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raportHafiz\"/>
    </mc:Choice>
  </mc:AlternateContent>
  <xr:revisionPtr revIDLastSave="0" documentId="13_ncr:1_{43E8FFEC-5D2C-4E34-B8A5-E4DA5E01BF5C}" xr6:coauthVersionLast="45" xr6:coauthVersionMax="45" xr10:uidLastSave="{00000000-0000-0000-0000-000000000000}"/>
  <bookViews>
    <workbookView xWindow="-120" yWindow="-120" windowWidth="20730" windowHeight="11160" activeTab="1" xr2:uid="{2EA5D26F-E05D-454E-A19A-48F966810A3D}"/>
  </bookViews>
  <sheets>
    <sheet name="DATA SISWA" sheetId="2" r:id="rId1"/>
    <sheet name="Rapor" sheetId="1" r:id="rId2"/>
    <sheet name="deskripsi" sheetId="4" r:id="rId3"/>
  </sheets>
  <definedNames>
    <definedName name="_xlnm.Print_Area" localSheetId="1">Rapor!$C$3:$L$40,Rapor!$O$3:$X$40,Rapor!$AA$3:$AJ$40,Rapor!$AM$3:$AV$40,Rapor!$AY$3:$BH$40,Rapor!$BK$3:$BT$40,Rapor!$BW$3:$CF$40,Rapor!$CI$3:$CR$40,Rapor!$CU$3:$DD$40,Rapor!$DG$3:$DP$40,Rapor!$DU$3:$ED$40,Rapor!$EG$3:$EP$40,Rapor!$ES$3:$FB$40,Rapor!$FE$3:$FN$40,Rapor!$FQ$3:$FZ$40,Rapor!$GC$3:$GL$40,Rapor!$GO$3:$GX$40,Rapor!$HA$3:$HJ$40,Rapor!$HM$3:$HV$40,Rapor!$HY$3:$IH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B39" i="1" l="1"/>
  <c r="HP39" i="1"/>
  <c r="HD39" i="1"/>
  <c r="GR39" i="1"/>
  <c r="GF39" i="1"/>
  <c r="FT39" i="1"/>
  <c r="FH39" i="1"/>
  <c r="EV39" i="1"/>
  <c r="EJ39" i="1"/>
  <c r="DX39" i="1"/>
  <c r="IG33" i="1"/>
  <c r="HU33" i="1"/>
  <c r="HI33" i="1"/>
  <c r="GW33" i="1"/>
  <c r="GK33" i="1"/>
  <c r="FY33" i="1"/>
  <c r="FM33" i="1"/>
  <c r="FA33" i="1"/>
  <c r="EO33" i="1"/>
  <c r="EC33" i="1"/>
  <c r="IC21" i="1"/>
  <c r="ID21" i="1" s="1"/>
  <c r="IE21" i="1" s="1"/>
  <c r="HQ21" i="1"/>
  <c r="HR21" i="1" s="1"/>
  <c r="HS21" i="1" s="1"/>
  <c r="HE21" i="1"/>
  <c r="HF21" i="1" s="1"/>
  <c r="HG21" i="1" s="1"/>
  <c r="GS21" i="1"/>
  <c r="GT21" i="1" s="1"/>
  <c r="GU21" i="1" s="1"/>
  <c r="GG21" i="1"/>
  <c r="GH21" i="1" s="1"/>
  <c r="GI21" i="1" s="1"/>
  <c r="FU21" i="1"/>
  <c r="FV21" i="1" s="1"/>
  <c r="FW21" i="1" s="1"/>
  <c r="FI21" i="1"/>
  <c r="FJ21" i="1" s="1"/>
  <c r="FK21" i="1" s="1"/>
  <c r="EW21" i="1"/>
  <c r="EX21" i="1" s="1"/>
  <c r="EY21" i="1" s="1"/>
  <c r="EL21" i="1"/>
  <c r="EM21" i="1" s="1"/>
  <c r="EK21" i="1"/>
  <c r="DY21" i="1"/>
  <c r="DZ21" i="1" s="1"/>
  <c r="EA21" i="1" s="1"/>
  <c r="IC20" i="1"/>
  <c r="ID20" i="1" s="1"/>
  <c r="IE20" i="1" s="1"/>
  <c r="HS20" i="1"/>
  <c r="HQ20" i="1"/>
  <c r="HR20" i="1" s="1"/>
  <c r="HE20" i="1"/>
  <c r="HF20" i="1" s="1"/>
  <c r="HG20" i="1" s="1"/>
  <c r="GS20" i="1"/>
  <c r="GT20" i="1" s="1"/>
  <c r="GU20" i="1" s="1"/>
  <c r="GG20" i="1"/>
  <c r="GH20" i="1" s="1"/>
  <c r="GI20" i="1" s="1"/>
  <c r="FU20" i="1"/>
  <c r="FV20" i="1" s="1"/>
  <c r="FW20" i="1" s="1"/>
  <c r="FJ20" i="1"/>
  <c r="FK20" i="1" s="1"/>
  <c r="FI20" i="1"/>
  <c r="EW20" i="1"/>
  <c r="EX20" i="1" s="1"/>
  <c r="EY20" i="1" s="1"/>
  <c r="EK20" i="1"/>
  <c r="EL20" i="1" s="1"/>
  <c r="EM20" i="1" s="1"/>
  <c r="EA20" i="1"/>
  <c r="DY20" i="1"/>
  <c r="DZ20" i="1" s="1"/>
  <c r="IG8" i="1"/>
  <c r="HU8" i="1"/>
  <c r="HI8" i="1"/>
  <c r="GW8" i="1"/>
  <c r="GK8" i="1"/>
  <c r="FY8" i="1"/>
  <c r="FM8" i="1"/>
  <c r="FA8" i="1"/>
  <c r="EO8" i="1"/>
  <c r="EC8" i="1"/>
  <c r="IG7" i="1"/>
  <c r="HU7" i="1"/>
  <c r="HI7" i="1"/>
  <c r="GW7" i="1"/>
  <c r="GK7" i="1"/>
  <c r="FY7" i="1"/>
  <c r="FM7" i="1"/>
  <c r="FA7" i="1"/>
  <c r="EO7" i="1"/>
  <c r="EC7" i="1"/>
  <c r="DJ39" i="1"/>
  <c r="DO33" i="1"/>
  <c r="DK21" i="1"/>
  <c r="DL21" i="1" s="1"/>
  <c r="DM21" i="1" s="1"/>
  <c r="DK20" i="1"/>
  <c r="DL20" i="1" s="1"/>
  <c r="DM20" i="1" s="1"/>
  <c r="DO8" i="1"/>
  <c r="DO7" i="1"/>
  <c r="CX39" i="1"/>
  <c r="DC33" i="1"/>
  <c r="CY21" i="1"/>
  <c r="CZ21" i="1" s="1"/>
  <c r="DA21" i="1" s="1"/>
  <c r="CZ20" i="1"/>
  <c r="DA20" i="1" s="1"/>
  <c r="CY20" i="1"/>
  <c r="DC8" i="1"/>
  <c r="DC7" i="1"/>
  <c r="CL39" i="1"/>
  <c r="CQ33" i="1"/>
  <c r="CM21" i="1"/>
  <c r="CN21" i="1" s="1"/>
  <c r="CO21" i="1" s="1"/>
  <c r="CM20" i="1"/>
  <c r="CN20" i="1" s="1"/>
  <c r="CO20" i="1" s="1"/>
  <c r="CQ8" i="1"/>
  <c r="CQ7" i="1"/>
  <c r="BZ39" i="1"/>
  <c r="CE33" i="1"/>
  <c r="CA21" i="1"/>
  <c r="CB21" i="1" s="1"/>
  <c r="CC21" i="1" s="1"/>
  <c r="CA20" i="1"/>
  <c r="CB20" i="1" s="1"/>
  <c r="CC20" i="1" s="1"/>
  <c r="CE8" i="1"/>
  <c r="CE7" i="1"/>
  <c r="BN39" i="1"/>
  <c r="BS33" i="1"/>
  <c r="BO21" i="1"/>
  <c r="BP21" i="1" s="1"/>
  <c r="BQ21" i="1" s="1"/>
  <c r="BO20" i="1"/>
  <c r="BP20" i="1" s="1"/>
  <c r="BQ20" i="1" s="1"/>
  <c r="BS8" i="1"/>
  <c r="BS7" i="1"/>
  <c r="BB39" i="1"/>
  <c r="BG33" i="1"/>
  <c r="BD21" i="1"/>
  <c r="BE21" i="1" s="1"/>
  <c r="BC21" i="1"/>
  <c r="BC20" i="1"/>
  <c r="BD20" i="1" s="1"/>
  <c r="BE20" i="1" s="1"/>
  <c r="BG8" i="1"/>
  <c r="BG7" i="1"/>
  <c r="AP39" i="1"/>
  <c r="AU33" i="1"/>
  <c r="AQ21" i="1"/>
  <c r="AR21" i="1" s="1"/>
  <c r="AS21" i="1" s="1"/>
  <c r="AR20" i="1"/>
  <c r="AS20" i="1" s="1"/>
  <c r="AQ20" i="1"/>
  <c r="AU8" i="1"/>
  <c r="AU7" i="1"/>
  <c r="AD39" i="1"/>
  <c r="AI33" i="1"/>
  <c r="AF21" i="1"/>
  <c r="AG21" i="1" s="1"/>
  <c r="AE21" i="1"/>
  <c r="AE20" i="1"/>
  <c r="AF20" i="1" s="1"/>
  <c r="AG20" i="1" s="1"/>
  <c r="AI8" i="1"/>
  <c r="AI7" i="1"/>
  <c r="R39" i="1"/>
  <c r="W33" i="1"/>
  <c r="S21" i="1"/>
  <c r="T21" i="1" s="1"/>
  <c r="U21" i="1" s="1"/>
  <c r="S20" i="1"/>
  <c r="T20" i="1" s="1"/>
  <c r="U20" i="1" s="1"/>
  <c r="W8" i="1"/>
  <c r="W7" i="1"/>
  <c r="K39" i="1"/>
  <c r="G24" i="1"/>
  <c r="F29" i="1"/>
  <c r="F28" i="1"/>
  <c r="F27" i="1"/>
  <c r="G26" i="1" l="1"/>
  <c r="G23" i="1"/>
  <c r="G21" i="1"/>
  <c r="H21" i="1" s="1"/>
  <c r="I21" i="1" s="1"/>
  <c r="G20" i="1"/>
  <c r="H20" i="1" s="1"/>
  <c r="I20" i="1" s="1"/>
  <c r="G19" i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T1" i="1" l="1"/>
  <c r="K33" i="1"/>
  <c r="F39" i="1"/>
  <c r="K8" i="1"/>
  <c r="K7" i="1"/>
  <c r="R29" i="1" l="1"/>
  <c r="S24" i="1"/>
  <c r="T24" i="1" s="1"/>
  <c r="U24" i="1" s="1"/>
  <c r="S19" i="1"/>
  <c r="T19" i="1" s="1"/>
  <c r="U19" i="1" s="1"/>
  <c r="S16" i="1"/>
  <c r="T16" i="1" s="1"/>
  <c r="U16" i="1" s="1"/>
  <c r="S17" i="1"/>
  <c r="T17" i="1" s="1"/>
  <c r="U17" i="1" s="1"/>
  <c r="R8" i="1"/>
  <c r="W39" i="1"/>
  <c r="R28" i="1"/>
  <c r="S23" i="1"/>
  <c r="T23" i="1" s="1"/>
  <c r="U23" i="1" s="1"/>
  <c r="S15" i="1"/>
  <c r="T15" i="1" s="1"/>
  <c r="U15" i="1" s="1"/>
  <c r="R7" i="1"/>
  <c r="S26" i="1"/>
  <c r="T26" i="1" s="1"/>
  <c r="U26" i="1" s="1"/>
  <c r="R27" i="1"/>
  <c r="S18" i="1"/>
  <c r="T18" i="1" s="1"/>
  <c r="U18" i="1" s="1"/>
  <c r="AF1" i="1"/>
  <c r="AI39" i="1" l="1"/>
  <c r="AD28" i="1"/>
  <c r="AE23" i="1"/>
  <c r="AF23" i="1" s="1"/>
  <c r="AG23" i="1" s="1"/>
  <c r="AE19" i="1"/>
  <c r="AF19" i="1" s="1"/>
  <c r="AG19" i="1" s="1"/>
  <c r="AE15" i="1"/>
  <c r="AF15" i="1" s="1"/>
  <c r="AG15" i="1" s="1"/>
  <c r="AD7" i="1"/>
  <c r="AD27" i="1"/>
  <c r="AE18" i="1"/>
  <c r="AF18" i="1" s="1"/>
  <c r="AG18" i="1" s="1"/>
  <c r="AE24" i="1"/>
  <c r="AF24" i="1" s="1"/>
  <c r="AG24" i="1" s="1"/>
  <c r="AE16" i="1"/>
  <c r="AF16" i="1" s="1"/>
  <c r="AG16" i="1" s="1"/>
  <c r="AE26" i="1"/>
  <c r="AF26" i="1" s="1"/>
  <c r="AG26" i="1" s="1"/>
  <c r="AE17" i="1"/>
  <c r="AF17" i="1" s="1"/>
  <c r="AG17" i="1" s="1"/>
  <c r="AD8" i="1"/>
  <c r="AD29" i="1"/>
  <c r="AR1" i="1"/>
  <c r="AP27" i="1" l="1"/>
  <c r="AQ18" i="1"/>
  <c r="AR18" i="1" s="1"/>
  <c r="AS18" i="1" s="1"/>
  <c r="AQ26" i="1"/>
  <c r="AR26" i="1" s="1"/>
  <c r="AS26" i="1" s="1"/>
  <c r="AQ17" i="1"/>
  <c r="AR17" i="1" s="1"/>
  <c r="AS17" i="1" s="1"/>
  <c r="AP8" i="1"/>
  <c r="AQ23" i="1"/>
  <c r="AR23" i="1" s="1"/>
  <c r="AS23" i="1" s="1"/>
  <c r="AP7" i="1"/>
  <c r="AP29" i="1"/>
  <c r="AQ24" i="1"/>
  <c r="AR24" i="1" s="1"/>
  <c r="AS24" i="1" s="1"/>
  <c r="AQ16" i="1"/>
  <c r="AR16" i="1" s="1"/>
  <c r="AS16" i="1" s="1"/>
  <c r="AU39" i="1"/>
  <c r="AP28" i="1"/>
  <c r="AQ19" i="1"/>
  <c r="AR19" i="1" s="1"/>
  <c r="AS19" i="1" s="1"/>
  <c r="AQ15" i="1"/>
  <c r="AR15" i="1" s="1"/>
  <c r="AS15" i="1" s="1"/>
  <c r="BD1" i="1"/>
  <c r="BC26" i="1" l="1"/>
  <c r="BD26" i="1" s="1"/>
  <c r="BE26" i="1" s="1"/>
  <c r="BC17" i="1"/>
  <c r="BD17" i="1" s="1"/>
  <c r="BE17" i="1" s="1"/>
  <c r="BB8" i="1"/>
  <c r="BB29" i="1"/>
  <c r="BC24" i="1"/>
  <c r="BD24" i="1" s="1"/>
  <c r="BE24" i="1" s="1"/>
  <c r="BC16" i="1"/>
  <c r="BD16" i="1" s="1"/>
  <c r="BE16" i="1" s="1"/>
  <c r="BB27" i="1"/>
  <c r="BG39" i="1"/>
  <c r="BB28" i="1"/>
  <c r="BC23" i="1"/>
  <c r="BD23" i="1" s="1"/>
  <c r="BE23" i="1" s="1"/>
  <c r="BC19" i="1"/>
  <c r="BD19" i="1" s="1"/>
  <c r="BE19" i="1" s="1"/>
  <c r="BC15" i="1"/>
  <c r="BD15" i="1" s="1"/>
  <c r="BE15" i="1" s="1"/>
  <c r="BB7" i="1"/>
  <c r="BC18" i="1"/>
  <c r="BD18" i="1" s="1"/>
  <c r="BE18" i="1" s="1"/>
  <c r="BP1" i="1"/>
  <c r="BN29" i="1" l="1"/>
  <c r="BO24" i="1"/>
  <c r="BP24" i="1" s="1"/>
  <c r="BQ24" i="1" s="1"/>
  <c r="BO16" i="1"/>
  <c r="BP16" i="1" s="1"/>
  <c r="BQ16" i="1" s="1"/>
  <c r="BO26" i="1"/>
  <c r="BP26" i="1" s="1"/>
  <c r="BQ26" i="1" s="1"/>
  <c r="BS39" i="1"/>
  <c r="BN28" i="1"/>
  <c r="BO23" i="1"/>
  <c r="BP23" i="1" s="1"/>
  <c r="BQ23" i="1" s="1"/>
  <c r="BO19" i="1"/>
  <c r="BP19" i="1" s="1"/>
  <c r="BQ19" i="1" s="1"/>
  <c r="BO15" i="1"/>
  <c r="BP15" i="1" s="1"/>
  <c r="BQ15" i="1" s="1"/>
  <c r="BN7" i="1"/>
  <c r="BN27" i="1"/>
  <c r="BO18" i="1"/>
  <c r="BP18" i="1" s="1"/>
  <c r="BQ18" i="1" s="1"/>
  <c r="BO17" i="1"/>
  <c r="BP17" i="1" s="1"/>
  <c r="BQ17" i="1" s="1"/>
  <c r="BN8" i="1"/>
  <c r="CB1" i="1"/>
  <c r="CE39" i="1" l="1"/>
  <c r="BZ28" i="1"/>
  <c r="CA23" i="1"/>
  <c r="CB23" i="1" s="1"/>
  <c r="CC23" i="1" s="1"/>
  <c r="CA18" i="1"/>
  <c r="CB18" i="1" s="1"/>
  <c r="CC18" i="1" s="1"/>
  <c r="CA15" i="1"/>
  <c r="CB15" i="1" s="1"/>
  <c r="CC15" i="1" s="1"/>
  <c r="BZ7" i="1"/>
  <c r="BZ29" i="1"/>
  <c r="CA19" i="1"/>
  <c r="CB19" i="1" s="1"/>
  <c r="CC19" i="1" s="1"/>
  <c r="BZ27" i="1"/>
  <c r="CA26" i="1"/>
  <c r="CB26" i="1" s="1"/>
  <c r="CC26" i="1" s="1"/>
  <c r="CA17" i="1"/>
  <c r="CB17" i="1" s="1"/>
  <c r="CC17" i="1" s="1"/>
  <c r="BZ8" i="1"/>
  <c r="CA24" i="1"/>
  <c r="CB24" i="1" s="1"/>
  <c r="CC24" i="1" s="1"/>
  <c r="CA16" i="1"/>
  <c r="CB16" i="1" s="1"/>
  <c r="CC16" i="1" s="1"/>
  <c r="CN1" i="1"/>
  <c r="CM23" i="1" l="1"/>
  <c r="CN23" i="1" s="1"/>
  <c r="CO23" i="1" s="1"/>
  <c r="CM15" i="1"/>
  <c r="CN15" i="1" s="1"/>
  <c r="CO15" i="1" s="1"/>
  <c r="CL29" i="1"/>
  <c r="CM26" i="1"/>
  <c r="CN26" i="1" s="1"/>
  <c r="CO26" i="1" s="1"/>
  <c r="CM17" i="1"/>
  <c r="CN17" i="1" s="1"/>
  <c r="CO17" i="1" s="1"/>
  <c r="CL8" i="1"/>
  <c r="CQ39" i="1"/>
  <c r="CL28" i="1"/>
  <c r="CM24" i="1"/>
  <c r="CN24" i="1" s="1"/>
  <c r="CO24" i="1" s="1"/>
  <c r="CM19" i="1"/>
  <c r="CN19" i="1" s="1"/>
  <c r="CO19" i="1" s="1"/>
  <c r="CM16" i="1"/>
  <c r="CN16" i="1" s="1"/>
  <c r="CO16" i="1" s="1"/>
  <c r="CL27" i="1"/>
  <c r="CM18" i="1"/>
  <c r="CN18" i="1" s="1"/>
  <c r="CO18" i="1" s="1"/>
  <c r="CL7" i="1"/>
  <c r="CZ1" i="1"/>
  <c r="DC39" i="1" l="1"/>
  <c r="CX28" i="1"/>
  <c r="CY24" i="1"/>
  <c r="CZ24" i="1" s="1"/>
  <c r="DA24" i="1" s="1"/>
  <c r="CY16" i="1"/>
  <c r="CZ16" i="1" s="1"/>
  <c r="DA16" i="1" s="1"/>
  <c r="CX29" i="1"/>
  <c r="CY26" i="1"/>
  <c r="CZ26" i="1" s="1"/>
  <c r="DA26" i="1" s="1"/>
  <c r="CY17" i="1"/>
  <c r="CZ17" i="1" s="1"/>
  <c r="DA17" i="1" s="1"/>
  <c r="CX27" i="1"/>
  <c r="CY23" i="1"/>
  <c r="CZ23" i="1" s="1"/>
  <c r="DA23" i="1" s="1"/>
  <c r="CY19" i="1"/>
  <c r="CZ19" i="1" s="1"/>
  <c r="DA19" i="1" s="1"/>
  <c r="CY15" i="1"/>
  <c r="CZ15" i="1" s="1"/>
  <c r="DA15" i="1" s="1"/>
  <c r="CX7" i="1"/>
  <c r="CY18" i="1"/>
  <c r="CZ18" i="1" s="1"/>
  <c r="DA18" i="1" s="1"/>
  <c r="CX8" i="1"/>
  <c r="DL1" i="1"/>
  <c r="DZ1" i="1" l="1"/>
  <c r="DJ29" i="1"/>
  <c r="DK24" i="1"/>
  <c r="DL24" i="1" s="1"/>
  <c r="DM24" i="1" s="1"/>
  <c r="DK18" i="1"/>
  <c r="DL18" i="1" s="1"/>
  <c r="DM18" i="1" s="1"/>
  <c r="DK15" i="1"/>
  <c r="DL15" i="1" s="1"/>
  <c r="DM15" i="1" s="1"/>
  <c r="DJ7" i="1"/>
  <c r="DO39" i="1"/>
  <c r="DJ28" i="1"/>
  <c r="DK23" i="1"/>
  <c r="DL23" i="1" s="1"/>
  <c r="DM23" i="1" s="1"/>
  <c r="DK19" i="1"/>
  <c r="DL19" i="1" s="1"/>
  <c r="DM19" i="1" s="1"/>
  <c r="DK17" i="1"/>
  <c r="DL17" i="1" s="1"/>
  <c r="DM17" i="1" s="1"/>
  <c r="DJ8" i="1"/>
  <c r="DJ27" i="1"/>
  <c r="DK16" i="1"/>
  <c r="DL16" i="1" s="1"/>
  <c r="DM16" i="1" s="1"/>
  <c r="DK26" i="1"/>
  <c r="DL26" i="1" s="1"/>
  <c r="DM26" i="1" s="1"/>
  <c r="H26" i="1"/>
  <c r="I26" i="1" s="1"/>
  <c r="H24" i="1"/>
  <c r="I24" i="1" s="1"/>
  <c r="H23" i="1"/>
  <c r="I23" i="1" s="1"/>
  <c r="H19" i="1"/>
  <c r="I19" i="1" s="1"/>
  <c r="F8" i="1"/>
  <c r="F7" i="1"/>
  <c r="DX28" i="1" l="1"/>
  <c r="EL1" i="1"/>
  <c r="DY19" i="1"/>
  <c r="DZ19" i="1" s="1"/>
  <c r="EA19" i="1" s="1"/>
  <c r="EC39" i="1"/>
  <c r="DY15" i="1"/>
  <c r="DZ15" i="1" s="1"/>
  <c r="EA15" i="1" s="1"/>
  <c r="DX29" i="1"/>
  <c r="DX8" i="1"/>
  <c r="DY23" i="1"/>
  <c r="DZ23" i="1" s="1"/>
  <c r="EA23" i="1" s="1"/>
  <c r="DY16" i="1"/>
  <c r="DZ16" i="1" s="1"/>
  <c r="EA16" i="1" s="1"/>
  <c r="DY24" i="1"/>
  <c r="DZ24" i="1" s="1"/>
  <c r="EA24" i="1" s="1"/>
  <c r="DY18" i="1"/>
  <c r="DZ18" i="1" s="1"/>
  <c r="EA18" i="1" s="1"/>
  <c r="DY26" i="1"/>
  <c r="DZ26" i="1" s="1"/>
  <c r="EA26" i="1" s="1"/>
  <c r="DX27" i="1"/>
  <c r="DY17" i="1"/>
  <c r="DZ17" i="1" s="1"/>
  <c r="EA17" i="1" s="1"/>
  <c r="DX7" i="1"/>
  <c r="EJ27" i="1" l="1"/>
  <c r="EJ7" i="1"/>
  <c r="EJ29" i="1"/>
  <c r="EK17" i="1"/>
  <c r="EL17" i="1" s="1"/>
  <c r="EM17" i="1" s="1"/>
  <c r="EJ8" i="1"/>
  <c r="EK15" i="1"/>
  <c r="EL15" i="1" s="1"/>
  <c r="EM15" i="1" s="1"/>
  <c r="EK26" i="1"/>
  <c r="EL26" i="1" s="1"/>
  <c r="EM26" i="1" s="1"/>
  <c r="EK23" i="1"/>
  <c r="EL23" i="1" s="1"/>
  <c r="EM23" i="1" s="1"/>
  <c r="EK24" i="1"/>
  <c r="EL24" i="1" s="1"/>
  <c r="EM24" i="1" s="1"/>
  <c r="EK16" i="1"/>
  <c r="EL16" i="1" s="1"/>
  <c r="EM16" i="1" s="1"/>
  <c r="EO39" i="1"/>
  <c r="EK18" i="1"/>
  <c r="EL18" i="1" s="1"/>
  <c r="EM18" i="1" s="1"/>
  <c r="EK19" i="1"/>
  <c r="EL19" i="1" s="1"/>
  <c r="EM19" i="1" s="1"/>
  <c r="EJ28" i="1"/>
  <c r="EX1" i="1"/>
  <c r="EV27" i="1" l="1"/>
  <c r="EW19" i="1"/>
  <c r="EX19" i="1" s="1"/>
  <c r="EY19" i="1" s="1"/>
  <c r="FJ1" i="1"/>
  <c r="EV28" i="1"/>
  <c r="EW26" i="1"/>
  <c r="EX26" i="1" s="1"/>
  <c r="EY26" i="1" s="1"/>
  <c r="EW17" i="1"/>
  <c r="EX17" i="1" s="1"/>
  <c r="EY17" i="1" s="1"/>
  <c r="FA39" i="1"/>
  <c r="EV7" i="1"/>
  <c r="EV29" i="1"/>
  <c r="EW16" i="1"/>
  <c r="EX16" i="1" s="1"/>
  <c r="EY16" i="1" s="1"/>
  <c r="EW23" i="1"/>
  <c r="EX23" i="1" s="1"/>
  <c r="EY23" i="1" s="1"/>
  <c r="EW18" i="1"/>
  <c r="EX18" i="1" s="1"/>
  <c r="EY18" i="1" s="1"/>
  <c r="EW24" i="1"/>
  <c r="EX24" i="1" s="1"/>
  <c r="EY24" i="1" s="1"/>
  <c r="EV8" i="1"/>
  <c r="EW15" i="1"/>
  <c r="EX15" i="1" s="1"/>
  <c r="EY15" i="1" s="1"/>
  <c r="FM39" i="1" l="1"/>
  <c r="FH7" i="1"/>
  <c r="FI16" i="1"/>
  <c r="FJ16" i="1" s="1"/>
  <c r="FK16" i="1" s="1"/>
  <c r="FI24" i="1"/>
  <c r="FJ24" i="1" s="1"/>
  <c r="FK24" i="1" s="1"/>
  <c r="FH8" i="1"/>
  <c r="FH29" i="1"/>
  <c r="FH27" i="1"/>
  <c r="FI15" i="1"/>
  <c r="FJ15" i="1" s="1"/>
  <c r="FK15" i="1" s="1"/>
  <c r="FI19" i="1"/>
  <c r="FJ19" i="1" s="1"/>
  <c r="FK19" i="1" s="1"/>
  <c r="FI23" i="1"/>
  <c r="FJ23" i="1" s="1"/>
  <c r="FK23" i="1" s="1"/>
  <c r="FH28" i="1"/>
  <c r="FI18" i="1"/>
  <c r="FJ18" i="1" s="1"/>
  <c r="FK18" i="1" s="1"/>
  <c r="FV1" i="1"/>
  <c r="FI17" i="1"/>
  <c r="FJ17" i="1" s="1"/>
  <c r="FK17" i="1" s="1"/>
  <c r="FI26" i="1"/>
  <c r="FJ26" i="1" s="1"/>
  <c r="FK26" i="1" s="1"/>
  <c r="GH1" i="1" l="1"/>
  <c r="FU16" i="1"/>
  <c r="FV16" i="1" s="1"/>
  <c r="FW16" i="1" s="1"/>
  <c r="FY39" i="1"/>
  <c r="FU17" i="1"/>
  <c r="FV17" i="1" s="1"/>
  <c r="FW17" i="1" s="1"/>
  <c r="FU15" i="1"/>
  <c r="FV15" i="1" s="1"/>
  <c r="FW15" i="1" s="1"/>
  <c r="FU19" i="1"/>
  <c r="FV19" i="1" s="1"/>
  <c r="FW19" i="1" s="1"/>
  <c r="FT28" i="1"/>
  <c r="FT27" i="1"/>
  <c r="FT29" i="1"/>
  <c r="FU18" i="1"/>
  <c r="FV18" i="1" s="1"/>
  <c r="FW18" i="1" s="1"/>
  <c r="FT8" i="1"/>
  <c r="FU26" i="1"/>
  <c r="FV26" i="1" s="1"/>
  <c r="FW26" i="1" s="1"/>
  <c r="FT7" i="1"/>
  <c r="FU24" i="1"/>
  <c r="FV24" i="1" s="1"/>
  <c r="FW24" i="1" s="1"/>
  <c r="FU23" i="1"/>
  <c r="FV23" i="1" s="1"/>
  <c r="FW23" i="1" s="1"/>
  <c r="GT1" i="1" l="1"/>
  <c r="GG24" i="1"/>
  <c r="GH24" i="1" s="1"/>
  <c r="GI24" i="1" s="1"/>
  <c r="GG17" i="1"/>
  <c r="GH17" i="1" s="1"/>
  <c r="GI17" i="1" s="1"/>
  <c r="GG26" i="1"/>
  <c r="GH26" i="1" s="1"/>
  <c r="GI26" i="1" s="1"/>
  <c r="GF27" i="1"/>
  <c r="GF7" i="1"/>
  <c r="GG15" i="1"/>
  <c r="GH15" i="1" s="1"/>
  <c r="GI15" i="1" s="1"/>
  <c r="GG16" i="1"/>
  <c r="GH16" i="1" s="1"/>
  <c r="GI16" i="1" s="1"/>
  <c r="GK39" i="1"/>
  <c r="GG23" i="1"/>
  <c r="GH23" i="1" s="1"/>
  <c r="GI23" i="1" s="1"/>
  <c r="GG18" i="1"/>
  <c r="GH18" i="1" s="1"/>
  <c r="GI18" i="1" s="1"/>
  <c r="GF8" i="1"/>
  <c r="GF28" i="1"/>
  <c r="GG19" i="1"/>
  <c r="GH19" i="1" s="1"/>
  <c r="GI19" i="1" s="1"/>
  <c r="GF29" i="1"/>
  <c r="GW39" i="1" l="1"/>
  <c r="GS23" i="1"/>
  <c r="GT23" i="1" s="1"/>
  <c r="GU23" i="1" s="1"/>
  <c r="GR8" i="1"/>
  <c r="GS16" i="1"/>
  <c r="GT16" i="1" s="1"/>
  <c r="GU16" i="1" s="1"/>
  <c r="HF1" i="1"/>
  <c r="GS18" i="1"/>
  <c r="GT18" i="1" s="1"/>
  <c r="GU18" i="1" s="1"/>
  <c r="GS15" i="1"/>
  <c r="GT15" i="1" s="1"/>
  <c r="GU15" i="1" s="1"/>
  <c r="GR7" i="1"/>
  <c r="GS19" i="1"/>
  <c r="GT19" i="1" s="1"/>
  <c r="GU19" i="1" s="1"/>
  <c r="GS17" i="1"/>
  <c r="GT17" i="1" s="1"/>
  <c r="GU17" i="1" s="1"/>
  <c r="GR29" i="1"/>
  <c r="GS24" i="1"/>
  <c r="GT24" i="1" s="1"/>
  <c r="GU24" i="1" s="1"/>
  <c r="GS26" i="1"/>
  <c r="GT26" i="1" s="1"/>
  <c r="GU26" i="1" s="1"/>
  <c r="GR28" i="1"/>
  <c r="GR27" i="1"/>
  <c r="HD29" i="1" l="1"/>
  <c r="HD28" i="1"/>
  <c r="HD7" i="1"/>
  <c r="HE23" i="1"/>
  <c r="HF23" i="1" s="1"/>
  <c r="HG23" i="1" s="1"/>
  <c r="HR1" i="1"/>
  <c r="HI39" i="1"/>
  <c r="HD27" i="1"/>
  <c r="HE18" i="1"/>
  <c r="HF18" i="1" s="1"/>
  <c r="HG18" i="1" s="1"/>
  <c r="HE15" i="1"/>
  <c r="HF15" i="1" s="1"/>
  <c r="HG15" i="1" s="1"/>
  <c r="HE17" i="1"/>
  <c r="HF17" i="1" s="1"/>
  <c r="HG17" i="1" s="1"/>
  <c r="HE24" i="1"/>
  <c r="HF24" i="1" s="1"/>
  <c r="HG24" i="1" s="1"/>
  <c r="HE26" i="1"/>
  <c r="HF26" i="1" s="1"/>
  <c r="HG26" i="1" s="1"/>
  <c r="HD8" i="1"/>
  <c r="HE16" i="1"/>
  <c r="HF16" i="1" s="1"/>
  <c r="HG16" i="1" s="1"/>
  <c r="HE19" i="1"/>
  <c r="HF19" i="1" s="1"/>
  <c r="HG19" i="1" s="1"/>
  <c r="HP27" i="1" l="1"/>
  <c r="ID1" i="1"/>
  <c r="HQ15" i="1"/>
  <c r="HR15" i="1" s="1"/>
  <c r="HS15" i="1" s="1"/>
  <c r="HP28" i="1"/>
  <c r="HQ26" i="1"/>
  <c r="HR26" i="1" s="1"/>
  <c r="HS26" i="1" s="1"/>
  <c r="HP29" i="1"/>
  <c r="HQ17" i="1"/>
  <c r="HR17" i="1" s="1"/>
  <c r="HS17" i="1" s="1"/>
  <c r="HQ24" i="1"/>
  <c r="HR24" i="1" s="1"/>
  <c r="HS24" i="1" s="1"/>
  <c r="HQ23" i="1"/>
  <c r="HR23" i="1" s="1"/>
  <c r="HS23" i="1" s="1"/>
  <c r="HQ16" i="1"/>
  <c r="HR16" i="1" s="1"/>
  <c r="HS16" i="1" s="1"/>
  <c r="HP7" i="1"/>
  <c r="HU39" i="1"/>
  <c r="HQ19" i="1"/>
  <c r="HR19" i="1" s="1"/>
  <c r="HS19" i="1" s="1"/>
  <c r="HQ18" i="1"/>
  <c r="HR18" i="1" s="1"/>
  <c r="HS18" i="1" s="1"/>
  <c r="HP8" i="1"/>
  <c r="IG39" i="1" l="1"/>
  <c r="IB29" i="1"/>
  <c r="IC24" i="1"/>
  <c r="ID24" i="1" s="1"/>
  <c r="IE24" i="1" s="1"/>
  <c r="IC23" i="1"/>
  <c r="ID23" i="1" s="1"/>
  <c r="IE23" i="1" s="1"/>
  <c r="IC18" i="1"/>
  <c r="ID18" i="1" s="1"/>
  <c r="IE18" i="1" s="1"/>
  <c r="IC17" i="1"/>
  <c r="ID17" i="1" s="1"/>
  <c r="IE17" i="1" s="1"/>
  <c r="IC16" i="1"/>
  <c r="ID16" i="1" s="1"/>
  <c r="IE16" i="1" s="1"/>
  <c r="IB8" i="1"/>
  <c r="IB7" i="1"/>
  <c r="IB28" i="1"/>
  <c r="IC26" i="1"/>
  <c r="ID26" i="1" s="1"/>
  <c r="IE26" i="1" s="1"/>
  <c r="IC19" i="1"/>
  <c r="ID19" i="1" s="1"/>
  <c r="IE19" i="1" s="1"/>
  <c r="IC15" i="1"/>
  <c r="ID15" i="1" s="1"/>
  <c r="IE15" i="1" s="1"/>
  <c r="IB27" i="1"/>
</calcChain>
</file>

<file path=xl/sharedStrings.xml><?xml version="1.0" encoding="utf-8"?>
<sst xmlns="http://schemas.openxmlformats.org/spreadsheetml/2006/main" count="1115" uniqueCount="131">
  <si>
    <t>RAPORT KURIKULUM KHAS</t>
  </si>
  <si>
    <t>Nama Peserta Didik</t>
  </si>
  <si>
    <t>NISN/NIS</t>
  </si>
  <si>
    <t>Semester</t>
  </si>
  <si>
    <t>Tahun Pelajaran</t>
  </si>
  <si>
    <t>No</t>
  </si>
  <si>
    <t>ASPEK</t>
  </si>
  <si>
    <t>PENILAIAIAN</t>
  </si>
  <si>
    <t>NILAI</t>
  </si>
  <si>
    <t>PREDIKAT</t>
  </si>
  <si>
    <t>DESKRIPSI</t>
  </si>
  <si>
    <t>Tahsin Tilawah</t>
  </si>
  <si>
    <t>Adab Halaqoh Qur'an</t>
  </si>
  <si>
    <t>Kerajinan</t>
  </si>
  <si>
    <t>Kedisiplinan</t>
  </si>
  <si>
    <t>A</t>
  </si>
  <si>
    <t>B</t>
  </si>
  <si>
    <t>Tahfizh</t>
  </si>
  <si>
    <t>JUZ</t>
  </si>
  <si>
    <t>NISN</t>
  </si>
  <si>
    <t>ASPEK PENILAIAN</t>
  </si>
  <si>
    <t>TAHSIN TILAWAH</t>
  </si>
  <si>
    <t>ADAB HALAQAH QURAN</t>
  </si>
  <si>
    <t>KERAJINAN</t>
  </si>
  <si>
    <t>KEDISIPLINAN</t>
  </si>
  <si>
    <t>TAHFIZ</t>
  </si>
  <si>
    <t>Capaian Semester</t>
  </si>
  <si>
    <t>C</t>
  </si>
  <si>
    <t>Jumlah Hafalan</t>
  </si>
  <si>
    <t>Catatan</t>
  </si>
  <si>
    <t>:</t>
  </si>
  <si>
    <t>NO</t>
  </si>
  <si>
    <t>Ujian Praktek</t>
  </si>
  <si>
    <t>JUZ 1</t>
  </si>
  <si>
    <t>Nilai</t>
  </si>
  <si>
    <t>ABC</t>
  </si>
  <si>
    <t>Predikat</t>
  </si>
  <si>
    <t>Deskripsi</t>
  </si>
  <si>
    <t>90-95</t>
  </si>
  <si>
    <t>Mumtaz</t>
  </si>
  <si>
    <t>Membacakan hafalan Al-Qur'an dengan sangat baik dan lancar</t>
  </si>
  <si>
    <t>80-89</t>
  </si>
  <si>
    <t>Jayyid Jiddan</t>
  </si>
  <si>
    <t>Membacakan hafalan Al-Qur'an dengan baik dan lancar</t>
  </si>
  <si>
    <t>70-79</t>
  </si>
  <si>
    <t>Jayyid</t>
  </si>
  <si>
    <t>Membacakan hafalan Al-Qur'an dengan cukup baik dan lancar</t>
  </si>
  <si>
    <t>65-69</t>
  </si>
  <si>
    <t>D</t>
  </si>
  <si>
    <t>Maqbul</t>
  </si>
  <si>
    <t>SEMESTER GENAP TAHUN PELAJARAN 2018/2019</t>
  </si>
  <si>
    <t>SMPIT-SMAIT AL-FITYAN BOARDING SCHOOL BOGOR</t>
  </si>
  <si>
    <t>PENGISIAN NILAI, PREDIKAT, DAN DESKRIPSI RAPORT AL-QUR'AN</t>
  </si>
  <si>
    <t>Ananda Rizqi Darmawan</t>
  </si>
  <si>
    <t>Benyamin Uber Jayaprana</t>
  </si>
  <si>
    <t>Farel Althaafsyah</t>
  </si>
  <si>
    <t>Galuh Rifqi Fernanda</t>
  </si>
  <si>
    <t>Ghiyats M Al Fahri</t>
  </si>
  <si>
    <t>Ichsanul Tofani</t>
  </si>
  <si>
    <t>Ikhwan Aditya Prahasto</t>
  </si>
  <si>
    <t>Muhammad Fatur Putra Utomo</t>
  </si>
  <si>
    <t>Muhammad Firas Afif</t>
  </si>
  <si>
    <t>0023552702</t>
  </si>
  <si>
    <t>0015353442</t>
  </si>
  <si>
    <t>0021357097</t>
  </si>
  <si>
    <t>0016891105</t>
  </si>
  <si>
    <t>0023272007</t>
  </si>
  <si>
    <t>0021903354</t>
  </si>
  <si>
    <t>0022738445</t>
  </si>
  <si>
    <t>0023639577</t>
  </si>
  <si>
    <t>0025603090</t>
  </si>
  <si>
    <t>0028367460</t>
  </si>
  <si>
    <t>No Absen</t>
  </si>
  <si>
    <t xml:space="preserve">             Bogor, 21 Desember 2019</t>
  </si>
  <si>
    <t xml:space="preserve">        Mengetahui,</t>
  </si>
  <si>
    <t xml:space="preserve">Orang tua/wali </t>
  </si>
  <si>
    <t>Koordinator Al-Qurán</t>
  </si>
  <si>
    <t xml:space="preserve"> Muhafidzah</t>
  </si>
  <si>
    <t>..........................</t>
  </si>
  <si>
    <t xml:space="preserve">             Dianti Shafira Elmasri</t>
  </si>
  <si>
    <t>CAPAIAN SEMESTER</t>
  </si>
  <si>
    <t xml:space="preserve">JUMLAH HAFALAN </t>
  </si>
  <si>
    <t>CATATAN</t>
  </si>
  <si>
    <t>LEBIH BAIK LAGI</t>
  </si>
  <si>
    <t>3 juz 2 halaman</t>
  </si>
  <si>
    <t>4 JUZ 4 HALAMAN</t>
  </si>
  <si>
    <t>Satu</t>
  </si>
  <si>
    <t>Tahun Ajaran</t>
  </si>
  <si>
    <t>2020-2021</t>
  </si>
  <si>
    <t>Titi Mangsa</t>
  </si>
  <si>
    <t>Bogor, 5 Mei 2020</t>
  </si>
  <si>
    <t>Koordinator Qur'an</t>
  </si>
  <si>
    <t>Ima Lismawati</t>
  </si>
  <si>
    <t>Muhafizah</t>
  </si>
  <si>
    <t>AQIDAH</t>
  </si>
  <si>
    <t>fdsdf</t>
  </si>
  <si>
    <t>DINIYAH</t>
  </si>
  <si>
    <t>Akidah</t>
  </si>
  <si>
    <t>a</t>
  </si>
  <si>
    <t>b</t>
  </si>
  <si>
    <t>Fiqih</t>
  </si>
  <si>
    <t>c</t>
  </si>
  <si>
    <t>Hadist</t>
  </si>
  <si>
    <t>Siroh</t>
  </si>
  <si>
    <t>SMPIT AL-FITYAN BOARDING SCHOOL BOGOR</t>
  </si>
  <si>
    <t>Tajwid</t>
  </si>
  <si>
    <t>Ta'bir</t>
  </si>
  <si>
    <t>d</t>
  </si>
  <si>
    <t>FIQIH</t>
  </si>
  <si>
    <t>HADIST</t>
  </si>
  <si>
    <t>SIROH</t>
  </si>
  <si>
    <t>TA'BIR</t>
  </si>
  <si>
    <t>TAJWID</t>
  </si>
  <si>
    <t>aldi zakariya</t>
  </si>
  <si>
    <t>e</t>
  </si>
  <si>
    <t>Membaca Al-Qur'an dengan sangat baik dan lancar, serta telah menerapkan  hukum tajwid dan makhorijul huruf dengan sangat baik</t>
  </si>
  <si>
    <t xml:space="preserve">Sangat rajin mengikuti kegiatan Halaqoh Qur'an  </t>
  </si>
  <si>
    <t xml:space="preserve">Sangat disiplin mengikuti agenda dalam kegiatan Halaqoh Qur'an </t>
  </si>
  <si>
    <t>Membaca Al-Qur'an dengan baik dan lancar, serta telah menerapkan  hukum tajwid dan makhorijul huruf dengan  baik</t>
  </si>
  <si>
    <t xml:space="preserve">Rajin mengikuti kegiatan Halaqoh Qur'an  </t>
  </si>
  <si>
    <t xml:space="preserve">Disiplin mengikuti agenda dalam kegiatan Halaqoh Qur'an </t>
  </si>
  <si>
    <t>Membaca Al-Qur'an dengan cukup baik dan lancar, serta telah menerapkan  hukum tajwid dan makhorijul huruf dengan cukup baik</t>
  </si>
  <si>
    <t xml:space="preserve">Cukup rajin mengikuti kegiatan Halaqoh Qur'an  </t>
  </si>
  <si>
    <t>Cukup disiplin mengikuti agenda dalam kegiatan Halaqoh Qur'an</t>
  </si>
  <si>
    <t xml:space="preserve">Kurang lancar membaca Al-Qur'an, serta kurang teliti menerapkan  hukum tajwid dan makhorijul huruf </t>
  </si>
  <si>
    <t xml:space="preserve">Kurang rajin mengikuti kegiatan Halaqoh Qur'an  </t>
  </si>
  <si>
    <t>kurang disiplin mengikuti agenda dalam kegiatan Halaqoh Qur'an</t>
  </si>
  <si>
    <t>Belum lancar membacakan hafalan Al-Qur'an</t>
  </si>
  <si>
    <t>Nana Nuari</t>
  </si>
  <si>
    <t>Rasdi</t>
  </si>
  <si>
    <t>rasdi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</si>
</sst>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name val="Calibri"/>
      <family val="2"/>
      <scheme val="minor"/>
    </font>
    <font>
      <sz val="22"/>
      <color theme="1"/>
      <name val="Arial Black"/>
      <family val="2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DCFA"/>
        <bgColor indexed="64"/>
      </patternFill>
    </fill>
    <fill>
      <patternFill patternType="solid">
        <fgColor rgb="FFF9E0AE"/>
        <bgColor indexed="64"/>
      </patternFill>
    </fill>
    <fill>
      <patternFill patternType="solid">
        <fgColor rgb="FFFC8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5" fillId="0" borderId="0" xfId="1"/>
    <xf numFmtId="0" fontId="5" fillId="0" borderId="23" xfId="1" applyBorder="1" applyAlignment="1">
      <alignment horizontal="left" vertical="center" wrapText="1"/>
    </xf>
    <xf numFmtId="0" fontId="5" fillId="0" borderId="23" xfId="1" applyBorder="1" applyAlignment="1">
      <alignment horizontal="center" vertical="center"/>
    </xf>
    <xf numFmtId="0" fontId="5" fillId="0" borderId="22" xfId="1" applyBorder="1" applyAlignment="1">
      <alignment horizontal="center" vertical="center"/>
    </xf>
    <xf numFmtId="0" fontId="5" fillId="0" borderId="2" xfId="1" applyBorder="1" applyAlignment="1">
      <alignment horizontal="left" vertical="center" wrapText="1"/>
    </xf>
    <xf numFmtId="0" fontId="5" fillId="0" borderId="21" xfId="1" applyBorder="1" applyAlignment="1">
      <alignment horizontal="left" vertical="center" wrapText="1"/>
    </xf>
    <xf numFmtId="0" fontId="5" fillId="0" borderId="2" xfId="1" applyBorder="1" applyAlignment="1">
      <alignment horizontal="center" vertical="center"/>
    </xf>
    <xf numFmtId="0" fontId="5" fillId="0" borderId="20" xfId="1" applyBorder="1" applyAlignment="1">
      <alignment horizontal="center" vertical="center"/>
    </xf>
    <xf numFmtId="0" fontId="5" fillId="0" borderId="2" xfId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5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0" fillId="0" borderId="2" xfId="0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5" borderId="2" xfId="0" applyFill="1" applyBorder="1"/>
    <xf numFmtId="0" fontId="1" fillId="0" borderId="2" xfId="0" applyFont="1" applyBorder="1" applyAlignment="1">
      <alignment vertical="center"/>
    </xf>
    <xf numFmtId="0" fontId="10" fillId="6" borderId="2" xfId="0" applyFont="1" applyFill="1" applyBorder="1" applyAlignment="1">
      <alignment horizontal="left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164" fontId="8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/>
    <xf numFmtId="0" fontId="3" fillId="10" borderId="2" xfId="0" applyFont="1" applyFill="1" applyBorder="1" applyAlignment="1">
      <alignment horizontal="center" textRotation="90"/>
    </xf>
    <xf numFmtId="0" fontId="3" fillId="11" borderId="2" xfId="0" applyFont="1" applyFill="1" applyBorder="1" applyAlignment="1">
      <alignment horizontal="center" textRotation="90"/>
    </xf>
    <xf numFmtId="0" fontId="0" fillId="8" borderId="2" xfId="0" applyFill="1" applyBorder="1"/>
    <xf numFmtId="0" fontId="0" fillId="4" borderId="2" xfId="0" applyFill="1" applyBorder="1"/>
    <xf numFmtId="0" fontId="0" fillId="9" borderId="2" xfId="0" applyFill="1" applyBorder="1"/>
    <xf numFmtId="0" fontId="10" fillId="6" borderId="2" xfId="0" applyFont="1" applyFill="1" applyBorder="1"/>
    <xf numFmtId="0" fontId="3" fillId="0" borderId="0" xfId="0" applyFont="1"/>
    <xf numFmtId="0" fontId="3" fillId="10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3" borderId="17" xfId="1" applyFont="1" applyFill="1" applyBorder="1" applyAlignment="1">
      <alignment horizontal="center"/>
    </xf>
    <xf numFmtId="0" fontId="3" fillId="3" borderId="18" xfId="1" applyFont="1" applyFill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3" fillId="2" borderId="15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C4C16505-FB7F-4F80-9DFF-BFAF525248C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C24914"/>
      <color rgb="FFFC8621"/>
      <color rgb="FFF9E0AE"/>
      <color rgb="FFBEDCFA"/>
      <color rgb="FF98ACF8"/>
      <color rgb="FFB088F9"/>
      <color rgb="FFDA9FF9"/>
      <color rgb="FF9AD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ECD-6A55-40E7-84D0-59205596630F}">
  <dimension ref="A1:T36"/>
  <sheetViews>
    <sheetView workbookViewId="0">
      <selection activeCell="C16" sqref="C16"/>
    </sheetView>
  </sheetViews>
  <sheetFormatPr defaultRowHeight="15" x14ac:dyDescent="0.25"/>
  <cols>
    <col min="1" max="1" width="3.5703125" style="18" bestFit="1" customWidth="1"/>
    <col min="2" max="2" width="17.140625" style="18" customWidth="1"/>
    <col min="3" max="3" width="32.140625" style="18" customWidth="1"/>
    <col min="4" max="6" width="5.7109375" style="37" customWidth="1"/>
    <col min="7" max="8" width="5.7109375" style="38" customWidth="1"/>
    <col min="9" max="10" width="16.28515625" style="39" bestFit="1" customWidth="1"/>
    <col min="11" max="11" width="11" style="39" bestFit="1" customWidth="1"/>
    <col min="12" max="12" width="11" style="39" customWidth="1"/>
    <col min="13" max="13" width="7.140625" style="40" bestFit="1" customWidth="1"/>
    <col min="14" max="14" width="18.7109375" style="41" bestFit="1" customWidth="1"/>
    <col min="15" max="15" width="17.7109375" style="41" bestFit="1" customWidth="1"/>
    <col min="16" max="16" width="38.7109375" style="36" customWidth="1"/>
    <col min="17" max="17" width="22" style="18" customWidth="1"/>
    <col min="19" max="19" width="18.140625" bestFit="1" customWidth="1"/>
    <col min="20" max="20" width="20" bestFit="1" customWidth="1"/>
  </cols>
  <sheetData>
    <row r="1" spans="1:20" ht="30.75" customHeight="1" x14ac:dyDescent="0.25">
      <c r="A1" s="63" t="s">
        <v>5</v>
      </c>
      <c r="B1" s="63" t="s">
        <v>19</v>
      </c>
      <c r="C1" s="63" t="s">
        <v>1</v>
      </c>
      <c r="D1" s="60" t="s">
        <v>20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</row>
    <row r="2" spans="1:20" ht="19.5" customHeight="1" x14ac:dyDescent="0.25">
      <c r="A2" s="63"/>
      <c r="B2" s="63"/>
      <c r="C2" s="63"/>
      <c r="D2" s="64" t="s">
        <v>96</v>
      </c>
      <c r="E2" s="64"/>
      <c r="F2" s="64"/>
      <c r="G2" s="64"/>
      <c r="H2" s="64"/>
      <c r="I2" s="65" t="s">
        <v>21</v>
      </c>
      <c r="J2" s="65" t="s">
        <v>112</v>
      </c>
      <c r="K2" s="68" t="s">
        <v>22</v>
      </c>
      <c r="L2" s="68"/>
      <c r="M2" s="53" t="s">
        <v>25</v>
      </c>
      <c r="N2" s="66" t="s">
        <v>80</v>
      </c>
      <c r="O2" s="66" t="s">
        <v>81</v>
      </c>
      <c r="P2" s="67" t="s">
        <v>82</v>
      </c>
      <c r="Q2" s="59" t="s">
        <v>93</v>
      </c>
      <c r="S2" s="34" t="s">
        <v>3</v>
      </c>
      <c r="T2" s="18" t="s">
        <v>86</v>
      </c>
    </row>
    <row r="3" spans="1:20" ht="72" customHeight="1" x14ac:dyDescent="0.25">
      <c r="A3" s="63"/>
      <c r="B3" s="63"/>
      <c r="C3" s="63"/>
      <c r="D3" s="46" t="s">
        <v>94</v>
      </c>
      <c r="E3" s="46" t="s">
        <v>108</v>
      </c>
      <c r="F3" s="46" t="s">
        <v>109</v>
      </c>
      <c r="G3" s="46" t="s">
        <v>110</v>
      </c>
      <c r="H3" s="46" t="s">
        <v>111</v>
      </c>
      <c r="I3" s="65"/>
      <c r="J3" s="65"/>
      <c r="K3" s="47" t="s">
        <v>23</v>
      </c>
      <c r="L3" s="47" t="s">
        <v>24</v>
      </c>
      <c r="M3" s="46" t="s">
        <v>33</v>
      </c>
      <c r="N3" s="66"/>
      <c r="O3" s="66"/>
      <c r="P3" s="67"/>
      <c r="Q3" s="59"/>
      <c r="S3" s="34" t="s">
        <v>87</v>
      </c>
      <c r="T3" s="18" t="s">
        <v>88</v>
      </c>
    </row>
    <row r="4" spans="1:20" x14ac:dyDescent="0.25">
      <c r="A4" s="42">
        <v>1</v>
      </c>
      <c r="B4" s="44" t="s">
        <v>62</v>
      </c>
      <c r="C4" s="44" t="s">
        <v>113</v>
      </c>
      <c r="D4" s="42">
        <v>90</v>
      </c>
      <c r="E4" s="42">
        <v>70</v>
      </c>
      <c r="F4" s="42">
        <v>90</v>
      </c>
      <c r="G4" s="42">
        <v>90</v>
      </c>
      <c r="H4" s="42">
        <v>50</v>
      </c>
      <c r="I4" s="42">
        <v>70</v>
      </c>
      <c r="J4" s="42">
        <v>70</v>
      </c>
      <c r="K4" s="42">
        <v>80</v>
      </c>
      <c r="L4" s="42">
        <v>60</v>
      </c>
      <c r="M4" s="42">
        <v>80</v>
      </c>
      <c r="N4" s="42" t="s">
        <v>85</v>
      </c>
      <c r="O4" s="42" t="s">
        <v>84</v>
      </c>
      <c r="P4" s="43" t="s">
        <v>95</v>
      </c>
      <c r="Q4" s="18" t="s">
        <v>128</v>
      </c>
      <c r="S4" s="34" t="s">
        <v>89</v>
      </c>
      <c r="T4" s="18" t="s">
        <v>90</v>
      </c>
    </row>
    <row r="5" spans="1:20" x14ac:dyDescent="0.25">
      <c r="A5" s="42">
        <v>2</v>
      </c>
      <c r="B5" s="44" t="s">
        <v>63</v>
      </c>
      <c r="C5" s="44" t="s">
        <v>53</v>
      </c>
      <c r="D5" s="42">
        <v>90</v>
      </c>
      <c r="E5" s="42">
        <v>90</v>
      </c>
      <c r="F5" s="42">
        <v>90</v>
      </c>
      <c r="G5" s="42">
        <v>90</v>
      </c>
      <c r="H5" s="42"/>
      <c r="I5" s="42"/>
      <c r="J5" s="42">
        <v>60</v>
      </c>
      <c r="K5" s="42">
        <v>60</v>
      </c>
      <c r="L5" s="42">
        <v>60</v>
      </c>
      <c r="M5" s="42">
        <v>60</v>
      </c>
      <c r="N5" s="42">
        <v>4</v>
      </c>
      <c r="O5" s="42"/>
      <c r="P5" s="43" t="s">
        <v>83</v>
      </c>
      <c r="Q5" s="18" t="s">
        <v>129</v>
      </c>
      <c r="S5" s="34" t="s">
        <v>91</v>
      </c>
      <c r="T5" s="35" t="s">
        <v>92</v>
      </c>
    </row>
    <row r="6" spans="1:20" x14ac:dyDescent="0.25">
      <c r="A6" s="42">
        <v>3</v>
      </c>
      <c r="B6" s="44" t="s">
        <v>64</v>
      </c>
      <c r="C6" s="44" t="s">
        <v>54</v>
      </c>
      <c r="D6" s="42">
        <v>70</v>
      </c>
      <c r="E6" s="42">
        <v>70</v>
      </c>
      <c r="F6" s="42">
        <v>70</v>
      </c>
      <c r="G6" s="42">
        <v>70</v>
      </c>
      <c r="H6" s="42"/>
      <c r="I6" s="42"/>
      <c r="J6" s="42">
        <v>70</v>
      </c>
      <c r="K6" s="42">
        <v>70</v>
      </c>
      <c r="L6" s="42">
        <v>70</v>
      </c>
      <c r="M6" s="42">
        <v>70</v>
      </c>
      <c r="N6" s="42">
        <v>3</v>
      </c>
      <c r="O6" s="42"/>
      <c r="P6" s="43"/>
      <c r="S6" s="34"/>
      <c r="T6" s="18"/>
    </row>
    <row r="7" spans="1:20" x14ac:dyDescent="0.25">
      <c r="A7" s="42">
        <v>4</v>
      </c>
      <c r="B7" s="44" t="s">
        <v>65</v>
      </c>
      <c r="C7" s="44" t="s">
        <v>55</v>
      </c>
      <c r="D7" s="42">
        <v>80</v>
      </c>
      <c r="E7" s="42">
        <v>80</v>
      </c>
      <c r="F7" s="42">
        <v>80</v>
      </c>
      <c r="G7" s="42">
        <v>80</v>
      </c>
      <c r="H7" s="42"/>
      <c r="I7" s="42"/>
      <c r="J7" s="42">
        <v>80</v>
      </c>
      <c r="K7" s="42">
        <v>80</v>
      </c>
      <c r="L7" s="42">
        <v>80</v>
      </c>
      <c r="M7" s="42">
        <v>80</v>
      </c>
      <c r="N7" s="42">
        <v>2</v>
      </c>
      <c r="O7" s="42"/>
      <c r="P7" s="43"/>
    </row>
    <row r="8" spans="1:20" x14ac:dyDescent="0.25">
      <c r="A8" s="42">
        <v>5</v>
      </c>
      <c r="B8" s="44" t="s">
        <v>66</v>
      </c>
      <c r="C8" s="44" t="s">
        <v>56</v>
      </c>
      <c r="D8" s="42">
        <v>60</v>
      </c>
      <c r="E8" s="42">
        <v>60</v>
      </c>
      <c r="F8" s="42">
        <v>60</v>
      </c>
      <c r="G8" s="42">
        <v>60</v>
      </c>
      <c r="H8" s="42"/>
      <c r="I8" s="42"/>
      <c r="J8" s="42">
        <v>60</v>
      </c>
      <c r="K8" s="42">
        <v>60</v>
      </c>
      <c r="L8" s="42">
        <v>60</v>
      </c>
      <c r="M8" s="42">
        <v>60</v>
      </c>
      <c r="N8" s="42">
        <v>4</v>
      </c>
      <c r="O8" s="42"/>
      <c r="P8" s="43"/>
    </row>
    <row r="9" spans="1:20" x14ac:dyDescent="0.25">
      <c r="A9" s="42">
        <v>6</v>
      </c>
      <c r="B9" s="44" t="s">
        <v>67</v>
      </c>
      <c r="C9" s="44" t="s">
        <v>57</v>
      </c>
      <c r="D9" s="42">
        <v>70</v>
      </c>
      <c r="E9" s="42">
        <v>70</v>
      </c>
      <c r="F9" s="42">
        <v>70</v>
      </c>
      <c r="G9" s="42">
        <v>70</v>
      </c>
      <c r="H9" s="42"/>
      <c r="I9" s="42"/>
      <c r="J9" s="42">
        <v>70</v>
      </c>
      <c r="K9" s="42">
        <v>70</v>
      </c>
      <c r="L9" s="42">
        <v>70</v>
      </c>
      <c r="M9" s="42">
        <v>70</v>
      </c>
      <c r="N9" s="42">
        <v>3</v>
      </c>
      <c r="O9" s="42"/>
      <c r="P9" s="43"/>
    </row>
    <row r="10" spans="1:20" x14ac:dyDescent="0.25">
      <c r="A10" s="42">
        <v>7</v>
      </c>
      <c r="B10" s="44" t="s">
        <v>68</v>
      </c>
      <c r="C10" s="44" t="s">
        <v>58</v>
      </c>
      <c r="D10" s="42">
        <v>80</v>
      </c>
      <c r="E10" s="42">
        <v>80</v>
      </c>
      <c r="F10" s="42">
        <v>80</v>
      </c>
      <c r="G10" s="42">
        <v>80</v>
      </c>
      <c r="H10" s="42"/>
      <c r="I10" s="42"/>
      <c r="J10" s="42">
        <v>80</v>
      </c>
      <c r="K10" s="42">
        <v>80</v>
      </c>
      <c r="L10" s="42">
        <v>80</v>
      </c>
      <c r="M10" s="42">
        <v>80</v>
      </c>
      <c r="N10" s="42">
        <v>2</v>
      </c>
      <c r="O10" s="42"/>
      <c r="P10" s="43"/>
    </row>
    <row r="11" spans="1:20" x14ac:dyDescent="0.25">
      <c r="A11" s="42">
        <v>8</v>
      </c>
      <c r="B11" s="44" t="s">
        <v>69</v>
      </c>
      <c r="C11" s="44" t="s">
        <v>59</v>
      </c>
      <c r="D11" s="42">
        <v>60</v>
      </c>
      <c r="E11" s="42">
        <v>60</v>
      </c>
      <c r="F11" s="42">
        <v>60</v>
      </c>
      <c r="G11" s="42">
        <v>60</v>
      </c>
      <c r="H11" s="42"/>
      <c r="I11" s="42"/>
      <c r="J11" s="42">
        <v>60</v>
      </c>
      <c r="K11" s="42">
        <v>60</v>
      </c>
      <c r="L11" s="42">
        <v>60</v>
      </c>
      <c r="M11" s="42">
        <v>60</v>
      </c>
      <c r="N11" s="42">
        <v>4</v>
      </c>
      <c r="O11" s="42"/>
      <c r="P11" s="43"/>
    </row>
    <row r="12" spans="1:20" x14ac:dyDescent="0.25">
      <c r="A12" s="42">
        <v>9</v>
      </c>
      <c r="B12" s="44" t="s">
        <v>70</v>
      </c>
      <c r="C12" s="44" t="s">
        <v>60</v>
      </c>
      <c r="D12" s="42">
        <v>70</v>
      </c>
      <c r="E12" s="42">
        <v>70</v>
      </c>
      <c r="F12" s="42">
        <v>70</v>
      </c>
      <c r="G12" s="42">
        <v>70</v>
      </c>
      <c r="H12" s="42"/>
      <c r="I12" s="42"/>
      <c r="J12" s="42">
        <v>70</v>
      </c>
      <c r="K12" s="42">
        <v>70</v>
      </c>
      <c r="L12" s="42">
        <v>70</v>
      </c>
      <c r="M12" s="42">
        <v>70</v>
      </c>
      <c r="N12" s="42">
        <v>3</v>
      </c>
      <c r="O12" s="42"/>
      <c r="P12" s="43"/>
    </row>
    <row r="13" spans="1:20" x14ac:dyDescent="0.25">
      <c r="A13" s="42">
        <v>10</v>
      </c>
      <c r="B13" s="44" t="s">
        <v>71</v>
      </c>
      <c r="C13" s="44" t="s">
        <v>61</v>
      </c>
      <c r="D13" s="44"/>
      <c r="E13" s="44"/>
      <c r="F13" s="44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20" x14ac:dyDescent="0.25">
      <c r="A14" s="42">
        <v>11</v>
      </c>
      <c r="B14" s="45"/>
      <c r="C14" s="45" t="s">
        <v>130</v>
      </c>
      <c r="D14" s="45"/>
      <c r="E14" s="45"/>
      <c r="F14" s="45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20" x14ac:dyDescent="0.25">
      <c r="A15" s="42">
        <v>12</v>
      </c>
      <c r="B15" s="45"/>
      <c r="C15" s="45"/>
      <c r="D15" s="45"/>
      <c r="E15" s="45"/>
      <c r="F15" s="45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20" x14ac:dyDescent="0.25">
      <c r="A16" s="42">
        <v>13</v>
      </c>
      <c r="B16" s="45"/>
      <c r="C16" s="45"/>
      <c r="D16" s="45"/>
      <c r="E16" s="45"/>
      <c r="F16" s="45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x14ac:dyDescent="0.25">
      <c r="A17" s="42">
        <v>14</v>
      </c>
      <c r="B17" s="45"/>
      <c r="C17" s="45"/>
      <c r="D17" s="45"/>
      <c r="E17" s="45"/>
      <c r="F17" s="45"/>
      <c r="G17" s="42"/>
      <c r="H17" s="42"/>
      <c r="I17" s="42"/>
      <c r="J17" s="42"/>
      <c r="K17" s="42"/>
      <c r="L17" s="42"/>
      <c r="M17" s="42"/>
      <c r="N17" s="42"/>
      <c r="O17" s="42"/>
      <c r="P17" s="43"/>
    </row>
    <row r="18" spans="1:16" x14ac:dyDescent="0.25">
      <c r="A18" s="42">
        <v>15</v>
      </c>
      <c r="B18" s="45"/>
      <c r="C18" s="45"/>
      <c r="D18" s="45"/>
      <c r="E18" s="45"/>
      <c r="F18" s="45"/>
      <c r="G18" s="42"/>
      <c r="H18" s="42"/>
      <c r="I18" s="42"/>
      <c r="J18" s="42"/>
      <c r="K18" s="42"/>
      <c r="L18" s="42"/>
      <c r="M18" s="42"/>
      <c r="N18" s="42"/>
      <c r="O18" s="42"/>
      <c r="P18" s="43"/>
    </row>
    <row r="19" spans="1:16" x14ac:dyDescent="0.25">
      <c r="A19" s="42">
        <v>16</v>
      </c>
      <c r="B19" s="45"/>
      <c r="C19" s="45"/>
      <c r="D19" s="45"/>
      <c r="E19" s="45"/>
      <c r="F19" s="45"/>
      <c r="G19" s="42"/>
      <c r="H19" s="42"/>
      <c r="I19" s="42"/>
      <c r="J19" s="42"/>
      <c r="K19" s="42"/>
      <c r="L19" s="42"/>
      <c r="M19" s="42"/>
      <c r="N19" s="42"/>
      <c r="O19" s="42"/>
      <c r="P19" s="43"/>
    </row>
    <row r="20" spans="1:16" x14ac:dyDescent="0.25">
      <c r="A20" s="42">
        <v>17</v>
      </c>
      <c r="B20" s="45"/>
      <c r="C20" s="45"/>
      <c r="D20" s="45"/>
      <c r="E20" s="45"/>
      <c r="F20" s="45"/>
      <c r="G20" s="42"/>
      <c r="H20" s="42"/>
      <c r="I20" s="42"/>
      <c r="J20" s="42"/>
      <c r="K20" s="42"/>
      <c r="L20" s="42"/>
      <c r="M20" s="42"/>
      <c r="N20" s="42"/>
      <c r="O20" s="42"/>
      <c r="P20" s="43"/>
    </row>
    <row r="21" spans="1:16" x14ac:dyDescent="0.25">
      <c r="A21" s="42">
        <v>18</v>
      </c>
      <c r="B21" s="45"/>
      <c r="C21" s="45"/>
      <c r="D21" s="45"/>
      <c r="E21" s="45"/>
      <c r="F21" s="45"/>
      <c r="G21" s="42"/>
      <c r="H21" s="42"/>
      <c r="I21" s="42"/>
      <c r="J21" s="42"/>
      <c r="K21" s="42"/>
      <c r="L21" s="42"/>
      <c r="M21" s="42"/>
      <c r="N21" s="42"/>
      <c r="O21" s="42"/>
      <c r="P21" s="43"/>
    </row>
    <row r="22" spans="1:16" x14ac:dyDescent="0.25">
      <c r="A22" s="42">
        <v>19</v>
      </c>
      <c r="B22" s="45"/>
      <c r="C22" s="45"/>
      <c r="D22" s="45"/>
      <c r="E22" s="45"/>
      <c r="F22" s="45"/>
      <c r="G22" s="42"/>
      <c r="H22" s="42"/>
      <c r="I22" s="42"/>
      <c r="J22" s="42"/>
      <c r="K22" s="42"/>
      <c r="L22" s="42"/>
      <c r="M22" s="42"/>
      <c r="N22" s="42"/>
      <c r="O22" s="42"/>
      <c r="P22" s="43"/>
    </row>
    <row r="23" spans="1:16" x14ac:dyDescent="0.25">
      <c r="A23" s="42">
        <v>20</v>
      </c>
      <c r="B23" s="45"/>
      <c r="C23" s="45"/>
      <c r="D23" s="45"/>
      <c r="E23" s="45"/>
      <c r="F23" s="45"/>
      <c r="G23" s="42"/>
      <c r="H23" s="42"/>
      <c r="I23" s="42"/>
      <c r="J23" s="42"/>
      <c r="K23" s="42"/>
      <c r="L23" s="42"/>
      <c r="M23" s="42"/>
      <c r="N23" s="42"/>
      <c r="O23" s="42"/>
      <c r="P23" s="43"/>
    </row>
    <row r="24" spans="1:16" x14ac:dyDescent="0.25">
      <c r="A24" s="42">
        <v>21</v>
      </c>
      <c r="B24" s="45"/>
      <c r="C24" s="45"/>
      <c r="D24" s="45"/>
      <c r="E24" s="45"/>
      <c r="F24" s="45"/>
      <c r="G24" s="42"/>
      <c r="H24" s="42"/>
      <c r="I24" s="42"/>
      <c r="J24" s="42"/>
      <c r="K24" s="42"/>
      <c r="L24" s="42"/>
      <c r="M24" s="42"/>
      <c r="N24" s="42"/>
      <c r="O24" s="42"/>
      <c r="P24" s="43"/>
    </row>
    <row r="25" spans="1:16" x14ac:dyDescent="0.25">
      <c r="A25" s="42">
        <v>22</v>
      </c>
      <c r="B25" s="45"/>
      <c r="C25" s="45"/>
      <c r="D25" s="45"/>
      <c r="E25" s="45"/>
      <c r="F25" s="45"/>
      <c r="G25" s="42"/>
      <c r="H25" s="42"/>
      <c r="I25" s="42"/>
      <c r="J25" s="42"/>
      <c r="K25" s="42"/>
      <c r="L25" s="42"/>
      <c r="M25" s="42"/>
      <c r="N25" s="42"/>
      <c r="O25" s="42"/>
      <c r="P25" s="43"/>
    </row>
    <row r="26" spans="1:16" x14ac:dyDescent="0.25">
      <c r="A26" s="42">
        <v>23</v>
      </c>
      <c r="B26" s="45"/>
      <c r="C26" s="45"/>
      <c r="D26" s="45"/>
      <c r="E26" s="45"/>
      <c r="F26" s="45"/>
      <c r="G26" s="42"/>
      <c r="H26" s="42"/>
      <c r="I26" s="42"/>
      <c r="J26" s="42"/>
      <c r="K26" s="42"/>
      <c r="L26" s="42"/>
      <c r="M26" s="42"/>
      <c r="N26" s="42"/>
      <c r="O26" s="42"/>
      <c r="P26" s="43"/>
    </row>
    <row r="27" spans="1:16" x14ac:dyDescent="0.25">
      <c r="A27" s="42">
        <v>24</v>
      </c>
      <c r="B27" s="45"/>
      <c r="C27" s="45"/>
      <c r="D27" s="45"/>
      <c r="E27" s="45"/>
      <c r="F27" s="45"/>
      <c r="G27" s="42"/>
      <c r="H27" s="42"/>
      <c r="I27" s="42"/>
      <c r="J27" s="42"/>
      <c r="K27" s="42"/>
      <c r="L27" s="42"/>
      <c r="M27" s="42"/>
      <c r="N27" s="42"/>
      <c r="O27" s="42"/>
      <c r="P27" s="43"/>
    </row>
    <row r="28" spans="1:16" x14ac:dyDescent="0.25">
      <c r="A28" s="42">
        <v>25</v>
      </c>
      <c r="B28" s="45"/>
      <c r="C28" s="45"/>
      <c r="D28" s="45"/>
      <c r="E28" s="45"/>
      <c r="F28" s="45"/>
      <c r="G28" s="42"/>
      <c r="H28" s="42"/>
      <c r="I28" s="42"/>
      <c r="J28" s="42"/>
      <c r="K28" s="42"/>
      <c r="L28" s="42"/>
      <c r="M28" s="42"/>
      <c r="N28" s="42"/>
      <c r="O28" s="42"/>
      <c r="P28" s="43"/>
    </row>
    <row r="29" spans="1:16" x14ac:dyDescent="0.25">
      <c r="A29" s="42">
        <v>26</v>
      </c>
      <c r="B29" s="45"/>
      <c r="C29" s="45"/>
      <c r="D29" s="45"/>
      <c r="E29" s="45"/>
      <c r="F29" s="45"/>
      <c r="G29" s="42"/>
      <c r="H29" s="42"/>
      <c r="I29" s="42"/>
      <c r="J29" s="42"/>
      <c r="K29" s="42"/>
      <c r="L29" s="42"/>
      <c r="M29" s="42"/>
      <c r="N29" s="42"/>
      <c r="O29" s="42"/>
      <c r="P29" s="43"/>
    </row>
    <row r="30" spans="1:16" x14ac:dyDescent="0.25">
      <c r="A30" s="42">
        <v>27</v>
      </c>
      <c r="B30" s="45"/>
      <c r="C30" s="45"/>
      <c r="D30" s="45"/>
      <c r="E30" s="45"/>
      <c r="F30" s="45"/>
      <c r="G30" s="42"/>
      <c r="H30" s="42"/>
      <c r="I30" s="42"/>
      <c r="J30" s="42"/>
      <c r="K30" s="42"/>
      <c r="L30" s="42"/>
      <c r="M30" s="42"/>
      <c r="N30" s="42"/>
      <c r="O30" s="42"/>
      <c r="P30" s="43"/>
    </row>
    <row r="31" spans="1:16" x14ac:dyDescent="0.25">
      <c r="A31" s="42">
        <v>28</v>
      </c>
      <c r="B31" s="45"/>
      <c r="C31" s="45"/>
      <c r="D31" s="45"/>
      <c r="E31" s="45"/>
      <c r="F31" s="45"/>
      <c r="G31" s="42"/>
      <c r="H31" s="42"/>
      <c r="I31" s="42"/>
      <c r="J31" s="42"/>
      <c r="K31" s="42"/>
      <c r="L31" s="42"/>
      <c r="M31" s="42"/>
      <c r="N31" s="42"/>
      <c r="O31" s="42"/>
      <c r="P31" s="43"/>
    </row>
    <row r="32" spans="1:16" x14ac:dyDescent="0.25">
      <c r="A32" s="42">
        <v>29</v>
      </c>
      <c r="B32" s="45"/>
      <c r="C32" s="45"/>
      <c r="D32" s="45"/>
      <c r="E32" s="45"/>
      <c r="F32" s="45"/>
      <c r="G32" s="42"/>
      <c r="H32" s="42"/>
      <c r="I32" s="42"/>
      <c r="J32" s="42"/>
      <c r="K32" s="42"/>
      <c r="L32" s="42"/>
      <c r="M32" s="42"/>
      <c r="N32" s="42"/>
      <c r="O32" s="42"/>
      <c r="P32" s="43"/>
    </row>
    <row r="33" spans="1:17" x14ac:dyDescent="0.25">
      <c r="A33" s="42">
        <v>30</v>
      </c>
      <c r="B33" s="45"/>
      <c r="C33" s="45"/>
      <c r="D33" s="45"/>
      <c r="E33" s="45"/>
      <c r="F33" s="45"/>
      <c r="G33" s="42"/>
      <c r="H33" s="42"/>
      <c r="I33" s="42"/>
      <c r="J33" s="42"/>
      <c r="K33" s="42"/>
      <c r="L33" s="42"/>
      <c r="M33" s="42"/>
      <c r="N33" s="42"/>
      <c r="O33" s="42"/>
      <c r="P33" s="43"/>
    </row>
    <row r="36" spans="1:17" x14ac:dyDescent="0.25">
      <c r="A36" s="18">
        <v>1</v>
      </c>
      <c r="B36" s="18">
        <v>2</v>
      </c>
      <c r="C36" s="18">
        <v>3</v>
      </c>
      <c r="D36" s="37">
        <v>4</v>
      </c>
      <c r="E36" s="37">
        <v>5</v>
      </c>
      <c r="F36" s="37">
        <v>6</v>
      </c>
      <c r="G36" s="37">
        <v>7</v>
      </c>
      <c r="H36" s="37">
        <v>8</v>
      </c>
      <c r="I36" s="48">
        <v>9</v>
      </c>
      <c r="J36" s="48">
        <v>10</v>
      </c>
      <c r="K36" s="48">
        <v>11</v>
      </c>
      <c r="L36" s="48">
        <v>12</v>
      </c>
      <c r="M36" s="49">
        <v>13</v>
      </c>
      <c r="N36" s="50">
        <v>14</v>
      </c>
      <c r="O36" s="50">
        <v>15</v>
      </c>
      <c r="P36" s="51">
        <v>16</v>
      </c>
      <c r="Q36" s="18">
        <v>17</v>
      </c>
    </row>
  </sheetData>
  <mergeCells count="12">
    <mergeCell ref="Q2:Q3"/>
    <mergeCell ref="D1:Q1"/>
    <mergeCell ref="A1:A3"/>
    <mergeCell ref="B1:B3"/>
    <mergeCell ref="C1:C3"/>
    <mergeCell ref="D2:H2"/>
    <mergeCell ref="I2:I3"/>
    <mergeCell ref="N2:N3"/>
    <mergeCell ref="O2:O3"/>
    <mergeCell ref="P2:P3"/>
    <mergeCell ref="K2:L2"/>
    <mergeCell ref="J2:J3"/>
  </mergeCells>
  <phoneticPr fontId="4" type="noConversion"/>
  <conditionalFormatting sqref="C13:F13 C4:C12">
    <cfRule type="cellIs" dxfId="1" priority="2" stopIfTrue="1" operator="equal">
      <formula>0</formula>
    </cfRule>
  </conditionalFormatting>
  <conditionalFormatting sqref="B4:B13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1DD-E3C5-48CF-A31A-933E985CD4E5}">
  <sheetPr>
    <pageSetUpPr fitToPage="1"/>
  </sheetPr>
  <dimension ref="C1:IH40"/>
  <sheetViews>
    <sheetView tabSelected="1" view="pageBreakPreview" zoomScale="55" zoomScaleNormal="60" zoomScaleSheetLayoutView="55" zoomScalePageLayoutView="50" workbookViewId="0">
      <selection activeCell="I15" sqref="I15:L15"/>
    </sheetView>
  </sheetViews>
  <sheetFormatPr defaultRowHeight="15" x14ac:dyDescent="0.25"/>
  <cols>
    <col min="1" max="2" width="9.140625" style="2"/>
    <col min="3" max="3" width="6.28515625" style="20" customWidth="1"/>
    <col min="4" max="4" width="16.140625" style="2" customWidth="1"/>
    <col min="5" max="5" width="8" style="2" customWidth="1"/>
    <col min="6" max="6" width="22.140625" style="23" customWidth="1"/>
    <col min="7" max="7" width="12.140625" style="23" customWidth="1"/>
    <col min="8" max="8" width="15.140625" style="23" customWidth="1"/>
    <col min="9" max="9" width="18" style="2" customWidth="1"/>
    <col min="10" max="10" width="4.28515625" style="2" customWidth="1"/>
    <col min="11" max="11" width="16.28515625" style="2" customWidth="1"/>
    <col min="12" max="12" width="12.140625" style="2" customWidth="1"/>
    <col min="13" max="14" width="9.140625" style="2"/>
    <col min="15" max="15" width="9.140625" style="20"/>
    <col min="16" max="16" width="16.140625" style="33" customWidth="1"/>
    <col min="17" max="17" width="4.5703125" style="33" customWidth="1"/>
    <col min="18" max="18" width="22.140625" style="32" customWidth="1"/>
    <col min="19" max="19" width="12.140625" style="32" customWidth="1"/>
    <col min="20" max="20" width="15.140625" style="32" customWidth="1"/>
    <col min="21" max="21" width="18" style="33" customWidth="1"/>
    <col min="22" max="22" width="4.28515625" style="33" customWidth="1"/>
    <col min="23" max="23" width="16.28515625" style="33" customWidth="1"/>
    <col min="24" max="24" width="12.140625" style="33" customWidth="1"/>
    <col min="25" max="26" width="9.140625" style="2"/>
    <col min="27" max="27" width="9.140625" style="20"/>
    <col min="28" max="28" width="16.140625" style="33" customWidth="1"/>
    <col min="29" max="29" width="4.5703125" style="33" customWidth="1"/>
    <col min="30" max="30" width="22.140625" style="32" customWidth="1"/>
    <col min="31" max="31" width="12.140625" style="32" customWidth="1"/>
    <col min="32" max="32" width="15.140625" style="32" customWidth="1"/>
    <col min="33" max="33" width="18" style="33" customWidth="1"/>
    <col min="34" max="34" width="4.28515625" style="33" customWidth="1"/>
    <col min="35" max="35" width="16.28515625" style="33" customWidth="1"/>
    <col min="36" max="36" width="12.140625" style="33" customWidth="1"/>
    <col min="37" max="38" width="9.140625" style="2"/>
    <col min="39" max="39" width="9.140625" style="20"/>
    <col min="40" max="40" width="16.140625" style="33" customWidth="1"/>
    <col min="41" max="41" width="4.5703125" style="33" customWidth="1"/>
    <col min="42" max="42" width="22.140625" style="32" customWidth="1"/>
    <col min="43" max="43" width="12.140625" style="32" customWidth="1"/>
    <col min="44" max="44" width="15.140625" style="32" customWidth="1"/>
    <col min="45" max="45" width="18" style="33" customWidth="1"/>
    <col min="46" max="46" width="4.28515625" style="33" customWidth="1"/>
    <col min="47" max="47" width="16.28515625" style="33" customWidth="1"/>
    <col min="48" max="48" width="12.140625" style="33" customWidth="1"/>
    <col min="49" max="50" width="9.140625" style="2"/>
    <col min="51" max="51" width="9.140625" style="20"/>
    <col min="52" max="52" width="16.140625" style="33" customWidth="1"/>
    <col min="53" max="53" width="4.5703125" style="33" customWidth="1"/>
    <col min="54" max="54" width="22.140625" style="32" customWidth="1"/>
    <col min="55" max="55" width="12.140625" style="32" customWidth="1"/>
    <col min="56" max="56" width="15.140625" style="32" customWidth="1"/>
    <col min="57" max="57" width="18" style="33" customWidth="1"/>
    <col min="58" max="58" width="4.28515625" style="33" customWidth="1"/>
    <col min="59" max="59" width="16.28515625" style="33" customWidth="1"/>
    <col min="60" max="60" width="12.140625" style="33" customWidth="1"/>
    <col min="61" max="62" width="9.140625" style="2"/>
    <col min="63" max="63" width="9.140625" style="20"/>
    <col min="64" max="64" width="16.140625" style="33" customWidth="1"/>
    <col min="65" max="65" width="4.5703125" style="33" customWidth="1"/>
    <col min="66" max="66" width="22.140625" style="32" customWidth="1"/>
    <col min="67" max="67" width="12.140625" style="32" customWidth="1"/>
    <col min="68" max="68" width="15.140625" style="32" customWidth="1"/>
    <col min="69" max="69" width="18" style="33" customWidth="1"/>
    <col min="70" max="70" width="4.28515625" style="33" customWidth="1"/>
    <col min="71" max="71" width="16.28515625" style="33" customWidth="1"/>
    <col min="72" max="72" width="12.140625" style="33" customWidth="1"/>
    <col min="73" max="74" width="9.140625" style="2"/>
    <col min="75" max="75" width="9.140625" style="20"/>
    <col min="76" max="76" width="16.140625" style="33" customWidth="1"/>
    <col min="77" max="77" width="4.5703125" style="33" customWidth="1"/>
    <col min="78" max="78" width="22.140625" style="32" customWidth="1"/>
    <col min="79" max="79" width="12.140625" style="32" customWidth="1"/>
    <col min="80" max="80" width="15.140625" style="32" customWidth="1"/>
    <col min="81" max="81" width="18" style="33" customWidth="1"/>
    <col min="82" max="82" width="4.28515625" style="33" customWidth="1"/>
    <col min="83" max="83" width="16.28515625" style="33" customWidth="1"/>
    <col min="84" max="84" width="12.140625" style="33" customWidth="1"/>
    <col min="85" max="86" width="9.140625" style="2"/>
    <col min="87" max="87" width="9.140625" style="20"/>
    <col min="88" max="88" width="16.140625" style="33" customWidth="1"/>
    <col min="89" max="89" width="4.5703125" style="33" customWidth="1"/>
    <col min="90" max="90" width="22.140625" style="32" customWidth="1"/>
    <col min="91" max="91" width="12.140625" style="32" customWidth="1"/>
    <col min="92" max="92" width="15.140625" style="32" customWidth="1"/>
    <col min="93" max="93" width="18" style="33" customWidth="1"/>
    <col min="94" max="94" width="4.28515625" style="33" customWidth="1"/>
    <col min="95" max="95" width="16.28515625" style="33" customWidth="1"/>
    <col min="96" max="96" width="12.140625" style="33" customWidth="1"/>
    <col min="97" max="98" width="9.140625" style="2"/>
    <col min="99" max="99" width="9.140625" style="20"/>
    <col min="100" max="100" width="16.140625" style="33" customWidth="1"/>
    <col min="101" max="101" width="4.5703125" style="33" customWidth="1"/>
    <col min="102" max="102" width="22.140625" style="32" customWidth="1"/>
    <col min="103" max="103" width="12.140625" style="32" customWidth="1"/>
    <col min="104" max="104" width="15.140625" style="32" customWidth="1"/>
    <col min="105" max="105" width="18" style="33" customWidth="1"/>
    <col min="106" max="106" width="4.28515625" style="33" customWidth="1"/>
    <col min="107" max="107" width="16.28515625" style="33" customWidth="1"/>
    <col min="108" max="108" width="12.140625" style="33" customWidth="1"/>
    <col min="109" max="110" width="9.140625" style="2"/>
    <col min="111" max="111" width="9.140625" style="20"/>
    <col min="112" max="112" width="16.140625" style="33" customWidth="1"/>
    <col min="113" max="113" width="4.5703125" style="33" customWidth="1"/>
    <col min="114" max="114" width="22.140625" style="32" customWidth="1"/>
    <col min="115" max="115" width="12.140625" style="32" customWidth="1"/>
    <col min="116" max="116" width="15.140625" style="32" customWidth="1"/>
    <col min="117" max="117" width="18" style="33" customWidth="1"/>
    <col min="118" max="118" width="4.28515625" style="33" customWidth="1"/>
    <col min="119" max="119" width="16.28515625" style="33" customWidth="1"/>
    <col min="120" max="120" width="12.140625" style="33" customWidth="1"/>
    <col min="121" max="16384" width="9.140625" style="2"/>
  </cols>
  <sheetData>
    <row r="1" spans="3:242" ht="15" customHeight="1" x14ac:dyDescent="0.25">
      <c r="G1" s="23" t="s">
        <v>72</v>
      </c>
      <c r="H1" s="23">
        <v>1</v>
      </c>
      <c r="S1" s="32" t="s">
        <v>72</v>
      </c>
      <c r="T1" s="32">
        <f>H1+1</f>
        <v>2</v>
      </c>
      <c r="AE1" s="32" t="s">
        <v>72</v>
      </c>
      <c r="AF1" s="32">
        <f>T1+1</f>
        <v>3</v>
      </c>
      <c r="AQ1" s="32" t="s">
        <v>72</v>
      </c>
      <c r="AR1" s="32">
        <f>AF1+1</f>
        <v>4</v>
      </c>
      <c r="BC1" s="32" t="s">
        <v>72</v>
      </c>
      <c r="BD1" s="32">
        <f>AR1+1</f>
        <v>5</v>
      </c>
      <c r="BO1" s="32" t="s">
        <v>72</v>
      </c>
      <c r="BP1" s="32">
        <f>BD1+1</f>
        <v>6</v>
      </c>
      <c r="CA1" s="32" t="s">
        <v>72</v>
      </c>
      <c r="CB1" s="32">
        <f>BP1+1</f>
        <v>7</v>
      </c>
      <c r="CM1" s="32" t="s">
        <v>72</v>
      </c>
      <c r="CN1" s="32">
        <f>CB1+1</f>
        <v>8</v>
      </c>
      <c r="CY1" s="32" t="s">
        <v>72</v>
      </c>
      <c r="CZ1" s="32">
        <f>CN1+1</f>
        <v>9</v>
      </c>
      <c r="DK1" s="32" t="s">
        <v>72</v>
      </c>
      <c r="DL1" s="32">
        <f>CZ1+1</f>
        <v>10</v>
      </c>
      <c r="DU1" s="20"/>
      <c r="DV1" s="33"/>
      <c r="DW1" s="33"/>
      <c r="DX1" s="56"/>
      <c r="DY1" s="56" t="s">
        <v>72</v>
      </c>
      <c r="DZ1" s="56">
        <f>DL1+1</f>
        <v>11</v>
      </c>
      <c r="EA1" s="33"/>
      <c r="EB1" s="33"/>
      <c r="EC1" s="33"/>
      <c r="ED1" s="33"/>
      <c r="EE1" s="33"/>
      <c r="EF1" s="33"/>
      <c r="EG1" s="20"/>
      <c r="EH1" s="33"/>
      <c r="EI1" s="33"/>
      <c r="EJ1" s="56"/>
      <c r="EK1" s="56" t="s">
        <v>72</v>
      </c>
      <c r="EL1" s="56">
        <f>DZ1+1</f>
        <v>12</v>
      </c>
      <c r="EM1" s="33"/>
      <c r="EN1" s="33"/>
      <c r="EO1" s="33"/>
      <c r="EP1" s="33"/>
      <c r="EQ1" s="33"/>
      <c r="ER1" s="33"/>
      <c r="ES1" s="20"/>
      <c r="ET1" s="33"/>
      <c r="EU1" s="33"/>
      <c r="EV1" s="56"/>
      <c r="EW1" s="56" t="s">
        <v>72</v>
      </c>
      <c r="EX1" s="56">
        <f>EL1+1</f>
        <v>13</v>
      </c>
      <c r="EY1" s="33"/>
      <c r="EZ1" s="33"/>
      <c r="FA1" s="33"/>
      <c r="FB1" s="33"/>
      <c r="FC1" s="33"/>
      <c r="FD1" s="33"/>
      <c r="FE1" s="20"/>
      <c r="FF1" s="33"/>
      <c r="FG1" s="33"/>
      <c r="FH1" s="56"/>
      <c r="FI1" s="56" t="s">
        <v>72</v>
      </c>
      <c r="FJ1" s="56">
        <f>EX1+1</f>
        <v>14</v>
      </c>
      <c r="FK1" s="33"/>
      <c r="FL1" s="33"/>
      <c r="FM1" s="33"/>
      <c r="FN1" s="33"/>
      <c r="FO1" s="33"/>
      <c r="FP1" s="33"/>
      <c r="FQ1" s="20"/>
      <c r="FR1" s="33"/>
      <c r="FS1" s="33"/>
      <c r="FT1" s="56"/>
      <c r="FU1" s="56" t="s">
        <v>72</v>
      </c>
      <c r="FV1" s="56">
        <f>FJ1+1</f>
        <v>15</v>
      </c>
      <c r="FW1" s="33"/>
      <c r="FX1" s="33"/>
      <c r="FY1" s="33"/>
      <c r="FZ1" s="33"/>
      <c r="GA1" s="33"/>
      <c r="GB1" s="33"/>
      <c r="GC1" s="20"/>
      <c r="GD1" s="33"/>
      <c r="GE1" s="33"/>
      <c r="GF1" s="56"/>
      <c r="GG1" s="56" t="s">
        <v>72</v>
      </c>
      <c r="GH1" s="56">
        <f>FV1+1</f>
        <v>16</v>
      </c>
      <c r="GI1" s="33"/>
      <c r="GJ1" s="33"/>
      <c r="GK1" s="33"/>
      <c r="GL1" s="33"/>
      <c r="GM1" s="33"/>
      <c r="GN1" s="33"/>
      <c r="GO1" s="20"/>
      <c r="GP1" s="33"/>
      <c r="GQ1" s="33"/>
      <c r="GR1" s="56"/>
      <c r="GS1" s="56" t="s">
        <v>72</v>
      </c>
      <c r="GT1" s="56">
        <f>GH1+1</f>
        <v>17</v>
      </c>
      <c r="GU1" s="33"/>
      <c r="GV1" s="33"/>
      <c r="GW1" s="33"/>
      <c r="GX1" s="33"/>
      <c r="GY1" s="33"/>
      <c r="GZ1" s="33"/>
      <c r="HA1" s="20"/>
      <c r="HB1" s="33"/>
      <c r="HC1" s="33"/>
      <c r="HD1" s="56"/>
      <c r="HE1" s="56" t="s">
        <v>72</v>
      </c>
      <c r="HF1" s="56">
        <f>GT1+1</f>
        <v>18</v>
      </c>
      <c r="HG1" s="33"/>
      <c r="HH1" s="33"/>
      <c r="HI1" s="33"/>
      <c r="HJ1" s="33"/>
      <c r="HK1" s="33"/>
      <c r="HL1" s="33"/>
      <c r="HM1" s="20"/>
      <c r="HN1" s="33"/>
      <c r="HO1" s="33"/>
      <c r="HP1" s="56"/>
      <c r="HQ1" s="56" t="s">
        <v>72</v>
      </c>
      <c r="HR1" s="56">
        <f>HF1+1</f>
        <v>19</v>
      </c>
      <c r="HS1" s="33"/>
      <c r="HT1" s="33"/>
      <c r="HU1" s="33"/>
      <c r="HV1" s="33"/>
      <c r="HW1" s="33"/>
      <c r="HX1" s="33"/>
      <c r="HY1" s="20"/>
      <c r="HZ1" s="33"/>
      <c r="IA1" s="33"/>
      <c r="IB1" s="56"/>
      <c r="IC1" s="56" t="s">
        <v>72</v>
      </c>
      <c r="ID1" s="56">
        <f>HR1+1</f>
        <v>20</v>
      </c>
      <c r="IE1" s="33"/>
      <c r="IF1" s="33"/>
      <c r="IG1" s="33"/>
      <c r="IH1" s="33"/>
    </row>
    <row r="2" spans="3:242" ht="15" customHeight="1" x14ac:dyDescent="0.25">
      <c r="C2" s="1"/>
      <c r="O2" s="1"/>
      <c r="AA2" s="1"/>
      <c r="AM2" s="1"/>
      <c r="AY2" s="1"/>
      <c r="BK2" s="1"/>
      <c r="BW2" s="1"/>
      <c r="CI2" s="1"/>
      <c r="CU2" s="1"/>
      <c r="DG2" s="1"/>
    </row>
    <row r="3" spans="3:242" ht="15" customHeight="1" x14ac:dyDescent="0.25">
      <c r="C3" s="1"/>
      <c r="O3" s="1"/>
      <c r="R3" s="56"/>
      <c r="S3" s="56"/>
      <c r="T3" s="56"/>
      <c r="AA3" s="1"/>
      <c r="AD3" s="56"/>
      <c r="AE3" s="56"/>
      <c r="AF3" s="56"/>
      <c r="AM3" s="1"/>
      <c r="AP3" s="56"/>
      <c r="AQ3" s="56"/>
      <c r="AR3" s="56"/>
      <c r="AY3" s="1"/>
      <c r="BB3" s="56"/>
      <c r="BC3" s="56"/>
      <c r="BD3" s="56"/>
      <c r="BK3" s="1"/>
      <c r="BN3" s="56"/>
      <c r="BO3" s="56"/>
      <c r="BP3" s="56"/>
      <c r="BW3" s="1"/>
      <c r="BZ3" s="56"/>
      <c r="CA3" s="56"/>
      <c r="CB3" s="56"/>
      <c r="CI3" s="1"/>
      <c r="CL3" s="56"/>
      <c r="CM3" s="56"/>
      <c r="CN3" s="56"/>
      <c r="CU3" s="1"/>
      <c r="CX3" s="56"/>
      <c r="CY3" s="56"/>
      <c r="CZ3" s="56"/>
      <c r="DG3" s="1"/>
      <c r="DJ3" s="56"/>
      <c r="DK3" s="56"/>
      <c r="DL3" s="56"/>
      <c r="DS3" s="33"/>
      <c r="DT3" s="33"/>
      <c r="DU3" s="1"/>
      <c r="DV3" s="33"/>
      <c r="DW3" s="33"/>
      <c r="DX3" s="56"/>
      <c r="DY3" s="56"/>
      <c r="DZ3" s="56"/>
      <c r="EA3" s="33"/>
      <c r="EB3" s="33"/>
      <c r="EC3" s="33"/>
      <c r="ED3" s="33"/>
      <c r="EE3" s="33"/>
      <c r="EF3" s="33"/>
      <c r="EG3" s="1"/>
      <c r="EH3" s="33"/>
      <c r="EI3" s="33"/>
      <c r="EJ3" s="56"/>
      <c r="EK3" s="56"/>
      <c r="EL3" s="56"/>
      <c r="EM3" s="33"/>
      <c r="EN3" s="33"/>
      <c r="EO3" s="33"/>
      <c r="EP3" s="33"/>
      <c r="EQ3" s="33"/>
      <c r="ER3" s="33"/>
      <c r="ES3" s="1"/>
      <c r="ET3" s="33"/>
      <c r="EU3" s="33"/>
      <c r="EV3" s="56"/>
      <c r="EW3" s="56"/>
      <c r="EX3" s="56"/>
      <c r="EY3" s="33"/>
      <c r="EZ3" s="33"/>
      <c r="FA3" s="33"/>
      <c r="FB3" s="33"/>
      <c r="FC3" s="33"/>
      <c r="FD3" s="33"/>
      <c r="FE3" s="1"/>
      <c r="FF3" s="33"/>
      <c r="FG3" s="33"/>
      <c r="FH3" s="56"/>
      <c r="FI3" s="56"/>
      <c r="FJ3" s="56"/>
      <c r="FK3" s="33"/>
      <c r="FL3" s="33"/>
      <c r="FM3" s="33"/>
      <c r="FN3" s="33"/>
      <c r="FO3" s="33"/>
      <c r="FP3" s="33"/>
      <c r="FQ3" s="1"/>
      <c r="FR3" s="33"/>
      <c r="FS3" s="33"/>
      <c r="FT3" s="56"/>
      <c r="FU3" s="56"/>
      <c r="FV3" s="56"/>
      <c r="FW3" s="33"/>
      <c r="FX3" s="33"/>
      <c r="FY3" s="33"/>
      <c r="FZ3" s="33"/>
      <c r="GA3" s="33"/>
      <c r="GB3" s="33"/>
      <c r="GC3" s="1"/>
      <c r="GD3" s="33"/>
      <c r="GE3" s="33"/>
      <c r="GF3" s="56"/>
      <c r="GG3" s="56"/>
      <c r="GH3" s="56"/>
      <c r="GI3" s="33"/>
      <c r="GJ3" s="33"/>
      <c r="GK3" s="33"/>
      <c r="GL3" s="33"/>
      <c r="GM3" s="33"/>
      <c r="GN3" s="33"/>
      <c r="GO3" s="1"/>
      <c r="GP3" s="33"/>
      <c r="GQ3" s="33"/>
      <c r="GR3" s="56"/>
      <c r="GS3" s="56"/>
      <c r="GT3" s="56"/>
      <c r="GU3" s="33"/>
      <c r="GV3" s="33"/>
      <c r="GW3" s="33"/>
      <c r="GX3" s="33"/>
      <c r="GY3" s="33"/>
      <c r="GZ3" s="33"/>
      <c r="HA3" s="1"/>
      <c r="HB3" s="33"/>
      <c r="HC3" s="33"/>
      <c r="HD3" s="56"/>
      <c r="HE3" s="56"/>
      <c r="HF3" s="56"/>
      <c r="HG3" s="33"/>
      <c r="HH3" s="33"/>
      <c r="HI3" s="33"/>
      <c r="HJ3" s="33"/>
      <c r="HK3" s="33"/>
      <c r="HL3" s="33"/>
      <c r="HM3" s="1"/>
      <c r="HN3" s="33"/>
      <c r="HO3" s="33"/>
      <c r="HP3" s="56"/>
      <c r="HQ3" s="56"/>
      <c r="HR3" s="56"/>
      <c r="HS3" s="33"/>
      <c r="HT3" s="33"/>
      <c r="HU3" s="33"/>
      <c r="HV3" s="33"/>
      <c r="HW3" s="33"/>
      <c r="HX3" s="33"/>
      <c r="HY3" s="1"/>
      <c r="HZ3" s="33"/>
      <c r="IA3" s="33"/>
      <c r="IB3" s="56"/>
      <c r="IC3" s="56"/>
      <c r="ID3" s="56"/>
      <c r="IE3" s="33"/>
      <c r="IF3" s="33"/>
      <c r="IG3" s="33"/>
      <c r="IH3" s="33"/>
    </row>
    <row r="4" spans="3:242" ht="18" x14ac:dyDescent="0.25">
      <c r="C4" s="103" t="s">
        <v>0</v>
      </c>
      <c r="D4" s="103"/>
      <c r="E4" s="103"/>
      <c r="F4" s="103"/>
      <c r="G4" s="103"/>
      <c r="H4" s="103"/>
      <c r="I4" s="103"/>
      <c r="J4" s="103"/>
      <c r="K4" s="103"/>
      <c r="L4" s="103"/>
      <c r="M4" s="1"/>
      <c r="O4" s="103" t="s">
        <v>0</v>
      </c>
      <c r="P4" s="103"/>
      <c r="Q4" s="103"/>
      <c r="R4" s="103"/>
      <c r="S4" s="103"/>
      <c r="T4" s="103"/>
      <c r="U4" s="103"/>
      <c r="V4" s="103"/>
      <c r="W4" s="103"/>
      <c r="X4" s="103"/>
      <c r="AA4" s="103" t="s">
        <v>0</v>
      </c>
      <c r="AB4" s="103"/>
      <c r="AC4" s="103"/>
      <c r="AD4" s="103"/>
      <c r="AE4" s="103"/>
      <c r="AF4" s="103"/>
      <c r="AG4" s="103"/>
      <c r="AH4" s="103"/>
      <c r="AI4" s="103"/>
      <c r="AJ4" s="103"/>
      <c r="AM4" s="103" t="s">
        <v>0</v>
      </c>
      <c r="AN4" s="103"/>
      <c r="AO4" s="103"/>
      <c r="AP4" s="103"/>
      <c r="AQ4" s="103"/>
      <c r="AR4" s="103"/>
      <c r="AS4" s="103"/>
      <c r="AT4" s="103"/>
      <c r="AU4" s="103"/>
      <c r="AV4" s="103"/>
      <c r="AY4" s="103" t="s">
        <v>0</v>
      </c>
      <c r="AZ4" s="103"/>
      <c r="BA4" s="103"/>
      <c r="BB4" s="103"/>
      <c r="BC4" s="103"/>
      <c r="BD4" s="103"/>
      <c r="BE4" s="103"/>
      <c r="BF4" s="103"/>
      <c r="BG4" s="103"/>
      <c r="BH4" s="103"/>
      <c r="BK4" s="103" t="s">
        <v>0</v>
      </c>
      <c r="BL4" s="103"/>
      <c r="BM4" s="103"/>
      <c r="BN4" s="103"/>
      <c r="BO4" s="103"/>
      <c r="BP4" s="103"/>
      <c r="BQ4" s="103"/>
      <c r="BR4" s="103"/>
      <c r="BS4" s="103"/>
      <c r="BT4" s="103"/>
      <c r="BW4" s="103" t="s">
        <v>0</v>
      </c>
      <c r="BX4" s="103"/>
      <c r="BY4" s="103"/>
      <c r="BZ4" s="103"/>
      <c r="CA4" s="103"/>
      <c r="CB4" s="103"/>
      <c r="CC4" s="103"/>
      <c r="CD4" s="103"/>
      <c r="CE4" s="103"/>
      <c r="CF4" s="103"/>
      <c r="CI4" s="103" t="s">
        <v>0</v>
      </c>
      <c r="CJ4" s="103"/>
      <c r="CK4" s="103"/>
      <c r="CL4" s="103"/>
      <c r="CM4" s="103"/>
      <c r="CN4" s="103"/>
      <c r="CO4" s="103"/>
      <c r="CP4" s="103"/>
      <c r="CQ4" s="103"/>
      <c r="CR4" s="103"/>
      <c r="CU4" s="103" t="s">
        <v>0</v>
      </c>
      <c r="CV4" s="103"/>
      <c r="CW4" s="103"/>
      <c r="CX4" s="103"/>
      <c r="CY4" s="103"/>
      <c r="CZ4" s="103"/>
      <c r="DA4" s="103"/>
      <c r="DB4" s="103"/>
      <c r="DC4" s="103"/>
      <c r="DD4" s="103"/>
      <c r="DG4" s="103" t="s">
        <v>0</v>
      </c>
      <c r="DH4" s="103"/>
      <c r="DI4" s="103"/>
      <c r="DJ4" s="103"/>
      <c r="DK4" s="103"/>
      <c r="DL4" s="103"/>
      <c r="DM4" s="103"/>
      <c r="DN4" s="103"/>
      <c r="DO4" s="103"/>
      <c r="DP4" s="103"/>
      <c r="DS4" s="33"/>
      <c r="DT4" s="33"/>
      <c r="DU4" s="103" t="s">
        <v>0</v>
      </c>
      <c r="DV4" s="103"/>
      <c r="DW4" s="103"/>
      <c r="DX4" s="103"/>
      <c r="DY4" s="103"/>
      <c r="DZ4" s="103"/>
      <c r="EA4" s="103"/>
      <c r="EB4" s="103"/>
      <c r="EC4" s="103"/>
      <c r="ED4" s="103"/>
      <c r="EE4" s="1"/>
      <c r="EF4" s="33"/>
      <c r="EG4" s="103" t="s">
        <v>0</v>
      </c>
      <c r="EH4" s="103"/>
      <c r="EI4" s="103"/>
      <c r="EJ4" s="103"/>
      <c r="EK4" s="103"/>
      <c r="EL4" s="103"/>
      <c r="EM4" s="103"/>
      <c r="EN4" s="103"/>
      <c r="EO4" s="103"/>
      <c r="EP4" s="103"/>
      <c r="EQ4" s="33"/>
      <c r="ER4" s="33"/>
      <c r="ES4" s="103" t="s">
        <v>0</v>
      </c>
      <c r="ET4" s="103"/>
      <c r="EU4" s="103"/>
      <c r="EV4" s="103"/>
      <c r="EW4" s="103"/>
      <c r="EX4" s="103"/>
      <c r="EY4" s="103"/>
      <c r="EZ4" s="103"/>
      <c r="FA4" s="103"/>
      <c r="FB4" s="103"/>
      <c r="FC4" s="33"/>
      <c r="FD4" s="33"/>
      <c r="FE4" s="103" t="s">
        <v>0</v>
      </c>
      <c r="FF4" s="103"/>
      <c r="FG4" s="103"/>
      <c r="FH4" s="103"/>
      <c r="FI4" s="103"/>
      <c r="FJ4" s="103"/>
      <c r="FK4" s="103"/>
      <c r="FL4" s="103"/>
      <c r="FM4" s="103"/>
      <c r="FN4" s="103"/>
      <c r="FO4" s="33"/>
      <c r="FP4" s="33"/>
      <c r="FQ4" s="103" t="s">
        <v>0</v>
      </c>
      <c r="FR4" s="103"/>
      <c r="FS4" s="103"/>
      <c r="FT4" s="103"/>
      <c r="FU4" s="103"/>
      <c r="FV4" s="103"/>
      <c r="FW4" s="103"/>
      <c r="FX4" s="103"/>
      <c r="FY4" s="103"/>
      <c r="FZ4" s="103"/>
      <c r="GA4" s="33"/>
      <c r="GB4" s="33"/>
      <c r="GC4" s="103" t="s">
        <v>0</v>
      </c>
      <c r="GD4" s="103"/>
      <c r="GE4" s="103"/>
      <c r="GF4" s="103"/>
      <c r="GG4" s="103"/>
      <c r="GH4" s="103"/>
      <c r="GI4" s="103"/>
      <c r="GJ4" s="103"/>
      <c r="GK4" s="103"/>
      <c r="GL4" s="103"/>
      <c r="GM4" s="33"/>
      <c r="GN4" s="33"/>
      <c r="GO4" s="103" t="s">
        <v>0</v>
      </c>
      <c r="GP4" s="103"/>
      <c r="GQ4" s="103"/>
      <c r="GR4" s="103"/>
      <c r="GS4" s="103"/>
      <c r="GT4" s="103"/>
      <c r="GU4" s="103"/>
      <c r="GV4" s="103"/>
      <c r="GW4" s="103"/>
      <c r="GX4" s="103"/>
      <c r="GY4" s="33"/>
      <c r="GZ4" s="33"/>
      <c r="HA4" s="103" t="s">
        <v>0</v>
      </c>
      <c r="HB4" s="103"/>
      <c r="HC4" s="103"/>
      <c r="HD4" s="103"/>
      <c r="HE4" s="103"/>
      <c r="HF4" s="103"/>
      <c r="HG4" s="103"/>
      <c r="HH4" s="103"/>
      <c r="HI4" s="103"/>
      <c r="HJ4" s="103"/>
      <c r="HK4" s="33"/>
      <c r="HL4" s="33"/>
      <c r="HM4" s="103" t="s">
        <v>0</v>
      </c>
      <c r="HN4" s="103"/>
      <c r="HO4" s="103"/>
      <c r="HP4" s="103"/>
      <c r="HQ4" s="103"/>
      <c r="HR4" s="103"/>
      <c r="HS4" s="103"/>
      <c r="HT4" s="103"/>
      <c r="HU4" s="103"/>
      <c r="HV4" s="103"/>
      <c r="HW4" s="33"/>
      <c r="HX4" s="33"/>
      <c r="HY4" s="103" t="s">
        <v>0</v>
      </c>
      <c r="HZ4" s="103"/>
      <c r="IA4" s="103"/>
      <c r="IB4" s="103"/>
      <c r="IC4" s="103"/>
      <c r="ID4" s="103"/>
      <c r="IE4" s="103"/>
      <c r="IF4" s="103"/>
      <c r="IG4" s="103"/>
      <c r="IH4" s="103"/>
    </row>
    <row r="5" spans="3:242" ht="18" x14ac:dyDescent="0.25">
      <c r="C5" s="103" t="s">
        <v>104</v>
      </c>
      <c r="D5" s="103"/>
      <c r="E5" s="103"/>
      <c r="F5" s="103"/>
      <c r="G5" s="103"/>
      <c r="H5" s="103"/>
      <c r="I5" s="103"/>
      <c r="J5" s="103"/>
      <c r="K5" s="103"/>
      <c r="L5" s="103"/>
      <c r="M5" s="1"/>
      <c r="O5" s="103" t="s">
        <v>104</v>
      </c>
      <c r="P5" s="103"/>
      <c r="Q5" s="103"/>
      <c r="R5" s="103"/>
      <c r="S5" s="103"/>
      <c r="T5" s="103"/>
      <c r="U5" s="103"/>
      <c r="V5" s="103"/>
      <c r="W5" s="103"/>
      <c r="X5" s="103"/>
      <c r="AA5" s="103" t="s">
        <v>104</v>
      </c>
      <c r="AB5" s="103"/>
      <c r="AC5" s="103"/>
      <c r="AD5" s="103"/>
      <c r="AE5" s="103"/>
      <c r="AF5" s="103"/>
      <c r="AG5" s="103"/>
      <c r="AH5" s="103"/>
      <c r="AI5" s="103"/>
      <c r="AJ5" s="103"/>
      <c r="AM5" s="103" t="s">
        <v>104</v>
      </c>
      <c r="AN5" s="103"/>
      <c r="AO5" s="103"/>
      <c r="AP5" s="103"/>
      <c r="AQ5" s="103"/>
      <c r="AR5" s="103"/>
      <c r="AS5" s="103"/>
      <c r="AT5" s="103"/>
      <c r="AU5" s="103"/>
      <c r="AV5" s="103"/>
      <c r="AY5" s="103" t="s">
        <v>104</v>
      </c>
      <c r="AZ5" s="103"/>
      <c r="BA5" s="103"/>
      <c r="BB5" s="103"/>
      <c r="BC5" s="103"/>
      <c r="BD5" s="103"/>
      <c r="BE5" s="103"/>
      <c r="BF5" s="103"/>
      <c r="BG5" s="103"/>
      <c r="BH5" s="103"/>
      <c r="BK5" s="103" t="s">
        <v>104</v>
      </c>
      <c r="BL5" s="103"/>
      <c r="BM5" s="103"/>
      <c r="BN5" s="103"/>
      <c r="BO5" s="103"/>
      <c r="BP5" s="103"/>
      <c r="BQ5" s="103"/>
      <c r="BR5" s="103"/>
      <c r="BS5" s="103"/>
      <c r="BT5" s="103"/>
      <c r="BW5" s="103" t="s">
        <v>104</v>
      </c>
      <c r="BX5" s="103"/>
      <c r="BY5" s="103"/>
      <c r="BZ5" s="103"/>
      <c r="CA5" s="103"/>
      <c r="CB5" s="103"/>
      <c r="CC5" s="103"/>
      <c r="CD5" s="103"/>
      <c r="CE5" s="103"/>
      <c r="CF5" s="103"/>
      <c r="CI5" s="103" t="s">
        <v>104</v>
      </c>
      <c r="CJ5" s="103"/>
      <c r="CK5" s="103"/>
      <c r="CL5" s="103"/>
      <c r="CM5" s="103"/>
      <c r="CN5" s="103"/>
      <c r="CO5" s="103"/>
      <c r="CP5" s="103"/>
      <c r="CQ5" s="103"/>
      <c r="CR5" s="103"/>
      <c r="CU5" s="103" t="s">
        <v>104</v>
      </c>
      <c r="CV5" s="103"/>
      <c r="CW5" s="103"/>
      <c r="CX5" s="103"/>
      <c r="CY5" s="103"/>
      <c r="CZ5" s="103"/>
      <c r="DA5" s="103"/>
      <c r="DB5" s="103"/>
      <c r="DC5" s="103"/>
      <c r="DD5" s="103"/>
      <c r="DG5" s="103" t="s">
        <v>104</v>
      </c>
      <c r="DH5" s="103"/>
      <c r="DI5" s="103"/>
      <c r="DJ5" s="103"/>
      <c r="DK5" s="103"/>
      <c r="DL5" s="103"/>
      <c r="DM5" s="103"/>
      <c r="DN5" s="103"/>
      <c r="DO5" s="103"/>
      <c r="DP5" s="103"/>
      <c r="DS5" s="33"/>
      <c r="DT5" s="33"/>
      <c r="DU5" s="103" t="s">
        <v>104</v>
      </c>
      <c r="DV5" s="103"/>
      <c r="DW5" s="103"/>
      <c r="DX5" s="103"/>
      <c r="DY5" s="103"/>
      <c r="DZ5" s="103"/>
      <c r="EA5" s="103"/>
      <c r="EB5" s="103"/>
      <c r="EC5" s="103"/>
      <c r="ED5" s="103"/>
      <c r="EE5" s="1"/>
      <c r="EF5" s="33"/>
      <c r="EG5" s="103" t="s">
        <v>104</v>
      </c>
      <c r="EH5" s="103"/>
      <c r="EI5" s="103"/>
      <c r="EJ5" s="103"/>
      <c r="EK5" s="103"/>
      <c r="EL5" s="103"/>
      <c r="EM5" s="103"/>
      <c r="EN5" s="103"/>
      <c r="EO5" s="103"/>
      <c r="EP5" s="103"/>
      <c r="EQ5" s="33"/>
      <c r="ER5" s="33"/>
      <c r="ES5" s="103" t="s">
        <v>104</v>
      </c>
      <c r="ET5" s="103"/>
      <c r="EU5" s="103"/>
      <c r="EV5" s="103"/>
      <c r="EW5" s="103"/>
      <c r="EX5" s="103"/>
      <c r="EY5" s="103"/>
      <c r="EZ5" s="103"/>
      <c r="FA5" s="103"/>
      <c r="FB5" s="103"/>
      <c r="FC5" s="33"/>
      <c r="FD5" s="33"/>
      <c r="FE5" s="103" t="s">
        <v>104</v>
      </c>
      <c r="FF5" s="103"/>
      <c r="FG5" s="103"/>
      <c r="FH5" s="103"/>
      <c r="FI5" s="103"/>
      <c r="FJ5" s="103"/>
      <c r="FK5" s="103"/>
      <c r="FL5" s="103"/>
      <c r="FM5" s="103"/>
      <c r="FN5" s="103"/>
      <c r="FO5" s="33"/>
      <c r="FP5" s="33"/>
      <c r="FQ5" s="103" t="s">
        <v>104</v>
      </c>
      <c r="FR5" s="103"/>
      <c r="FS5" s="103"/>
      <c r="FT5" s="103"/>
      <c r="FU5" s="103"/>
      <c r="FV5" s="103"/>
      <c r="FW5" s="103"/>
      <c r="FX5" s="103"/>
      <c r="FY5" s="103"/>
      <c r="FZ5" s="103"/>
      <c r="GA5" s="33"/>
      <c r="GB5" s="33"/>
      <c r="GC5" s="103" t="s">
        <v>104</v>
      </c>
      <c r="GD5" s="103"/>
      <c r="GE5" s="103"/>
      <c r="GF5" s="103"/>
      <c r="GG5" s="103"/>
      <c r="GH5" s="103"/>
      <c r="GI5" s="103"/>
      <c r="GJ5" s="103"/>
      <c r="GK5" s="103"/>
      <c r="GL5" s="103"/>
      <c r="GM5" s="33"/>
      <c r="GN5" s="33"/>
      <c r="GO5" s="103" t="s">
        <v>104</v>
      </c>
      <c r="GP5" s="103"/>
      <c r="GQ5" s="103"/>
      <c r="GR5" s="103"/>
      <c r="GS5" s="103"/>
      <c r="GT5" s="103"/>
      <c r="GU5" s="103"/>
      <c r="GV5" s="103"/>
      <c r="GW5" s="103"/>
      <c r="GX5" s="103"/>
      <c r="GY5" s="33"/>
      <c r="GZ5" s="33"/>
      <c r="HA5" s="103" t="s">
        <v>104</v>
      </c>
      <c r="HB5" s="103"/>
      <c r="HC5" s="103"/>
      <c r="HD5" s="103"/>
      <c r="HE5" s="103"/>
      <c r="HF5" s="103"/>
      <c r="HG5" s="103"/>
      <c r="HH5" s="103"/>
      <c r="HI5" s="103"/>
      <c r="HJ5" s="103"/>
      <c r="HK5" s="33"/>
      <c r="HL5" s="33"/>
      <c r="HM5" s="103" t="s">
        <v>104</v>
      </c>
      <c r="HN5" s="103"/>
      <c r="HO5" s="103"/>
      <c r="HP5" s="103"/>
      <c r="HQ5" s="103"/>
      <c r="HR5" s="103"/>
      <c r="HS5" s="103"/>
      <c r="HT5" s="103"/>
      <c r="HU5" s="103"/>
      <c r="HV5" s="103"/>
      <c r="HW5" s="33"/>
      <c r="HX5" s="33"/>
      <c r="HY5" s="103" t="s">
        <v>104</v>
      </c>
      <c r="HZ5" s="103"/>
      <c r="IA5" s="103"/>
      <c r="IB5" s="103"/>
      <c r="IC5" s="103"/>
      <c r="ID5" s="103"/>
      <c r="IE5" s="103"/>
      <c r="IF5" s="103"/>
      <c r="IG5" s="103"/>
      <c r="IH5" s="103"/>
    </row>
    <row r="6" spans="3:242" ht="15" customHeight="1" x14ac:dyDescent="0.25">
      <c r="C6" s="1"/>
      <c r="O6" s="1"/>
      <c r="R6" s="56"/>
      <c r="S6" s="56"/>
      <c r="T6" s="56"/>
      <c r="AA6" s="1"/>
      <c r="AD6" s="56"/>
      <c r="AE6" s="56"/>
      <c r="AF6" s="56"/>
      <c r="AM6" s="1"/>
      <c r="AP6" s="56"/>
      <c r="AQ6" s="56"/>
      <c r="AR6" s="56"/>
      <c r="AY6" s="1"/>
      <c r="BB6" s="56"/>
      <c r="BC6" s="56"/>
      <c r="BD6" s="56"/>
      <c r="BK6" s="1"/>
      <c r="BN6" s="56"/>
      <c r="BO6" s="56"/>
      <c r="BP6" s="56"/>
      <c r="BW6" s="1"/>
      <c r="BZ6" s="56"/>
      <c r="CA6" s="56"/>
      <c r="CB6" s="56"/>
      <c r="CI6" s="1"/>
      <c r="CL6" s="56"/>
      <c r="CM6" s="56"/>
      <c r="CN6" s="56"/>
      <c r="CU6" s="1"/>
      <c r="CX6" s="56"/>
      <c r="CY6" s="56"/>
      <c r="CZ6" s="56"/>
      <c r="DG6" s="1"/>
      <c r="DJ6" s="56"/>
      <c r="DK6" s="56"/>
      <c r="DL6" s="56"/>
      <c r="DS6" s="33"/>
      <c r="DT6" s="33"/>
      <c r="DU6" s="1"/>
      <c r="DV6" s="33"/>
      <c r="DW6" s="33"/>
      <c r="DX6" s="56"/>
      <c r="DY6" s="56"/>
      <c r="DZ6" s="56"/>
      <c r="EA6" s="33"/>
      <c r="EB6" s="33"/>
      <c r="EC6" s="33"/>
      <c r="ED6" s="33"/>
      <c r="EE6" s="33"/>
      <c r="EF6" s="33"/>
      <c r="EG6" s="1"/>
      <c r="EH6" s="33"/>
      <c r="EI6" s="33"/>
      <c r="EJ6" s="56"/>
      <c r="EK6" s="56"/>
      <c r="EL6" s="56"/>
      <c r="EM6" s="33"/>
      <c r="EN6" s="33"/>
      <c r="EO6" s="33"/>
      <c r="EP6" s="33"/>
      <c r="EQ6" s="33"/>
      <c r="ER6" s="33"/>
      <c r="ES6" s="1"/>
      <c r="ET6" s="33"/>
      <c r="EU6" s="33"/>
      <c r="EV6" s="56"/>
      <c r="EW6" s="56"/>
      <c r="EX6" s="56"/>
      <c r="EY6" s="33"/>
      <c r="EZ6" s="33"/>
      <c r="FA6" s="33"/>
      <c r="FB6" s="33"/>
      <c r="FC6" s="33"/>
      <c r="FD6" s="33"/>
      <c r="FE6" s="1"/>
      <c r="FF6" s="33"/>
      <c r="FG6" s="33"/>
      <c r="FH6" s="56"/>
      <c r="FI6" s="56"/>
      <c r="FJ6" s="56"/>
      <c r="FK6" s="33"/>
      <c r="FL6" s="33"/>
      <c r="FM6" s="33"/>
      <c r="FN6" s="33"/>
      <c r="FO6" s="33"/>
      <c r="FP6" s="33"/>
      <c r="FQ6" s="1"/>
      <c r="FR6" s="33"/>
      <c r="FS6" s="33"/>
      <c r="FT6" s="56"/>
      <c r="FU6" s="56"/>
      <c r="FV6" s="56"/>
      <c r="FW6" s="33"/>
      <c r="FX6" s="33"/>
      <c r="FY6" s="33"/>
      <c r="FZ6" s="33"/>
      <c r="GA6" s="33"/>
      <c r="GB6" s="33"/>
      <c r="GC6" s="1"/>
      <c r="GD6" s="33"/>
      <c r="GE6" s="33"/>
      <c r="GF6" s="56"/>
      <c r="GG6" s="56"/>
      <c r="GH6" s="56"/>
      <c r="GI6" s="33"/>
      <c r="GJ6" s="33"/>
      <c r="GK6" s="33"/>
      <c r="GL6" s="33"/>
      <c r="GM6" s="33"/>
      <c r="GN6" s="33"/>
      <c r="GO6" s="1"/>
      <c r="GP6" s="33"/>
      <c r="GQ6" s="33"/>
      <c r="GR6" s="56"/>
      <c r="GS6" s="56"/>
      <c r="GT6" s="56"/>
      <c r="GU6" s="33"/>
      <c r="GV6" s="33"/>
      <c r="GW6" s="33"/>
      <c r="GX6" s="33"/>
      <c r="GY6" s="33"/>
      <c r="GZ6" s="33"/>
      <c r="HA6" s="1"/>
      <c r="HB6" s="33"/>
      <c r="HC6" s="33"/>
      <c r="HD6" s="56"/>
      <c r="HE6" s="56"/>
      <c r="HF6" s="56"/>
      <c r="HG6" s="33"/>
      <c r="HH6" s="33"/>
      <c r="HI6" s="33"/>
      <c r="HJ6" s="33"/>
      <c r="HK6" s="33"/>
      <c r="HL6" s="33"/>
      <c r="HM6" s="1"/>
      <c r="HN6" s="33"/>
      <c r="HO6" s="33"/>
      <c r="HP6" s="56"/>
      <c r="HQ6" s="56"/>
      <c r="HR6" s="56"/>
      <c r="HS6" s="33"/>
      <c r="HT6" s="33"/>
      <c r="HU6" s="33"/>
      <c r="HV6" s="33"/>
      <c r="HW6" s="33"/>
      <c r="HX6" s="33"/>
      <c r="HY6" s="1"/>
      <c r="HZ6" s="33"/>
      <c r="IA6" s="33"/>
      <c r="IB6" s="56"/>
      <c r="IC6" s="56"/>
      <c r="ID6" s="56"/>
      <c r="IE6" s="33"/>
      <c r="IF6" s="33"/>
      <c r="IG6" s="33"/>
      <c r="IH6" s="33"/>
    </row>
    <row r="7" spans="3:242" ht="15" customHeight="1" x14ac:dyDescent="0.25">
      <c r="C7" s="104" t="s">
        <v>1</v>
      </c>
      <c r="D7" s="104"/>
      <c r="E7" s="20" t="s">
        <v>30</v>
      </c>
      <c r="F7" s="104" t="str">
        <f>VLOOKUP(H1,'DATA SISWA'!$A:$M,3,0)</f>
        <v>aldi zakariya</v>
      </c>
      <c r="G7" s="104"/>
      <c r="I7" s="20" t="s">
        <v>3</v>
      </c>
      <c r="J7" s="20" t="s">
        <v>30</v>
      </c>
      <c r="K7" s="2" t="str">
        <f>'DATA SISWA'!$T$2</f>
        <v>Satu</v>
      </c>
      <c r="O7" s="104" t="s">
        <v>1</v>
      </c>
      <c r="P7" s="104"/>
      <c r="Q7" s="20" t="s">
        <v>30</v>
      </c>
      <c r="R7" s="104" t="str">
        <f>VLOOKUP(T1,'DATA SISWA'!$A:$M,3,0)</f>
        <v>Ananda Rizqi Darmawan</v>
      </c>
      <c r="S7" s="104"/>
      <c r="T7" s="56"/>
      <c r="U7" s="20" t="s">
        <v>3</v>
      </c>
      <c r="V7" s="20" t="s">
        <v>30</v>
      </c>
      <c r="W7" s="33" t="str">
        <f>'DATA SISWA'!$T$2</f>
        <v>Satu</v>
      </c>
      <c r="AA7" s="104" t="s">
        <v>1</v>
      </c>
      <c r="AB7" s="104"/>
      <c r="AC7" s="20" t="s">
        <v>30</v>
      </c>
      <c r="AD7" s="104" t="str">
        <f>VLOOKUP(AF1,'DATA SISWA'!$A:$M,3,0)</f>
        <v>Benyamin Uber Jayaprana</v>
      </c>
      <c r="AE7" s="104"/>
      <c r="AF7" s="56"/>
      <c r="AG7" s="20" t="s">
        <v>3</v>
      </c>
      <c r="AH7" s="20" t="s">
        <v>30</v>
      </c>
      <c r="AI7" s="33" t="str">
        <f>'DATA SISWA'!$T$2</f>
        <v>Satu</v>
      </c>
      <c r="AM7" s="104" t="s">
        <v>1</v>
      </c>
      <c r="AN7" s="104"/>
      <c r="AO7" s="20" t="s">
        <v>30</v>
      </c>
      <c r="AP7" s="104" t="str">
        <f>VLOOKUP(AR1,'DATA SISWA'!$A:$M,3,0)</f>
        <v>Farel Althaafsyah</v>
      </c>
      <c r="AQ7" s="104"/>
      <c r="AR7" s="56"/>
      <c r="AS7" s="20" t="s">
        <v>3</v>
      </c>
      <c r="AT7" s="20" t="s">
        <v>30</v>
      </c>
      <c r="AU7" s="33" t="str">
        <f>'DATA SISWA'!$T$2</f>
        <v>Satu</v>
      </c>
      <c r="AY7" s="104" t="s">
        <v>1</v>
      </c>
      <c r="AZ7" s="104"/>
      <c r="BA7" s="20" t="s">
        <v>30</v>
      </c>
      <c r="BB7" s="104" t="str">
        <f>VLOOKUP(BD1,'DATA SISWA'!$A:$M,3,0)</f>
        <v>Galuh Rifqi Fernanda</v>
      </c>
      <c r="BC7" s="104"/>
      <c r="BD7" s="56"/>
      <c r="BE7" s="20" t="s">
        <v>3</v>
      </c>
      <c r="BF7" s="20" t="s">
        <v>30</v>
      </c>
      <c r="BG7" s="33" t="str">
        <f>'DATA SISWA'!$T$2</f>
        <v>Satu</v>
      </c>
      <c r="BK7" s="104" t="s">
        <v>1</v>
      </c>
      <c r="BL7" s="104"/>
      <c r="BM7" s="20" t="s">
        <v>30</v>
      </c>
      <c r="BN7" s="104" t="str">
        <f>VLOOKUP(BP1,'DATA SISWA'!$A:$M,3,0)</f>
        <v>Ghiyats M Al Fahri</v>
      </c>
      <c r="BO7" s="104"/>
      <c r="BP7" s="56"/>
      <c r="BQ7" s="20" t="s">
        <v>3</v>
      </c>
      <c r="BR7" s="20" t="s">
        <v>30</v>
      </c>
      <c r="BS7" s="33" t="str">
        <f>'DATA SISWA'!$T$2</f>
        <v>Satu</v>
      </c>
      <c r="BW7" s="104" t="s">
        <v>1</v>
      </c>
      <c r="BX7" s="104"/>
      <c r="BY7" s="20" t="s">
        <v>30</v>
      </c>
      <c r="BZ7" s="104" t="str">
        <f>VLOOKUP(CB1,'DATA SISWA'!$A:$M,3,0)</f>
        <v>Ichsanul Tofani</v>
      </c>
      <c r="CA7" s="104"/>
      <c r="CB7" s="56"/>
      <c r="CC7" s="20" t="s">
        <v>3</v>
      </c>
      <c r="CD7" s="20" t="s">
        <v>30</v>
      </c>
      <c r="CE7" s="33" t="str">
        <f>'DATA SISWA'!$T$2</f>
        <v>Satu</v>
      </c>
      <c r="CI7" s="104" t="s">
        <v>1</v>
      </c>
      <c r="CJ7" s="104"/>
      <c r="CK7" s="20" t="s">
        <v>30</v>
      </c>
      <c r="CL7" s="104" t="str">
        <f>VLOOKUP(CN1,'DATA SISWA'!$A:$M,3,0)</f>
        <v>Ikhwan Aditya Prahasto</v>
      </c>
      <c r="CM7" s="104"/>
      <c r="CN7" s="56"/>
      <c r="CO7" s="20" t="s">
        <v>3</v>
      </c>
      <c r="CP7" s="20" t="s">
        <v>30</v>
      </c>
      <c r="CQ7" s="33" t="str">
        <f>'DATA SISWA'!$T$2</f>
        <v>Satu</v>
      </c>
      <c r="CU7" s="104" t="s">
        <v>1</v>
      </c>
      <c r="CV7" s="104"/>
      <c r="CW7" s="20" t="s">
        <v>30</v>
      </c>
      <c r="CX7" s="104" t="str">
        <f>VLOOKUP(CZ1,'DATA SISWA'!$A:$M,3,0)</f>
        <v>Muhammad Fatur Putra Utomo</v>
      </c>
      <c r="CY7" s="104"/>
      <c r="CZ7" s="56"/>
      <c r="DA7" s="20" t="s">
        <v>3</v>
      </c>
      <c r="DB7" s="20" t="s">
        <v>30</v>
      </c>
      <c r="DC7" s="33" t="str">
        <f>'DATA SISWA'!$T$2</f>
        <v>Satu</v>
      </c>
      <c r="DG7" s="104" t="s">
        <v>1</v>
      </c>
      <c r="DH7" s="104"/>
      <c r="DI7" s="20" t="s">
        <v>30</v>
      </c>
      <c r="DJ7" s="104" t="str">
        <f>VLOOKUP(DL1,'DATA SISWA'!$A:$M,3,0)</f>
        <v>Muhammad Firas Afif</v>
      </c>
      <c r="DK7" s="104"/>
      <c r="DL7" s="56"/>
      <c r="DM7" s="20" t="s">
        <v>3</v>
      </c>
      <c r="DN7" s="20" t="s">
        <v>30</v>
      </c>
      <c r="DO7" s="33" t="str">
        <f>'DATA SISWA'!$T$2</f>
        <v>Satu</v>
      </c>
      <c r="DS7" s="33"/>
      <c r="DT7" s="33"/>
      <c r="DU7" s="104" t="s">
        <v>1</v>
      </c>
      <c r="DV7" s="104"/>
      <c r="DW7" s="20" t="s">
        <v>30</v>
      </c>
      <c r="DX7" s="104" t="str">
        <f>VLOOKUP(DZ1,'DATA SISWA'!$A:$M,3,0)</f>
        <v>rasdi</v>
      </c>
      <c r="DY7" s="104"/>
      <c r="DZ7" s="56"/>
      <c r="EA7" s="20" t="s">
        <v>3</v>
      </c>
      <c r="EB7" s="20" t="s">
        <v>30</v>
      </c>
      <c r="EC7" s="33" t="str">
        <f>'DATA SISWA'!$T$2</f>
        <v>Satu</v>
      </c>
      <c r="ED7" s="33"/>
      <c r="EE7" s="33"/>
      <c r="EF7" s="33"/>
      <c r="EG7" s="104" t="s">
        <v>1</v>
      </c>
      <c r="EH7" s="104"/>
      <c r="EI7" s="20" t="s">
        <v>30</v>
      </c>
      <c r="EJ7" s="104">
        <f>VLOOKUP(EL1,'DATA SISWA'!$A:$M,3,0)</f>
        <v>0</v>
      </c>
      <c r="EK7" s="104"/>
      <c r="EL7" s="56"/>
      <c r="EM7" s="20" t="s">
        <v>3</v>
      </c>
      <c r="EN7" s="20" t="s">
        <v>30</v>
      </c>
      <c r="EO7" s="33" t="str">
        <f>'DATA SISWA'!$T$2</f>
        <v>Satu</v>
      </c>
      <c r="EP7" s="33"/>
      <c r="EQ7" s="33"/>
      <c r="ER7" s="33"/>
      <c r="ES7" s="104" t="s">
        <v>1</v>
      </c>
      <c r="ET7" s="104"/>
      <c r="EU7" s="20" t="s">
        <v>30</v>
      </c>
      <c r="EV7" s="104">
        <f>VLOOKUP(EX1,'DATA SISWA'!$A:$M,3,0)</f>
        <v>0</v>
      </c>
      <c r="EW7" s="104"/>
      <c r="EX7" s="56"/>
      <c r="EY7" s="20" t="s">
        <v>3</v>
      </c>
      <c r="EZ7" s="20" t="s">
        <v>30</v>
      </c>
      <c r="FA7" s="33" t="str">
        <f>'DATA SISWA'!$T$2</f>
        <v>Satu</v>
      </c>
      <c r="FB7" s="33"/>
      <c r="FC7" s="33"/>
      <c r="FD7" s="33"/>
      <c r="FE7" s="104" t="s">
        <v>1</v>
      </c>
      <c r="FF7" s="104"/>
      <c r="FG7" s="20" t="s">
        <v>30</v>
      </c>
      <c r="FH7" s="104">
        <f>VLOOKUP(FJ1,'DATA SISWA'!$A:$M,3,0)</f>
        <v>0</v>
      </c>
      <c r="FI7" s="104"/>
      <c r="FJ7" s="56"/>
      <c r="FK7" s="20" t="s">
        <v>3</v>
      </c>
      <c r="FL7" s="20" t="s">
        <v>30</v>
      </c>
      <c r="FM7" s="33" t="str">
        <f>'DATA SISWA'!$T$2</f>
        <v>Satu</v>
      </c>
      <c r="FN7" s="33"/>
      <c r="FO7" s="33"/>
      <c r="FP7" s="33"/>
      <c r="FQ7" s="104" t="s">
        <v>1</v>
      </c>
      <c r="FR7" s="104"/>
      <c r="FS7" s="20" t="s">
        <v>30</v>
      </c>
      <c r="FT7" s="104">
        <f>VLOOKUP(FV1,'DATA SISWA'!$A:$M,3,0)</f>
        <v>0</v>
      </c>
      <c r="FU7" s="104"/>
      <c r="FV7" s="56"/>
      <c r="FW7" s="20" t="s">
        <v>3</v>
      </c>
      <c r="FX7" s="20" t="s">
        <v>30</v>
      </c>
      <c r="FY7" s="33" t="str">
        <f>'DATA SISWA'!$T$2</f>
        <v>Satu</v>
      </c>
      <c r="FZ7" s="33"/>
      <c r="GA7" s="33"/>
      <c r="GB7" s="33"/>
      <c r="GC7" s="104" t="s">
        <v>1</v>
      </c>
      <c r="GD7" s="104"/>
      <c r="GE7" s="20" t="s">
        <v>30</v>
      </c>
      <c r="GF7" s="104">
        <f>VLOOKUP(GH1,'DATA SISWA'!$A:$M,3,0)</f>
        <v>0</v>
      </c>
      <c r="GG7" s="104"/>
      <c r="GH7" s="56"/>
      <c r="GI7" s="20" t="s">
        <v>3</v>
      </c>
      <c r="GJ7" s="20" t="s">
        <v>30</v>
      </c>
      <c r="GK7" s="33" t="str">
        <f>'DATA SISWA'!$T$2</f>
        <v>Satu</v>
      </c>
      <c r="GL7" s="33"/>
      <c r="GM7" s="33"/>
      <c r="GN7" s="33"/>
      <c r="GO7" s="104" t="s">
        <v>1</v>
      </c>
      <c r="GP7" s="104"/>
      <c r="GQ7" s="20" t="s">
        <v>30</v>
      </c>
      <c r="GR7" s="104">
        <f>VLOOKUP(GT1,'DATA SISWA'!$A:$M,3,0)</f>
        <v>0</v>
      </c>
      <c r="GS7" s="104"/>
      <c r="GT7" s="56"/>
      <c r="GU7" s="20" t="s">
        <v>3</v>
      </c>
      <c r="GV7" s="20" t="s">
        <v>30</v>
      </c>
      <c r="GW7" s="33" t="str">
        <f>'DATA SISWA'!$T$2</f>
        <v>Satu</v>
      </c>
      <c r="GX7" s="33"/>
      <c r="GY7" s="33"/>
      <c r="GZ7" s="33"/>
      <c r="HA7" s="104" t="s">
        <v>1</v>
      </c>
      <c r="HB7" s="104"/>
      <c r="HC7" s="20" t="s">
        <v>30</v>
      </c>
      <c r="HD7" s="104">
        <f>VLOOKUP(HF1,'DATA SISWA'!$A:$M,3,0)</f>
        <v>0</v>
      </c>
      <c r="HE7" s="104"/>
      <c r="HF7" s="56"/>
      <c r="HG7" s="20" t="s">
        <v>3</v>
      </c>
      <c r="HH7" s="20" t="s">
        <v>30</v>
      </c>
      <c r="HI7" s="33" t="str">
        <f>'DATA SISWA'!$T$2</f>
        <v>Satu</v>
      </c>
      <c r="HJ7" s="33"/>
      <c r="HK7" s="33"/>
      <c r="HL7" s="33"/>
      <c r="HM7" s="104" t="s">
        <v>1</v>
      </c>
      <c r="HN7" s="104"/>
      <c r="HO7" s="20" t="s">
        <v>30</v>
      </c>
      <c r="HP7" s="104">
        <f>VLOOKUP(HR1,'DATA SISWA'!$A:$M,3,0)</f>
        <v>0</v>
      </c>
      <c r="HQ7" s="104"/>
      <c r="HR7" s="56"/>
      <c r="HS7" s="20" t="s">
        <v>3</v>
      </c>
      <c r="HT7" s="20" t="s">
        <v>30</v>
      </c>
      <c r="HU7" s="33" t="str">
        <f>'DATA SISWA'!$T$2</f>
        <v>Satu</v>
      </c>
      <c r="HV7" s="33"/>
      <c r="HW7" s="33"/>
      <c r="HX7" s="33"/>
      <c r="HY7" s="104" t="s">
        <v>1</v>
      </c>
      <c r="HZ7" s="104"/>
      <c r="IA7" s="20" t="s">
        <v>30</v>
      </c>
      <c r="IB7" s="104">
        <f>VLOOKUP(ID1,'DATA SISWA'!$A:$M,3,0)</f>
        <v>0</v>
      </c>
      <c r="IC7" s="104"/>
      <c r="ID7" s="56"/>
      <c r="IE7" s="20" t="s">
        <v>3</v>
      </c>
      <c r="IF7" s="20" t="s">
        <v>30</v>
      </c>
      <c r="IG7" s="33" t="str">
        <f>'DATA SISWA'!$T$2</f>
        <v>Satu</v>
      </c>
      <c r="IH7" s="33"/>
    </row>
    <row r="8" spans="3:242" ht="15" customHeight="1" x14ac:dyDescent="0.25">
      <c r="C8" s="104" t="s">
        <v>2</v>
      </c>
      <c r="D8" s="104"/>
      <c r="E8" s="20" t="s">
        <v>30</v>
      </c>
      <c r="F8" s="104" t="str">
        <f>VLOOKUP(H1,'DATA SISWA'!$A:$M,2,0)</f>
        <v>0023552702</v>
      </c>
      <c r="G8" s="104"/>
      <c r="I8" s="20" t="s">
        <v>4</v>
      </c>
      <c r="J8" s="20" t="s">
        <v>30</v>
      </c>
      <c r="K8" s="2" t="str">
        <f>'DATA SISWA'!$T$3</f>
        <v>2020-2021</v>
      </c>
      <c r="O8" s="104" t="s">
        <v>2</v>
      </c>
      <c r="P8" s="104"/>
      <c r="Q8" s="20" t="s">
        <v>30</v>
      </c>
      <c r="R8" s="104" t="str">
        <f>VLOOKUP(T1,'DATA SISWA'!$A:$M,2,0)</f>
        <v>0015353442</v>
      </c>
      <c r="S8" s="104"/>
      <c r="T8" s="56"/>
      <c r="U8" s="20" t="s">
        <v>4</v>
      </c>
      <c r="V8" s="20" t="s">
        <v>30</v>
      </c>
      <c r="W8" s="33" t="str">
        <f>'DATA SISWA'!$T$3</f>
        <v>2020-2021</v>
      </c>
      <c r="AA8" s="104" t="s">
        <v>2</v>
      </c>
      <c r="AB8" s="104"/>
      <c r="AC8" s="20" t="s">
        <v>30</v>
      </c>
      <c r="AD8" s="104" t="str">
        <f>VLOOKUP(AF1,'DATA SISWA'!$A:$M,2,0)</f>
        <v>0021357097</v>
      </c>
      <c r="AE8" s="104"/>
      <c r="AF8" s="56"/>
      <c r="AG8" s="20" t="s">
        <v>4</v>
      </c>
      <c r="AH8" s="20" t="s">
        <v>30</v>
      </c>
      <c r="AI8" s="33" t="str">
        <f>'DATA SISWA'!$T$3</f>
        <v>2020-2021</v>
      </c>
      <c r="AM8" s="104" t="s">
        <v>2</v>
      </c>
      <c r="AN8" s="104"/>
      <c r="AO8" s="20" t="s">
        <v>30</v>
      </c>
      <c r="AP8" s="104" t="str">
        <f>VLOOKUP(AR1,'DATA SISWA'!$A:$M,2,0)</f>
        <v>0016891105</v>
      </c>
      <c r="AQ8" s="104"/>
      <c r="AR8" s="56"/>
      <c r="AS8" s="20" t="s">
        <v>4</v>
      </c>
      <c r="AT8" s="20" t="s">
        <v>30</v>
      </c>
      <c r="AU8" s="33" t="str">
        <f>'DATA SISWA'!$T$3</f>
        <v>2020-2021</v>
      </c>
      <c r="AY8" s="104" t="s">
        <v>2</v>
      </c>
      <c r="AZ8" s="104"/>
      <c r="BA8" s="20" t="s">
        <v>30</v>
      </c>
      <c r="BB8" s="104" t="str">
        <f>VLOOKUP(BD1,'DATA SISWA'!$A:$M,2,0)</f>
        <v>0023272007</v>
      </c>
      <c r="BC8" s="104"/>
      <c r="BD8" s="56"/>
      <c r="BE8" s="20" t="s">
        <v>4</v>
      </c>
      <c r="BF8" s="20" t="s">
        <v>30</v>
      </c>
      <c r="BG8" s="33" t="str">
        <f>'DATA SISWA'!$T$3</f>
        <v>2020-2021</v>
      </c>
      <c r="BK8" s="104" t="s">
        <v>2</v>
      </c>
      <c r="BL8" s="104"/>
      <c r="BM8" s="20" t="s">
        <v>30</v>
      </c>
      <c r="BN8" s="104" t="str">
        <f>VLOOKUP(BP1,'DATA SISWA'!$A:$M,2,0)</f>
        <v>0021903354</v>
      </c>
      <c r="BO8" s="104"/>
      <c r="BP8" s="56"/>
      <c r="BQ8" s="20" t="s">
        <v>4</v>
      </c>
      <c r="BR8" s="20" t="s">
        <v>30</v>
      </c>
      <c r="BS8" s="33" t="str">
        <f>'DATA SISWA'!$T$3</f>
        <v>2020-2021</v>
      </c>
      <c r="BW8" s="104" t="s">
        <v>2</v>
      </c>
      <c r="BX8" s="104"/>
      <c r="BY8" s="20" t="s">
        <v>30</v>
      </c>
      <c r="BZ8" s="104" t="str">
        <f>VLOOKUP(CB1,'DATA SISWA'!$A:$M,2,0)</f>
        <v>0022738445</v>
      </c>
      <c r="CA8" s="104"/>
      <c r="CB8" s="56"/>
      <c r="CC8" s="20" t="s">
        <v>4</v>
      </c>
      <c r="CD8" s="20" t="s">
        <v>30</v>
      </c>
      <c r="CE8" s="33" t="str">
        <f>'DATA SISWA'!$T$3</f>
        <v>2020-2021</v>
      </c>
      <c r="CI8" s="104" t="s">
        <v>2</v>
      </c>
      <c r="CJ8" s="104"/>
      <c r="CK8" s="20" t="s">
        <v>30</v>
      </c>
      <c r="CL8" s="104" t="str">
        <f>VLOOKUP(CN1,'DATA SISWA'!$A:$M,2,0)</f>
        <v>0023639577</v>
      </c>
      <c r="CM8" s="104"/>
      <c r="CN8" s="56"/>
      <c r="CO8" s="20" t="s">
        <v>4</v>
      </c>
      <c r="CP8" s="20" t="s">
        <v>30</v>
      </c>
      <c r="CQ8" s="33" t="str">
        <f>'DATA SISWA'!$T$3</f>
        <v>2020-2021</v>
      </c>
      <c r="CU8" s="104" t="s">
        <v>2</v>
      </c>
      <c r="CV8" s="104"/>
      <c r="CW8" s="20" t="s">
        <v>30</v>
      </c>
      <c r="CX8" s="104" t="str">
        <f>VLOOKUP(CZ1,'DATA SISWA'!$A:$M,2,0)</f>
        <v>0025603090</v>
      </c>
      <c r="CY8" s="104"/>
      <c r="CZ8" s="56"/>
      <c r="DA8" s="20" t="s">
        <v>4</v>
      </c>
      <c r="DB8" s="20" t="s">
        <v>30</v>
      </c>
      <c r="DC8" s="33" t="str">
        <f>'DATA SISWA'!$T$3</f>
        <v>2020-2021</v>
      </c>
      <c r="DG8" s="104" t="s">
        <v>2</v>
      </c>
      <c r="DH8" s="104"/>
      <c r="DI8" s="20" t="s">
        <v>30</v>
      </c>
      <c r="DJ8" s="104" t="str">
        <f>VLOOKUP(DL1,'DATA SISWA'!$A:$M,2,0)</f>
        <v>0028367460</v>
      </c>
      <c r="DK8" s="104"/>
      <c r="DL8" s="56"/>
      <c r="DM8" s="20" t="s">
        <v>4</v>
      </c>
      <c r="DN8" s="20" t="s">
        <v>30</v>
      </c>
      <c r="DO8" s="33" t="str">
        <f>'DATA SISWA'!$T$3</f>
        <v>2020-2021</v>
      </c>
      <c r="DS8" s="33"/>
      <c r="DT8" s="33"/>
      <c r="DU8" s="104" t="s">
        <v>2</v>
      </c>
      <c r="DV8" s="104"/>
      <c r="DW8" s="20" t="s">
        <v>30</v>
      </c>
      <c r="DX8" s="104">
        <f>VLOOKUP(DZ1,'DATA SISWA'!$A:$M,2,0)</f>
        <v>0</v>
      </c>
      <c r="DY8" s="104"/>
      <c r="DZ8" s="56"/>
      <c r="EA8" s="20" t="s">
        <v>4</v>
      </c>
      <c r="EB8" s="20" t="s">
        <v>30</v>
      </c>
      <c r="EC8" s="33" t="str">
        <f>'DATA SISWA'!$T$3</f>
        <v>2020-2021</v>
      </c>
      <c r="ED8" s="33"/>
      <c r="EE8" s="33"/>
      <c r="EF8" s="33"/>
      <c r="EG8" s="104" t="s">
        <v>2</v>
      </c>
      <c r="EH8" s="104"/>
      <c r="EI8" s="20" t="s">
        <v>30</v>
      </c>
      <c r="EJ8" s="104">
        <f>VLOOKUP(EL1,'DATA SISWA'!$A:$M,2,0)</f>
        <v>0</v>
      </c>
      <c r="EK8" s="104"/>
      <c r="EL8" s="56"/>
      <c r="EM8" s="20" t="s">
        <v>4</v>
      </c>
      <c r="EN8" s="20" t="s">
        <v>30</v>
      </c>
      <c r="EO8" s="33" t="str">
        <f>'DATA SISWA'!$T$3</f>
        <v>2020-2021</v>
      </c>
      <c r="EP8" s="33"/>
      <c r="EQ8" s="33"/>
      <c r="ER8" s="33"/>
      <c r="ES8" s="104" t="s">
        <v>2</v>
      </c>
      <c r="ET8" s="104"/>
      <c r="EU8" s="20" t="s">
        <v>30</v>
      </c>
      <c r="EV8" s="104">
        <f>VLOOKUP(EX1,'DATA SISWA'!$A:$M,2,0)</f>
        <v>0</v>
      </c>
      <c r="EW8" s="104"/>
      <c r="EX8" s="56"/>
      <c r="EY8" s="20" t="s">
        <v>4</v>
      </c>
      <c r="EZ8" s="20" t="s">
        <v>30</v>
      </c>
      <c r="FA8" s="33" t="str">
        <f>'DATA SISWA'!$T$3</f>
        <v>2020-2021</v>
      </c>
      <c r="FB8" s="33"/>
      <c r="FC8" s="33"/>
      <c r="FD8" s="33"/>
      <c r="FE8" s="104" t="s">
        <v>2</v>
      </c>
      <c r="FF8" s="104"/>
      <c r="FG8" s="20" t="s">
        <v>30</v>
      </c>
      <c r="FH8" s="104">
        <f>VLOOKUP(FJ1,'DATA SISWA'!$A:$M,2,0)</f>
        <v>0</v>
      </c>
      <c r="FI8" s="104"/>
      <c r="FJ8" s="56"/>
      <c r="FK8" s="20" t="s">
        <v>4</v>
      </c>
      <c r="FL8" s="20" t="s">
        <v>30</v>
      </c>
      <c r="FM8" s="33" t="str">
        <f>'DATA SISWA'!$T$3</f>
        <v>2020-2021</v>
      </c>
      <c r="FN8" s="33"/>
      <c r="FO8" s="33"/>
      <c r="FP8" s="33"/>
      <c r="FQ8" s="104" t="s">
        <v>2</v>
      </c>
      <c r="FR8" s="104"/>
      <c r="FS8" s="20" t="s">
        <v>30</v>
      </c>
      <c r="FT8" s="104">
        <f>VLOOKUP(FV1,'DATA SISWA'!$A:$M,2,0)</f>
        <v>0</v>
      </c>
      <c r="FU8" s="104"/>
      <c r="FV8" s="56"/>
      <c r="FW8" s="20" t="s">
        <v>4</v>
      </c>
      <c r="FX8" s="20" t="s">
        <v>30</v>
      </c>
      <c r="FY8" s="33" t="str">
        <f>'DATA SISWA'!$T$3</f>
        <v>2020-2021</v>
      </c>
      <c r="FZ8" s="33"/>
      <c r="GA8" s="33"/>
      <c r="GB8" s="33"/>
      <c r="GC8" s="104" t="s">
        <v>2</v>
      </c>
      <c r="GD8" s="104"/>
      <c r="GE8" s="20" t="s">
        <v>30</v>
      </c>
      <c r="GF8" s="104">
        <f>VLOOKUP(GH1,'DATA SISWA'!$A:$M,2,0)</f>
        <v>0</v>
      </c>
      <c r="GG8" s="104"/>
      <c r="GH8" s="56"/>
      <c r="GI8" s="20" t="s">
        <v>4</v>
      </c>
      <c r="GJ8" s="20" t="s">
        <v>30</v>
      </c>
      <c r="GK8" s="33" t="str">
        <f>'DATA SISWA'!$T$3</f>
        <v>2020-2021</v>
      </c>
      <c r="GL8" s="33"/>
      <c r="GM8" s="33"/>
      <c r="GN8" s="33"/>
      <c r="GO8" s="104" t="s">
        <v>2</v>
      </c>
      <c r="GP8" s="104"/>
      <c r="GQ8" s="20" t="s">
        <v>30</v>
      </c>
      <c r="GR8" s="104">
        <f>VLOOKUP(GT1,'DATA SISWA'!$A:$M,2,0)</f>
        <v>0</v>
      </c>
      <c r="GS8" s="104"/>
      <c r="GT8" s="56"/>
      <c r="GU8" s="20" t="s">
        <v>4</v>
      </c>
      <c r="GV8" s="20" t="s">
        <v>30</v>
      </c>
      <c r="GW8" s="33" t="str">
        <f>'DATA SISWA'!$T$3</f>
        <v>2020-2021</v>
      </c>
      <c r="GX8" s="33"/>
      <c r="GY8" s="33"/>
      <c r="GZ8" s="33"/>
      <c r="HA8" s="104" t="s">
        <v>2</v>
      </c>
      <c r="HB8" s="104"/>
      <c r="HC8" s="20" t="s">
        <v>30</v>
      </c>
      <c r="HD8" s="104">
        <f>VLOOKUP(HF1,'DATA SISWA'!$A:$M,2,0)</f>
        <v>0</v>
      </c>
      <c r="HE8" s="104"/>
      <c r="HF8" s="56"/>
      <c r="HG8" s="20" t="s">
        <v>4</v>
      </c>
      <c r="HH8" s="20" t="s">
        <v>30</v>
      </c>
      <c r="HI8" s="33" t="str">
        <f>'DATA SISWA'!$T$3</f>
        <v>2020-2021</v>
      </c>
      <c r="HJ8" s="33"/>
      <c r="HK8" s="33"/>
      <c r="HL8" s="33"/>
      <c r="HM8" s="104" t="s">
        <v>2</v>
      </c>
      <c r="HN8" s="104"/>
      <c r="HO8" s="20" t="s">
        <v>30</v>
      </c>
      <c r="HP8" s="104">
        <f>VLOOKUP(HR1,'DATA SISWA'!$A:$M,2,0)</f>
        <v>0</v>
      </c>
      <c r="HQ8" s="104"/>
      <c r="HR8" s="56"/>
      <c r="HS8" s="20" t="s">
        <v>4</v>
      </c>
      <c r="HT8" s="20" t="s">
        <v>30</v>
      </c>
      <c r="HU8" s="33" t="str">
        <f>'DATA SISWA'!$T$3</f>
        <v>2020-2021</v>
      </c>
      <c r="HV8" s="33"/>
      <c r="HW8" s="33"/>
      <c r="HX8" s="33"/>
      <c r="HY8" s="104" t="s">
        <v>2</v>
      </c>
      <c r="HZ8" s="104"/>
      <c r="IA8" s="20" t="s">
        <v>30</v>
      </c>
      <c r="IB8" s="104">
        <f>VLOOKUP(ID1,'DATA SISWA'!$A:$M,2,0)</f>
        <v>0</v>
      </c>
      <c r="IC8" s="104"/>
      <c r="ID8" s="56"/>
      <c r="IE8" s="20" t="s">
        <v>4</v>
      </c>
      <c r="IF8" s="20" t="s">
        <v>30</v>
      </c>
      <c r="IG8" s="33" t="str">
        <f>'DATA SISWA'!$T$3</f>
        <v>2020-2021</v>
      </c>
      <c r="IH8" s="33"/>
    </row>
    <row r="9" spans="3:242" ht="15" customHeight="1" x14ac:dyDescent="0.25">
      <c r="C9" s="1"/>
      <c r="O9" s="1"/>
      <c r="R9" s="56"/>
      <c r="S9" s="56"/>
      <c r="T9" s="56"/>
      <c r="AA9" s="1"/>
      <c r="AD9" s="56"/>
      <c r="AE9" s="56"/>
      <c r="AF9" s="56"/>
      <c r="AM9" s="1"/>
      <c r="AP9" s="56"/>
      <c r="AQ9" s="56"/>
      <c r="AR9" s="56"/>
      <c r="AY9" s="1"/>
      <c r="BB9" s="56"/>
      <c r="BC9" s="56"/>
      <c r="BD9" s="56"/>
      <c r="BK9" s="1"/>
      <c r="BN9" s="56"/>
      <c r="BO9" s="56"/>
      <c r="BP9" s="56"/>
      <c r="BW9" s="1"/>
      <c r="BZ9" s="56"/>
      <c r="CA9" s="56"/>
      <c r="CB9" s="56"/>
      <c r="CI9" s="1"/>
      <c r="CL9" s="56"/>
      <c r="CM9" s="56"/>
      <c r="CN9" s="56"/>
      <c r="CU9" s="1"/>
      <c r="CX9" s="56"/>
      <c r="CY9" s="56"/>
      <c r="CZ9" s="56"/>
      <c r="DG9" s="1"/>
      <c r="DJ9" s="56"/>
      <c r="DK9" s="56"/>
      <c r="DL9" s="56"/>
      <c r="DS9" s="33"/>
      <c r="DT9" s="33"/>
      <c r="DU9" s="1"/>
      <c r="DV9" s="33"/>
      <c r="DW9" s="33"/>
      <c r="DX9" s="56"/>
      <c r="DY9" s="56"/>
      <c r="DZ9" s="56"/>
      <c r="EA9" s="33"/>
      <c r="EB9" s="33"/>
      <c r="EC9" s="33"/>
      <c r="ED9" s="33"/>
      <c r="EE9" s="33"/>
      <c r="EF9" s="33"/>
      <c r="EG9" s="1"/>
      <c r="EH9" s="33"/>
      <c r="EI9" s="33"/>
      <c r="EJ9" s="56"/>
      <c r="EK9" s="56"/>
      <c r="EL9" s="56"/>
      <c r="EM9" s="33"/>
      <c r="EN9" s="33"/>
      <c r="EO9" s="33"/>
      <c r="EP9" s="33"/>
      <c r="EQ9" s="33"/>
      <c r="ER9" s="33"/>
      <c r="ES9" s="1"/>
      <c r="ET9" s="33"/>
      <c r="EU9" s="33"/>
      <c r="EV9" s="56"/>
      <c r="EW9" s="56"/>
      <c r="EX9" s="56"/>
      <c r="EY9" s="33"/>
      <c r="EZ9" s="33"/>
      <c r="FA9" s="33"/>
      <c r="FB9" s="33"/>
      <c r="FC9" s="33"/>
      <c r="FD9" s="33"/>
      <c r="FE9" s="1"/>
      <c r="FF9" s="33"/>
      <c r="FG9" s="33"/>
      <c r="FH9" s="56"/>
      <c r="FI9" s="56"/>
      <c r="FJ9" s="56"/>
      <c r="FK9" s="33"/>
      <c r="FL9" s="33"/>
      <c r="FM9" s="33"/>
      <c r="FN9" s="33"/>
      <c r="FO9" s="33"/>
      <c r="FP9" s="33"/>
      <c r="FQ9" s="1"/>
      <c r="FR9" s="33"/>
      <c r="FS9" s="33"/>
      <c r="FT9" s="56"/>
      <c r="FU9" s="56"/>
      <c r="FV9" s="56"/>
      <c r="FW9" s="33"/>
      <c r="FX9" s="33"/>
      <c r="FY9" s="33"/>
      <c r="FZ9" s="33"/>
      <c r="GA9" s="33"/>
      <c r="GB9" s="33"/>
      <c r="GC9" s="1"/>
      <c r="GD9" s="33"/>
      <c r="GE9" s="33"/>
      <c r="GF9" s="56"/>
      <c r="GG9" s="56"/>
      <c r="GH9" s="56"/>
      <c r="GI9" s="33"/>
      <c r="GJ9" s="33"/>
      <c r="GK9" s="33"/>
      <c r="GL9" s="33"/>
      <c r="GM9" s="33"/>
      <c r="GN9" s="33"/>
      <c r="GO9" s="1"/>
      <c r="GP9" s="33"/>
      <c r="GQ9" s="33"/>
      <c r="GR9" s="56"/>
      <c r="GS9" s="56"/>
      <c r="GT9" s="56"/>
      <c r="GU9" s="33"/>
      <c r="GV9" s="33"/>
      <c r="GW9" s="33"/>
      <c r="GX9" s="33"/>
      <c r="GY9" s="33"/>
      <c r="GZ9" s="33"/>
      <c r="HA9" s="1"/>
      <c r="HB9" s="33"/>
      <c r="HC9" s="33"/>
      <c r="HD9" s="56"/>
      <c r="HE9" s="56"/>
      <c r="HF9" s="56"/>
      <c r="HG9" s="33"/>
      <c r="HH9" s="33"/>
      <c r="HI9" s="33"/>
      <c r="HJ9" s="33"/>
      <c r="HK9" s="33"/>
      <c r="HL9" s="33"/>
      <c r="HM9" s="1"/>
      <c r="HN9" s="33"/>
      <c r="HO9" s="33"/>
      <c r="HP9" s="56"/>
      <c r="HQ9" s="56"/>
      <c r="HR9" s="56"/>
      <c r="HS9" s="33"/>
      <c r="HT9" s="33"/>
      <c r="HU9" s="33"/>
      <c r="HV9" s="33"/>
      <c r="HW9" s="33"/>
      <c r="HX9" s="33"/>
      <c r="HY9" s="1"/>
      <c r="HZ9" s="33"/>
      <c r="IA9" s="33"/>
      <c r="IB9" s="56"/>
      <c r="IC9" s="56"/>
      <c r="ID9" s="56"/>
      <c r="IE9" s="33"/>
      <c r="IF9" s="33"/>
      <c r="IG9" s="33"/>
      <c r="IH9" s="33"/>
    </row>
    <row r="10" spans="3:242" ht="15" customHeight="1" x14ac:dyDescent="0.25">
      <c r="C10" s="1"/>
      <c r="O10" s="1"/>
      <c r="R10" s="56"/>
      <c r="S10" s="56"/>
      <c r="T10" s="56"/>
      <c r="AA10" s="1"/>
      <c r="AD10" s="56"/>
      <c r="AE10" s="56"/>
      <c r="AF10" s="56"/>
      <c r="AM10" s="1"/>
      <c r="AP10" s="56"/>
      <c r="AQ10" s="56"/>
      <c r="AR10" s="56"/>
      <c r="AY10" s="1"/>
      <c r="BB10" s="56"/>
      <c r="BC10" s="56"/>
      <c r="BD10" s="56"/>
      <c r="BK10" s="1"/>
      <c r="BN10" s="56"/>
      <c r="BO10" s="56"/>
      <c r="BP10" s="56"/>
      <c r="BW10" s="1"/>
      <c r="BZ10" s="56"/>
      <c r="CA10" s="56"/>
      <c r="CB10" s="56"/>
      <c r="CI10" s="1"/>
      <c r="CL10" s="56"/>
      <c r="CM10" s="56"/>
      <c r="CN10" s="56"/>
      <c r="CU10" s="1"/>
      <c r="CX10" s="56"/>
      <c r="CY10" s="56"/>
      <c r="CZ10" s="56"/>
      <c r="DG10" s="1"/>
      <c r="DJ10" s="56"/>
      <c r="DK10" s="56"/>
      <c r="DL10" s="56"/>
      <c r="DS10" s="33"/>
      <c r="DT10" s="33"/>
      <c r="DU10" s="1"/>
      <c r="DV10" s="33"/>
      <c r="DW10" s="33"/>
      <c r="DX10" s="56"/>
      <c r="DY10" s="56"/>
      <c r="DZ10" s="56"/>
      <c r="EA10" s="33"/>
      <c r="EB10" s="33"/>
      <c r="EC10" s="33"/>
      <c r="ED10" s="33"/>
      <c r="EE10" s="33"/>
      <c r="EF10" s="33"/>
      <c r="EG10" s="1"/>
      <c r="EH10" s="33"/>
      <c r="EI10" s="33"/>
      <c r="EJ10" s="56"/>
      <c r="EK10" s="56"/>
      <c r="EL10" s="56"/>
      <c r="EM10" s="33"/>
      <c r="EN10" s="33"/>
      <c r="EO10" s="33"/>
      <c r="EP10" s="33"/>
      <c r="EQ10" s="33"/>
      <c r="ER10" s="33"/>
      <c r="ES10" s="1"/>
      <c r="ET10" s="33"/>
      <c r="EU10" s="33"/>
      <c r="EV10" s="56"/>
      <c r="EW10" s="56"/>
      <c r="EX10" s="56"/>
      <c r="EY10" s="33"/>
      <c r="EZ10" s="33"/>
      <c r="FA10" s="33"/>
      <c r="FB10" s="33"/>
      <c r="FC10" s="33"/>
      <c r="FD10" s="33"/>
      <c r="FE10" s="1"/>
      <c r="FF10" s="33"/>
      <c r="FG10" s="33"/>
      <c r="FH10" s="56"/>
      <c r="FI10" s="56"/>
      <c r="FJ10" s="56"/>
      <c r="FK10" s="33"/>
      <c r="FL10" s="33"/>
      <c r="FM10" s="33"/>
      <c r="FN10" s="33"/>
      <c r="FO10" s="33"/>
      <c r="FP10" s="33"/>
      <c r="FQ10" s="1"/>
      <c r="FR10" s="33"/>
      <c r="FS10" s="33"/>
      <c r="FT10" s="56"/>
      <c r="FU10" s="56"/>
      <c r="FV10" s="56"/>
      <c r="FW10" s="33"/>
      <c r="FX10" s="33"/>
      <c r="FY10" s="33"/>
      <c r="FZ10" s="33"/>
      <c r="GA10" s="33"/>
      <c r="GB10" s="33"/>
      <c r="GC10" s="1"/>
      <c r="GD10" s="33"/>
      <c r="GE10" s="33"/>
      <c r="GF10" s="56"/>
      <c r="GG10" s="56"/>
      <c r="GH10" s="56"/>
      <c r="GI10" s="33"/>
      <c r="GJ10" s="33"/>
      <c r="GK10" s="33"/>
      <c r="GL10" s="33"/>
      <c r="GM10" s="33"/>
      <c r="GN10" s="33"/>
      <c r="GO10" s="1"/>
      <c r="GP10" s="33"/>
      <c r="GQ10" s="33"/>
      <c r="GR10" s="56"/>
      <c r="GS10" s="56"/>
      <c r="GT10" s="56"/>
      <c r="GU10" s="33"/>
      <c r="GV10" s="33"/>
      <c r="GW10" s="33"/>
      <c r="GX10" s="33"/>
      <c r="GY10" s="33"/>
      <c r="GZ10" s="33"/>
      <c r="HA10" s="1"/>
      <c r="HB10" s="33"/>
      <c r="HC10" s="33"/>
      <c r="HD10" s="56"/>
      <c r="HE10" s="56"/>
      <c r="HF10" s="56"/>
      <c r="HG10" s="33"/>
      <c r="HH10" s="33"/>
      <c r="HI10" s="33"/>
      <c r="HJ10" s="33"/>
      <c r="HK10" s="33"/>
      <c r="HL10" s="33"/>
      <c r="HM10" s="1"/>
      <c r="HN10" s="33"/>
      <c r="HO10" s="33"/>
      <c r="HP10" s="56"/>
      <c r="HQ10" s="56"/>
      <c r="HR10" s="56"/>
      <c r="HS10" s="33"/>
      <c r="HT10" s="33"/>
      <c r="HU10" s="33"/>
      <c r="HV10" s="33"/>
      <c r="HW10" s="33"/>
      <c r="HX10" s="33"/>
      <c r="HY10" s="1"/>
      <c r="HZ10" s="33"/>
      <c r="IA10" s="33"/>
      <c r="IB10" s="56"/>
      <c r="IC10" s="56"/>
      <c r="ID10" s="56"/>
      <c r="IE10" s="33"/>
      <c r="IF10" s="33"/>
      <c r="IG10" s="33"/>
      <c r="IH10" s="33"/>
    </row>
    <row r="11" spans="3:242" x14ac:dyDescent="0.25">
      <c r="C11" s="1"/>
      <c r="O11" s="1"/>
      <c r="R11" s="56"/>
      <c r="S11" s="56"/>
      <c r="T11" s="56"/>
      <c r="AA11" s="1"/>
      <c r="AD11" s="56"/>
      <c r="AE11" s="56"/>
      <c r="AF11" s="56"/>
      <c r="AM11" s="1"/>
      <c r="AP11" s="56"/>
      <c r="AQ11" s="56"/>
      <c r="AR11" s="56"/>
      <c r="AY11" s="1"/>
      <c r="BB11" s="56"/>
      <c r="BC11" s="56"/>
      <c r="BD11" s="56"/>
      <c r="BK11" s="1"/>
      <c r="BN11" s="56"/>
      <c r="BO11" s="56"/>
      <c r="BP11" s="56"/>
      <c r="BW11" s="1"/>
      <c r="BZ11" s="56"/>
      <c r="CA11" s="56"/>
      <c r="CB11" s="56"/>
      <c r="CI11" s="1"/>
      <c r="CL11" s="56"/>
      <c r="CM11" s="56"/>
      <c r="CN11" s="56"/>
      <c r="CU11" s="1"/>
      <c r="CX11" s="56"/>
      <c r="CY11" s="56"/>
      <c r="CZ11" s="56"/>
      <c r="DG11" s="1"/>
      <c r="DJ11" s="56"/>
      <c r="DK11" s="56"/>
      <c r="DL11" s="56"/>
      <c r="DS11" s="33"/>
      <c r="DT11" s="33"/>
      <c r="DU11" s="1"/>
      <c r="DV11" s="33"/>
      <c r="DW11" s="33"/>
      <c r="DX11" s="56"/>
      <c r="DY11" s="56"/>
      <c r="DZ11" s="56"/>
      <c r="EA11" s="33"/>
      <c r="EB11" s="33"/>
      <c r="EC11" s="33"/>
      <c r="ED11" s="33"/>
      <c r="EE11" s="33"/>
      <c r="EF11" s="33"/>
      <c r="EG11" s="1"/>
      <c r="EH11" s="33"/>
      <c r="EI11" s="33"/>
      <c r="EJ11" s="56"/>
      <c r="EK11" s="56"/>
      <c r="EL11" s="56"/>
      <c r="EM11" s="33"/>
      <c r="EN11" s="33"/>
      <c r="EO11" s="33"/>
      <c r="EP11" s="33"/>
      <c r="EQ11" s="33"/>
      <c r="ER11" s="33"/>
      <c r="ES11" s="1"/>
      <c r="ET11" s="33"/>
      <c r="EU11" s="33"/>
      <c r="EV11" s="56"/>
      <c r="EW11" s="56"/>
      <c r="EX11" s="56"/>
      <c r="EY11" s="33"/>
      <c r="EZ11" s="33"/>
      <c r="FA11" s="33"/>
      <c r="FB11" s="33"/>
      <c r="FC11" s="33"/>
      <c r="FD11" s="33"/>
      <c r="FE11" s="1"/>
      <c r="FF11" s="33"/>
      <c r="FG11" s="33"/>
      <c r="FH11" s="56"/>
      <c r="FI11" s="56"/>
      <c r="FJ11" s="56"/>
      <c r="FK11" s="33"/>
      <c r="FL11" s="33"/>
      <c r="FM11" s="33"/>
      <c r="FN11" s="33"/>
      <c r="FO11" s="33"/>
      <c r="FP11" s="33"/>
      <c r="FQ11" s="1"/>
      <c r="FR11" s="33"/>
      <c r="FS11" s="33"/>
      <c r="FT11" s="56"/>
      <c r="FU11" s="56"/>
      <c r="FV11" s="56"/>
      <c r="FW11" s="33"/>
      <c r="FX11" s="33"/>
      <c r="FY11" s="33"/>
      <c r="FZ11" s="33"/>
      <c r="GA11" s="33"/>
      <c r="GB11" s="33"/>
      <c r="GC11" s="1"/>
      <c r="GD11" s="33"/>
      <c r="GE11" s="33"/>
      <c r="GF11" s="56"/>
      <c r="GG11" s="56"/>
      <c r="GH11" s="56"/>
      <c r="GI11" s="33"/>
      <c r="GJ11" s="33"/>
      <c r="GK11" s="33"/>
      <c r="GL11" s="33"/>
      <c r="GM11" s="33"/>
      <c r="GN11" s="33"/>
      <c r="GO11" s="1"/>
      <c r="GP11" s="33"/>
      <c r="GQ11" s="33"/>
      <c r="GR11" s="56"/>
      <c r="GS11" s="56"/>
      <c r="GT11" s="56"/>
      <c r="GU11" s="33"/>
      <c r="GV11" s="33"/>
      <c r="GW11" s="33"/>
      <c r="GX11" s="33"/>
      <c r="GY11" s="33"/>
      <c r="GZ11" s="33"/>
      <c r="HA11" s="1"/>
      <c r="HB11" s="33"/>
      <c r="HC11" s="33"/>
      <c r="HD11" s="56"/>
      <c r="HE11" s="56"/>
      <c r="HF11" s="56"/>
      <c r="HG11" s="33"/>
      <c r="HH11" s="33"/>
      <c r="HI11" s="33"/>
      <c r="HJ11" s="33"/>
      <c r="HK11" s="33"/>
      <c r="HL11" s="33"/>
      <c r="HM11" s="1"/>
      <c r="HN11" s="33"/>
      <c r="HO11" s="33"/>
      <c r="HP11" s="56"/>
      <c r="HQ11" s="56"/>
      <c r="HR11" s="56"/>
      <c r="HS11" s="33"/>
      <c r="HT11" s="33"/>
      <c r="HU11" s="33"/>
      <c r="HV11" s="33"/>
      <c r="HW11" s="33"/>
      <c r="HX11" s="33"/>
      <c r="HY11" s="1"/>
      <c r="HZ11" s="33"/>
      <c r="IA11" s="33"/>
      <c r="IB11" s="56"/>
      <c r="IC11" s="56"/>
      <c r="ID11" s="56"/>
      <c r="IE11" s="33"/>
      <c r="IF11" s="33"/>
      <c r="IG11" s="33"/>
      <c r="IH11" s="33"/>
    </row>
    <row r="12" spans="3:242" x14ac:dyDescent="0.25">
      <c r="C12" s="105" t="s">
        <v>31</v>
      </c>
      <c r="D12" s="84" t="s">
        <v>6</v>
      </c>
      <c r="E12" s="84"/>
      <c r="F12" s="78"/>
      <c r="G12" s="70" t="s">
        <v>7</v>
      </c>
      <c r="H12" s="70"/>
      <c r="I12" s="70"/>
      <c r="J12" s="70"/>
      <c r="K12" s="70"/>
      <c r="L12" s="70"/>
      <c r="O12" s="105" t="s">
        <v>31</v>
      </c>
      <c r="P12" s="84" t="s">
        <v>6</v>
      </c>
      <c r="Q12" s="84"/>
      <c r="R12" s="78"/>
      <c r="S12" s="70" t="s">
        <v>7</v>
      </c>
      <c r="T12" s="70"/>
      <c r="U12" s="70"/>
      <c r="V12" s="70"/>
      <c r="W12" s="70"/>
      <c r="X12" s="70"/>
      <c r="AA12" s="105" t="s">
        <v>31</v>
      </c>
      <c r="AB12" s="84" t="s">
        <v>6</v>
      </c>
      <c r="AC12" s="84"/>
      <c r="AD12" s="78"/>
      <c r="AE12" s="70" t="s">
        <v>7</v>
      </c>
      <c r="AF12" s="70"/>
      <c r="AG12" s="70"/>
      <c r="AH12" s="70"/>
      <c r="AI12" s="70"/>
      <c r="AJ12" s="70"/>
      <c r="AM12" s="105" t="s">
        <v>31</v>
      </c>
      <c r="AN12" s="84" t="s">
        <v>6</v>
      </c>
      <c r="AO12" s="84"/>
      <c r="AP12" s="78"/>
      <c r="AQ12" s="70" t="s">
        <v>7</v>
      </c>
      <c r="AR12" s="70"/>
      <c r="AS12" s="70"/>
      <c r="AT12" s="70"/>
      <c r="AU12" s="70"/>
      <c r="AV12" s="70"/>
      <c r="AY12" s="105" t="s">
        <v>31</v>
      </c>
      <c r="AZ12" s="84" t="s">
        <v>6</v>
      </c>
      <c r="BA12" s="84"/>
      <c r="BB12" s="78"/>
      <c r="BC12" s="70" t="s">
        <v>7</v>
      </c>
      <c r="BD12" s="70"/>
      <c r="BE12" s="70"/>
      <c r="BF12" s="70"/>
      <c r="BG12" s="70"/>
      <c r="BH12" s="70"/>
      <c r="BK12" s="105" t="s">
        <v>31</v>
      </c>
      <c r="BL12" s="84" t="s">
        <v>6</v>
      </c>
      <c r="BM12" s="84"/>
      <c r="BN12" s="78"/>
      <c r="BO12" s="70" t="s">
        <v>7</v>
      </c>
      <c r="BP12" s="70"/>
      <c r="BQ12" s="70"/>
      <c r="BR12" s="70"/>
      <c r="BS12" s="70"/>
      <c r="BT12" s="70"/>
      <c r="BW12" s="105" t="s">
        <v>31</v>
      </c>
      <c r="BX12" s="84" t="s">
        <v>6</v>
      </c>
      <c r="BY12" s="84"/>
      <c r="BZ12" s="78"/>
      <c r="CA12" s="70" t="s">
        <v>7</v>
      </c>
      <c r="CB12" s="70"/>
      <c r="CC12" s="70"/>
      <c r="CD12" s="70"/>
      <c r="CE12" s="70"/>
      <c r="CF12" s="70"/>
      <c r="CI12" s="105" t="s">
        <v>31</v>
      </c>
      <c r="CJ12" s="84" t="s">
        <v>6</v>
      </c>
      <c r="CK12" s="84"/>
      <c r="CL12" s="78"/>
      <c r="CM12" s="70" t="s">
        <v>7</v>
      </c>
      <c r="CN12" s="70"/>
      <c r="CO12" s="70"/>
      <c r="CP12" s="70"/>
      <c r="CQ12" s="70"/>
      <c r="CR12" s="70"/>
      <c r="CU12" s="105" t="s">
        <v>31</v>
      </c>
      <c r="CV12" s="84" t="s">
        <v>6</v>
      </c>
      <c r="CW12" s="84"/>
      <c r="CX12" s="78"/>
      <c r="CY12" s="70" t="s">
        <v>7</v>
      </c>
      <c r="CZ12" s="70"/>
      <c r="DA12" s="70"/>
      <c r="DB12" s="70"/>
      <c r="DC12" s="70"/>
      <c r="DD12" s="70"/>
      <c r="DG12" s="105" t="s">
        <v>31</v>
      </c>
      <c r="DH12" s="84" t="s">
        <v>6</v>
      </c>
      <c r="DI12" s="84"/>
      <c r="DJ12" s="78"/>
      <c r="DK12" s="70" t="s">
        <v>7</v>
      </c>
      <c r="DL12" s="70"/>
      <c r="DM12" s="70"/>
      <c r="DN12" s="70"/>
      <c r="DO12" s="70"/>
      <c r="DP12" s="70"/>
      <c r="DS12" s="33"/>
      <c r="DT12" s="33"/>
      <c r="DU12" s="105" t="s">
        <v>31</v>
      </c>
      <c r="DV12" s="84" t="s">
        <v>6</v>
      </c>
      <c r="DW12" s="84"/>
      <c r="DX12" s="78"/>
      <c r="DY12" s="70" t="s">
        <v>7</v>
      </c>
      <c r="DZ12" s="70"/>
      <c r="EA12" s="70"/>
      <c r="EB12" s="70"/>
      <c r="EC12" s="70"/>
      <c r="ED12" s="70"/>
      <c r="EE12" s="33"/>
      <c r="EF12" s="33"/>
      <c r="EG12" s="105" t="s">
        <v>31</v>
      </c>
      <c r="EH12" s="84" t="s">
        <v>6</v>
      </c>
      <c r="EI12" s="84"/>
      <c r="EJ12" s="78"/>
      <c r="EK12" s="70" t="s">
        <v>7</v>
      </c>
      <c r="EL12" s="70"/>
      <c r="EM12" s="70"/>
      <c r="EN12" s="70"/>
      <c r="EO12" s="70"/>
      <c r="EP12" s="70"/>
      <c r="EQ12" s="33"/>
      <c r="ER12" s="33"/>
      <c r="ES12" s="105" t="s">
        <v>31</v>
      </c>
      <c r="ET12" s="84" t="s">
        <v>6</v>
      </c>
      <c r="EU12" s="84"/>
      <c r="EV12" s="78"/>
      <c r="EW12" s="70" t="s">
        <v>7</v>
      </c>
      <c r="EX12" s="70"/>
      <c r="EY12" s="70"/>
      <c r="EZ12" s="70"/>
      <c r="FA12" s="70"/>
      <c r="FB12" s="70"/>
      <c r="FC12" s="33"/>
      <c r="FD12" s="33"/>
      <c r="FE12" s="105" t="s">
        <v>31</v>
      </c>
      <c r="FF12" s="84" t="s">
        <v>6</v>
      </c>
      <c r="FG12" s="84"/>
      <c r="FH12" s="78"/>
      <c r="FI12" s="70" t="s">
        <v>7</v>
      </c>
      <c r="FJ12" s="70"/>
      <c r="FK12" s="70"/>
      <c r="FL12" s="70"/>
      <c r="FM12" s="70"/>
      <c r="FN12" s="70"/>
      <c r="FO12" s="33"/>
      <c r="FP12" s="33"/>
      <c r="FQ12" s="105" t="s">
        <v>31</v>
      </c>
      <c r="FR12" s="84" t="s">
        <v>6</v>
      </c>
      <c r="FS12" s="84"/>
      <c r="FT12" s="78"/>
      <c r="FU12" s="70" t="s">
        <v>7</v>
      </c>
      <c r="FV12" s="70"/>
      <c r="FW12" s="70"/>
      <c r="FX12" s="70"/>
      <c r="FY12" s="70"/>
      <c r="FZ12" s="70"/>
      <c r="GA12" s="33"/>
      <c r="GB12" s="33"/>
      <c r="GC12" s="105" t="s">
        <v>31</v>
      </c>
      <c r="GD12" s="84" t="s">
        <v>6</v>
      </c>
      <c r="GE12" s="84"/>
      <c r="GF12" s="78"/>
      <c r="GG12" s="70" t="s">
        <v>7</v>
      </c>
      <c r="GH12" s="70"/>
      <c r="GI12" s="70"/>
      <c r="GJ12" s="70"/>
      <c r="GK12" s="70"/>
      <c r="GL12" s="70"/>
      <c r="GM12" s="33"/>
      <c r="GN12" s="33"/>
      <c r="GO12" s="105" t="s">
        <v>31</v>
      </c>
      <c r="GP12" s="84" t="s">
        <v>6</v>
      </c>
      <c r="GQ12" s="84"/>
      <c r="GR12" s="78"/>
      <c r="GS12" s="70" t="s">
        <v>7</v>
      </c>
      <c r="GT12" s="70"/>
      <c r="GU12" s="70"/>
      <c r="GV12" s="70"/>
      <c r="GW12" s="70"/>
      <c r="GX12" s="70"/>
      <c r="GY12" s="33"/>
      <c r="GZ12" s="33"/>
      <c r="HA12" s="105" t="s">
        <v>31</v>
      </c>
      <c r="HB12" s="84" t="s">
        <v>6</v>
      </c>
      <c r="HC12" s="84"/>
      <c r="HD12" s="78"/>
      <c r="HE12" s="70" t="s">
        <v>7</v>
      </c>
      <c r="HF12" s="70"/>
      <c r="HG12" s="70"/>
      <c r="HH12" s="70"/>
      <c r="HI12" s="70"/>
      <c r="HJ12" s="70"/>
      <c r="HK12" s="33"/>
      <c r="HL12" s="33"/>
      <c r="HM12" s="105" t="s">
        <v>31</v>
      </c>
      <c r="HN12" s="84" t="s">
        <v>6</v>
      </c>
      <c r="HO12" s="84"/>
      <c r="HP12" s="78"/>
      <c r="HQ12" s="70" t="s">
        <v>7</v>
      </c>
      <c r="HR12" s="70"/>
      <c r="HS12" s="70"/>
      <c r="HT12" s="70"/>
      <c r="HU12" s="70"/>
      <c r="HV12" s="70"/>
      <c r="HW12" s="33"/>
      <c r="HX12" s="33"/>
      <c r="HY12" s="105" t="s">
        <v>31</v>
      </c>
      <c r="HZ12" s="84" t="s">
        <v>6</v>
      </c>
      <c r="IA12" s="84"/>
      <c r="IB12" s="78"/>
      <c r="IC12" s="70" t="s">
        <v>7</v>
      </c>
      <c r="ID12" s="70"/>
      <c r="IE12" s="70"/>
      <c r="IF12" s="70"/>
      <c r="IG12" s="70"/>
      <c r="IH12" s="70"/>
    </row>
    <row r="13" spans="3:242" x14ac:dyDescent="0.25">
      <c r="C13" s="106"/>
      <c r="D13" s="85"/>
      <c r="E13" s="85"/>
      <c r="F13" s="82"/>
      <c r="G13" s="30" t="s">
        <v>8</v>
      </c>
      <c r="H13" s="30" t="s">
        <v>9</v>
      </c>
      <c r="I13" s="70" t="s">
        <v>10</v>
      </c>
      <c r="J13" s="70"/>
      <c r="K13" s="70"/>
      <c r="L13" s="70"/>
      <c r="O13" s="106"/>
      <c r="P13" s="85"/>
      <c r="Q13" s="85"/>
      <c r="R13" s="82"/>
      <c r="S13" s="30" t="s">
        <v>8</v>
      </c>
      <c r="T13" s="30" t="s">
        <v>9</v>
      </c>
      <c r="U13" s="70" t="s">
        <v>10</v>
      </c>
      <c r="V13" s="70"/>
      <c r="W13" s="70"/>
      <c r="X13" s="70"/>
      <c r="AA13" s="106"/>
      <c r="AB13" s="85"/>
      <c r="AC13" s="85"/>
      <c r="AD13" s="82"/>
      <c r="AE13" s="30" t="s">
        <v>8</v>
      </c>
      <c r="AF13" s="30" t="s">
        <v>9</v>
      </c>
      <c r="AG13" s="70" t="s">
        <v>10</v>
      </c>
      <c r="AH13" s="70"/>
      <c r="AI13" s="70"/>
      <c r="AJ13" s="70"/>
      <c r="AM13" s="106"/>
      <c r="AN13" s="85"/>
      <c r="AO13" s="85"/>
      <c r="AP13" s="82"/>
      <c r="AQ13" s="30" t="s">
        <v>8</v>
      </c>
      <c r="AR13" s="30" t="s">
        <v>9</v>
      </c>
      <c r="AS13" s="70" t="s">
        <v>10</v>
      </c>
      <c r="AT13" s="70"/>
      <c r="AU13" s="70"/>
      <c r="AV13" s="70"/>
      <c r="AY13" s="106"/>
      <c r="AZ13" s="85"/>
      <c r="BA13" s="85"/>
      <c r="BB13" s="82"/>
      <c r="BC13" s="30" t="s">
        <v>8</v>
      </c>
      <c r="BD13" s="30" t="s">
        <v>9</v>
      </c>
      <c r="BE13" s="70" t="s">
        <v>10</v>
      </c>
      <c r="BF13" s="70"/>
      <c r="BG13" s="70"/>
      <c r="BH13" s="70"/>
      <c r="BK13" s="106"/>
      <c r="BL13" s="85"/>
      <c r="BM13" s="85"/>
      <c r="BN13" s="82"/>
      <c r="BO13" s="30" t="s">
        <v>8</v>
      </c>
      <c r="BP13" s="30" t="s">
        <v>9</v>
      </c>
      <c r="BQ13" s="70" t="s">
        <v>10</v>
      </c>
      <c r="BR13" s="70"/>
      <c r="BS13" s="70"/>
      <c r="BT13" s="70"/>
      <c r="BW13" s="106"/>
      <c r="BX13" s="85"/>
      <c r="BY13" s="85"/>
      <c r="BZ13" s="82"/>
      <c r="CA13" s="30" t="s">
        <v>8</v>
      </c>
      <c r="CB13" s="30" t="s">
        <v>9</v>
      </c>
      <c r="CC13" s="70" t="s">
        <v>10</v>
      </c>
      <c r="CD13" s="70"/>
      <c r="CE13" s="70"/>
      <c r="CF13" s="70"/>
      <c r="CI13" s="106"/>
      <c r="CJ13" s="85"/>
      <c r="CK13" s="85"/>
      <c r="CL13" s="82"/>
      <c r="CM13" s="30" t="s">
        <v>8</v>
      </c>
      <c r="CN13" s="30" t="s">
        <v>9</v>
      </c>
      <c r="CO13" s="70" t="s">
        <v>10</v>
      </c>
      <c r="CP13" s="70"/>
      <c r="CQ13" s="70"/>
      <c r="CR13" s="70"/>
      <c r="CU13" s="106"/>
      <c r="CV13" s="85"/>
      <c r="CW13" s="85"/>
      <c r="CX13" s="82"/>
      <c r="CY13" s="30" t="s">
        <v>8</v>
      </c>
      <c r="CZ13" s="30" t="s">
        <v>9</v>
      </c>
      <c r="DA13" s="70" t="s">
        <v>10</v>
      </c>
      <c r="DB13" s="70"/>
      <c r="DC13" s="70"/>
      <c r="DD13" s="70"/>
      <c r="DG13" s="106"/>
      <c r="DH13" s="85"/>
      <c r="DI13" s="85"/>
      <c r="DJ13" s="82"/>
      <c r="DK13" s="30" t="s">
        <v>8</v>
      </c>
      <c r="DL13" s="30" t="s">
        <v>9</v>
      </c>
      <c r="DM13" s="70" t="s">
        <v>10</v>
      </c>
      <c r="DN13" s="70"/>
      <c r="DO13" s="70"/>
      <c r="DP13" s="70"/>
      <c r="DS13" s="33"/>
      <c r="DT13" s="33"/>
      <c r="DU13" s="106"/>
      <c r="DV13" s="85"/>
      <c r="DW13" s="85"/>
      <c r="DX13" s="82"/>
      <c r="DY13" s="30" t="s">
        <v>8</v>
      </c>
      <c r="DZ13" s="30" t="s">
        <v>9</v>
      </c>
      <c r="EA13" s="70" t="s">
        <v>10</v>
      </c>
      <c r="EB13" s="70"/>
      <c r="EC13" s="70"/>
      <c r="ED13" s="70"/>
      <c r="EE13" s="33"/>
      <c r="EF13" s="33"/>
      <c r="EG13" s="106"/>
      <c r="EH13" s="85"/>
      <c r="EI13" s="85"/>
      <c r="EJ13" s="82"/>
      <c r="EK13" s="30" t="s">
        <v>8</v>
      </c>
      <c r="EL13" s="30" t="s">
        <v>9</v>
      </c>
      <c r="EM13" s="70" t="s">
        <v>10</v>
      </c>
      <c r="EN13" s="70"/>
      <c r="EO13" s="70"/>
      <c r="EP13" s="70"/>
      <c r="EQ13" s="33"/>
      <c r="ER13" s="33"/>
      <c r="ES13" s="106"/>
      <c r="ET13" s="85"/>
      <c r="EU13" s="85"/>
      <c r="EV13" s="82"/>
      <c r="EW13" s="30" t="s">
        <v>8</v>
      </c>
      <c r="EX13" s="30" t="s">
        <v>9</v>
      </c>
      <c r="EY13" s="70" t="s">
        <v>10</v>
      </c>
      <c r="EZ13" s="70"/>
      <c r="FA13" s="70"/>
      <c r="FB13" s="70"/>
      <c r="FC13" s="33"/>
      <c r="FD13" s="33"/>
      <c r="FE13" s="106"/>
      <c r="FF13" s="85"/>
      <c r="FG13" s="85"/>
      <c r="FH13" s="82"/>
      <c r="FI13" s="30" t="s">
        <v>8</v>
      </c>
      <c r="FJ13" s="30" t="s">
        <v>9</v>
      </c>
      <c r="FK13" s="70" t="s">
        <v>10</v>
      </c>
      <c r="FL13" s="70"/>
      <c r="FM13" s="70"/>
      <c r="FN13" s="70"/>
      <c r="FO13" s="33"/>
      <c r="FP13" s="33"/>
      <c r="FQ13" s="106"/>
      <c r="FR13" s="85"/>
      <c r="FS13" s="85"/>
      <c r="FT13" s="82"/>
      <c r="FU13" s="30" t="s">
        <v>8</v>
      </c>
      <c r="FV13" s="30" t="s">
        <v>9</v>
      </c>
      <c r="FW13" s="70" t="s">
        <v>10</v>
      </c>
      <c r="FX13" s="70"/>
      <c r="FY13" s="70"/>
      <c r="FZ13" s="70"/>
      <c r="GA13" s="33"/>
      <c r="GB13" s="33"/>
      <c r="GC13" s="106"/>
      <c r="GD13" s="85"/>
      <c r="GE13" s="85"/>
      <c r="GF13" s="82"/>
      <c r="GG13" s="30" t="s">
        <v>8</v>
      </c>
      <c r="GH13" s="30" t="s">
        <v>9</v>
      </c>
      <c r="GI13" s="70" t="s">
        <v>10</v>
      </c>
      <c r="GJ13" s="70"/>
      <c r="GK13" s="70"/>
      <c r="GL13" s="70"/>
      <c r="GM13" s="33"/>
      <c r="GN13" s="33"/>
      <c r="GO13" s="106"/>
      <c r="GP13" s="85"/>
      <c r="GQ13" s="85"/>
      <c r="GR13" s="82"/>
      <c r="GS13" s="30" t="s">
        <v>8</v>
      </c>
      <c r="GT13" s="30" t="s">
        <v>9</v>
      </c>
      <c r="GU13" s="70" t="s">
        <v>10</v>
      </c>
      <c r="GV13" s="70"/>
      <c r="GW13" s="70"/>
      <c r="GX13" s="70"/>
      <c r="GY13" s="33"/>
      <c r="GZ13" s="33"/>
      <c r="HA13" s="106"/>
      <c r="HB13" s="85"/>
      <c r="HC13" s="85"/>
      <c r="HD13" s="82"/>
      <c r="HE13" s="30" t="s">
        <v>8</v>
      </c>
      <c r="HF13" s="30" t="s">
        <v>9</v>
      </c>
      <c r="HG13" s="70" t="s">
        <v>10</v>
      </c>
      <c r="HH13" s="70"/>
      <c r="HI13" s="70"/>
      <c r="HJ13" s="70"/>
      <c r="HK13" s="33"/>
      <c r="HL13" s="33"/>
      <c r="HM13" s="106"/>
      <c r="HN13" s="85"/>
      <c r="HO13" s="85"/>
      <c r="HP13" s="82"/>
      <c r="HQ13" s="30" t="s">
        <v>8</v>
      </c>
      <c r="HR13" s="30" t="s">
        <v>9</v>
      </c>
      <c r="HS13" s="70" t="s">
        <v>10</v>
      </c>
      <c r="HT13" s="70"/>
      <c r="HU13" s="70"/>
      <c r="HV13" s="70"/>
      <c r="HW13" s="33"/>
      <c r="HX13" s="33"/>
      <c r="HY13" s="106"/>
      <c r="HZ13" s="85"/>
      <c r="IA13" s="85"/>
      <c r="IB13" s="82"/>
      <c r="IC13" s="30" t="s">
        <v>8</v>
      </c>
      <c r="ID13" s="30" t="s">
        <v>9</v>
      </c>
      <c r="IE13" s="70" t="s">
        <v>10</v>
      </c>
      <c r="IF13" s="70"/>
      <c r="IG13" s="70"/>
      <c r="IH13" s="70"/>
    </row>
    <row r="14" spans="3:242" s="33" customFormat="1" ht="30" customHeight="1" x14ac:dyDescent="0.2">
      <c r="C14" s="30">
        <v>1</v>
      </c>
      <c r="D14" s="71" t="s">
        <v>96</v>
      </c>
      <c r="E14" s="72"/>
      <c r="F14" s="73"/>
      <c r="G14" s="87"/>
      <c r="H14" s="87"/>
      <c r="I14" s="87"/>
      <c r="J14" s="87"/>
      <c r="K14" s="87"/>
      <c r="L14" s="88"/>
      <c r="O14" s="30">
        <v>1</v>
      </c>
      <c r="P14" s="71" t="s">
        <v>96</v>
      </c>
      <c r="Q14" s="72"/>
      <c r="R14" s="73"/>
      <c r="S14" s="87"/>
      <c r="T14" s="87"/>
      <c r="U14" s="87"/>
      <c r="V14" s="87"/>
      <c r="W14" s="87"/>
      <c r="X14" s="88"/>
      <c r="AA14" s="30">
        <v>1</v>
      </c>
      <c r="AB14" s="71" t="s">
        <v>96</v>
      </c>
      <c r="AC14" s="72"/>
      <c r="AD14" s="73"/>
      <c r="AE14" s="87"/>
      <c r="AF14" s="87"/>
      <c r="AG14" s="87"/>
      <c r="AH14" s="87"/>
      <c r="AI14" s="87"/>
      <c r="AJ14" s="88"/>
      <c r="AM14" s="30">
        <v>1</v>
      </c>
      <c r="AN14" s="71" t="s">
        <v>96</v>
      </c>
      <c r="AO14" s="72"/>
      <c r="AP14" s="73"/>
      <c r="AQ14" s="87"/>
      <c r="AR14" s="87"/>
      <c r="AS14" s="87"/>
      <c r="AT14" s="87"/>
      <c r="AU14" s="87"/>
      <c r="AV14" s="88"/>
      <c r="AY14" s="30">
        <v>1</v>
      </c>
      <c r="AZ14" s="71" t="s">
        <v>96</v>
      </c>
      <c r="BA14" s="72"/>
      <c r="BB14" s="73"/>
      <c r="BC14" s="87"/>
      <c r="BD14" s="87"/>
      <c r="BE14" s="87"/>
      <c r="BF14" s="87"/>
      <c r="BG14" s="87"/>
      <c r="BH14" s="88"/>
      <c r="BK14" s="30">
        <v>1</v>
      </c>
      <c r="BL14" s="71" t="s">
        <v>96</v>
      </c>
      <c r="BM14" s="72"/>
      <c r="BN14" s="73"/>
      <c r="BO14" s="87"/>
      <c r="BP14" s="87"/>
      <c r="BQ14" s="87"/>
      <c r="BR14" s="87"/>
      <c r="BS14" s="87"/>
      <c r="BT14" s="88"/>
      <c r="BW14" s="30">
        <v>1</v>
      </c>
      <c r="BX14" s="71" t="s">
        <v>96</v>
      </c>
      <c r="BY14" s="72"/>
      <c r="BZ14" s="73"/>
      <c r="CA14" s="87"/>
      <c r="CB14" s="87"/>
      <c r="CC14" s="87"/>
      <c r="CD14" s="87"/>
      <c r="CE14" s="87"/>
      <c r="CF14" s="88"/>
      <c r="CI14" s="30">
        <v>1</v>
      </c>
      <c r="CJ14" s="71" t="s">
        <v>96</v>
      </c>
      <c r="CK14" s="72"/>
      <c r="CL14" s="73"/>
      <c r="CM14" s="87"/>
      <c r="CN14" s="87"/>
      <c r="CO14" s="87"/>
      <c r="CP14" s="87"/>
      <c r="CQ14" s="87"/>
      <c r="CR14" s="88"/>
      <c r="CU14" s="30">
        <v>1</v>
      </c>
      <c r="CV14" s="71" t="s">
        <v>96</v>
      </c>
      <c r="CW14" s="72"/>
      <c r="CX14" s="73"/>
      <c r="CY14" s="87"/>
      <c r="CZ14" s="87"/>
      <c r="DA14" s="87"/>
      <c r="DB14" s="87"/>
      <c r="DC14" s="87"/>
      <c r="DD14" s="88"/>
      <c r="DG14" s="30">
        <v>1</v>
      </c>
      <c r="DH14" s="71" t="s">
        <v>96</v>
      </c>
      <c r="DI14" s="72"/>
      <c r="DJ14" s="73"/>
      <c r="DK14" s="87"/>
      <c r="DL14" s="87"/>
      <c r="DM14" s="87"/>
      <c r="DN14" s="87"/>
      <c r="DO14" s="87"/>
      <c r="DP14" s="88"/>
      <c r="DU14" s="30">
        <v>1</v>
      </c>
      <c r="DV14" s="71" t="s">
        <v>96</v>
      </c>
      <c r="DW14" s="72"/>
      <c r="DX14" s="73"/>
      <c r="DY14" s="87"/>
      <c r="DZ14" s="87"/>
      <c r="EA14" s="87"/>
      <c r="EB14" s="87"/>
      <c r="EC14" s="87"/>
      <c r="ED14" s="88"/>
      <c r="EG14" s="30">
        <v>1</v>
      </c>
      <c r="EH14" s="71" t="s">
        <v>96</v>
      </c>
      <c r="EI14" s="72"/>
      <c r="EJ14" s="73"/>
      <c r="EK14" s="87"/>
      <c r="EL14" s="87"/>
      <c r="EM14" s="87"/>
      <c r="EN14" s="87"/>
      <c r="EO14" s="87"/>
      <c r="EP14" s="88"/>
      <c r="ES14" s="30">
        <v>1</v>
      </c>
      <c r="ET14" s="71" t="s">
        <v>96</v>
      </c>
      <c r="EU14" s="72"/>
      <c r="EV14" s="73"/>
      <c r="EW14" s="87"/>
      <c r="EX14" s="87"/>
      <c r="EY14" s="87"/>
      <c r="EZ14" s="87"/>
      <c r="FA14" s="87"/>
      <c r="FB14" s="88"/>
      <c r="FE14" s="30">
        <v>1</v>
      </c>
      <c r="FF14" s="71" t="s">
        <v>96</v>
      </c>
      <c r="FG14" s="72"/>
      <c r="FH14" s="73"/>
      <c r="FI14" s="87"/>
      <c r="FJ14" s="87"/>
      <c r="FK14" s="87"/>
      <c r="FL14" s="87"/>
      <c r="FM14" s="87"/>
      <c r="FN14" s="88"/>
      <c r="FQ14" s="30">
        <v>1</v>
      </c>
      <c r="FR14" s="71" t="s">
        <v>96</v>
      </c>
      <c r="FS14" s="72"/>
      <c r="FT14" s="73"/>
      <c r="FU14" s="87"/>
      <c r="FV14" s="87"/>
      <c r="FW14" s="87"/>
      <c r="FX14" s="87"/>
      <c r="FY14" s="87"/>
      <c r="FZ14" s="88"/>
      <c r="GC14" s="30">
        <v>1</v>
      </c>
      <c r="GD14" s="71" t="s">
        <v>96</v>
      </c>
      <c r="GE14" s="72"/>
      <c r="GF14" s="73"/>
      <c r="GG14" s="87"/>
      <c r="GH14" s="87"/>
      <c r="GI14" s="87"/>
      <c r="GJ14" s="87"/>
      <c r="GK14" s="87"/>
      <c r="GL14" s="88"/>
      <c r="GO14" s="30">
        <v>1</v>
      </c>
      <c r="GP14" s="71" t="s">
        <v>96</v>
      </c>
      <c r="GQ14" s="72"/>
      <c r="GR14" s="73"/>
      <c r="GS14" s="87"/>
      <c r="GT14" s="87"/>
      <c r="GU14" s="87"/>
      <c r="GV14" s="87"/>
      <c r="GW14" s="87"/>
      <c r="GX14" s="88"/>
      <c r="HA14" s="30">
        <v>1</v>
      </c>
      <c r="HB14" s="71" t="s">
        <v>96</v>
      </c>
      <c r="HC14" s="72"/>
      <c r="HD14" s="73"/>
      <c r="HE14" s="87"/>
      <c r="HF14" s="87"/>
      <c r="HG14" s="87"/>
      <c r="HH14" s="87"/>
      <c r="HI14" s="87"/>
      <c r="HJ14" s="88"/>
      <c r="HM14" s="30">
        <v>1</v>
      </c>
      <c r="HN14" s="71" t="s">
        <v>96</v>
      </c>
      <c r="HO14" s="72"/>
      <c r="HP14" s="73"/>
      <c r="HQ14" s="87"/>
      <c r="HR14" s="87"/>
      <c r="HS14" s="87"/>
      <c r="HT14" s="87"/>
      <c r="HU14" s="87"/>
      <c r="HV14" s="88"/>
      <c r="HY14" s="30">
        <v>1</v>
      </c>
      <c r="HZ14" s="71" t="s">
        <v>96</v>
      </c>
      <c r="IA14" s="72"/>
      <c r="IB14" s="73"/>
      <c r="IC14" s="87"/>
      <c r="ID14" s="87"/>
      <c r="IE14" s="87"/>
      <c r="IF14" s="87"/>
      <c r="IG14" s="87"/>
      <c r="IH14" s="88"/>
    </row>
    <row r="15" spans="3:242" s="33" customFormat="1" ht="30" customHeight="1" x14ac:dyDescent="0.2">
      <c r="C15" s="30" t="s">
        <v>98</v>
      </c>
      <c r="D15" s="71" t="s">
        <v>97</v>
      </c>
      <c r="E15" s="72"/>
      <c r="F15" s="73"/>
      <c r="G15" s="30">
        <f>VLOOKUP(H$1,'DATA SISWA'!$A:$M,4,0)</f>
        <v>90</v>
      </c>
      <c r="H15" s="28" t="str">
        <f t="shared" ref="H15:H21" si="0">IF(G15&gt;=90,"Mumtaz",IF(G15&gt;=80,"Jayyid Jiddan",IF(G15&gt;=70,"Jayyid",IF(G15&gt;=60,"Maqbul",""))))</f>
        <v>Mumtaz</v>
      </c>
      <c r="I15" s="118" t="str">
        <f>IFERROR(VLOOKUP(H15,deskripsi!$C:$G,3,0),"")</f>
        <v xml:space="preserve">Sangat rajin mengikuti kegiatan Halaqoh Qur'an  </v>
      </c>
      <c r="J15" s="119"/>
      <c r="K15" s="119"/>
      <c r="L15" s="120"/>
      <c r="O15" s="30" t="s">
        <v>98</v>
      </c>
      <c r="P15" s="71" t="s">
        <v>97</v>
      </c>
      <c r="Q15" s="72"/>
      <c r="R15" s="73"/>
      <c r="S15" s="30">
        <f>VLOOKUP(T$1,'DATA SISWA'!$A:$M,4,0)</f>
        <v>90</v>
      </c>
      <c r="T15" s="28" t="str">
        <f t="shared" ref="T15:T21" si="1">IF(S15&gt;=90,"Mumtaz",IF(S15&gt;=80,"Jayyid Jiddan",IF(S15&gt;=70,"Jayyid",IF(S15&gt;=60,"Maqbul",""))))</f>
        <v>Mumtaz</v>
      </c>
      <c r="U15" s="118" t="str">
        <f>IFERROR(VLOOKUP(T15,deskripsi!$C:$G,3,0),"")</f>
        <v xml:space="preserve">Sangat rajin mengikuti kegiatan Halaqoh Qur'an  </v>
      </c>
      <c r="V15" s="119"/>
      <c r="W15" s="119"/>
      <c r="X15" s="120"/>
      <c r="AA15" s="30" t="s">
        <v>98</v>
      </c>
      <c r="AB15" s="71" t="s">
        <v>97</v>
      </c>
      <c r="AC15" s="72"/>
      <c r="AD15" s="73"/>
      <c r="AE15" s="30">
        <f>VLOOKUP(AF$1,'DATA SISWA'!$A:$M,4,0)</f>
        <v>70</v>
      </c>
      <c r="AF15" s="28" t="str">
        <f t="shared" ref="AF15:AF21" si="2">IF(AE15&gt;=90,"Mumtaz",IF(AE15&gt;=80,"Jayyid Jiddan",IF(AE15&gt;=70,"Jayyid",IF(AE15&gt;=60,"Maqbul",""))))</f>
        <v>Jayyid</v>
      </c>
      <c r="AG15" s="118" t="str">
        <f>IFERROR(VLOOKUP(AF15,deskripsi!$C:$G,3,0),"")</f>
        <v xml:space="preserve">Cukup rajin mengikuti kegiatan Halaqoh Qur'an  </v>
      </c>
      <c r="AH15" s="119"/>
      <c r="AI15" s="119"/>
      <c r="AJ15" s="120"/>
      <c r="AM15" s="30" t="s">
        <v>98</v>
      </c>
      <c r="AN15" s="71" t="s">
        <v>97</v>
      </c>
      <c r="AO15" s="72"/>
      <c r="AP15" s="73"/>
      <c r="AQ15" s="30">
        <f>VLOOKUP(AR$1,'DATA SISWA'!$A:$M,4,0)</f>
        <v>80</v>
      </c>
      <c r="AR15" s="28" t="str">
        <f t="shared" ref="AR15:AR21" si="3">IF(AQ15&gt;=90,"Mumtaz",IF(AQ15&gt;=80,"Jayyid Jiddan",IF(AQ15&gt;=70,"Jayyid",IF(AQ15&gt;=60,"Maqbul",""))))</f>
        <v>Jayyid Jiddan</v>
      </c>
      <c r="AS15" s="118" t="str">
        <f>IFERROR(VLOOKUP(AR15,deskripsi!$C:$G,3,0),"")</f>
        <v xml:space="preserve">Rajin mengikuti kegiatan Halaqoh Qur'an  </v>
      </c>
      <c r="AT15" s="119"/>
      <c r="AU15" s="119"/>
      <c r="AV15" s="120"/>
      <c r="AY15" s="30" t="s">
        <v>98</v>
      </c>
      <c r="AZ15" s="71" t="s">
        <v>97</v>
      </c>
      <c r="BA15" s="72"/>
      <c r="BB15" s="73"/>
      <c r="BC15" s="30">
        <f>VLOOKUP(BD$1,'DATA SISWA'!$A:$M,4,0)</f>
        <v>60</v>
      </c>
      <c r="BD15" s="28" t="str">
        <f t="shared" ref="BD15:BD21" si="4">IF(BC15&gt;=90,"Mumtaz",IF(BC15&gt;=80,"Jayyid Jiddan",IF(BC15&gt;=70,"Jayyid",IF(BC15&gt;=60,"Maqbul",""))))</f>
        <v>Maqbul</v>
      </c>
      <c r="BE15" s="118" t="str">
        <f>IFERROR(VLOOKUP(BD15,deskripsi!$C:$G,3,0),"")</f>
        <v xml:space="preserve">Kurang rajin mengikuti kegiatan Halaqoh Qur'an  </v>
      </c>
      <c r="BF15" s="119"/>
      <c r="BG15" s="119"/>
      <c r="BH15" s="120"/>
      <c r="BK15" s="30" t="s">
        <v>98</v>
      </c>
      <c r="BL15" s="71" t="s">
        <v>97</v>
      </c>
      <c r="BM15" s="72"/>
      <c r="BN15" s="73"/>
      <c r="BO15" s="30">
        <f>VLOOKUP(BP$1,'DATA SISWA'!$A:$M,4,0)</f>
        <v>70</v>
      </c>
      <c r="BP15" s="28" t="str">
        <f t="shared" ref="BP15:BP21" si="5">IF(BO15&gt;=90,"Mumtaz",IF(BO15&gt;=80,"Jayyid Jiddan",IF(BO15&gt;=70,"Jayyid",IF(BO15&gt;=60,"Maqbul",""))))</f>
        <v>Jayyid</v>
      </c>
      <c r="BQ15" s="118" t="str">
        <f>IFERROR(VLOOKUP(BP15,deskripsi!$C:$G,3,0),"")</f>
        <v xml:space="preserve">Cukup rajin mengikuti kegiatan Halaqoh Qur'an  </v>
      </c>
      <c r="BR15" s="119"/>
      <c r="BS15" s="119"/>
      <c r="BT15" s="120"/>
      <c r="BW15" s="30" t="s">
        <v>98</v>
      </c>
      <c r="BX15" s="71" t="s">
        <v>97</v>
      </c>
      <c r="BY15" s="72"/>
      <c r="BZ15" s="73"/>
      <c r="CA15" s="30">
        <f>VLOOKUP(CB$1,'DATA SISWA'!$A:$M,4,0)</f>
        <v>80</v>
      </c>
      <c r="CB15" s="28" t="str">
        <f t="shared" ref="CB15:CB21" si="6">IF(CA15&gt;=90,"Mumtaz",IF(CA15&gt;=80,"Jayyid Jiddan",IF(CA15&gt;=70,"Jayyid",IF(CA15&gt;=60,"Maqbul",""))))</f>
        <v>Jayyid Jiddan</v>
      </c>
      <c r="CC15" s="118" t="str">
        <f>IFERROR(VLOOKUP(CB15,deskripsi!$C:$G,3,0),"")</f>
        <v xml:space="preserve">Rajin mengikuti kegiatan Halaqoh Qur'an  </v>
      </c>
      <c r="CD15" s="119"/>
      <c r="CE15" s="119"/>
      <c r="CF15" s="120"/>
      <c r="CI15" s="30" t="s">
        <v>98</v>
      </c>
      <c r="CJ15" s="71" t="s">
        <v>97</v>
      </c>
      <c r="CK15" s="72"/>
      <c r="CL15" s="73"/>
      <c r="CM15" s="30">
        <f>VLOOKUP(CN$1,'DATA SISWA'!$A:$M,4,0)</f>
        <v>60</v>
      </c>
      <c r="CN15" s="28" t="str">
        <f t="shared" ref="CN15:CN21" si="7">IF(CM15&gt;=90,"Mumtaz",IF(CM15&gt;=80,"Jayyid Jiddan",IF(CM15&gt;=70,"Jayyid",IF(CM15&gt;=60,"Maqbul",""))))</f>
        <v>Maqbul</v>
      </c>
      <c r="CO15" s="118" t="str">
        <f>IFERROR(VLOOKUP(CN15,deskripsi!$C:$G,3,0),"")</f>
        <v xml:space="preserve">Kurang rajin mengikuti kegiatan Halaqoh Qur'an  </v>
      </c>
      <c r="CP15" s="119"/>
      <c r="CQ15" s="119"/>
      <c r="CR15" s="120"/>
      <c r="CU15" s="30" t="s">
        <v>98</v>
      </c>
      <c r="CV15" s="71" t="s">
        <v>97</v>
      </c>
      <c r="CW15" s="72"/>
      <c r="CX15" s="73"/>
      <c r="CY15" s="30">
        <f>VLOOKUP(CZ$1,'DATA SISWA'!$A:$M,4,0)</f>
        <v>70</v>
      </c>
      <c r="CZ15" s="28" t="str">
        <f t="shared" ref="CZ15:CZ21" si="8">IF(CY15&gt;=90,"Mumtaz",IF(CY15&gt;=80,"Jayyid Jiddan",IF(CY15&gt;=70,"Jayyid",IF(CY15&gt;=60,"Maqbul",""))))</f>
        <v>Jayyid</v>
      </c>
      <c r="DA15" s="118" t="str">
        <f>IFERROR(VLOOKUP(CZ15,deskripsi!$C:$G,3,0),"")</f>
        <v xml:space="preserve">Cukup rajin mengikuti kegiatan Halaqoh Qur'an  </v>
      </c>
      <c r="DB15" s="119"/>
      <c r="DC15" s="119"/>
      <c r="DD15" s="120"/>
      <c r="DG15" s="30" t="s">
        <v>98</v>
      </c>
      <c r="DH15" s="71" t="s">
        <v>97</v>
      </c>
      <c r="DI15" s="72"/>
      <c r="DJ15" s="73"/>
      <c r="DK15" s="30">
        <f>VLOOKUP(DL$1,'DATA SISWA'!$A:$M,4,0)</f>
        <v>0</v>
      </c>
      <c r="DL15" s="28" t="str">
        <f t="shared" ref="DL15:DL21" si="9">IF(DK15&gt;=90,"Mumtaz",IF(DK15&gt;=80,"Jayyid Jiddan",IF(DK15&gt;=70,"Jayyid",IF(DK15&gt;=60,"Maqbul",""))))</f>
        <v/>
      </c>
      <c r="DM15" s="118" t="str">
        <f>IFERROR(VLOOKUP(DL15,deskripsi!$C:$G,3,0),"")</f>
        <v/>
      </c>
      <c r="DN15" s="119"/>
      <c r="DO15" s="119"/>
      <c r="DP15" s="120"/>
      <c r="DU15" s="30" t="s">
        <v>98</v>
      </c>
      <c r="DV15" s="71" t="s">
        <v>97</v>
      </c>
      <c r="DW15" s="72"/>
      <c r="DX15" s="73"/>
      <c r="DY15" s="30">
        <f>VLOOKUP(DZ$1,'DATA SISWA'!$A:$M,4,0)</f>
        <v>0</v>
      </c>
      <c r="DZ15" s="28" t="str">
        <f t="shared" ref="DZ15:DZ21" si="10">IF(DY15&gt;=90,"Mumtaz",IF(DY15&gt;=80,"Jayyid Jiddan",IF(DY15&gt;=70,"Jayyid",IF(DY15&gt;=60,"Maqbul",""))))</f>
        <v/>
      </c>
      <c r="EA15" s="118" t="str">
        <f>IFERROR(VLOOKUP(DZ15,deskripsi!$C:$G,3,0),"")</f>
        <v/>
      </c>
      <c r="EB15" s="119"/>
      <c r="EC15" s="119"/>
      <c r="ED15" s="120"/>
      <c r="EG15" s="30" t="s">
        <v>98</v>
      </c>
      <c r="EH15" s="71" t="s">
        <v>97</v>
      </c>
      <c r="EI15" s="72"/>
      <c r="EJ15" s="73"/>
      <c r="EK15" s="30">
        <f>VLOOKUP(EL$1,'DATA SISWA'!$A:$M,4,0)</f>
        <v>0</v>
      </c>
      <c r="EL15" s="28" t="str">
        <f t="shared" ref="EL15:EL21" si="11">IF(EK15&gt;=90,"Mumtaz",IF(EK15&gt;=80,"Jayyid Jiddan",IF(EK15&gt;=70,"Jayyid",IF(EK15&gt;=60,"Maqbul",""))))</f>
        <v/>
      </c>
      <c r="EM15" s="118" t="str">
        <f>IFERROR(VLOOKUP(EL15,deskripsi!$C:$G,3,0),"")</f>
        <v/>
      </c>
      <c r="EN15" s="119"/>
      <c r="EO15" s="119"/>
      <c r="EP15" s="120"/>
      <c r="ES15" s="30" t="s">
        <v>98</v>
      </c>
      <c r="ET15" s="71" t="s">
        <v>97</v>
      </c>
      <c r="EU15" s="72"/>
      <c r="EV15" s="73"/>
      <c r="EW15" s="30">
        <f>VLOOKUP(EX$1,'DATA SISWA'!$A:$M,4,0)</f>
        <v>0</v>
      </c>
      <c r="EX15" s="28" t="str">
        <f t="shared" ref="EX15:EX21" si="12">IF(EW15&gt;=90,"Mumtaz",IF(EW15&gt;=80,"Jayyid Jiddan",IF(EW15&gt;=70,"Jayyid",IF(EW15&gt;=60,"Maqbul",""))))</f>
        <v/>
      </c>
      <c r="EY15" s="118" t="str">
        <f>IFERROR(VLOOKUP(EX15,deskripsi!$C:$G,3,0),"")</f>
        <v/>
      </c>
      <c r="EZ15" s="119"/>
      <c r="FA15" s="119"/>
      <c r="FB15" s="120"/>
      <c r="FE15" s="30" t="s">
        <v>98</v>
      </c>
      <c r="FF15" s="71" t="s">
        <v>97</v>
      </c>
      <c r="FG15" s="72"/>
      <c r="FH15" s="73"/>
      <c r="FI15" s="30">
        <f>VLOOKUP(FJ$1,'DATA SISWA'!$A:$M,4,0)</f>
        <v>0</v>
      </c>
      <c r="FJ15" s="28" t="str">
        <f t="shared" ref="FJ15:FJ21" si="13">IF(FI15&gt;=90,"Mumtaz",IF(FI15&gt;=80,"Jayyid Jiddan",IF(FI15&gt;=70,"Jayyid",IF(FI15&gt;=60,"Maqbul",""))))</f>
        <v/>
      </c>
      <c r="FK15" s="118" t="str">
        <f>IFERROR(VLOOKUP(FJ15,deskripsi!$C:$G,3,0),"")</f>
        <v/>
      </c>
      <c r="FL15" s="119"/>
      <c r="FM15" s="119"/>
      <c r="FN15" s="120"/>
      <c r="FQ15" s="30" t="s">
        <v>98</v>
      </c>
      <c r="FR15" s="71" t="s">
        <v>97</v>
      </c>
      <c r="FS15" s="72"/>
      <c r="FT15" s="73"/>
      <c r="FU15" s="30">
        <f>VLOOKUP(FV$1,'DATA SISWA'!$A:$M,4,0)</f>
        <v>0</v>
      </c>
      <c r="FV15" s="28" t="str">
        <f t="shared" ref="FV15:FV21" si="14">IF(FU15&gt;=90,"Mumtaz",IF(FU15&gt;=80,"Jayyid Jiddan",IF(FU15&gt;=70,"Jayyid",IF(FU15&gt;=60,"Maqbul",""))))</f>
        <v/>
      </c>
      <c r="FW15" s="118" t="str">
        <f>IFERROR(VLOOKUP(FV15,deskripsi!$C:$G,3,0),"")</f>
        <v/>
      </c>
      <c r="FX15" s="119"/>
      <c r="FY15" s="119"/>
      <c r="FZ15" s="120"/>
      <c r="GC15" s="30" t="s">
        <v>98</v>
      </c>
      <c r="GD15" s="71" t="s">
        <v>97</v>
      </c>
      <c r="GE15" s="72"/>
      <c r="GF15" s="73"/>
      <c r="GG15" s="30">
        <f>VLOOKUP(GH$1,'DATA SISWA'!$A:$M,4,0)</f>
        <v>0</v>
      </c>
      <c r="GH15" s="28" t="str">
        <f t="shared" ref="GH15:GH21" si="15">IF(GG15&gt;=90,"Mumtaz",IF(GG15&gt;=80,"Jayyid Jiddan",IF(GG15&gt;=70,"Jayyid",IF(GG15&gt;=60,"Maqbul",""))))</f>
        <v/>
      </c>
      <c r="GI15" s="118" t="str">
        <f>IFERROR(VLOOKUP(GH15,deskripsi!$C:$G,3,0),"")</f>
        <v/>
      </c>
      <c r="GJ15" s="119"/>
      <c r="GK15" s="119"/>
      <c r="GL15" s="120"/>
      <c r="GO15" s="30" t="s">
        <v>98</v>
      </c>
      <c r="GP15" s="71" t="s">
        <v>97</v>
      </c>
      <c r="GQ15" s="72"/>
      <c r="GR15" s="73"/>
      <c r="GS15" s="30">
        <f>VLOOKUP(GT$1,'DATA SISWA'!$A:$M,4,0)</f>
        <v>0</v>
      </c>
      <c r="GT15" s="28" t="str">
        <f t="shared" ref="GT15:GT21" si="16">IF(GS15&gt;=90,"Mumtaz",IF(GS15&gt;=80,"Jayyid Jiddan",IF(GS15&gt;=70,"Jayyid",IF(GS15&gt;=60,"Maqbul",""))))</f>
        <v/>
      </c>
      <c r="GU15" s="118" t="str">
        <f>IFERROR(VLOOKUP(GT15,deskripsi!$C:$G,3,0),"")</f>
        <v/>
      </c>
      <c r="GV15" s="119"/>
      <c r="GW15" s="119"/>
      <c r="GX15" s="120"/>
      <c r="HA15" s="30" t="s">
        <v>98</v>
      </c>
      <c r="HB15" s="71" t="s">
        <v>97</v>
      </c>
      <c r="HC15" s="72"/>
      <c r="HD15" s="73"/>
      <c r="HE15" s="30">
        <f>VLOOKUP(HF$1,'DATA SISWA'!$A:$M,4,0)</f>
        <v>0</v>
      </c>
      <c r="HF15" s="28" t="str">
        <f t="shared" ref="HF15:HF21" si="17">IF(HE15&gt;=90,"Mumtaz",IF(HE15&gt;=80,"Jayyid Jiddan",IF(HE15&gt;=70,"Jayyid",IF(HE15&gt;=60,"Maqbul",""))))</f>
        <v/>
      </c>
      <c r="HG15" s="118" t="str">
        <f>IFERROR(VLOOKUP(HF15,deskripsi!$C:$G,3,0),"")</f>
        <v/>
      </c>
      <c r="HH15" s="119"/>
      <c r="HI15" s="119"/>
      <c r="HJ15" s="120"/>
      <c r="HM15" s="30" t="s">
        <v>98</v>
      </c>
      <c r="HN15" s="71" t="s">
        <v>97</v>
      </c>
      <c r="HO15" s="72"/>
      <c r="HP15" s="73"/>
      <c r="HQ15" s="30">
        <f>VLOOKUP(HR$1,'DATA SISWA'!$A:$M,4,0)</f>
        <v>0</v>
      </c>
      <c r="HR15" s="28" t="str">
        <f t="shared" ref="HR15:HR21" si="18">IF(HQ15&gt;=90,"Mumtaz",IF(HQ15&gt;=80,"Jayyid Jiddan",IF(HQ15&gt;=70,"Jayyid",IF(HQ15&gt;=60,"Maqbul",""))))</f>
        <v/>
      </c>
      <c r="HS15" s="118" t="str">
        <f>IFERROR(VLOOKUP(HR15,deskripsi!$C:$G,3,0),"")</f>
        <v/>
      </c>
      <c r="HT15" s="119"/>
      <c r="HU15" s="119"/>
      <c r="HV15" s="120"/>
      <c r="HY15" s="30" t="s">
        <v>98</v>
      </c>
      <c r="HZ15" s="71" t="s">
        <v>97</v>
      </c>
      <c r="IA15" s="72"/>
      <c r="IB15" s="73"/>
      <c r="IC15" s="30">
        <f>VLOOKUP(ID$1,'DATA SISWA'!$A:$M,4,0)</f>
        <v>0</v>
      </c>
      <c r="ID15" s="28" t="str">
        <f t="shared" ref="ID15:ID21" si="19">IF(IC15&gt;=90,"Mumtaz",IF(IC15&gt;=80,"Jayyid Jiddan",IF(IC15&gt;=70,"Jayyid",IF(IC15&gt;=60,"Maqbul",""))))</f>
        <v/>
      </c>
      <c r="IE15" s="118" t="str">
        <f>IFERROR(VLOOKUP(ID15,deskripsi!$C:$G,3,0),"")</f>
        <v/>
      </c>
      <c r="IF15" s="119"/>
      <c r="IG15" s="119"/>
      <c r="IH15" s="120"/>
    </row>
    <row r="16" spans="3:242" s="33" customFormat="1" ht="30" customHeight="1" x14ac:dyDescent="0.2">
      <c r="C16" s="30" t="s">
        <v>99</v>
      </c>
      <c r="D16" s="71" t="s">
        <v>100</v>
      </c>
      <c r="E16" s="72"/>
      <c r="F16" s="73"/>
      <c r="G16" s="30">
        <f>VLOOKUP(H$1,'DATA SISWA'!$A:$M,5,0)</f>
        <v>70</v>
      </c>
      <c r="H16" s="28" t="str">
        <f t="shared" si="0"/>
        <v>Jayyid</v>
      </c>
      <c r="I16" s="118" t="str">
        <f>IFERROR(VLOOKUP(H16,deskripsi!$C:$G,3,0),"")</f>
        <v xml:space="preserve">Cukup rajin mengikuti kegiatan Halaqoh Qur'an  </v>
      </c>
      <c r="J16" s="119"/>
      <c r="K16" s="119"/>
      <c r="L16" s="120"/>
      <c r="O16" s="30" t="s">
        <v>99</v>
      </c>
      <c r="P16" s="71" t="s">
        <v>100</v>
      </c>
      <c r="Q16" s="72"/>
      <c r="R16" s="73"/>
      <c r="S16" s="30">
        <f>VLOOKUP(T$1,'DATA SISWA'!$A:$M,5,0)</f>
        <v>90</v>
      </c>
      <c r="T16" s="28" t="str">
        <f t="shared" si="1"/>
        <v>Mumtaz</v>
      </c>
      <c r="U16" s="118" t="str">
        <f>IFERROR(VLOOKUP(T16,deskripsi!$C:$G,3,0),"")</f>
        <v xml:space="preserve">Sangat rajin mengikuti kegiatan Halaqoh Qur'an  </v>
      </c>
      <c r="V16" s="119"/>
      <c r="W16" s="119"/>
      <c r="X16" s="120"/>
      <c r="AA16" s="30" t="s">
        <v>99</v>
      </c>
      <c r="AB16" s="71" t="s">
        <v>100</v>
      </c>
      <c r="AC16" s="72"/>
      <c r="AD16" s="73"/>
      <c r="AE16" s="30">
        <f>VLOOKUP(AF$1,'DATA SISWA'!$A:$M,5,0)</f>
        <v>70</v>
      </c>
      <c r="AF16" s="28" t="str">
        <f t="shared" si="2"/>
        <v>Jayyid</v>
      </c>
      <c r="AG16" s="118" t="str">
        <f>IFERROR(VLOOKUP(AF16,deskripsi!$C:$G,3,0),"")</f>
        <v xml:space="preserve">Cukup rajin mengikuti kegiatan Halaqoh Qur'an  </v>
      </c>
      <c r="AH16" s="119"/>
      <c r="AI16" s="119"/>
      <c r="AJ16" s="120"/>
      <c r="AM16" s="30" t="s">
        <v>99</v>
      </c>
      <c r="AN16" s="71" t="s">
        <v>100</v>
      </c>
      <c r="AO16" s="72"/>
      <c r="AP16" s="73"/>
      <c r="AQ16" s="30">
        <f>VLOOKUP(AR$1,'DATA SISWA'!$A:$M,5,0)</f>
        <v>80</v>
      </c>
      <c r="AR16" s="28" t="str">
        <f t="shared" si="3"/>
        <v>Jayyid Jiddan</v>
      </c>
      <c r="AS16" s="118" t="str">
        <f>IFERROR(VLOOKUP(AR16,deskripsi!$C:$G,3,0),"")</f>
        <v xml:space="preserve">Rajin mengikuti kegiatan Halaqoh Qur'an  </v>
      </c>
      <c r="AT16" s="119"/>
      <c r="AU16" s="119"/>
      <c r="AV16" s="120"/>
      <c r="AY16" s="30" t="s">
        <v>99</v>
      </c>
      <c r="AZ16" s="71" t="s">
        <v>100</v>
      </c>
      <c r="BA16" s="72"/>
      <c r="BB16" s="73"/>
      <c r="BC16" s="30">
        <f>VLOOKUP(BD$1,'DATA SISWA'!$A:$M,5,0)</f>
        <v>60</v>
      </c>
      <c r="BD16" s="28" t="str">
        <f t="shared" si="4"/>
        <v>Maqbul</v>
      </c>
      <c r="BE16" s="118" t="str">
        <f>IFERROR(VLOOKUP(BD16,deskripsi!$C:$G,3,0),"")</f>
        <v xml:space="preserve">Kurang rajin mengikuti kegiatan Halaqoh Qur'an  </v>
      </c>
      <c r="BF16" s="119"/>
      <c r="BG16" s="119"/>
      <c r="BH16" s="120"/>
      <c r="BK16" s="30" t="s">
        <v>99</v>
      </c>
      <c r="BL16" s="71" t="s">
        <v>100</v>
      </c>
      <c r="BM16" s="72"/>
      <c r="BN16" s="73"/>
      <c r="BO16" s="30">
        <f>VLOOKUP(BP$1,'DATA SISWA'!$A:$M,5,0)</f>
        <v>70</v>
      </c>
      <c r="BP16" s="28" t="str">
        <f t="shared" si="5"/>
        <v>Jayyid</v>
      </c>
      <c r="BQ16" s="118" t="str">
        <f>IFERROR(VLOOKUP(BP16,deskripsi!$C:$G,3,0),"")</f>
        <v xml:space="preserve">Cukup rajin mengikuti kegiatan Halaqoh Qur'an  </v>
      </c>
      <c r="BR16" s="119"/>
      <c r="BS16" s="119"/>
      <c r="BT16" s="120"/>
      <c r="BW16" s="30" t="s">
        <v>99</v>
      </c>
      <c r="BX16" s="71" t="s">
        <v>100</v>
      </c>
      <c r="BY16" s="72"/>
      <c r="BZ16" s="73"/>
      <c r="CA16" s="30">
        <f>VLOOKUP(CB$1,'DATA SISWA'!$A:$M,5,0)</f>
        <v>80</v>
      </c>
      <c r="CB16" s="28" t="str">
        <f t="shared" si="6"/>
        <v>Jayyid Jiddan</v>
      </c>
      <c r="CC16" s="118" t="str">
        <f>IFERROR(VLOOKUP(CB16,deskripsi!$C:$G,3,0),"")</f>
        <v xml:space="preserve">Rajin mengikuti kegiatan Halaqoh Qur'an  </v>
      </c>
      <c r="CD16" s="119"/>
      <c r="CE16" s="119"/>
      <c r="CF16" s="120"/>
      <c r="CI16" s="30" t="s">
        <v>99</v>
      </c>
      <c r="CJ16" s="71" t="s">
        <v>100</v>
      </c>
      <c r="CK16" s="72"/>
      <c r="CL16" s="73"/>
      <c r="CM16" s="30">
        <f>VLOOKUP(CN$1,'DATA SISWA'!$A:$M,5,0)</f>
        <v>60</v>
      </c>
      <c r="CN16" s="28" t="str">
        <f t="shared" si="7"/>
        <v>Maqbul</v>
      </c>
      <c r="CO16" s="118" t="str">
        <f>IFERROR(VLOOKUP(CN16,deskripsi!$C:$G,3,0),"")</f>
        <v xml:space="preserve">Kurang rajin mengikuti kegiatan Halaqoh Qur'an  </v>
      </c>
      <c r="CP16" s="119"/>
      <c r="CQ16" s="119"/>
      <c r="CR16" s="120"/>
      <c r="CU16" s="30" t="s">
        <v>99</v>
      </c>
      <c r="CV16" s="71" t="s">
        <v>100</v>
      </c>
      <c r="CW16" s="72"/>
      <c r="CX16" s="73"/>
      <c r="CY16" s="30">
        <f>VLOOKUP(CZ$1,'DATA SISWA'!$A:$M,5,0)</f>
        <v>70</v>
      </c>
      <c r="CZ16" s="28" t="str">
        <f t="shared" si="8"/>
        <v>Jayyid</v>
      </c>
      <c r="DA16" s="118" t="str">
        <f>IFERROR(VLOOKUP(CZ16,deskripsi!$C:$G,3,0),"")</f>
        <v xml:space="preserve">Cukup rajin mengikuti kegiatan Halaqoh Qur'an  </v>
      </c>
      <c r="DB16" s="119"/>
      <c r="DC16" s="119"/>
      <c r="DD16" s="120"/>
      <c r="DG16" s="30" t="s">
        <v>99</v>
      </c>
      <c r="DH16" s="71" t="s">
        <v>100</v>
      </c>
      <c r="DI16" s="72"/>
      <c r="DJ16" s="73"/>
      <c r="DK16" s="30">
        <f>VLOOKUP(DL$1,'DATA SISWA'!$A:$M,5,0)</f>
        <v>0</v>
      </c>
      <c r="DL16" s="28" t="str">
        <f t="shared" si="9"/>
        <v/>
      </c>
      <c r="DM16" s="118" t="str">
        <f>IFERROR(VLOOKUP(DL16,deskripsi!$C:$G,3,0),"")</f>
        <v/>
      </c>
      <c r="DN16" s="119"/>
      <c r="DO16" s="119"/>
      <c r="DP16" s="120"/>
      <c r="DU16" s="30" t="s">
        <v>99</v>
      </c>
      <c r="DV16" s="71" t="s">
        <v>100</v>
      </c>
      <c r="DW16" s="72"/>
      <c r="DX16" s="73"/>
      <c r="DY16" s="30">
        <f>VLOOKUP(DZ$1,'DATA SISWA'!$A:$M,5,0)</f>
        <v>0</v>
      </c>
      <c r="DZ16" s="28" t="str">
        <f t="shared" si="10"/>
        <v/>
      </c>
      <c r="EA16" s="118" t="str">
        <f>IFERROR(VLOOKUP(DZ16,deskripsi!$C:$G,3,0),"")</f>
        <v/>
      </c>
      <c r="EB16" s="119"/>
      <c r="EC16" s="119"/>
      <c r="ED16" s="120"/>
      <c r="EG16" s="30" t="s">
        <v>99</v>
      </c>
      <c r="EH16" s="71" t="s">
        <v>100</v>
      </c>
      <c r="EI16" s="72"/>
      <c r="EJ16" s="73"/>
      <c r="EK16" s="30">
        <f>VLOOKUP(EL$1,'DATA SISWA'!$A:$M,5,0)</f>
        <v>0</v>
      </c>
      <c r="EL16" s="28" t="str">
        <f t="shared" si="11"/>
        <v/>
      </c>
      <c r="EM16" s="118" t="str">
        <f>IFERROR(VLOOKUP(EL16,deskripsi!$C:$G,3,0),"")</f>
        <v/>
      </c>
      <c r="EN16" s="119"/>
      <c r="EO16" s="119"/>
      <c r="EP16" s="120"/>
      <c r="ES16" s="30" t="s">
        <v>99</v>
      </c>
      <c r="ET16" s="71" t="s">
        <v>100</v>
      </c>
      <c r="EU16" s="72"/>
      <c r="EV16" s="73"/>
      <c r="EW16" s="30">
        <f>VLOOKUP(EX$1,'DATA SISWA'!$A:$M,5,0)</f>
        <v>0</v>
      </c>
      <c r="EX16" s="28" t="str">
        <f t="shared" si="12"/>
        <v/>
      </c>
      <c r="EY16" s="118" t="str">
        <f>IFERROR(VLOOKUP(EX16,deskripsi!$C:$G,3,0),"")</f>
        <v/>
      </c>
      <c r="EZ16" s="119"/>
      <c r="FA16" s="119"/>
      <c r="FB16" s="120"/>
      <c r="FE16" s="30" t="s">
        <v>99</v>
      </c>
      <c r="FF16" s="71" t="s">
        <v>100</v>
      </c>
      <c r="FG16" s="72"/>
      <c r="FH16" s="73"/>
      <c r="FI16" s="30">
        <f>VLOOKUP(FJ$1,'DATA SISWA'!$A:$M,5,0)</f>
        <v>0</v>
      </c>
      <c r="FJ16" s="28" t="str">
        <f t="shared" si="13"/>
        <v/>
      </c>
      <c r="FK16" s="118" t="str">
        <f>IFERROR(VLOOKUP(FJ16,deskripsi!$C:$G,3,0),"")</f>
        <v/>
      </c>
      <c r="FL16" s="119"/>
      <c r="FM16" s="119"/>
      <c r="FN16" s="120"/>
      <c r="FQ16" s="30" t="s">
        <v>99</v>
      </c>
      <c r="FR16" s="71" t="s">
        <v>100</v>
      </c>
      <c r="FS16" s="72"/>
      <c r="FT16" s="73"/>
      <c r="FU16" s="30">
        <f>VLOOKUP(FV$1,'DATA SISWA'!$A:$M,5,0)</f>
        <v>0</v>
      </c>
      <c r="FV16" s="28" t="str">
        <f t="shared" si="14"/>
        <v/>
      </c>
      <c r="FW16" s="118" t="str">
        <f>IFERROR(VLOOKUP(FV16,deskripsi!$C:$G,3,0),"")</f>
        <v/>
      </c>
      <c r="FX16" s="119"/>
      <c r="FY16" s="119"/>
      <c r="FZ16" s="120"/>
      <c r="GC16" s="30" t="s">
        <v>99</v>
      </c>
      <c r="GD16" s="71" t="s">
        <v>100</v>
      </c>
      <c r="GE16" s="72"/>
      <c r="GF16" s="73"/>
      <c r="GG16" s="30">
        <f>VLOOKUP(GH$1,'DATA SISWA'!$A:$M,5,0)</f>
        <v>0</v>
      </c>
      <c r="GH16" s="28" t="str">
        <f t="shared" si="15"/>
        <v/>
      </c>
      <c r="GI16" s="118" t="str">
        <f>IFERROR(VLOOKUP(GH16,deskripsi!$C:$G,3,0),"")</f>
        <v/>
      </c>
      <c r="GJ16" s="119"/>
      <c r="GK16" s="119"/>
      <c r="GL16" s="120"/>
      <c r="GO16" s="30" t="s">
        <v>99</v>
      </c>
      <c r="GP16" s="71" t="s">
        <v>100</v>
      </c>
      <c r="GQ16" s="72"/>
      <c r="GR16" s="73"/>
      <c r="GS16" s="30">
        <f>VLOOKUP(GT$1,'DATA SISWA'!$A:$M,5,0)</f>
        <v>0</v>
      </c>
      <c r="GT16" s="28" t="str">
        <f t="shared" si="16"/>
        <v/>
      </c>
      <c r="GU16" s="118" t="str">
        <f>IFERROR(VLOOKUP(GT16,deskripsi!$C:$G,3,0),"")</f>
        <v/>
      </c>
      <c r="GV16" s="119"/>
      <c r="GW16" s="119"/>
      <c r="GX16" s="120"/>
      <c r="HA16" s="30" t="s">
        <v>99</v>
      </c>
      <c r="HB16" s="71" t="s">
        <v>100</v>
      </c>
      <c r="HC16" s="72"/>
      <c r="HD16" s="73"/>
      <c r="HE16" s="30">
        <f>VLOOKUP(HF$1,'DATA SISWA'!$A:$M,5,0)</f>
        <v>0</v>
      </c>
      <c r="HF16" s="28" t="str">
        <f t="shared" si="17"/>
        <v/>
      </c>
      <c r="HG16" s="118" t="str">
        <f>IFERROR(VLOOKUP(HF16,deskripsi!$C:$G,3,0),"")</f>
        <v/>
      </c>
      <c r="HH16" s="119"/>
      <c r="HI16" s="119"/>
      <c r="HJ16" s="120"/>
      <c r="HM16" s="30" t="s">
        <v>99</v>
      </c>
      <c r="HN16" s="71" t="s">
        <v>100</v>
      </c>
      <c r="HO16" s="72"/>
      <c r="HP16" s="73"/>
      <c r="HQ16" s="30">
        <f>VLOOKUP(HR$1,'DATA SISWA'!$A:$M,5,0)</f>
        <v>0</v>
      </c>
      <c r="HR16" s="28" t="str">
        <f t="shared" si="18"/>
        <v/>
      </c>
      <c r="HS16" s="118" t="str">
        <f>IFERROR(VLOOKUP(HR16,deskripsi!$C:$G,3,0),"")</f>
        <v/>
      </c>
      <c r="HT16" s="119"/>
      <c r="HU16" s="119"/>
      <c r="HV16" s="120"/>
      <c r="HY16" s="30" t="s">
        <v>99</v>
      </c>
      <c r="HZ16" s="71" t="s">
        <v>100</v>
      </c>
      <c r="IA16" s="72"/>
      <c r="IB16" s="73"/>
      <c r="IC16" s="30">
        <f>VLOOKUP(ID$1,'DATA SISWA'!$A:$M,5,0)</f>
        <v>0</v>
      </c>
      <c r="ID16" s="28" t="str">
        <f t="shared" si="19"/>
        <v/>
      </c>
      <c r="IE16" s="118" t="str">
        <f>IFERROR(VLOOKUP(ID16,deskripsi!$C:$G,3,0),"")</f>
        <v/>
      </c>
      <c r="IF16" s="119"/>
      <c r="IG16" s="119"/>
      <c r="IH16" s="120"/>
    </row>
    <row r="17" spans="3:242" s="33" customFormat="1" ht="30" customHeight="1" x14ac:dyDescent="0.2">
      <c r="C17" s="30" t="s">
        <v>101</v>
      </c>
      <c r="D17" s="71" t="s">
        <v>102</v>
      </c>
      <c r="E17" s="72"/>
      <c r="F17" s="73"/>
      <c r="G17" s="30">
        <f>VLOOKUP(H$1,'DATA SISWA'!$A:$M,6,0)</f>
        <v>90</v>
      </c>
      <c r="H17" s="28" t="str">
        <f t="shared" si="0"/>
        <v>Mumtaz</v>
      </c>
      <c r="I17" s="118" t="str">
        <f>IFERROR(VLOOKUP(H17,deskripsi!$C:$G,3,0),"")</f>
        <v xml:space="preserve">Sangat rajin mengikuti kegiatan Halaqoh Qur'an  </v>
      </c>
      <c r="J17" s="119"/>
      <c r="K17" s="119"/>
      <c r="L17" s="120"/>
      <c r="O17" s="30" t="s">
        <v>101</v>
      </c>
      <c r="P17" s="71" t="s">
        <v>102</v>
      </c>
      <c r="Q17" s="72"/>
      <c r="R17" s="73"/>
      <c r="S17" s="30">
        <f>VLOOKUP(T$1,'DATA SISWA'!$A:$M,6,0)</f>
        <v>90</v>
      </c>
      <c r="T17" s="28" t="str">
        <f t="shared" si="1"/>
        <v>Mumtaz</v>
      </c>
      <c r="U17" s="118" t="str">
        <f>IFERROR(VLOOKUP(T17,deskripsi!$C:$G,3,0),"")</f>
        <v xml:space="preserve">Sangat rajin mengikuti kegiatan Halaqoh Qur'an  </v>
      </c>
      <c r="V17" s="119"/>
      <c r="W17" s="119"/>
      <c r="X17" s="120"/>
      <c r="AA17" s="30" t="s">
        <v>101</v>
      </c>
      <c r="AB17" s="71" t="s">
        <v>102</v>
      </c>
      <c r="AC17" s="72"/>
      <c r="AD17" s="73"/>
      <c r="AE17" s="30">
        <f>VLOOKUP(AF$1,'DATA SISWA'!$A:$M,6,0)</f>
        <v>70</v>
      </c>
      <c r="AF17" s="28" t="str">
        <f t="shared" si="2"/>
        <v>Jayyid</v>
      </c>
      <c r="AG17" s="118" t="str">
        <f>IFERROR(VLOOKUP(AF17,deskripsi!$C:$G,3,0),"")</f>
        <v xml:space="preserve">Cukup rajin mengikuti kegiatan Halaqoh Qur'an  </v>
      </c>
      <c r="AH17" s="119"/>
      <c r="AI17" s="119"/>
      <c r="AJ17" s="120"/>
      <c r="AM17" s="30" t="s">
        <v>101</v>
      </c>
      <c r="AN17" s="71" t="s">
        <v>102</v>
      </c>
      <c r="AO17" s="72"/>
      <c r="AP17" s="73"/>
      <c r="AQ17" s="30">
        <f>VLOOKUP(AR$1,'DATA SISWA'!$A:$M,6,0)</f>
        <v>80</v>
      </c>
      <c r="AR17" s="28" t="str">
        <f t="shared" si="3"/>
        <v>Jayyid Jiddan</v>
      </c>
      <c r="AS17" s="118" t="str">
        <f>IFERROR(VLOOKUP(AR17,deskripsi!$C:$G,3,0),"")</f>
        <v xml:space="preserve">Rajin mengikuti kegiatan Halaqoh Qur'an  </v>
      </c>
      <c r="AT17" s="119"/>
      <c r="AU17" s="119"/>
      <c r="AV17" s="120"/>
      <c r="AY17" s="30" t="s">
        <v>101</v>
      </c>
      <c r="AZ17" s="71" t="s">
        <v>102</v>
      </c>
      <c r="BA17" s="72"/>
      <c r="BB17" s="73"/>
      <c r="BC17" s="30">
        <f>VLOOKUP(BD$1,'DATA SISWA'!$A:$M,6,0)</f>
        <v>60</v>
      </c>
      <c r="BD17" s="28" t="str">
        <f t="shared" si="4"/>
        <v>Maqbul</v>
      </c>
      <c r="BE17" s="118" t="str">
        <f>IFERROR(VLOOKUP(BD17,deskripsi!$C:$G,3,0),"")</f>
        <v xml:space="preserve">Kurang rajin mengikuti kegiatan Halaqoh Qur'an  </v>
      </c>
      <c r="BF17" s="119"/>
      <c r="BG17" s="119"/>
      <c r="BH17" s="120"/>
      <c r="BK17" s="30" t="s">
        <v>101</v>
      </c>
      <c r="BL17" s="71" t="s">
        <v>102</v>
      </c>
      <c r="BM17" s="72"/>
      <c r="BN17" s="73"/>
      <c r="BO17" s="30">
        <f>VLOOKUP(BP$1,'DATA SISWA'!$A:$M,6,0)</f>
        <v>70</v>
      </c>
      <c r="BP17" s="28" t="str">
        <f t="shared" si="5"/>
        <v>Jayyid</v>
      </c>
      <c r="BQ17" s="118" t="str">
        <f>IFERROR(VLOOKUP(BP17,deskripsi!$C:$G,3,0),"")</f>
        <v xml:space="preserve">Cukup rajin mengikuti kegiatan Halaqoh Qur'an  </v>
      </c>
      <c r="BR17" s="119"/>
      <c r="BS17" s="119"/>
      <c r="BT17" s="120"/>
      <c r="BW17" s="30" t="s">
        <v>101</v>
      </c>
      <c r="BX17" s="71" t="s">
        <v>102</v>
      </c>
      <c r="BY17" s="72"/>
      <c r="BZ17" s="73"/>
      <c r="CA17" s="30">
        <f>VLOOKUP(CB$1,'DATA SISWA'!$A:$M,6,0)</f>
        <v>80</v>
      </c>
      <c r="CB17" s="28" t="str">
        <f t="shared" si="6"/>
        <v>Jayyid Jiddan</v>
      </c>
      <c r="CC17" s="118" t="str">
        <f>IFERROR(VLOOKUP(CB17,deskripsi!$C:$G,3,0),"")</f>
        <v xml:space="preserve">Rajin mengikuti kegiatan Halaqoh Qur'an  </v>
      </c>
      <c r="CD17" s="119"/>
      <c r="CE17" s="119"/>
      <c r="CF17" s="120"/>
      <c r="CI17" s="30" t="s">
        <v>101</v>
      </c>
      <c r="CJ17" s="71" t="s">
        <v>102</v>
      </c>
      <c r="CK17" s="72"/>
      <c r="CL17" s="73"/>
      <c r="CM17" s="30">
        <f>VLOOKUP(CN$1,'DATA SISWA'!$A:$M,6,0)</f>
        <v>60</v>
      </c>
      <c r="CN17" s="28" t="str">
        <f t="shared" si="7"/>
        <v>Maqbul</v>
      </c>
      <c r="CO17" s="118" t="str">
        <f>IFERROR(VLOOKUP(CN17,deskripsi!$C:$G,3,0),"")</f>
        <v xml:space="preserve">Kurang rajin mengikuti kegiatan Halaqoh Qur'an  </v>
      </c>
      <c r="CP17" s="119"/>
      <c r="CQ17" s="119"/>
      <c r="CR17" s="120"/>
      <c r="CU17" s="30" t="s">
        <v>101</v>
      </c>
      <c r="CV17" s="71" t="s">
        <v>102</v>
      </c>
      <c r="CW17" s="72"/>
      <c r="CX17" s="73"/>
      <c r="CY17" s="30">
        <f>VLOOKUP(CZ$1,'DATA SISWA'!$A:$M,6,0)</f>
        <v>70</v>
      </c>
      <c r="CZ17" s="28" t="str">
        <f t="shared" si="8"/>
        <v>Jayyid</v>
      </c>
      <c r="DA17" s="118" t="str">
        <f>IFERROR(VLOOKUP(CZ17,deskripsi!$C:$G,3,0),"")</f>
        <v xml:space="preserve">Cukup rajin mengikuti kegiatan Halaqoh Qur'an  </v>
      </c>
      <c r="DB17" s="119"/>
      <c r="DC17" s="119"/>
      <c r="DD17" s="120"/>
      <c r="DG17" s="30" t="s">
        <v>101</v>
      </c>
      <c r="DH17" s="71" t="s">
        <v>102</v>
      </c>
      <c r="DI17" s="72"/>
      <c r="DJ17" s="73"/>
      <c r="DK17" s="30">
        <f>VLOOKUP(DL$1,'DATA SISWA'!$A:$M,6,0)</f>
        <v>0</v>
      </c>
      <c r="DL17" s="28" t="str">
        <f t="shared" si="9"/>
        <v/>
      </c>
      <c r="DM17" s="118" t="str">
        <f>IFERROR(VLOOKUP(DL17,deskripsi!$C:$G,3,0),"")</f>
        <v/>
      </c>
      <c r="DN17" s="119"/>
      <c r="DO17" s="119"/>
      <c r="DP17" s="120"/>
      <c r="DU17" s="30" t="s">
        <v>101</v>
      </c>
      <c r="DV17" s="71" t="s">
        <v>102</v>
      </c>
      <c r="DW17" s="72"/>
      <c r="DX17" s="73"/>
      <c r="DY17" s="30">
        <f>VLOOKUP(DZ$1,'DATA SISWA'!$A:$M,6,0)</f>
        <v>0</v>
      </c>
      <c r="DZ17" s="28" t="str">
        <f t="shared" si="10"/>
        <v/>
      </c>
      <c r="EA17" s="118" t="str">
        <f>IFERROR(VLOOKUP(DZ17,deskripsi!$C:$G,3,0),"")</f>
        <v/>
      </c>
      <c r="EB17" s="119"/>
      <c r="EC17" s="119"/>
      <c r="ED17" s="120"/>
      <c r="EG17" s="30" t="s">
        <v>101</v>
      </c>
      <c r="EH17" s="71" t="s">
        <v>102</v>
      </c>
      <c r="EI17" s="72"/>
      <c r="EJ17" s="73"/>
      <c r="EK17" s="30">
        <f>VLOOKUP(EL$1,'DATA SISWA'!$A:$M,6,0)</f>
        <v>0</v>
      </c>
      <c r="EL17" s="28" t="str">
        <f t="shared" si="11"/>
        <v/>
      </c>
      <c r="EM17" s="118" t="str">
        <f>IFERROR(VLOOKUP(EL17,deskripsi!$C:$G,3,0),"")</f>
        <v/>
      </c>
      <c r="EN17" s="119"/>
      <c r="EO17" s="119"/>
      <c r="EP17" s="120"/>
      <c r="ES17" s="30" t="s">
        <v>101</v>
      </c>
      <c r="ET17" s="71" t="s">
        <v>102</v>
      </c>
      <c r="EU17" s="72"/>
      <c r="EV17" s="73"/>
      <c r="EW17" s="30">
        <f>VLOOKUP(EX$1,'DATA SISWA'!$A:$M,6,0)</f>
        <v>0</v>
      </c>
      <c r="EX17" s="28" t="str">
        <f t="shared" si="12"/>
        <v/>
      </c>
      <c r="EY17" s="118" t="str">
        <f>IFERROR(VLOOKUP(EX17,deskripsi!$C:$G,3,0),"")</f>
        <v/>
      </c>
      <c r="EZ17" s="119"/>
      <c r="FA17" s="119"/>
      <c r="FB17" s="120"/>
      <c r="FE17" s="30" t="s">
        <v>101</v>
      </c>
      <c r="FF17" s="71" t="s">
        <v>102</v>
      </c>
      <c r="FG17" s="72"/>
      <c r="FH17" s="73"/>
      <c r="FI17" s="30">
        <f>VLOOKUP(FJ$1,'DATA SISWA'!$A:$M,6,0)</f>
        <v>0</v>
      </c>
      <c r="FJ17" s="28" t="str">
        <f t="shared" si="13"/>
        <v/>
      </c>
      <c r="FK17" s="118" t="str">
        <f>IFERROR(VLOOKUP(FJ17,deskripsi!$C:$G,3,0),"")</f>
        <v/>
      </c>
      <c r="FL17" s="119"/>
      <c r="FM17" s="119"/>
      <c r="FN17" s="120"/>
      <c r="FQ17" s="30" t="s">
        <v>101</v>
      </c>
      <c r="FR17" s="71" t="s">
        <v>102</v>
      </c>
      <c r="FS17" s="72"/>
      <c r="FT17" s="73"/>
      <c r="FU17" s="30">
        <f>VLOOKUP(FV$1,'DATA SISWA'!$A:$M,6,0)</f>
        <v>0</v>
      </c>
      <c r="FV17" s="28" t="str">
        <f t="shared" si="14"/>
        <v/>
      </c>
      <c r="FW17" s="118" t="str">
        <f>IFERROR(VLOOKUP(FV17,deskripsi!$C:$G,3,0),"")</f>
        <v/>
      </c>
      <c r="FX17" s="119"/>
      <c r="FY17" s="119"/>
      <c r="FZ17" s="120"/>
      <c r="GC17" s="30" t="s">
        <v>101</v>
      </c>
      <c r="GD17" s="71" t="s">
        <v>102</v>
      </c>
      <c r="GE17" s="72"/>
      <c r="GF17" s="73"/>
      <c r="GG17" s="30">
        <f>VLOOKUP(GH$1,'DATA SISWA'!$A:$M,6,0)</f>
        <v>0</v>
      </c>
      <c r="GH17" s="28" t="str">
        <f t="shared" si="15"/>
        <v/>
      </c>
      <c r="GI17" s="118" t="str">
        <f>IFERROR(VLOOKUP(GH17,deskripsi!$C:$G,3,0),"")</f>
        <v/>
      </c>
      <c r="GJ17" s="119"/>
      <c r="GK17" s="119"/>
      <c r="GL17" s="120"/>
      <c r="GO17" s="30" t="s">
        <v>101</v>
      </c>
      <c r="GP17" s="71" t="s">
        <v>102</v>
      </c>
      <c r="GQ17" s="72"/>
      <c r="GR17" s="73"/>
      <c r="GS17" s="30">
        <f>VLOOKUP(GT$1,'DATA SISWA'!$A:$M,6,0)</f>
        <v>0</v>
      </c>
      <c r="GT17" s="28" t="str">
        <f t="shared" si="16"/>
        <v/>
      </c>
      <c r="GU17" s="118" t="str">
        <f>IFERROR(VLOOKUP(GT17,deskripsi!$C:$G,3,0),"")</f>
        <v/>
      </c>
      <c r="GV17" s="119"/>
      <c r="GW17" s="119"/>
      <c r="GX17" s="120"/>
      <c r="HA17" s="30" t="s">
        <v>101</v>
      </c>
      <c r="HB17" s="71" t="s">
        <v>102</v>
      </c>
      <c r="HC17" s="72"/>
      <c r="HD17" s="73"/>
      <c r="HE17" s="30">
        <f>VLOOKUP(HF$1,'DATA SISWA'!$A:$M,6,0)</f>
        <v>0</v>
      </c>
      <c r="HF17" s="28" t="str">
        <f t="shared" si="17"/>
        <v/>
      </c>
      <c r="HG17" s="118" t="str">
        <f>IFERROR(VLOOKUP(HF17,deskripsi!$C:$G,3,0),"")</f>
        <v/>
      </c>
      <c r="HH17" s="119"/>
      <c r="HI17" s="119"/>
      <c r="HJ17" s="120"/>
      <c r="HM17" s="30" t="s">
        <v>101</v>
      </c>
      <c r="HN17" s="71" t="s">
        <v>102</v>
      </c>
      <c r="HO17" s="72"/>
      <c r="HP17" s="73"/>
      <c r="HQ17" s="30">
        <f>VLOOKUP(HR$1,'DATA SISWA'!$A:$M,6,0)</f>
        <v>0</v>
      </c>
      <c r="HR17" s="28" t="str">
        <f t="shared" si="18"/>
        <v/>
      </c>
      <c r="HS17" s="118" t="str">
        <f>IFERROR(VLOOKUP(HR17,deskripsi!$C:$G,3,0),"")</f>
        <v/>
      </c>
      <c r="HT17" s="119"/>
      <c r="HU17" s="119"/>
      <c r="HV17" s="120"/>
      <c r="HY17" s="30" t="s">
        <v>101</v>
      </c>
      <c r="HZ17" s="71" t="s">
        <v>102</v>
      </c>
      <c r="IA17" s="72"/>
      <c r="IB17" s="73"/>
      <c r="IC17" s="30">
        <f>VLOOKUP(ID$1,'DATA SISWA'!$A:$M,6,0)</f>
        <v>0</v>
      </c>
      <c r="ID17" s="28" t="str">
        <f t="shared" si="19"/>
        <v/>
      </c>
      <c r="IE17" s="118" t="str">
        <f>IFERROR(VLOOKUP(ID17,deskripsi!$C:$G,3,0),"")</f>
        <v/>
      </c>
      <c r="IF17" s="119"/>
      <c r="IG17" s="119"/>
      <c r="IH17" s="120"/>
    </row>
    <row r="18" spans="3:242" s="33" customFormat="1" ht="30" customHeight="1" x14ac:dyDescent="0.2">
      <c r="C18" s="30" t="s">
        <v>107</v>
      </c>
      <c r="D18" s="71" t="s">
        <v>103</v>
      </c>
      <c r="E18" s="72"/>
      <c r="F18" s="73"/>
      <c r="G18" s="30">
        <f>VLOOKUP(H$1,'DATA SISWA'!$A:$M,7,0)</f>
        <v>90</v>
      </c>
      <c r="H18" s="28" t="str">
        <f t="shared" si="0"/>
        <v>Mumtaz</v>
      </c>
      <c r="I18" s="118" t="str">
        <f>IFERROR(VLOOKUP(H18,deskripsi!$C:$G,3,0),"")</f>
        <v xml:space="preserve">Sangat rajin mengikuti kegiatan Halaqoh Qur'an  </v>
      </c>
      <c r="J18" s="119"/>
      <c r="K18" s="119"/>
      <c r="L18" s="120"/>
      <c r="O18" s="30" t="s">
        <v>107</v>
      </c>
      <c r="P18" s="71" t="s">
        <v>103</v>
      </c>
      <c r="Q18" s="72"/>
      <c r="R18" s="73"/>
      <c r="S18" s="30">
        <f>VLOOKUP(T$1,'DATA SISWA'!$A:$M,7,0)</f>
        <v>90</v>
      </c>
      <c r="T18" s="28" t="str">
        <f t="shared" si="1"/>
        <v>Mumtaz</v>
      </c>
      <c r="U18" s="118" t="str">
        <f>IFERROR(VLOOKUP(T18,deskripsi!$C:$G,3,0),"")</f>
        <v xml:space="preserve">Sangat rajin mengikuti kegiatan Halaqoh Qur'an  </v>
      </c>
      <c r="V18" s="119"/>
      <c r="W18" s="119"/>
      <c r="X18" s="120"/>
      <c r="AA18" s="30" t="s">
        <v>107</v>
      </c>
      <c r="AB18" s="71" t="s">
        <v>103</v>
      </c>
      <c r="AC18" s="72"/>
      <c r="AD18" s="73"/>
      <c r="AE18" s="30">
        <f>VLOOKUP(AF$1,'DATA SISWA'!$A:$M,7,0)</f>
        <v>70</v>
      </c>
      <c r="AF18" s="28" t="str">
        <f t="shared" si="2"/>
        <v>Jayyid</v>
      </c>
      <c r="AG18" s="118" t="str">
        <f>IFERROR(VLOOKUP(AF18,deskripsi!$C:$G,3,0),"")</f>
        <v xml:space="preserve">Cukup rajin mengikuti kegiatan Halaqoh Qur'an  </v>
      </c>
      <c r="AH18" s="119"/>
      <c r="AI18" s="119"/>
      <c r="AJ18" s="120"/>
      <c r="AM18" s="30" t="s">
        <v>107</v>
      </c>
      <c r="AN18" s="71" t="s">
        <v>103</v>
      </c>
      <c r="AO18" s="72"/>
      <c r="AP18" s="73"/>
      <c r="AQ18" s="30">
        <f>VLOOKUP(AR$1,'DATA SISWA'!$A:$M,7,0)</f>
        <v>80</v>
      </c>
      <c r="AR18" s="28" t="str">
        <f t="shared" si="3"/>
        <v>Jayyid Jiddan</v>
      </c>
      <c r="AS18" s="118" t="str">
        <f>IFERROR(VLOOKUP(AR18,deskripsi!$C:$G,3,0),"")</f>
        <v xml:space="preserve">Rajin mengikuti kegiatan Halaqoh Qur'an  </v>
      </c>
      <c r="AT18" s="119"/>
      <c r="AU18" s="119"/>
      <c r="AV18" s="120"/>
      <c r="AY18" s="30" t="s">
        <v>107</v>
      </c>
      <c r="AZ18" s="71" t="s">
        <v>103</v>
      </c>
      <c r="BA18" s="72"/>
      <c r="BB18" s="73"/>
      <c r="BC18" s="30">
        <f>VLOOKUP(BD$1,'DATA SISWA'!$A:$M,7,0)</f>
        <v>60</v>
      </c>
      <c r="BD18" s="28" t="str">
        <f t="shared" si="4"/>
        <v>Maqbul</v>
      </c>
      <c r="BE18" s="118" t="str">
        <f>IFERROR(VLOOKUP(BD18,deskripsi!$C:$G,3,0),"")</f>
        <v xml:space="preserve">Kurang rajin mengikuti kegiatan Halaqoh Qur'an  </v>
      </c>
      <c r="BF18" s="119"/>
      <c r="BG18" s="119"/>
      <c r="BH18" s="120"/>
      <c r="BK18" s="30" t="s">
        <v>107</v>
      </c>
      <c r="BL18" s="71" t="s">
        <v>103</v>
      </c>
      <c r="BM18" s="72"/>
      <c r="BN18" s="73"/>
      <c r="BO18" s="30">
        <f>VLOOKUP(BP$1,'DATA SISWA'!$A:$M,7,0)</f>
        <v>70</v>
      </c>
      <c r="BP18" s="28" t="str">
        <f t="shared" si="5"/>
        <v>Jayyid</v>
      </c>
      <c r="BQ18" s="118" t="str">
        <f>IFERROR(VLOOKUP(BP18,deskripsi!$C:$G,3,0),"")</f>
        <v xml:space="preserve">Cukup rajin mengikuti kegiatan Halaqoh Qur'an  </v>
      </c>
      <c r="BR18" s="119"/>
      <c r="BS18" s="119"/>
      <c r="BT18" s="120"/>
      <c r="BW18" s="30" t="s">
        <v>107</v>
      </c>
      <c r="BX18" s="71" t="s">
        <v>103</v>
      </c>
      <c r="BY18" s="72"/>
      <c r="BZ18" s="73"/>
      <c r="CA18" s="30">
        <f>VLOOKUP(CB$1,'DATA SISWA'!$A:$M,7,0)</f>
        <v>80</v>
      </c>
      <c r="CB18" s="28" t="str">
        <f t="shared" si="6"/>
        <v>Jayyid Jiddan</v>
      </c>
      <c r="CC18" s="118" t="str">
        <f>IFERROR(VLOOKUP(CB18,deskripsi!$C:$G,3,0),"")</f>
        <v xml:space="preserve">Rajin mengikuti kegiatan Halaqoh Qur'an  </v>
      </c>
      <c r="CD18" s="119"/>
      <c r="CE18" s="119"/>
      <c r="CF18" s="120"/>
      <c r="CI18" s="30" t="s">
        <v>107</v>
      </c>
      <c r="CJ18" s="71" t="s">
        <v>103</v>
      </c>
      <c r="CK18" s="72"/>
      <c r="CL18" s="73"/>
      <c r="CM18" s="30">
        <f>VLOOKUP(CN$1,'DATA SISWA'!$A:$M,7,0)</f>
        <v>60</v>
      </c>
      <c r="CN18" s="28" t="str">
        <f t="shared" si="7"/>
        <v>Maqbul</v>
      </c>
      <c r="CO18" s="118" t="str">
        <f>IFERROR(VLOOKUP(CN18,deskripsi!$C:$G,3,0),"")</f>
        <v xml:space="preserve">Kurang rajin mengikuti kegiatan Halaqoh Qur'an  </v>
      </c>
      <c r="CP18" s="119"/>
      <c r="CQ18" s="119"/>
      <c r="CR18" s="120"/>
      <c r="CU18" s="30" t="s">
        <v>107</v>
      </c>
      <c r="CV18" s="71" t="s">
        <v>103</v>
      </c>
      <c r="CW18" s="72"/>
      <c r="CX18" s="73"/>
      <c r="CY18" s="30">
        <f>VLOOKUP(CZ$1,'DATA SISWA'!$A:$M,7,0)</f>
        <v>70</v>
      </c>
      <c r="CZ18" s="28" t="str">
        <f t="shared" si="8"/>
        <v>Jayyid</v>
      </c>
      <c r="DA18" s="118" t="str">
        <f>IFERROR(VLOOKUP(CZ18,deskripsi!$C:$G,3,0),"")</f>
        <v xml:space="preserve">Cukup rajin mengikuti kegiatan Halaqoh Qur'an  </v>
      </c>
      <c r="DB18" s="119"/>
      <c r="DC18" s="119"/>
      <c r="DD18" s="120"/>
      <c r="DG18" s="30" t="s">
        <v>107</v>
      </c>
      <c r="DH18" s="71" t="s">
        <v>103</v>
      </c>
      <c r="DI18" s="72"/>
      <c r="DJ18" s="73"/>
      <c r="DK18" s="30">
        <f>VLOOKUP(DL$1,'DATA SISWA'!$A:$M,7,0)</f>
        <v>0</v>
      </c>
      <c r="DL18" s="28" t="str">
        <f t="shared" si="9"/>
        <v/>
      </c>
      <c r="DM18" s="118" t="str">
        <f>IFERROR(VLOOKUP(DL18,deskripsi!$C:$G,3,0),"")</f>
        <v/>
      </c>
      <c r="DN18" s="119"/>
      <c r="DO18" s="119"/>
      <c r="DP18" s="120"/>
      <c r="DU18" s="30" t="s">
        <v>107</v>
      </c>
      <c r="DV18" s="71" t="s">
        <v>103</v>
      </c>
      <c r="DW18" s="72"/>
      <c r="DX18" s="73"/>
      <c r="DY18" s="30">
        <f>VLOOKUP(DZ$1,'DATA SISWA'!$A:$M,7,0)</f>
        <v>0</v>
      </c>
      <c r="DZ18" s="28" t="str">
        <f t="shared" si="10"/>
        <v/>
      </c>
      <c r="EA18" s="118" t="str">
        <f>IFERROR(VLOOKUP(DZ18,deskripsi!$C:$G,3,0),"")</f>
        <v/>
      </c>
      <c r="EB18" s="119"/>
      <c r="EC18" s="119"/>
      <c r="ED18" s="120"/>
      <c r="EG18" s="30" t="s">
        <v>107</v>
      </c>
      <c r="EH18" s="71" t="s">
        <v>103</v>
      </c>
      <c r="EI18" s="72"/>
      <c r="EJ18" s="73"/>
      <c r="EK18" s="30">
        <f>VLOOKUP(EL$1,'DATA SISWA'!$A:$M,7,0)</f>
        <v>0</v>
      </c>
      <c r="EL18" s="28" t="str">
        <f t="shared" si="11"/>
        <v/>
      </c>
      <c r="EM18" s="118" t="str">
        <f>IFERROR(VLOOKUP(EL18,deskripsi!$C:$G,3,0),"")</f>
        <v/>
      </c>
      <c r="EN18" s="119"/>
      <c r="EO18" s="119"/>
      <c r="EP18" s="120"/>
      <c r="ES18" s="30" t="s">
        <v>107</v>
      </c>
      <c r="ET18" s="71" t="s">
        <v>103</v>
      </c>
      <c r="EU18" s="72"/>
      <c r="EV18" s="73"/>
      <c r="EW18" s="30">
        <f>VLOOKUP(EX$1,'DATA SISWA'!$A:$M,7,0)</f>
        <v>0</v>
      </c>
      <c r="EX18" s="28" t="str">
        <f t="shared" si="12"/>
        <v/>
      </c>
      <c r="EY18" s="118" t="str">
        <f>IFERROR(VLOOKUP(EX18,deskripsi!$C:$G,3,0),"")</f>
        <v/>
      </c>
      <c r="EZ18" s="119"/>
      <c r="FA18" s="119"/>
      <c r="FB18" s="120"/>
      <c r="FE18" s="30" t="s">
        <v>107</v>
      </c>
      <c r="FF18" s="71" t="s">
        <v>103</v>
      </c>
      <c r="FG18" s="72"/>
      <c r="FH18" s="73"/>
      <c r="FI18" s="30">
        <f>VLOOKUP(FJ$1,'DATA SISWA'!$A:$M,7,0)</f>
        <v>0</v>
      </c>
      <c r="FJ18" s="28" t="str">
        <f t="shared" si="13"/>
        <v/>
      </c>
      <c r="FK18" s="118" t="str">
        <f>IFERROR(VLOOKUP(FJ18,deskripsi!$C:$G,3,0),"")</f>
        <v/>
      </c>
      <c r="FL18" s="119"/>
      <c r="FM18" s="119"/>
      <c r="FN18" s="120"/>
      <c r="FQ18" s="30" t="s">
        <v>107</v>
      </c>
      <c r="FR18" s="71" t="s">
        <v>103</v>
      </c>
      <c r="FS18" s="72"/>
      <c r="FT18" s="73"/>
      <c r="FU18" s="30">
        <f>VLOOKUP(FV$1,'DATA SISWA'!$A:$M,7,0)</f>
        <v>0</v>
      </c>
      <c r="FV18" s="28" t="str">
        <f t="shared" si="14"/>
        <v/>
      </c>
      <c r="FW18" s="118" t="str">
        <f>IFERROR(VLOOKUP(FV18,deskripsi!$C:$G,3,0),"")</f>
        <v/>
      </c>
      <c r="FX18" s="119"/>
      <c r="FY18" s="119"/>
      <c r="FZ18" s="120"/>
      <c r="GC18" s="30" t="s">
        <v>107</v>
      </c>
      <c r="GD18" s="71" t="s">
        <v>103</v>
      </c>
      <c r="GE18" s="72"/>
      <c r="GF18" s="73"/>
      <c r="GG18" s="30">
        <f>VLOOKUP(GH$1,'DATA SISWA'!$A:$M,7,0)</f>
        <v>0</v>
      </c>
      <c r="GH18" s="28" t="str">
        <f t="shared" si="15"/>
        <v/>
      </c>
      <c r="GI18" s="118" t="str">
        <f>IFERROR(VLOOKUP(GH18,deskripsi!$C:$G,3,0),"")</f>
        <v/>
      </c>
      <c r="GJ18" s="119"/>
      <c r="GK18" s="119"/>
      <c r="GL18" s="120"/>
      <c r="GO18" s="30" t="s">
        <v>107</v>
      </c>
      <c r="GP18" s="71" t="s">
        <v>103</v>
      </c>
      <c r="GQ18" s="72"/>
      <c r="GR18" s="73"/>
      <c r="GS18" s="30">
        <f>VLOOKUP(GT$1,'DATA SISWA'!$A:$M,7,0)</f>
        <v>0</v>
      </c>
      <c r="GT18" s="28" t="str">
        <f t="shared" si="16"/>
        <v/>
      </c>
      <c r="GU18" s="118" t="str">
        <f>IFERROR(VLOOKUP(GT18,deskripsi!$C:$G,3,0),"")</f>
        <v/>
      </c>
      <c r="GV18" s="119"/>
      <c r="GW18" s="119"/>
      <c r="GX18" s="120"/>
      <c r="HA18" s="30" t="s">
        <v>107</v>
      </c>
      <c r="HB18" s="71" t="s">
        <v>103</v>
      </c>
      <c r="HC18" s="72"/>
      <c r="HD18" s="73"/>
      <c r="HE18" s="30">
        <f>VLOOKUP(HF$1,'DATA SISWA'!$A:$M,7,0)</f>
        <v>0</v>
      </c>
      <c r="HF18" s="28" t="str">
        <f t="shared" si="17"/>
        <v/>
      </c>
      <c r="HG18" s="118" t="str">
        <f>IFERROR(VLOOKUP(HF18,deskripsi!$C:$G,3,0),"")</f>
        <v/>
      </c>
      <c r="HH18" s="119"/>
      <c r="HI18" s="119"/>
      <c r="HJ18" s="120"/>
      <c r="HM18" s="30" t="s">
        <v>107</v>
      </c>
      <c r="HN18" s="71" t="s">
        <v>103</v>
      </c>
      <c r="HO18" s="72"/>
      <c r="HP18" s="73"/>
      <c r="HQ18" s="30">
        <f>VLOOKUP(HR$1,'DATA SISWA'!$A:$M,7,0)</f>
        <v>0</v>
      </c>
      <c r="HR18" s="28" t="str">
        <f t="shared" si="18"/>
        <v/>
      </c>
      <c r="HS18" s="118" t="str">
        <f>IFERROR(VLOOKUP(HR18,deskripsi!$C:$G,3,0),"")</f>
        <v/>
      </c>
      <c r="HT18" s="119"/>
      <c r="HU18" s="119"/>
      <c r="HV18" s="120"/>
      <c r="HY18" s="30" t="s">
        <v>107</v>
      </c>
      <c r="HZ18" s="71" t="s">
        <v>103</v>
      </c>
      <c r="IA18" s="72"/>
      <c r="IB18" s="73"/>
      <c r="IC18" s="30">
        <f>VLOOKUP(ID$1,'DATA SISWA'!$A:$M,7,0)</f>
        <v>0</v>
      </c>
      <c r="ID18" s="28" t="str">
        <f t="shared" si="19"/>
        <v/>
      </c>
      <c r="IE18" s="118" t="str">
        <f>IFERROR(VLOOKUP(ID18,deskripsi!$C:$G,3,0),"")</f>
        <v/>
      </c>
      <c r="IF18" s="119"/>
      <c r="IG18" s="119"/>
      <c r="IH18" s="120"/>
    </row>
    <row r="19" spans="3:242" ht="30" customHeight="1" x14ac:dyDescent="0.2">
      <c r="C19" s="30" t="s">
        <v>114</v>
      </c>
      <c r="D19" s="86" t="s">
        <v>106</v>
      </c>
      <c r="E19" s="86"/>
      <c r="F19" s="75"/>
      <c r="G19" s="30">
        <f>VLOOKUP(H$1,'DATA SISWA'!$A:$M,8,0)</f>
        <v>50</v>
      </c>
      <c r="H19" s="28" t="str">
        <f>IF(G19&gt;=90,"Mumtaz",IF(G19&gt;=80,"Jayyid Jiddan",IF(G19&gt;=70,"Jayyid",IF(G19&gt;=60,"Maqbul",""))))</f>
        <v/>
      </c>
      <c r="I19" s="118" t="str">
        <f>IFERROR(VLOOKUP(H19,deskripsi!$C:$G,3,0),"")</f>
        <v/>
      </c>
      <c r="J19" s="119"/>
      <c r="K19" s="119"/>
      <c r="L19" s="120"/>
      <c r="O19" s="30" t="s">
        <v>114</v>
      </c>
      <c r="P19" s="86" t="s">
        <v>106</v>
      </c>
      <c r="Q19" s="86"/>
      <c r="R19" s="75"/>
      <c r="S19" s="30">
        <f>VLOOKUP(T$1,'DATA SISWA'!$A:$M,8,0)</f>
        <v>0</v>
      </c>
      <c r="T19" s="28" t="str">
        <f>IF(S19&gt;=90,"Mumtaz",IF(S19&gt;=80,"Jayyid Jiddan",IF(S19&gt;=70,"Jayyid",IF(S19&gt;=60,"Maqbul",""))))</f>
        <v/>
      </c>
      <c r="U19" s="118" t="str">
        <f>IFERROR(VLOOKUP(T19,deskripsi!$C:$G,3,0),"")</f>
        <v/>
      </c>
      <c r="V19" s="119"/>
      <c r="W19" s="119"/>
      <c r="X19" s="120"/>
      <c r="AA19" s="30" t="s">
        <v>114</v>
      </c>
      <c r="AB19" s="86" t="s">
        <v>106</v>
      </c>
      <c r="AC19" s="86"/>
      <c r="AD19" s="75"/>
      <c r="AE19" s="30">
        <f>VLOOKUP(AF$1,'DATA SISWA'!$A:$M,8,0)</f>
        <v>0</v>
      </c>
      <c r="AF19" s="28" t="str">
        <f>IF(AE19&gt;=90,"Mumtaz",IF(AE19&gt;=80,"Jayyid Jiddan",IF(AE19&gt;=70,"Jayyid",IF(AE19&gt;=60,"Maqbul",""))))</f>
        <v/>
      </c>
      <c r="AG19" s="118" t="str">
        <f>IFERROR(VLOOKUP(AF19,deskripsi!$C:$G,3,0),"")</f>
        <v/>
      </c>
      <c r="AH19" s="119"/>
      <c r="AI19" s="119"/>
      <c r="AJ19" s="120"/>
      <c r="AM19" s="30" t="s">
        <v>114</v>
      </c>
      <c r="AN19" s="86" t="s">
        <v>106</v>
      </c>
      <c r="AO19" s="86"/>
      <c r="AP19" s="75"/>
      <c r="AQ19" s="30">
        <f>VLOOKUP(AR$1,'DATA SISWA'!$A:$M,8,0)</f>
        <v>0</v>
      </c>
      <c r="AR19" s="28" t="str">
        <f>IF(AQ19&gt;=90,"Mumtaz",IF(AQ19&gt;=80,"Jayyid Jiddan",IF(AQ19&gt;=70,"Jayyid",IF(AQ19&gt;=60,"Maqbul",""))))</f>
        <v/>
      </c>
      <c r="AS19" s="118" t="str">
        <f>IFERROR(VLOOKUP(AR19,deskripsi!$C:$G,3,0),"")</f>
        <v/>
      </c>
      <c r="AT19" s="119"/>
      <c r="AU19" s="119"/>
      <c r="AV19" s="120"/>
      <c r="AY19" s="30" t="s">
        <v>114</v>
      </c>
      <c r="AZ19" s="86" t="s">
        <v>106</v>
      </c>
      <c r="BA19" s="86"/>
      <c r="BB19" s="75"/>
      <c r="BC19" s="30">
        <f>VLOOKUP(BD$1,'DATA SISWA'!$A:$M,8,0)</f>
        <v>0</v>
      </c>
      <c r="BD19" s="28" t="str">
        <f>IF(BC19&gt;=90,"Mumtaz",IF(BC19&gt;=80,"Jayyid Jiddan",IF(BC19&gt;=70,"Jayyid",IF(BC19&gt;=60,"Maqbul",""))))</f>
        <v/>
      </c>
      <c r="BE19" s="118" t="str">
        <f>IFERROR(VLOOKUP(BD19,deskripsi!$C:$G,3,0),"")</f>
        <v/>
      </c>
      <c r="BF19" s="119"/>
      <c r="BG19" s="119"/>
      <c r="BH19" s="120"/>
      <c r="BK19" s="30" t="s">
        <v>114</v>
      </c>
      <c r="BL19" s="86" t="s">
        <v>106</v>
      </c>
      <c r="BM19" s="86"/>
      <c r="BN19" s="75"/>
      <c r="BO19" s="30">
        <f>VLOOKUP(BP$1,'DATA SISWA'!$A:$M,8,0)</f>
        <v>0</v>
      </c>
      <c r="BP19" s="28" t="str">
        <f>IF(BO19&gt;=90,"Mumtaz",IF(BO19&gt;=80,"Jayyid Jiddan",IF(BO19&gt;=70,"Jayyid",IF(BO19&gt;=60,"Maqbul",""))))</f>
        <v/>
      </c>
      <c r="BQ19" s="118" t="str">
        <f>IFERROR(VLOOKUP(BP19,deskripsi!$C:$G,3,0),"")</f>
        <v/>
      </c>
      <c r="BR19" s="119"/>
      <c r="BS19" s="119"/>
      <c r="BT19" s="120"/>
      <c r="BW19" s="30" t="s">
        <v>114</v>
      </c>
      <c r="BX19" s="86" t="s">
        <v>106</v>
      </c>
      <c r="BY19" s="86"/>
      <c r="BZ19" s="75"/>
      <c r="CA19" s="30">
        <f>VLOOKUP(CB$1,'DATA SISWA'!$A:$M,8,0)</f>
        <v>0</v>
      </c>
      <c r="CB19" s="28" t="str">
        <f>IF(CA19&gt;=90,"Mumtaz",IF(CA19&gt;=80,"Jayyid Jiddan",IF(CA19&gt;=70,"Jayyid",IF(CA19&gt;=60,"Maqbul",""))))</f>
        <v/>
      </c>
      <c r="CC19" s="118" t="str">
        <f>IFERROR(VLOOKUP(CB19,deskripsi!$C:$G,3,0),"")</f>
        <v/>
      </c>
      <c r="CD19" s="119"/>
      <c r="CE19" s="119"/>
      <c r="CF19" s="120"/>
      <c r="CI19" s="30" t="s">
        <v>114</v>
      </c>
      <c r="CJ19" s="86" t="s">
        <v>106</v>
      </c>
      <c r="CK19" s="86"/>
      <c r="CL19" s="75"/>
      <c r="CM19" s="30">
        <f>VLOOKUP(CN$1,'DATA SISWA'!$A:$M,8,0)</f>
        <v>0</v>
      </c>
      <c r="CN19" s="28" t="str">
        <f>IF(CM19&gt;=90,"Mumtaz",IF(CM19&gt;=80,"Jayyid Jiddan",IF(CM19&gt;=70,"Jayyid",IF(CM19&gt;=60,"Maqbul",""))))</f>
        <v/>
      </c>
      <c r="CO19" s="118" t="str">
        <f>IFERROR(VLOOKUP(CN19,deskripsi!$C:$G,3,0),"")</f>
        <v/>
      </c>
      <c r="CP19" s="119"/>
      <c r="CQ19" s="119"/>
      <c r="CR19" s="120"/>
      <c r="CU19" s="30" t="s">
        <v>114</v>
      </c>
      <c r="CV19" s="86" t="s">
        <v>106</v>
      </c>
      <c r="CW19" s="86"/>
      <c r="CX19" s="75"/>
      <c r="CY19" s="30">
        <f>VLOOKUP(CZ$1,'DATA SISWA'!$A:$M,8,0)</f>
        <v>0</v>
      </c>
      <c r="CZ19" s="28" t="str">
        <f>IF(CY19&gt;=90,"Mumtaz",IF(CY19&gt;=80,"Jayyid Jiddan",IF(CY19&gt;=70,"Jayyid",IF(CY19&gt;=60,"Maqbul",""))))</f>
        <v/>
      </c>
      <c r="DA19" s="118" t="str">
        <f>IFERROR(VLOOKUP(CZ19,deskripsi!$C:$G,3,0),"")</f>
        <v/>
      </c>
      <c r="DB19" s="119"/>
      <c r="DC19" s="119"/>
      <c r="DD19" s="120"/>
      <c r="DG19" s="30" t="s">
        <v>114</v>
      </c>
      <c r="DH19" s="86" t="s">
        <v>106</v>
      </c>
      <c r="DI19" s="86"/>
      <c r="DJ19" s="75"/>
      <c r="DK19" s="30">
        <f>VLOOKUP(DL$1,'DATA SISWA'!$A:$M,8,0)</f>
        <v>0</v>
      </c>
      <c r="DL19" s="28" t="str">
        <f>IF(DK19&gt;=90,"Mumtaz",IF(DK19&gt;=80,"Jayyid Jiddan",IF(DK19&gt;=70,"Jayyid",IF(DK19&gt;=60,"Maqbul",""))))</f>
        <v/>
      </c>
      <c r="DM19" s="118" t="str">
        <f>IFERROR(VLOOKUP(DL19,deskripsi!$C:$G,3,0),"")</f>
        <v/>
      </c>
      <c r="DN19" s="119"/>
      <c r="DO19" s="119"/>
      <c r="DP19" s="120"/>
      <c r="DS19" s="33"/>
      <c r="DT19" s="33"/>
      <c r="DU19" s="30" t="s">
        <v>114</v>
      </c>
      <c r="DV19" s="86" t="s">
        <v>106</v>
      </c>
      <c r="DW19" s="86"/>
      <c r="DX19" s="75"/>
      <c r="DY19" s="30">
        <f>VLOOKUP(DZ$1,'DATA SISWA'!$A:$M,8,0)</f>
        <v>0</v>
      </c>
      <c r="DZ19" s="28" t="str">
        <f>IF(DY19&gt;=90,"Mumtaz",IF(DY19&gt;=80,"Jayyid Jiddan",IF(DY19&gt;=70,"Jayyid",IF(DY19&gt;=60,"Maqbul",""))))</f>
        <v/>
      </c>
      <c r="EA19" s="118" t="str">
        <f>IFERROR(VLOOKUP(DZ19,deskripsi!$C:$G,3,0),"")</f>
        <v/>
      </c>
      <c r="EB19" s="119"/>
      <c r="EC19" s="119"/>
      <c r="ED19" s="120"/>
      <c r="EE19" s="33"/>
      <c r="EF19" s="33"/>
      <c r="EG19" s="30" t="s">
        <v>114</v>
      </c>
      <c r="EH19" s="86" t="s">
        <v>106</v>
      </c>
      <c r="EI19" s="86"/>
      <c r="EJ19" s="75"/>
      <c r="EK19" s="30">
        <f>VLOOKUP(EL$1,'DATA SISWA'!$A:$M,8,0)</f>
        <v>0</v>
      </c>
      <c r="EL19" s="28" t="str">
        <f>IF(EK19&gt;=90,"Mumtaz",IF(EK19&gt;=80,"Jayyid Jiddan",IF(EK19&gt;=70,"Jayyid",IF(EK19&gt;=60,"Maqbul",""))))</f>
        <v/>
      </c>
      <c r="EM19" s="118" t="str">
        <f>IFERROR(VLOOKUP(EL19,deskripsi!$C:$G,3,0),"")</f>
        <v/>
      </c>
      <c r="EN19" s="119"/>
      <c r="EO19" s="119"/>
      <c r="EP19" s="120"/>
      <c r="EQ19" s="33"/>
      <c r="ER19" s="33"/>
      <c r="ES19" s="30" t="s">
        <v>114</v>
      </c>
      <c r="ET19" s="86" t="s">
        <v>106</v>
      </c>
      <c r="EU19" s="86"/>
      <c r="EV19" s="75"/>
      <c r="EW19" s="30">
        <f>VLOOKUP(EX$1,'DATA SISWA'!$A:$M,8,0)</f>
        <v>0</v>
      </c>
      <c r="EX19" s="28" t="str">
        <f>IF(EW19&gt;=90,"Mumtaz",IF(EW19&gt;=80,"Jayyid Jiddan",IF(EW19&gt;=70,"Jayyid",IF(EW19&gt;=60,"Maqbul",""))))</f>
        <v/>
      </c>
      <c r="EY19" s="118" t="str">
        <f>IFERROR(VLOOKUP(EX19,deskripsi!$C:$G,3,0),"")</f>
        <v/>
      </c>
      <c r="EZ19" s="119"/>
      <c r="FA19" s="119"/>
      <c r="FB19" s="120"/>
      <c r="FC19" s="33"/>
      <c r="FD19" s="33"/>
      <c r="FE19" s="30" t="s">
        <v>114</v>
      </c>
      <c r="FF19" s="86" t="s">
        <v>106</v>
      </c>
      <c r="FG19" s="86"/>
      <c r="FH19" s="75"/>
      <c r="FI19" s="30">
        <f>VLOOKUP(FJ$1,'DATA SISWA'!$A:$M,8,0)</f>
        <v>0</v>
      </c>
      <c r="FJ19" s="28" t="str">
        <f>IF(FI19&gt;=90,"Mumtaz",IF(FI19&gt;=80,"Jayyid Jiddan",IF(FI19&gt;=70,"Jayyid",IF(FI19&gt;=60,"Maqbul",""))))</f>
        <v/>
      </c>
      <c r="FK19" s="118" t="str">
        <f>IFERROR(VLOOKUP(FJ19,deskripsi!$C:$G,3,0),"")</f>
        <v/>
      </c>
      <c r="FL19" s="119"/>
      <c r="FM19" s="119"/>
      <c r="FN19" s="120"/>
      <c r="FO19" s="33"/>
      <c r="FP19" s="33"/>
      <c r="FQ19" s="30" t="s">
        <v>114</v>
      </c>
      <c r="FR19" s="86" t="s">
        <v>106</v>
      </c>
      <c r="FS19" s="86"/>
      <c r="FT19" s="75"/>
      <c r="FU19" s="30">
        <f>VLOOKUP(FV$1,'DATA SISWA'!$A:$M,8,0)</f>
        <v>0</v>
      </c>
      <c r="FV19" s="28" t="str">
        <f>IF(FU19&gt;=90,"Mumtaz",IF(FU19&gt;=80,"Jayyid Jiddan",IF(FU19&gt;=70,"Jayyid",IF(FU19&gt;=60,"Maqbul",""))))</f>
        <v/>
      </c>
      <c r="FW19" s="118" t="str">
        <f>IFERROR(VLOOKUP(FV19,deskripsi!$C:$G,3,0),"")</f>
        <v/>
      </c>
      <c r="FX19" s="119"/>
      <c r="FY19" s="119"/>
      <c r="FZ19" s="120"/>
      <c r="GA19" s="33"/>
      <c r="GB19" s="33"/>
      <c r="GC19" s="30" t="s">
        <v>114</v>
      </c>
      <c r="GD19" s="86" t="s">
        <v>106</v>
      </c>
      <c r="GE19" s="86"/>
      <c r="GF19" s="75"/>
      <c r="GG19" s="30">
        <f>VLOOKUP(GH$1,'DATA SISWA'!$A:$M,8,0)</f>
        <v>0</v>
      </c>
      <c r="GH19" s="28" t="str">
        <f>IF(GG19&gt;=90,"Mumtaz",IF(GG19&gt;=80,"Jayyid Jiddan",IF(GG19&gt;=70,"Jayyid",IF(GG19&gt;=60,"Maqbul",""))))</f>
        <v/>
      </c>
      <c r="GI19" s="118" t="str">
        <f>IFERROR(VLOOKUP(GH19,deskripsi!$C:$G,3,0),"")</f>
        <v/>
      </c>
      <c r="GJ19" s="119"/>
      <c r="GK19" s="119"/>
      <c r="GL19" s="120"/>
      <c r="GM19" s="33"/>
      <c r="GN19" s="33"/>
      <c r="GO19" s="30" t="s">
        <v>114</v>
      </c>
      <c r="GP19" s="86" t="s">
        <v>106</v>
      </c>
      <c r="GQ19" s="86"/>
      <c r="GR19" s="75"/>
      <c r="GS19" s="30">
        <f>VLOOKUP(GT$1,'DATA SISWA'!$A:$M,8,0)</f>
        <v>0</v>
      </c>
      <c r="GT19" s="28" t="str">
        <f>IF(GS19&gt;=90,"Mumtaz",IF(GS19&gt;=80,"Jayyid Jiddan",IF(GS19&gt;=70,"Jayyid",IF(GS19&gt;=60,"Maqbul",""))))</f>
        <v/>
      </c>
      <c r="GU19" s="118" t="str">
        <f>IFERROR(VLOOKUP(GT19,deskripsi!$C:$G,3,0),"")</f>
        <v/>
      </c>
      <c r="GV19" s="119"/>
      <c r="GW19" s="119"/>
      <c r="GX19" s="120"/>
      <c r="GY19" s="33"/>
      <c r="GZ19" s="33"/>
      <c r="HA19" s="30" t="s">
        <v>114</v>
      </c>
      <c r="HB19" s="86" t="s">
        <v>106</v>
      </c>
      <c r="HC19" s="86"/>
      <c r="HD19" s="75"/>
      <c r="HE19" s="30">
        <f>VLOOKUP(HF$1,'DATA SISWA'!$A:$M,8,0)</f>
        <v>0</v>
      </c>
      <c r="HF19" s="28" t="str">
        <f>IF(HE19&gt;=90,"Mumtaz",IF(HE19&gt;=80,"Jayyid Jiddan",IF(HE19&gt;=70,"Jayyid",IF(HE19&gt;=60,"Maqbul",""))))</f>
        <v/>
      </c>
      <c r="HG19" s="118" t="str">
        <f>IFERROR(VLOOKUP(HF19,deskripsi!$C:$G,3,0),"")</f>
        <v/>
      </c>
      <c r="HH19" s="119"/>
      <c r="HI19" s="119"/>
      <c r="HJ19" s="120"/>
      <c r="HK19" s="33"/>
      <c r="HL19" s="33"/>
      <c r="HM19" s="30" t="s">
        <v>114</v>
      </c>
      <c r="HN19" s="86" t="s">
        <v>106</v>
      </c>
      <c r="HO19" s="86"/>
      <c r="HP19" s="75"/>
      <c r="HQ19" s="30">
        <f>VLOOKUP(HR$1,'DATA SISWA'!$A:$M,8,0)</f>
        <v>0</v>
      </c>
      <c r="HR19" s="28" t="str">
        <f>IF(HQ19&gt;=90,"Mumtaz",IF(HQ19&gt;=80,"Jayyid Jiddan",IF(HQ19&gt;=70,"Jayyid",IF(HQ19&gt;=60,"Maqbul",""))))</f>
        <v/>
      </c>
      <c r="HS19" s="118" t="str">
        <f>IFERROR(VLOOKUP(HR19,deskripsi!$C:$G,3,0),"")</f>
        <v/>
      </c>
      <c r="HT19" s="119"/>
      <c r="HU19" s="119"/>
      <c r="HV19" s="120"/>
      <c r="HW19" s="33"/>
      <c r="HX19" s="33"/>
      <c r="HY19" s="30" t="s">
        <v>114</v>
      </c>
      <c r="HZ19" s="86" t="s">
        <v>106</v>
      </c>
      <c r="IA19" s="86"/>
      <c r="IB19" s="75"/>
      <c r="IC19" s="30">
        <f>VLOOKUP(ID$1,'DATA SISWA'!$A:$M,8,0)</f>
        <v>0</v>
      </c>
      <c r="ID19" s="28" t="str">
        <f>IF(IC19&gt;=90,"Mumtaz",IF(IC19&gt;=80,"Jayyid Jiddan",IF(IC19&gt;=70,"Jayyid",IF(IC19&gt;=60,"Maqbul",""))))</f>
        <v/>
      </c>
      <c r="IE19" s="118" t="str">
        <f>IFERROR(VLOOKUP(ID19,deskripsi!$C:$G,3,0),"")</f>
        <v/>
      </c>
      <c r="IF19" s="119"/>
      <c r="IG19" s="119"/>
      <c r="IH19" s="120"/>
    </row>
    <row r="20" spans="3:242" s="33" customFormat="1" ht="48" customHeight="1" x14ac:dyDescent="0.2">
      <c r="C20" s="30">
        <v>2</v>
      </c>
      <c r="D20" s="86" t="s">
        <v>11</v>
      </c>
      <c r="E20" s="86"/>
      <c r="F20" s="75"/>
      <c r="G20" s="30">
        <f>VLOOKUP($H$1,'DATA SISWA'!$A:$M,9,0)</f>
        <v>70</v>
      </c>
      <c r="H20" s="28" t="str">
        <f t="shared" si="0"/>
        <v>Jayyid</v>
      </c>
      <c r="I20" s="118" t="str">
        <f>IFERROR(VLOOKUP(H20,deskripsi!$C:$G,2,0),"")</f>
        <v>Membaca Al-Qur'an dengan cukup baik dan lancar, serta telah menerapkan  hukum tajwid dan makhorijul huruf dengan cukup baik</v>
      </c>
      <c r="J20" s="119"/>
      <c r="K20" s="119"/>
      <c r="L20" s="120"/>
      <c r="O20" s="30">
        <v>2</v>
      </c>
      <c r="P20" s="86" t="s">
        <v>11</v>
      </c>
      <c r="Q20" s="86"/>
      <c r="R20" s="75"/>
      <c r="S20" s="30">
        <f>VLOOKUP($H$1,'DATA SISWA'!$A:$M,9,0)</f>
        <v>70</v>
      </c>
      <c r="T20" s="28" t="str">
        <f t="shared" ref="T20:T26" si="20">IF(S20&gt;=90,"Mumtaz",IF(S20&gt;=80,"Jayyid Jiddan",IF(S20&gt;=70,"Jayyid",IF(S20&gt;=60,"Maqbul",""))))</f>
        <v>Jayyid</v>
      </c>
      <c r="U20" s="118" t="str">
        <f>IFERROR(VLOOKUP(T20,deskripsi!$C:$G,2,0),"")</f>
        <v>Membaca Al-Qur'an dengan cukup baik dan lancar, serta telah menerapkan  hukum tajwid dan makhorijul huruf dengan cukup baik</v>
      </c>
      <c r="V20" s="119"/>
      <c r="W20" s="119"/>
      <c r="X20" s="120"/>
      <c r="AA20" s="30">
        <v>2</v>
      </c>
      <c r="AB20" s="86" t="s">
        <v>11</v>
      </c>
      <c r="AC20" s="86"/>
      <c r="AD20" s="75"/>
      <c r="AE20" s="30">
        <f>VLOOKUP($H$1,'DATA SISWA'!$A:$M,9,0)</f>
        <v>70</v>
      </c>
      <c r="AF20" s="28" t="str">
        <f t="shared" ref="AF20:AF26" si="21">IF(AE20&gt;=90,"Mumtaz",IF(AE20&gt;=80,"Jayyid Jiddan",IF(AE20&gt;=70,"Jayyid",IF(AE20&gt;=60,"Maqbul",""))))</f>
        <v>Jayyid</v>
      </c>
      <c r="AG20" s="118" t="str">
        <f>IFERROR(VLOOKUP(AF20,deskripsi!$C:$G,2,0),"")</f>
        <v>Membaca Al-Qur'an dengan cukup baik dan lancar, serta telah menerapkan  hukum tajwid dan makhorijul huruf dengan cukup baik</v>
      </c>
      <c r="AH20" s="119"/>
      <c r="AI20" s="119"/>
      <c r="AJ20" s="120"/>
      <c r="AM20" s="30">
        <v>2</v>
      </c>
      <c r="AN20" s="86" t="s">
        <v>11</v>
      </c>
      <c r="AO20" s="86"/>
      <c r="AP20" s="75"/>
      <c r="AQ20" s="30">
        <f>VLOOKUP($H$1,'DATA SISWA'!$A:$M,9,0)</f>
        <v>70</v>
      </c>
      <c r="AR20" s="28" t="str">
        <f t="shared" ref="AR20:AR26" si="22">IF(AQ20&gt;=90,"Mumtaz",IF(AQ20&gt;=80,"Jayyid Jiddan",IF(AQ20&gt;=70,"Jayyid",IF(AQ20&gt;=60,"Maqbul",""))))</f>
        <v>Jayyid</v>
      </c>
      <c r="AS20" s="118" t="str">
        <f>IFERROR(VLOOKUP(AR20,deskripsi!$C:$G,2,0),"")</f>
        <v>Membaca Al-Qur'an dengan cukup baik dan lancar, serta telah menerapkan  hukum tajwid dan makhorijul huruf dengan cukup baik</v>
      </c>
      <c r="AT20" s="119"/>
      <c r="AU20" s="119"/>
      <c r="AV20" s="120"/>
      <c r="AY20" s="30">
        <v>2</v>
      </c>
      <c r="AZ20" s="86" t="s">
        <v>11</v>
      </c>
      <c r="BA20" s="86"/>
      <c r="BB20" s="75"/>
      <c r="BC20" s="30">
        <f>VLOOKUP($H$1,'DATA SISWA'!$A:$M,9,0)</f>
        <v>70</v>
      </c>
      <c r="BD20" s="28" t="str">
        <f t="shared" ref="BD20:BD26" si="23">IF(BC20&gt;=90,"Mumtaz",IF(BC20&gt;=80,"Jayyid Jiddan",IF(BC20&gt;=70,"Jayyid",IF(BC20&gt;=60,"Maqbul",""))))</f>
        <v>Jayyid</v>
      </c>
      <c r="BE20" s="118" t="str">
        <f>IFERROR(VLOOKUP(BD20,deskripsi!$C:$G,2,0),"")</f>
        <v>Membaca Al-Qur'an dengan cukup baik dan lancar, serta telah menerapkan  hukum tajwid dan makhorijul huruf dengan cukup baik</v>
      </c>
      <c r="BF20" s="119"/>
      <c r="BG20" s="119"/>
      <c r="BH20" s="120"/>
      <c r="BK20" s="30">
        <v>2</v>
      </c>
      <c r="BL20" s="86" t="s">
        <v>11</v>
      </c>
      <c r="BM20" s="86"/>
      <c r="BN20" s="75"/>
      <c r="BO20" s="30">
        <f>VLOOKUP($H$1,'DATA SISWA'!$A:$M,9,0)</f>
        <v>70</v>
      </c>
      <c r="BP20" s="28" t="str">
        <f t="shared" ref="BP20:BP26" si="24">IF(BO20&gt;=90,"Mumtaz",IF(BO20&gt;=80,"Jayyid Jiddan",IF(BO20&gt;=70,"Jayyid",IF(BO20&gt;=60,"Maqbul",""))))</f>
        <v>Jayyid</v>
      </c>
      <c r="BQ20" s="118" t="str">
        <f>IFERROR(VLOOKUP(BP20,deskripsi!$C:$G,2,0),"")</f>
        <v>Membaca Al-Qur'an dengan cukup baik dan lancar, serta telah menerapkan  hukum tajwid dan makhorijul huruf dengan cukup baik</v>
      </c>
      <c r="BR20" s="119"/>
      <c r="BS20" s="119"/>
      <c r="BT20" s="120"/>
      <c r="BW20" s="30">
        <v>2</v>
      </c>
      <c r="BX20" s="86" t="s">
        <v>11</v>
      </c>
      <c r="BY20" s="86"/>
      <c r="BZ20" s="75"/>
      <c r="CA20" s="30">
        <f>VLOOKUP($H$1,'DATA SISWA'!$A:$M,9,0)</f>
        <v>70</v>
      </c>
      <c r="CB20" s="28" t="str">
        <f t="shared" ref="CB20:CB26" si="25">IF(CA20&gt;=90,"Mumtaz",IF(CA20&gt;=80,"Jayyid Jiddan",IF(CA20&gt;=70,"Jayyid",IF(CA20&gt;=60,"Maqbul",""))))</f>
        <v>Jayyid</v>
      </c>
      <c r="CC20" s="118" t="str">
        <f>IFERROR(VLOOKUP(CB20,deskripsi!$C:$G,2,0),"")</f>
        <v>Membaca Al-Qur'an dengan cukup baik dan lancar, serta telah menerapkan  hukum tajwid dan makhorijul huruf dengan cukup baik</v>
      </c>
      <c r="CD20" s="119"/>
      <c r="CE20" s="119"/>
      <c r="CF20" s="120"/>
      <c r="CI20" s="30">
        <v>2</v>
      </c>
      <c r="CJ20" s="86" t="s">
        <v>11</v>
      </c>
      <c r="CK20" s="86"/>
      <c r="CL20" s="75"/>
      <c r="CM20" s="30">
        <f>VLOOKUP($H$1,'DATA SISWA'!$A:$M,9,0)</f>
        <v>70</v>
      </c>
      <c r="CN20" s="28" t="str">
        <f t="shared" ref="CN20:CN26" si="26">IF(CM20&gt;=90,"Mumtaz",IF(CM20&gt;=80,"Jayyid Jiddan",IF(CM20&gt;=70,"Jayyid",IF(CM20&gt;=60,"Maqbul",""))))</f>
        <v>Jayyid</v>
      </c>
      <c r="CO20" s="118" t="str">
        <f>IFERROR(VLOOKUP(CN20,deskripsi!$C:$G,2,0),"")</f>
        <v>Membaca Al-Qur'an dengan cukup baik dan lancar, serta telah menerapkan  hukum tajwid dan makhorijul huruf dengan cukup baik</v>
      </c>
      <c r="CP20" s="119"/>
      <c r="CQ20" s="119"/>
      <c r="CR20" s="120"/>
      <c r="CU20" s="30">
        <v>2</v>
      </c>
      <c r="CV20" s="86" t="s">
        <v>11</v>
      </c>
      <c r="CW20" s="86"/>
      <c r="CX20" s="75"/>
      <c r="CY20" s="30">
        <f>VLOOKUP($H$1,'DATA SISWA'!$A:$M,9,0)</f>
        <v>70</v>
      </c>
      <c r="CZ20" s="28" t="str">
        <f t="shared" ref="CZ20:CZ26" si="27">IF(CY20&gt;=90,"Mumtaz",IF(CY20&gt;=80,"Jayyid Jiddan",IF(CY20&gt;=70,"Jayyid",IF(CY20&gt;=60,"Maqbul",""))))</f>
        <v>Jayyid</v>
      </c>
      <c r="DA20" s="118" t="str">
        <f>IFERROR(VLOOKUP(CZ20,deskripsi!$C:$G,2,0),"")</f>
        <v>Membaca Al-Qur'an dengan cukup baik dan lancar, serta telah menerapkan  hukum tajwid dan makhorijul huruf dengan cukup baik</v>
      </c>
      <c r="DB20" s="119"/>
      <c r="DC20" s="119"/>
      <c r="DD20" s="120"/>
      <c r="DG20" s="30">
        <v>2</v>
      </c>
      <c r="DH20" s="86" t="s">
        <v>11</v>
      </c>
      <c r="DI20" s="86"/>
      <c r="DJ20" s="75"/>
      <c r="DK20" s="30">
        <f>VLOOKUP($H$1,'DATA SISWA'!$A:$M,9,0)</f>
        <v>70</v>
      </c>
      <c r="DL20" s="28" t="str">
        <f t="shared" ref="DL20:DL26" si="28">IF(DK20&gt;=90,"Mumtaz",IF(DK20&gt;=80,"Jayyid Jiddan",IF(DK20&gt;=70,"Jayyid",IF(DK20&gt;=60,"Maqbul",""))))</f>
        <v>Jayyid</v>
      </c>
      <c r="DM20" s="118" t="str">
        <f>IFERROR(VLOOKUP(DL20,deskripsi!$C:$G,2,0),"")</f>
        <v>Membaca Al-Qur'an dengan cukup baik dan lancar, serta telah menerapkan  hukum tajwid dan makhorijul huruf dengan cukup baik</v>
      </c>
      <c r="DN20" s="119"/>
      <c r="DO20" s="119"/>
      <c r="DP20" s="120"/>
      <c r="DU20" s="30">
        <v>2</v>
      </c>
      <c r="DV20" s="86" t="s">
        <v>11</v>
      </c>
      <c r="DW20" s="86"/>
      <c r="DX20" s="75"/>
      <c r="DY20" s="30">
        <f>VLOOKUP($H$1,'DATA SISWA'!$A:$M,9,0)</f>
        <v>70</v>
      </c>
      <c r="DZ20" s="28" t="str">
        <f t="shared" ref="DZ20:DZ26" si="29">IF(DY20&gt;=90,"Mumtaz",IF(DY20&gt;=80,"Jayyid Jiddan",IF(DY20&gt;=70,"Jayyid",IF(DY20&gt;=60,"Maqbul",""))))</f>
        <v>Jayyid</v>
      </c>
      <c r="EA20" s="118" t="str">
        <f>IFERROR(VLOOKUP(DZ20,deskripsi!$C:$G,2,0),"")</f>
        <v>Membaca Al-Qur'an dengan cukup baik dan lancar, serta telah menerapkan  hukum tajwid dan makhorijul huruf dengan cukup baik</v>
      </c>
      <c r="EB20" s="119"/>
      <c r="EC20" s="119"/>
      <c r="ED20" s="120"/>
      <c r="EG20" s="30">
        <v>2</v>
      </c>
      <c r="EH20" s="86" t="s">
        <v>11</v>
      </c>
      <c r="EI20" s="86"/>
      <c r="EJ20" s="75"/>
      <c r="EK20" s="30">
        <f>VLOOKUP($H$1,'DATA SISWA'!$A:$M,9,0)</f>
        <v>70</v>
      </c>
      <c r="EL20" s="28" t="str">
        <f t="shared" ref="EL20:EL26" si="30">IF(EK20&gt;=90,"Mumtaz",IF(EK20&gt;=80,"Jayyid Jiddan",IF(EK20&gt;=70,"Jayyid",IF(EK20&gt;=60,"Maqbul",""))))</f>
        <v>Jayyid</v>
      </c>
      <c r="EM20" s="118" t="str">
        <f>IFERROR(VLOOKUP(EL20,deskripsi!$C:$G,2,0),"")</f>
        <v>Membaca Al-Qur'an dengan cukup baik dan lancar, serta telah menerapkan  hukum tajwid dan makhorijul huruf dengan cukup baik</v>
      </c>
      <c r="EN20" s="119"/>
      <c r="EO20" s="119"/>
      <c r="EP20" s="120"/>
      <c r="ES20" s="30">
        <v>2</v>
      </c>
      <c r="ET20" s="86" t="s">
        <v>11</v>
      </c>
      <c r="EU20" s="86"/>
      <c r="EV20" s="75"/>
      <c r="EW20" s="30">
        <f>VLOOKUP($H$1,'DATA SISWA'!$A:$M,9,0)</f>
        <v>70</v>
      </c>
      <c r="EX20" s="28" t="str">
        <f t="shared" ref="EX20:EX26" si="31">IF(EW20&gt;=90,"Mumtaz",IF(EW20&gt;=80,"Jayyid Jiddan",IF(EW20&gt;=70,"Jayyid",IF(EW20&gt;=60,"Maqbul",""))))</f>
        <v>Jayyid</v>
      </c>
      <c r="EY20" s="118" t="str">
        <f>IFERROR(VLOOKUP(EX20,deskripsi!$C:$G,2,0),"")</f>
        <v>Membaca Al-Qur'an dengan cukup baik dan lancar, serta telah menerapkan  hukum tajwid dan makhorijul huruf dengan cukup baik</v>
      </c>
      <c r="EZ20" s="119"/>
      <c r="FA20" s="119"/>
      <c r="FB20" s="120"/>
      <c r="FE20" s="30">
        <v>2</v>
      </c>
      <c r="FF20" s="86" t="s">
        <v>11</v>
      </c>
      <c r="FG20" s="86"/>
      <c r="FH20" s="75"/>
      <c r="FI20" s="30">
        <f>VLOOKUP($H$1,'DATA SISWA'!$A:$M,9,0)</f>
        <v>70</v>
      </c>
      <c r="FJ20" s="28" t="str">
        <f t="shared" ref="FJ20:FJ26" si="32">IF(FI20&gt;=90,"Mumtaz",IF(FI20&gt;=80,"Jayyid Jiddan",IF(FI20&gt;=70,"Jayyid",IF(FI20&gt;=60,"Maqbul",""))))</f>
        <v>Jayyid</v>
      </c>
      <c r="FK20" s="118" t="str">
        <f>IFERROR(VLOOKUP(FJ20,deskripsi!$C:$G,2,0),"")</f>
        <v>Membaca Al-Qur'an dengan cukup baik dan lancar, serta telah menerapkan  hukum tajwid dan makhorijul huruf dengan cukup baik</v>
      </c>
      <c r="FL20" s="119"/>
      <c r="FM20" s="119"/>
      <c r="FN20" s="120"/>
      <c r="FQ20" s="30">
        <v>2</v>
      </c>
      <c r="FR20" s="86" t="s">
        <v>11</v>
      </c>
      <c r="FS20" s="86"/>
      <c r="FT20" s="75"/>
      <c r="FU20" s="30">
        <f>VLOOKUP($H$1,'DATA SISWA'!$A:$M,9,0)</f>
        <v>70</v>
      </c>
      <c r="FV20" s="28" t="str">
        <f t="shared" ref="FV20:FV26" si="33">IF(FU20&gt;=90,"Mumtaz",IF(FU20&gt;=80,"Jayyid Jiddan",IF(FU20&gt;=70,"Jayyid",IF(FU20&gt;=60,"Maqbul",""))))</f>
        <v>Jayyid</v>
      </c>
      <c r="FW20" s="118" t="str">
        <f>IFERROR(VLOOKUP(FV20,deskripsi!$C:$G,2,0),"")</f>
        <v>Membaca Al-Qur'an dengan cukup baik dan lancar, serta telah menerapkan  hukum tajwid dan makhorijul huruf dengan cukup baik</v>
      </c>
      <c r="FX20" s="119"/>
      <c r="FY20" s="119"/>
      <c r="FZ20" s="120"/>
      <c r="GC20" s="30">
        <v>2</v>
      </c>
      <c r="GD20" s="86" t="s">
        <v>11</v>
      </c>
      <c r="GE20" s="86"/>
      <c r="GF20" s="75"/>
      <c r="GG20" s="30">
        <f>VLOOKUP($H$1,'DATA SISWA'!$A:$M,9,0)</f>
        <v>70</v>
      </c>
      <c r="GH20" s="28" t="str">
        <f t="shared" ref="GH20:GH26" si="34">IF(GG20&gt;=90,"Mumtaz",IF(GG20&gt;=80,"Jayyid Jiddan",IF(GG20&gt;=70,"Jayyid",IF(GG20&gt;=60,"Maqbul",""))))</f>
        <v>Jayyid</v>
      </c>
      <c r="GI20" s="118" t="str">
        <f>IFERROR(VLOOKUP(GH20,deskripsi!$C:$G,2,0),"")</f>
        <v>Membaca Al-Qur'an dengan cukup baik dan lancar, serta telah menerapkan  hukum tajwid dan makhorijul huruf dengan cukup baik</v>
      </c>
      <c r="GJ20" s="119"/>
      <c r="GK20" s="119"/>
      <c r="GL20" s="120"/>
      <c r="GO20" s="30">
        <v>2</v>
      </c>
      <c r="GP20" s="86" t="s">
        <v>11</v>
      </c>
      <c r="GQ20" s="86"/>
      <c r="GR20" s="75"/>
      <c r="GS20" s="30">
        <f>VLOOKUP($H$1,'DATA SISWA'!$A:$M,9,0)</f>
        <v>70</v>
      </c>
      <c r="GT20" s="28" t="str">
        <f t="shared" ref="GT20:GT26" si="35">IF(GS20&gt;=90,"Mumtaz",IF(GS20&gt;=80,"Jayyid Jiddan",IF(GS20&gt;=70,"Jayyid",IF(GS20&gt;=60,"Maqbul",""))))</f>
        <v>Jayyid</v>
      </c>
      <c r="GU20" s="118" t="str">
        <f>IFERROR(VLOOKUP(GT20,deskripsi!$C:$G,2,0),"")</f>
        <v>Membaca Al-Qur'an dengan cukup baik dan lancar, serta telah menerapkan  hukum tajwid dan makhorijul huruf dengan cukup baik</v>
      </c>
      <c r="GV20" s="119"/>
      <c r="GW20" s="119"/>
      <c r="GX20" s="120"/>
      <c r="HA20" s="30">
        <v>2</v>
      </c>
      <c r="HB20" s="86" t="s">
        <v>11</v>
      </c>
      <c r="HC20" s="86"/>
      <c r="HD20" s="75"/>
      <c r="HE20" s="30">
        <f>VLOOKUP($H$1,'DATA SISWA'!$A:$M,9,0)</f>
        <v>70</v>
      </c>
      <c r="HF20" s="28" t="str">
        <f t="shared" ref="HF20:HF26" si="36">IF(HE20&gt;=90,"Mumtaz",IF(HE20&gt;=80,"Jayyid Jiddan",IF(HE20&gt;=70,"Jayyid",IF(HE20&gt;=60,"Maqbul",""))))</f>
        <v>Jayyid</v>
      </c>
      <c r="HG20" s="118" t="str">
        <f>IFERROR(VLOOKUP(HF20,deskripsi!$C:$G,2,0),"")</f>
        <v>Membaca Al-Qur'an dengan cukup baik dan lancar, serta telah menerapkan  hukum tajwid dan makhorijul huruf dengan cukup baik</v>
      </c>
      <c r="HH20" s="119"/>
      <c r="HI20" s="119"/>
      <c r="HJ20" s="120"/>
      <c r="HM20" s="30">
        <v>2</v>
      </c>
      <c r="HN20" s="86" t="s">
        <v>11</v>
      </c>
      <c r="HO20" s="86"/>
      <c r="HP20" s="75"/>
      <c r="HQ20" s="30">
        <f>VLOOKUP($H$1,'DATA SISWA'!$A:$M,9,0)</f>
        <v>70</v>
      </c>
      <c r="HR20" s="28" t="str">
        <f t="shared" ref="HR20:HR26" si="37">IF(HQ20&gt;=90,"Mumtaz",IF(HQ20&gt;=80,"Jayyid Jiddan",IF(HQ20&gt;=70,"Jayyid",IF(HQ20&gt;=60,"Maqbul",""))))</f>
        <v>Jayyid</v>
      </c>
      <c r="HS20" s="118" t="str">
        <f>IFERROR(VLOOKUP(HR20,deskripsi!$C:$G,2,0),"")</f>
        <v>Membaca Al-Qur'an dengan cukup baik dan lancar, serta telah menerapkan  hukum tajwid dan makhorijul huruf dengan cukup baik</v>
      </c>
      <c r="HT20" s="119"/>
      <c r="HU20" s="119"/>
      <c r="HV20" s="120"/>
      <c r="HY20" s="30">
        <v>2</v>
      </c>
      <c r="HZ20" s="86" t="s">
        <v>11</v>
      </c>
      <c r="IA20" s="86"/>
      <c r="IB20" s="75"/>
      <c r="IC20" s="30">
        <f>VLOOKUP($H$1,'DATA SISWA'!$A:$M,9,0)</f>
        <v>70</v>
      </c>
      <c r="ID20" s="28" t="str">
        <f t="shared" ref="ID20:ID26" si="38">IF(IC20&gt;=90,"Mumtaz",IF(IC20&gt;=80,"Jayyid Jiddan",IF(IC20&gt;=70,"Jayyid",IF(IC20&gt;=60,"Maqbul",""))))</f>
        <v>Jayyid</v>
      </c>
      <c r="IE20" s="118" t="str">
        <f>IFERROR(VLOOKUP(ID20,deskripsi!$C:$G,2,0),"")</f>
        <v>Membaca Al-Qur'an dengan cukup baik dan lancar, serta telah menerapkan  hukum tajwid dan makhorijul huruf dengan cukup baik</v>
      </c>
      <c r="IF20" s="119"/>
      <c r="IG20" s="119"/>
      <c r="IH20" s="120"/>
    </row>
    <row r="21" spans="3:242" s="33" customFormat="1" ht="30" customHeight="1" x14ac:dyDescent="0.2">
      <c r="C21" s="30">
        <v>3</v>
      </c>
      <c r="D21" s="74" t="s">
        <v>105</v>
      </c>
      <c r="E21" s="86"/>
      <c r="F21" s="75"/>
      <c r="G21" s="30">
        <f>VLOOKUP($H$1,'DATA SISWA'!$A:$M,10,0)</f>
        <v>70</v>
      </c>
      <c r="H21" s="28" t="str">
        <f t="shared" si="0"/>
        <v>Jayyid</v>
      </c>
      <c r="I21" s="118" t="str">
        <f>IFERROR(VLOOKUP(H21,deskripsi!$C:$G,3,0),"")</f>
        <v xml:space="preserve">Cukup rajin mengikuti kegiatan Halaqoh Qur'an  </v>
      </c>
      <c r="J21" s="119"/>
      <c r="K21" s="119"/>
      <c r="L21" s="120"/>
      <c r="O21" s="30">
        <v>3</v>
      </c>
      <c r="P21" s="74" t="s">
        <v>105</v>
      </c>
      <c r="Q21" s="86"/>
      <c r="R21" s="75"/>
      <c r="S21" s="30">
        <f>VLOOKUP($H$1,'DATA SISWA'!$A:$M,10,0)</f>
        <v>70</v>
      </c>
      <c r="T21" s="28" t="str">
        <f t="shared" si="20"/>
        <v>Jayyid</v>
      </c>
      <c r="U21" s="118" t="str">
        <f>IFERROR(VLOOKUP(T21,deskripsi!$C:$G,3,0),"")</f>
        <v xml:space="preserve">Cukup rajin mengikuti kegiatan Halaqoh Qur'an  </v>
      </c>
      <c r="V21" s="119"/>
      <c r="W21" s="119"/>
      <c r="X21" s="120"/>
      <c r="AA21" s="30">
        <v>3</v>
      </c>
      <c r="AB21" s="74" t="s">
        <v>105</v>
      </c>
      <c r="AC21" s="86"/>
      <c r="AD21" s="75"/>
      <c r="AE21" s="30">
        <f>VLOOKUP($H$1,'DATA SISWA'!$A:$M,10,0)</f>
        <v>70</v>
      </c>
      <c r="AF21" s="28" t="str">
        <f t="shared" si="21"/>
        <v>Jayyid</v>
      </c>
      <c r="AG21" s="118" t="str">
        <f>IFERROR(VLOOKUP(AF21,deskripsi!$C:$G,3,0),"")</f>
        <v xml:space="preserve">Cukup rajin mengikuti kegiatan Halaqoh Qur'an  </v>
      </c>
      <c r="AH21" s="119"/>
      <c r="AI21" s="119"/>
      <c r="AJ21" s="120"/>
      <c r="AM21" s="30">
        <v>3</v>
      </c>
      <c r="AN21" s="74" t="s">
        <v>105</v>
      </c>
      <c r="AO21" s="86"/>
      <c r="AP21" s="75"/>
      <c r="AQ21" s="30">
        <f>VLOOKUP($H$1,'DATA SISWA'!$A:$M,10,0)</f>
        <v>70</v>
      </c>
      <c r="AR21" s="28" t="str">
        <f t="shared" si="22"/>
        <v>Jayyid</v>
      </c>
      <c r="AS21" s="118" t="str">
        <f>IFERROR(VLOOKUP(AR21,deskripsi!$C:$G,3,0),"")</f>
        <v xml:space="preserve">Cukup rajin mengikuti kegiatan Halaqoh Qur'an  </v>
      </c>
      <c r="AT21" s="119"/>
      <c r="AU21" s="119"/>
      <c r="AV21" s="120"/>
      <c r="AY21" s="30">
        <v>3</v>
      </c>
      <c r="AZ21" s="74" t="s">
        <v>105</v>
      </c>
      <c r="BA21" s="86"/>
      <c r="BB21" s="75"/>
      <c r="BC21" s="30">
        <f>VLOOKUP($H$1,'DATA SISWA'!$A:$M,10,0)</f>
        <v>70</v>
      </c>
      <c r="BD21" s="28" t="str">
        <f t="shared" si="23"/>
        <v>Jayyid</v>
      </c>
      <c r="BE21" s="118" t="str">
        <f>IFERROR(VLOOKUP(BD21,deskripsi!$C:$G,3,0),"")</f>
        <v xml:space="preserve">Cukup rajin mengikuti kegiatan Halaqoh Qur'an  </v>
      </c>
      <c r="BF21" s="119"/>
      <c r="BG21" s="119"/>
      <c r="BH21" s="120"/>
      <c r="BK21" s="30">
        <v>3</v>
      </c>
      <c r="BL21" s="74" t="s">
        <v>105</v>
      </c>
      <c r="BM21" s="86"/>
      <c r="BN21" s="75"/>
      <c r="BO21" s="30">
        <f>VLOOKUP($H$1,'DATA SISWA'!$A:$M,10,0)</f>
        <v>70</v>
      </c>
      <c r="BP21" s="28" t="str">
        <f t="shared" si="24"/>
        <v>Jayyid</v>
      </c>
      <c r="BQ21" s="118" t="str">
        <f>IFERROR(VLOOKUP(BP21,deskripsi!$C:$G,3,0),"")</f>
        <v xml:space="preserve">Cukup rajin mengikuti kegiatan Halaqoh Qur'an  </v>
      </c>
      <c r="BR21" s="119"/>
      <c r="BS21" s="119"/>
      <c r="BT21" s="120"/>
      <c r="BW21" s="30">
        <v>3</v>
      </c>
      <c r="BX21" s="74" t="s">
        <v>105</v>
      </c>
      <c r="BY21" s="86"/>
      <c r="BZ21" s="75"/>
      <c r="CA21" s="30">
        <f>VLOOKUP($H$1,'DATA SISWA'!$A:$M,10,0)</f>
        <v>70</v>
      </c>
      <c r="CB21" s="28" t="str">
        <f t="shared" si="25"/>
        <v>Jayyid</v>
      </c>
      <c r="CC21" s="118" t="str">
        <f>IFERROR(VLOOKUP(CB21,deskripsi!$C:$G,3,0),"")</f>
        <v xml:space="preserve">Cukup rajin mengikuti kegiatan Halaqoh Qur'an  </v>
      </c>
      <c r="CD21" s="119"/>
      <c r="CE21" s="119"/>
      <c r="CF21" s="120"/>
      <c r="CI21" s="30">
        <v>3</v>
      </c>
      <c r="CJ21" s="74" t="s">
        <v>105</v>
      </c>
      <c r="CK21" s="86"/>
      <c r="CL21" s="75"/>
      <c r="CM21" s="30">
        <f>VLOOKUP($H$1,'DATA SISWA'!$A:$M,10,0)</f>
        <v>70</v>
      </c>
      <c r="CN21" s="28" t="str">
        <f t="shared" si="26"/>
        <v>Jayyid</v>
      </c>
      <c r="CO21" s="118" t="str">
        <f>IFERROR(VLOOKUP(CN21,deskripsi!$C:$G,3,0),"")</f>
        <v xml:space="preserve">Cukup rajin mengikuti kegiatan Halaqoh Qur'an  </v>
      </c>
      <c r="CP21" s="119"/>
      <c r="CQ21" s="119"/>
      <c r="CR21" s="120"/>
      <c r="CU21" s="30">
        <v>3</v>
      </c>
      <c r="CV21" s="74" t="s">
        <v>105</v>
      </c>
      <c r="CW21" s="86"/>
      <c r="CX21" s="75"/>
      <c r="CY21" s="30">
        <f>VLOOKUP($H$1,'DATA SISWA'!$A:$M,10,0)</f>
        <v>70</v>
      </c>
      <c r="CZ21" s="28" t="str">
        <f t="shared" si="27"/>
        <v>Jayyid</v>
      </c>
      <c r="DA21" s="118" t="str">
        <f>IFERROR(VLOOKUP(CZ21,deskripsi!$C:$G,3,0),"")</f>
        <v xml:space="preserve">Cukup rajin mengikuti kegiatan Halaqoh Qur'an  </v>
      </c>
      <c r="DB21" s="119"/>
      <c r="DC21" s="119"/>
      <c r="DD21" s="120"/>
      <c r="DG21" s="30">
        <v>3</v>
      </c>
      <c r="DH21" s="74" t="s">
        <v>105</v>
      </c>
      <c r="DI21" s="86"/>
      <c r="DJ21" s="75"/>
      <c r="DK21" s="30">
        <f>VLOOKUP($H$1,'DATA SISWA'!$A:$M,10,0)</f>
        <v>70</v>
      </c>
      <c r="DL21" s="28" t="str">
        <f t="shared" si="28"/>
        <v>Jayyid</v>
      </c>
      <c r="DM21" s="118" t="str">
        <f>IFERROR(VLOOKUP(DL21,deskripsi!$C:$G,3,0),"")</f>
        <v xml:space="preserve">Cukup rajin mengikuti kegiatan Halaqoh Qur'an  </v>
      </c>
      <c r="DN21" s="119"/>
      <c r="DO21" s="119"/>
      <c r="DP21" s="120"/>
      <c r="DU21" s="30">
        <v>3</v>
      </c>
      <c r="DV21" s="74" t="s">
        <v>105</v>
      </c>
      <c r="DW21" s="86"/>
      <c r="DX21" s="75"/>
      <c r="DY21" s="30">
        <f>VLOOKUP($H$1,'DATA SISWA'!$A:$M,10,0)</f>
        <v>70</v>
      </c>
      <c r="DZ21" s="28" t="str">
        <f t="shared" si="29"/>
        <v>Jayyid</v>
      </c>
      <c r="EA21" s="118" t="str">
        <f>IFERROR(VLOOKUP(DZ21,deskripsi!$C:$G,3,0),"")</f>
        <v xml:space="preserve">Cukup rajin mengikuti kegiatan Halaqoh Qur'an  </v>
      </c>
      <c r="EB21" s="119"/>
      <c r="EC21" s="119"/>
      <c r="ED21" s="120"/>
      <c r="EG21" s="30">
        <v>3</v>
      </c>
      <c r="EH21" s="74" t="s">
        <v>105</v>
      </c>
      <c r="EI21" s="86"/>
      <c r="EJ21" s="75"/>
      <c r="EK21" s="30">
        <f>VLOOKUP($H$1,'DATA SISWA'!$A:$M,10,0)</f>
        <v>70</v>
      </c>
      <c r="EL21" s="28" t="str">
        <f t="shared" si="30"/>
        <v>Jayyid</v>
      </c>
      <c r="EM21" s="118" t="str">
        <f>IFERROR(VLOOKUP(EL21,deskripsi!$C:$G,3,0),"")</f>
        <v xml:space="preserve">Cukup rajin mengikuti kegiatan Halaqoh Qur'an  </v>
      </c>
      <c r="EN21" s="119"/>
      <c r="EO21" s="119"/>
      <c r="EP21" s="120"/>
      <c r="ES21" s="30">
        <v>3</v>
      </c>
      <c r="ET21" s="74" t="s">
        <v>105</v>
      </c>
      <c r="EU21" s="86"/>
      <c r="EV21" s="75"/>
      <c r="EW21" s="30">
        <f>VLOOKUP($H$1,'DATA SISWA'!$A:$M,10,0)</f>
        <v>70</v>
      </c>
      <c r="EX21" s="28" t="str">
        <f t="shared" si="31"/>
        <v>Jayyid</v>
      </c>
      <c r="EY21" s="118" t="str">
        <f>IFERROR(VLOOKUP(EX21,deskripsi!$C:$G,3,0),"")</f>
        <v xml:space="preserve">Cukup rajin mengikuti kegiatan Halaqoh Qur'an  </v>
      </c>
      <c r="EZ21" s="119"/>
      <c r="FA21" s="119"/>
      <c r="FB21" s="120"/>
      <c r="FE21" s="30">
        <v>3</v>
      </c>
      <c r="FF21" s="74" t="s">
        <v>105</v>
      </c>
      <c r="FG21" s="86"/>
      <c r="FH21" s="75"/>
      <c r="FI21" s="30">
        <f>VLOOKUP($H$1,'DATA SISWA'!$A:$M,10,0)</f>
        <v>70</v>
      </c>
      <c r="FJ21" s="28" t="str">
        <f t="shared" si="32"/>
        <v>Jayyid</v>
      </c>
      <c r="FK21" s="118" t="str">
        <f>IFERROR(VLOOKUP(FJ21,deskripsi!$C:$G,3,0),"")</f>
        <v xml:space="preserve">Cukup rajin mengikuti kegiatan Halaqoh Qur'an  </v>
      </c>
      <c r="FL21" s="119"/>
      <c r="FM21" s="119"/>
      <c r="FN21" s="120"/>
      <c r="FQ21" s="30">
        <v>3</v>
      </c>
      <c r="FR21" s="74" t="s">
        <v>105</v>
      </c>
      <c r="FS21" s="86"/>
      <c r="FT21" s="75"/>
      <c r="FU21" s="30">
        <f>VLOOKUP($H$1,'DATA SISWA'!$A:$M,10,0)</f>
        <v>70</v>
      </c>
      <c r="FV21" s="28" t="str">
        <f t="shared" si="33"/>
        <v>Jayyid</v>
      </c>
      <c r="FW21" s="118" t="str">
        <f>IFERROR(VLOOKUP(FV21,deskripsi!$C:$G,3,0),"")</f>
        <v xml:space="preserve">Cukup rajin mengikuti kegiatan Halaqoh Qur'an  </v>
      </c>
      <c r="FX21" s="119"/>
      <c r="FY21" s="119"/>
      <c r="FZ21" s="120"/>
      <c r="GC21" s="30">
        <v>3</v>
      </c>
      <c r="GD21" s="74" t="s">
        <v>105</v>
      </c>
      <c r="GE21" s="86"/>
      <c r="GF21" s="75"/>
      <c r="GG21" s="30">
        <f>VLOOKUP($H$1,'DATA SISWA'!$A:$M,10,0)</f>
        <v>70</v>
      </c>
      <c r="GH21" s="28" t="str">
        <f t="shared" si="34"/>
        <v>Jayyid</v>
      </c>
      <c r="GI21" s="118" t="str">
        <f>IFERROR(VLOOKUP(GH21,deskripsi!$C:$G,3,0),"")</f>
        <v xml:space="preserve">Cukup rajin mengikuti kegiatan Halaqoh Qur'an  </v>
      </c>
      <c r="GJ21" s="119"/>
      <c r="GK21" s="119"/>
      <c r="GL21" s="120"/>
      <c r="GO21" s="30">
        <v>3</v>
      </c>
      <c r="GP21" s="74" t="s">
        <v>105</v>
      </c>
      <c r="GQ21" s="86"/>
      <c r="GR21" s="75"/>
      <c r="GS21" s="30">
        <f>VLOOKUP($H$1,'DATA SISWA'!$A:$M,10,0)</f>
        <v>70</v>
      </c>
      <c r="GT21" s="28" t="str">
        <f t="shared" si="35"/>
        <v>Jayyid</v>
      </c>
      <c r="GU21" s="118" t="str">
        <f>IFERROR(VLOOKUP(GT21,deskripsi!$C:$G,3,0),"")</f>
        <v xml:space="preserve">Cukup rajin mengikuti kegiatan Halaqoh Qur'an  </v>
      </c>
      <c r="GV21" s="119"/>
      <c r="GW21" s="119"/>
      <c r="GX21" s="120"/>
      <c r="HA21" s="30">
        <v>3</v>
      </c>
      <c r="HB21" s="74" t="s">
        <v>105</v>
      </c>
      <c r="HC21" s="86"/>
      <c r="HD21" s="75"/>
      <c r="HE21" s="30">
        <f>VLOOKUP($H$1,'DATA SISWA'!$A:$M,10,0)</f>
        <v>70</v>
      </c>
      <c r="HF21" s="28" t="str">
        <f t="shared" si="36"/>
        <v>Jayyid</v>
      </c>
      <c r="HG21" s="118" t="str">
        <f>IFERROR(VLOOKUP(HF21,deskripsi!$C:$G,3,0),"")</f>
        <v xml:space="preserve">Cukup rajin mengikuti kegiatan Halaqoh Qur'an  </v>
      </c>
      <c r="HH21" s="119"/>
      <c r="HI21" s="119"/>
      <c r="HJ21" s="120"/>
      <c r="HM21" s="30">
        <v>3</v>
      </c>
      <c r="HN21" s="74" t="s">
        <v>105</v>
      </c>
      <c r="HO21" s="86"/>
      <c r="HP21" s="75"/>
      <c r="HQ21" s="30">
        <f>VLOOKUP($H$1,'DATA SISWA'!$A:$M,10,0)</f>
        <v>70</v>
      </c>
      <c r="HR21" s="28" t="str">
        <f t="shared" si="37"/>
        <v>Jayyid</v>
      </c>
      <c r="HS21" s="118" t="str">
        <f>IFERROR(VLOOKUP(HR21,deskripsi!$C:$G,3,0),"")</f>
        <v xml:space="preserve">Cukup rajin mengikuti kegiatan Halaqoh Qur'an  </v>
      </c>
      <c r="HT21" s="119"/>
      <c r="HU21" s="119"/>
      <c r="HV21" s="120"/>
      <c r="HY21" s="30">
        <v>3</v>
      </c>
      <c r="HZ21" s="74" t="s">
        <v>105</v>
      </c>
      <c r="IA21" s="86"/>
      <c r="IB21" s="75"/>
      <c r="IC21" s="30">
        <f>VLOOKUP($H$1,'DATA SISWA'!$A:$M,10,0)</f>
        <v>70</v>
      </c>
      <c r="ID21" s="28" t="str">
        <f t="shared" si="38"/>
        <v>Jayyid</v>
      </c>
      <c r="IE21" s="118" t="str">
        <f>IFERROR(VLOOKUP(ID21,deskripsi!$C:$G,3,0),"")</f>
        <v xml:space="preserve">Cukup rajin mengikuti kegiatan Halaqoh Qur'an  </v>
      </c>
      <c r="IF21" s="119"/>
      <c r="IG21" s="119"/>
      <c r="IH21" s="120"/>
    </row>
    <row r="22" spans="3:242" ht="30" customHeight="1" x14ac:dyDescent="0.2">
      <c r="C22" s="30">
        <v>4</v>
      </c>
      <c r="D22" s="71" t="s">
        <v>12</v>
      </c>
      <c r="E22" s="72"/>
      <c r="F22" s="73"/>
      <c r="G22" s="89"/>
      <c r="H22" s="90"/>
      <c r="I22" s="90"/>
      <c r="J22" s="90"/>
      <c r="K22" s="90"/>
      <c r="L22" s="91"/>
      <c r="O22" s="30">
        <v>4</v>
      </c>
      <c r="P22" s="71" t="s">
        <v>12</v>
      </c>
      <c r="Q22" s="72"/>
      <c r="R22" s="73"/>
      <c r="S22" s="89"/>
      <c r="T22" s="90"/>
      <c r="U22" s="90"/>
      <c r="V22" s="90"/>
      <c r="W22" s="90"/>
      <c r="X22" s="91"/>
      <c r="AA22" s="30">
        <v>4</v>
      </c>
      <c r="AB22" s="71" t="s">
        <v>12</v>
      </c>
      <c r="AC22" s="72"/>
      <c r="AD22" s="73"/>
      <c r="AE22" s="89"/>
      <c r="AF22" s="90"/>
      <c r="AG22" s="90"/>
      <c r="AH22" s="90"/>
      <c r="AI22" s="90"/>
      <c r="AJ22" s="91"/>
      <c r="AM22" s="30">
        <v>4</v>
      </c>
      <c r="AN22" s="71" t="s">
        <v>12</v>
      </c>
      <c r="AO22" s="72"/>
      <c r="AP22" s="73"/>
      <c r="AQ22" s="89"/>
      <c r="AR22" s="90"/>
      <c r="AS22" s="90"/>
      <c r="AT22" s="90"/>
      <c r="AU22" s="90"/>
      <c r="AV22" s="91"/>
      <c r="AY22" s="30">
        <v>4</v>
      </c>
      <c r="AZ22" s="71" t="s">
        <v>12</v>
      </c>
      <c r="BA22" s="72"/>
      <c r="BB22" s="73"/>
      <c r="BC22" s="89"/>
      <c r="BD22" s="90"/>
      <c r="BE22" s="90"/>
      <c r="BF22" s="90"/>
      <c r="BG22" s="90"/>
      <c r="BH22" s="91"/>
      <c r="BK22" s="30">
        <v>4</v>
      </c>
      <c r="BL22" s="71" t="s">
        <v>12</v>
      </c>
      <c r="BM22" s="72"/>
      <c r="BN22" s="73"/>
      <c r="BO22" s="89"/>
      <c r="BP22" s="90"/>
      <c r="BQ22" s="90"/>
      <c r="BR22" s="90"/>
      <c r="BS22" s="90"/>
      <c r="BT22" s="91"/>
      <c r="BW22" s="30">
        <v>4</v>
      </c>
      <c r="BX22" s="71" t="s">
        <v>12</v>
      </c>
      <c r="BY22" s="72"/>
      <c r="BZ22" s="73"/>
      <c r="CA22" s="89"/>
      <c r="CB22" s="90"/>
      <c r="CC22" s="90"/>
      <c r="CD22" s="90"/>
      <c r="CE22" s="90"/>
      <c r="CF22" s="91"/>
      <c r="CI22" s="30">
        <v>4</v>
      </c>
      <c r="CJ22" s="71" t="s">
        <v>12</v>
      </c>
      <c r="CK22" s="72"/>
      <c r="CL22" s="73"/>
      <c r="CM22" s="89"/>
      <c r="CN22" s="90"/>
      <c r="CO22" s="90"/>
      <c r="CP22" s="90"/>
      <c r="CQ22" s="90"/>
      <c r="CR22" s="91"/>
      <c r="CU22" s="30">
        <v>4</v>
      </c>
      <c r="CV22" s="71" t="s">
        <v>12</v>
      </c>
      <c r="CW22" s="72"/>
      <c r="CX22" s="73"/>
      <c r="CY22" s="89"/>
      <c r="CZ22" s="90"/>
      <c r="DA22" s="90"/>
      <c r="DB22" s="90"/>
      <c r="DC22" s="90"/>
      <c r="DD22" s="91"/>
      <c r="DG22" s="30">
        <v>4</v>
      </c>
      <c r="DH22" s="71" t="s">
        <v>12</v>
      </c>
      <c r="DI22" s="72"/>
      <c r="DJ22" s="73"/>
      <c r="DK22" s="89"/>
      <c r="DL22" s="90"/>
      <c r="DM22" s="90"/>
      <c r="DN22" s="90"/>
      <c r="DO22" s="90"/>
      <c r="DP22" s="91"/>
      <c r="DS22" s="33"/>
      <c r="DT22" s="33"/>
      <c r="DU22" s="30">
        <v>4</v>
      </c>
      <c r="DV22" s="71" t="s">
        <v>12</v>
      </c>
      <c r="DW22" s="72"/>
      <c r="DX22" s="73"/>
      <c r="DY22" s="89"/>
      <c r="DZ22" s="90"/>
      <c r="EA22" s="90"/>
      <c r="EB22" s="90"/>
      <c r="EC22" s="90"/>
      <c r="ED22" s="91"/>
      <c r="EE22" s="33"/>
      <c r="EF22" s="33"/>
      <c r="EG22" s="30">
        <v>4</v>
      </c>
      <c r="EH22" s="71" t="s">
        <v>12</v>
      </c>
      <c r="EI22" s="72"/>
      <c r="EJ22" s="73"/>
      <c r="EK22" s="89"/>
      <c r="EL22" s="90"/>
      <c r="EM22" s="90"/>
      <c r="EN22" s="90"/>
      <c r="EO22" s="90"/>
      <c r="EP22" s="91"/>
      <c r="EQ22" s="33"/>
      <c r="ER22" s="33"/>
      <c r="ES22" s="30">
        <v>4</v>
      </c>
      <c r="ET22" s="71" t="s">
        <v>12</v>
      </c>
      <c r="EU22" s="72"/>
      <c r="EV22" s="73"/>
      <c r="EW22" s="89"/>
      <c r="EX22" s="90"/>
      <c r="EY22" s="90"/>
      <c r="EZ22" s="90"/>
      <c r="FA22" s="90"/>
      <c r="FB22" s="91"/>
      <c r="FC22" s="33"/>
      <c r="FD22" s="33"/>
      <c r="FE22" s="30">
        <v>4</v>
      </c>
      <c r="FF22" s="71" t="s">
        <v>12</v>
      </c>
      <c r="FG22" s="72"/>
      <c r="FH22" s="73"/>
      <c r="FI22" s="89"/>
      <c r="FJ22" s="90"/>
      <c r="FK22" s="90"/>
      <c r="FL22" s="90"/>
      <c r="FM22" s="90"/>
      <c r="FN22" s="91"/>
      <c r="FO22" s="33"/>
      <c r="FP22" s="33"/>
      <c r="FQ22" s="30">
        <v>4</v>
      </c>
      <c r="FR22" s="71" t="s">
        <v>12</v>
      </c>
      <c r="FS22" s="72"/>
      <c r="FT22" s="73"/>
      <c r="FU22" s="89"/>
      <c r="FV22" s="90"/>
      <c r="FW22" s="90"/>
      <c r="FX22" s="90"/>
      <c r="FY22" s="90"/>
      <c r="FZ22" s="91"/>
      <c r="GA22" s="33"/>
      <c r="GB22" s="33"/>
      <c r="GC22" s="30">
        <v>4</v>
      </c>
      <c r="GD22" s="71" t="s">
        <v>12</v>
      </c>
      <c r="GE22" s="72"/>
      <c r="GF22" s="73"/>
      <c r="GG22" s="89"/>
      <c r="GH22" s="90"/>
      <c r="GI22" s="90"/>
      <c r="GJ22" s="90"/>
      <c r="GK22" s="90"/>
      <c r="GL22" s="91"/>
      <c r="GM22" s="33"/>
      <c r="GN22" s="33"/>
      <c r="GO22" s="30">
        <v>4</v>
      </c>
      <c r="GP22" s="71" t="s">
        <v>12</v>
      </c>
      <c r="GQ22" s="72"/>
      <c r="GR22" s="73"/>
      <c r="GS22" s="89"/>
      <c r="GT22" s="90"/>
      <c r="GU22" s="90"/>
      <c r="GV22" s="90"/>
      <c r="GW22" s="90"/>
      <c r="GX22" s="91"/>
      <c r="GY22" s="33"/>
      <c r="GZ22" s="33"/>
      <c r="HA22" s="30">
        <v>4</v>
      </c>
      <c r="HB22" s="71" t="s">
        <v>12</v>
      </c>
      <c r="HC22" s="72"/>
      <c r="HD22" s="73"/>
      <c r="HE22" s="89"/>
      <c r="HF22" s="90"/>
      <c r="HG22" s="90"/>
      <c r="HH22" s="90"/>
      <c r="HI22" s="90"/>
      <c r="HJ22" s="91"/>
      <c r="HK22" s="33"/>
      <c r="HL22" s="33"/>
      <c r="HM22" s="30">
        <v>4</v>
      </c>
      <c r="HN22" s="71" t="s">
        <v>12</v>
      </c>
      <c r="HO22" s="72"/>
      <c r="HP22" s="73"/>
      <c r="HQ22" s="89"/>
      <c r="HR22" s="90"/>
      <c r="HS22" s="90"/>
      <c r="HT22" s="90"/>
      <c r="HU22" s="90"/>
      <c r="HV22" s="91"/>
      <c r="HW22" s="33"/>
      <c r="HX22" s="33"/>
      <c r="HY22" s="30">
        <v>4</v>
      </c>
      <c r="HZ22" s="71" t="s">
        <v>12</v>
      </c>
      <c r="IA22" s="72"/>
      <c r="IB22" s="73"/>
      <c r="IC22" s="89"/>
      <c r="ID22" s="90"/>
      <c r="IE22" s="90"/>
      <c r="IF22" s="90"/>
      <c r="IG22" s="90"/>
      <c r="IH22" s="91"/>
    </row>
    <row r="23" spans="3:242" ht="30" customHeight="1" x14ac:dyDescent="0.2">
      <c r="C23" s="30" t="s">
        <v>98</v>
      </c>
      <c r="D23" s="71" t="s">
        <v>13</v>
      </c>
      <c r="E23" s="72"/>
      <c r="F23" s="73"/>
      <c r="G23" s="28">
        <f>VLOOKUP(H1,'DATA SISWA'!$A:$M,11,0)</f>
        <v>80</v>
      </c>
      <c r="H23" s="28" t="str">
        <f t="shared" ref="H23:H26" si="39">IF(G23&gt;=90,"Mumtaz",IF(G23&gt;=80,"Jayyid Jiddan",IF(G23&gt;=70,"Jayyid",IF(G23&gt;=60,"Maqbul",""))))</f>
        <v>Jayyid Jiddan</v>
      </c>
      <c r="I23" s="121" t="str">
        <f>IFERROR(VLOOKUP(H23,deskripsi!$C:$G,3,0),"")</f>
        <v xml:space="preserve">Rajin mengikuti kegiatan Halaqoh Qur'an  </v>
      </c>
      <c r="J23" s="121"/>
      <c r="K23" s="121"/>
      <c r="L23" s="121"/>
      <c r="O23" s="30" t="s">
        <v>98</v>
      </c>
      <c r="P23" s="71" t="s">
        <v>13</v>
      </c>
      <c r="Q23" s="72"/>
      <c r="R23" s="73"/>
      <c r="S23" s="28">
        <f>VLOOKUP(T1,'DATA SISWA'!$A:$M,11,0)</f>
        <v>60</v>
      </c>
      <c r="T23" s="28" t="str">
        <f t="shared" ref="T23:T26" si="40">IF(S23&gt;=90,"Mumtaz",IF(S23&gt;=80,"Jayyid Jiddan",IF(S23&gt;=70,"Jayyid",IF(S23&gt;=60,"Maqbul",""))))</f>
        <v>Maqbul</v>
      </c>
      <c r="U23" s="121" t="str">
        <f>IFERROR(VLOOKUP(T23,deskripsi!$C:$G,3,0),"")</f>
        <v xml:space="preserve">Kurang rajin mengikuti kegiatan Halaqoh Qur'an  </v>
      </c>
      <c r="V23" s="121"/>
      <c r="W23" s="121"/>
      <c r="X23" s="121"/>
      <c r="AA23" s="30" t="s">
        <v>98</v>
      </c>
      <c r="AB23" s="71" t="s">
        <v>13</v>
      </c>
      <c r="AC23" s="72"/>
      <c r="AD23" s="73"/>
      <c r="AE23" s="28">
        <f>VLOOKUP(AF1,'DATA SISWA'!$A:$M,11,0)</f>
        <v>70</v>
      </c>
      <c r="AF23" s="28" t="str">
        <f t="shared" ref="AF23:AF26" si="41">IF(AE23&gt;=90,"Mumtaz",IF(AE23&gt;=80,"Jayyid Jiddan",IF(AE23&gt;=70,"Jayyid",IF(AE23&gt;=60,"Maqbul",""))))</f>
        <v>Jayyid</v>
      </c>
      <c r="AG23" s="121" t="str">
        <f>IFERROR(VLOOKUP(AF23,deskripsi!$C:$G,3,0),"")</f>
        <v xml:space="preserve">Cukup rajin mengikuti kegiatan Halaqoh Qur'an  </v>
      </c>
      <c r="AH23" s="121"/>
      <c r="AI23" s="121"/>
      <c r="AJ23" s="121"/>
      <c r="AM23" s="30" t="s">
        <v>98</v>
      </c>
      <c r="AN23" s="71" t="s">
        <v>13</v>
      </c>
      <c r="AO23" s="72"/>
      <c r="AP23" s="73"/>
      <c r="AQ23" s="28">
        <f>VLOOKUP(AR1,'DATA SISWA'!$A:$M,11,0)</f>
        <v>80</v>
      </c>
      <c r="AR23" s="28" t="str">
        <f t="shared" ref="AR23:AR26" si="42">IF(AQ23&gt;=90,"Mumtaz",IF(AQ23&gt;=80,"Jayyid Jiddan",IF(AQ23&gt;=70,"Jayyid",IF(AQ23&gt;=60,"Maqbul",""))))</f>
        <v>Jayyid Jiddan</v>
      </c>
      <c r="AS23" s="121" t="str">
        <f>IFERROR(VLOOKUP(AR23,deskripsi!$C:$G,3,0),"")</f>
        <v xml:space="preserve">Rajin mengikuti kegiatan Halaqoh Qur'an  </v>
      </c>
      <c r="AT23" s="121"/>
      <c r="AU23" s="121"/>
      <c r="AV23" s="121"/>
      <c r="AY23" s="30" t="s">
        <v>98</v>
      </c>
      <c r="AZ23" s="71" t="s">
        <v>13</v>
      </c>
      <c r="BA23" s="72"/>
      <c r="BB23" s="73"/>
      <c r="BC23" s="28">
        <f>VLOOKUP(BD1,'DATA SISWA'!$A:$M,11,0)</f>
        <v>60</v>
      </c>
      <c r="BD23" s="28" t="str">
        <f t="shared" ref="BD23:BD26" si="43">IF(BC23&gt;=90,"Mumtaz",IF(BC23&gt;=80,"Jayyid Jiddan",IF(BC23&gt;=70,"Jayyid",IF(BC23&gt;=60,"Maqbul",""))))</f>
        <v>Maqbul</v>
      </c>
      <c r="BE23" s="121" t="str">
        <f>IFERROR(VLOOKUP(BD23,deskripsi!$C:$G,3,0),"")</f>
        <v xml:space="preserve">Kurang rajin mengikuti kegiatan Halaqoh Qur'an  </v>
      </c>
      <c r="BF23" s="121"/>
      <c r="BG23" s="121"/>
      <c r="BH23" s="121"/>
      <c r="BK23" s="30" t="s">
        <v>98</v>
      </c>
      <c r="BL23" s="71" t="s">
        <v>13</v>
      </c>
      <c r="BM23" s="72"/>
      <c r="BN23" s="73"/>
      <c r="BO23" s="28">
        <f>VLOOKUP(BP1,'DATA SISWA'!$A:$M,11,0)</f>
        <v>70</v>
      </c>
      <c r="BP23" s="28" t="str">
        <f t="shared" ref="BP23:BP26" si="44">IF(BO23&gt;=90,"Mumtaz",IF(BO23&gt;=80,"Jayyid Jiddan",IF(BO23&gt;=70,"Jayyid",IF(BO23&gt;=60,"Maqbul",""))))</f>
        <v>Jayyid</v>
      </c>
      <c r="BQ23" s="121" t="str">
        <f>IFERROR(VLOOKUP(BP23,deskripsi!$C:$G,3,0),"")</f>
        <v xml:space="preserve">Cukup rajin mengikuti kegiatan Halaqoh Qur'an  </v>
      </c>
      <c r="BR23" s="121"/>
      <c r="BS23" s="121"/>
      <c r="BT23" s="121"/>
      <c r="BW23" s="30" t="s">
        <v>98</v>
      </c>
      <c r="BX23" s="71" t="s">
        <v>13</v>
      </c>
      <c r="BY23" s="72"/>
      <c r="BZ23" s="73"/>
      <c r="CA23" s="28">
        <f>VLOOKUP(CB1,'DATA SISWA'!$A:$M,11,0)</f>
        <v>80</v>
      </c>
      <c r="CB23" s="28" t="str">
        <f t="shared" ref="CB23:CB26" si="45">IF(CA23&gt;=90,"Mumtaz",IF(CA23&gt;=80,"Jayyid Jiddan",IF(CA23&gt;=70,"Jayyid",IF(CA23&gt;=60,"Maqbul",""))))</f>
        <v>Jayyid Jiddan</v>
      </c>
      <c r="CC23" s="121" t="str">
        <f>IFERROR(VLOOKUP(CB23,deskripsi!$C:$G,3,0),"")</f>
        <v xml:space="preserve">Rajin mengikuti kegiatan Halaqoh Qur'an  </v>
      </c>
      <c r="CD23" s="121"/>
      <c r="CE23" s="121"/>
      <c r="CF23" s="121"/>
      <c r="CI23" s="30" t="s">
        <v>98</v>
      </c>
      <c r="CJ23" s="71" t="s">
        <v>13</v>
      </c>
      <c r="CK23" s="72"/>
      <c r="CL23" s="73"/>
      <c r="CM23" s="28">
        <f>VLOOKUP(CN1,'DATA SISWA'!$A:$M,11,0)</f>
        <v>60</v>
      </c>
      <c r="CN23" s="28" t="str">
        <f t="shared" ref="CN23:CN26" si="46">IF(CM23&gt;=90,"Mumtaz",IF(CM23&gt;=80,"Jayyid Jiddan",IF(CM23&gt;=70,"Jayyid",IF(CM23&gt;=60,"Maqbul",""))))</f>
        <v>Maqbul</v>
      </c>
      <c r="CO23" s="121" t="str">
        <f>IFERROR(VLOOKUP(CN23,deskripsi!$C:$G,3,0),"")</f>
        <v xml:space="preserve">Kurang rajin mengikuti kegiatan Halaqoh Qur'an  </v>
      </c>
      <c r="CP23" s="121"/>
      <c r="CQ23" s="121"/>
      <c r="CR23" s="121"/>
      <c r="CU23" s="30" t="s">
        <v>98</v>
      </c>
      <c r="CV23" s="71" t="s">
        <v>13</v>
      </c>
      <c r="CW23" s="72"/>
      <c r="CX23" s="73"/>
      <c r="CY23" s="28">
        <f>VLOOKUP(CZ1,'DATA SISWA'!$A:$M,11,0)</f>
        <v>70</v>
      </c>
      <c r="CZ23" s="28" t="str">
        <f t="shared" ref="CZ23:CZ26" si="47">IF(CY23&gt;=90,"Mumtaz",IF(CY23&gt;=80,"Jayyid Jiddan",IF(CY23&gt;=70,"Jayyid",IF(CY23&gt;=60,"Maqbul",""))))</f>
        <v>Jayyid</v>
      </c>
      <c r="DA23" s="121" t="str">
        <f>IFERROR(VLOOKUP(CZ23,deskripsi!$C:$G,3,0),"")</f>
        <v xml:space="preserve">Cukup rajin mengikuti kegiatan Halaqoh Qur'an  </v>
      </c>
      <c r="DB23" s="121"/>
      <c r="DC23" s="121"/>
      <c r="DD23" s="121"/>
      <c r="DG23" s="30" t="s">
        <v>98</v>
      </c>
      <c r="DH23" s="71" t="s">
        <v>13</v>
      </c>
      <c r="DI23" s="72"/>
      <c r="DJ23" s="73"/>
      <c r="DK23" s="28">
        <f>VLOOKUP(DL1,'DATA SISWA'!$A:$M,11,0)</f>
        <v>0</v>
      </c>
      <c r="DL23" s="28" t="str">
        <f t="shared" ref="DL23:DL26" si="48">IF(DK23&gt;=90,"Mumtaz",IF(DK23&gt;=80,"Jayyid Jiddan",IF(DK23&gt;=70,"Jayyid",IF(DK23&gt;=60,"Maqbul",""))))</f>
        <v/>
      </c>
      <c r="DM23" s="121" t="str">
        <f>IFERROR(VLOOKUP(DL23,deskripsi!$C:$G,3,0),"")</f>
        <v/>
      </c>
      <c r="DN23" s="121"/>
      <c r="DO23" s="121"/>
      <c r="DP23" s="121"/>
      <c r="DS23" s="33"/>
      <c r="DT23" s="33"/>
      <c r="DU23" s="30" t="s">
        <v>98</v>
      </c>
      <c r="DV23" s="71" t="s">
        <v>13</v>
      </c>
      <c r="DW23" s="72"/>
      <c r="DX23" s="73"/>
      <c r="DY23" s="28">
        <f>VLOOKUP(DZ1,'DATA SISWA'!$A:$M,11,0)</f>
        <v>0</v>
      </c>
      <c r="DZ23" s="28" t="str">
        <f t="shared" ref="DZ23:DZ26" si="49">IF(DY23&gt;=90,"Mumtaz",IF(DY23&gt;=80,"Jayyid Jiddan",IF(DY23&gt;=70,"Jayyid",IF(DY23&gt;=60,"Maqbul",""))))</f>
        <v/>
      </c>
      <c r="EA23" s="121" t="str">
        <f>IFERROR(VLOOKUP(DZ23,deskripsi!$C:$G,3,0),"")</f>
        <v/>
      </c>
      <c r="EB23" s="121"/>
      <c r="EC23" s="121"/>
      <c r="ED23" s="121"/>
      <c r="EE23" s="33"/>
      <c r="EF23" s="33"/>
      <c r="EG23" s="30" t="s">
        <v>98</v>
      </c>
      <c r="EH23" s="71" t="s">
        <v>13</v>
      </c>
      <c r="EI23" s="72"/>
      <c r="EJ23" s="73"/>
      <c r="EK23" s="28">
        <f>VLOOKUP(EL1,'DATA SISWA'!$A:$M,11,0)</f>
        <v>0</v>
      </c>
      <c r="EL23" s="28" t="str">
        <f t="shared" ref="EL23:EL26" si="50">IF(EK23&gt;=90,"Mumtaz",IF(EK23&gt;=80,"Jayyid Jiddan",IF(EK23&gt;=70,"Jayyid",IF(EK23&gt;=60,"Maqbul",""))))</f>
        <v/>
      </c>
      <c r="EM23" s="121" t="str">
        <f>IFERROR(VLOOKUP(EL23,deskripsi!$C:$G,3,0),"")</f>
        <v/>
      </c>
      <c r="EN23" s="121"/>
      <c r="EO23" s="121"/>
      <c r="EP23" s="121"/>
      <c r="EQ23" s="33"/>
      <c r="ER23" s="33"/>
      <c r="ES23" s="30" t="s">
        <v>98</v>
      </c>
      <c r="ET23" s="71" t="s">
        <v>13</v>
      </c>
      <c r="EU23" s="72"/>
      <c r="EV23" s="73"/>
      <c r="EW23" s="28">
        <f>VLOOKUP(EX1,'DATA SISWA'!$A:$M,11,0)</f>
        <v>0</v>
      </c>
      <c r="EX23" s="28" t="str">
        <f t="shared" ref="EX23:EX26" si="51">IF(EW23&gt;=90,"Mumtaz",IF(EW23&gt;=80,"Jayyid Jiddan",IF(EW23&gt;=70,"Jayyid",IF(EW23&gt;=60,"Maqbul",""))))</f>
        <v/>
      </c>
      <c r="EY23" s="121" t="str">
        <f>IFERROR(VLOOKUP(EX23,deskripsi!$C:$G,3,0),"")</f>
        <v/>
      </c>
      <c r="EZ23" s="121"/>
      <c r="FA23" s="121"/>
      <c r="FB23" s="121"/>
      <c r="FC23" s="33"/>
      <c r="FD23" s="33"/>
      <c r="FE23" s="30" t="s">
        <v>98</v>
      </c>
      <c r="FF23" s="71" t="s">
        <v>13</v>
      </c>
      <c r="FG23" s="72"/>
      <c r="FH23" s="73"/>
      <c r="FI23" s="28">
        <f>VLOOKUP(FJ1,'DATA SISWA'!$A:$M,11,0)</f>
        <v>0</v>
      </c>
      <c r="FJ23" s="28" t="str">
        <f t="shared" ref="FJ23:FJ26" si="52">IF(FI23&gt;=90,"Mumtaz",IF(FI23&gt;=80,"Jayyid Jiddan",IF(FI23&gt;=70,"Jayyid",IF(FI23&gt;=60,"Maqbul",""))))</f>
        <v/>
      </c>
      <c r="FK23" s="121" t="str">
        <f>IFERROR(VLOOKUP(FJ23,deskripsi!$C:$G,3,0),"")</f>
        <v/>
      </c>
      <c r="FL23" s="121"/>
      <c r="FM23" s="121"/>
      <c r="FN23" s="121"/>
      <c r="FO23" s="33"/>
      <c r="FP23" s="33"/>
      <c r="FQ23" s="30" t="s">
        <v>98</v>
      </c>
      <c r="FR23" s="71" t="s">
        <v>13</v>
      </c>
      <c r="FS23" s="72"/>
      <c r="FT23" s="73"/>
      <c r="FU23" s="28">
        <f>VLOOKUP(FV1,'DATA SISWA'!$A:$M,11,0)</f>
        <v>0</v>
      </c>
      <c r="FV23" s="28" t="str">
        <f t="shared" ref="FV23:FV26" si="53">IF(FU23&gt;=90,"Mumtaz",IF(FU23&gt;=80,"Jayyid Jiddan",IF(FU23&gt;=70,"Jayyid",IF(FU23&gt;=60,"Maqbul",""))))</f>
        <v/>
      </c>
      <c r="FW23" s="121" t="str">
        <f>IFERROR(VLOOKUP(FV23,deskripsi!$C:$G,3,0),"")</f>
        <v/>
      </c>
      <c r="FX23" s="121"/>
      <c r="FY23" s="121"/>
      <c r="FZ23" s="121"/>
      <c r="GA23" s="33"/>
      <c r="GB23" s="33"/>
      <c r="GC23" s="30" t="s">
        <v>98</v>
      </c>
      <c r="GD23" s="71" t="s">
        <v>13</v>
      </c>
      <c r="GE23" s="72"/>
      <c r="GF23" s="73"/>
      <c r="GG23" s="28">
        <f>VLOOKUP(GH1,'DATA SISWA'!$A:$M,11,0)</f>
        <v>0</v>
      </c>
      <c r="GH23" s="28" t="str">
        <f t="shared" ref="GH23:GH26" si="54">IF(GG23&gt;=90,"Mumtaz",IF(GG23&gt;=80,"Jayyid Jiddan",IF(GG23&gt;=70,"Jayyid",IF(GG23&gt;=60,"Maqbul",""))))</f>
        <v/>
      </c>
      <c r="GI23" s="121" t="str">
        <f>IFERROR(VLOOKUP(GH23,deskripsi!$C:$G,3,0),"")</f>
        <v/>
      </c>
      <c r="GJ23" s="121"/>
      <c r="GK23" s="121"/>
      <c r="GL23" s="121"/>
      <c r="GM23" s="33"/>
      <c r="GN23" s="33"/>
      <c r="GO23" s="30" t="s">
        <v>98</v>
      </c>
      <c r="GP23" s="71" t="s">
        <v>13</v>
      </c>
      <c r="GQ23" s="72"/>
      <c r="GR23" s="73"/>
      <c r="GS23" s="28">
        <f>VLOOKUP(GT1,'DATA SISWA'!$A:$M,11,0)</f>
        <v>0</v>
      </c>
      <c r="GT23" s="28" t="str">
        <f t="shared" ref="GT23:GT26" si="55">IF(GS23&gt;=90,"Mumtaz",IF(GS23&gt;=80,"Jayyid Jiddan",IF(GS23&gt;=70,"Jayyid",IF(GS23&gt;=60,"Maqbul",""))))</f>
        <v/>
      </c>
      <c r="GU23" s="121" t="str">
        <f>IFERROR(VLOOKUP(GT23,deskripsi!$C:$G,3,0),"")</f>
        <v/>
      </c>
      <c r="GV23" s="121"/>
      <c r="GW23" s="121"/>
      <c r="GX23" s="121"/>
      <c r="GY23" s="33"/>
      <c r="GZ23" s="33"/>
      <c r="HA23" s="30" t="s">
        <v>98</v>
      </c>
      <c r="HB23" s="71" t="s">
        <v>13</v>
      </c>
      <c r="HC23" s="72"/>
      <c r="HD23" s="73"/>
      <c r="HE23" s="28">
        <f>VLOOKUP(HF1,'DATA SISWA'!$A:$M,11,0)</f>
        <v>0</v>
      </c>
      <c r="HF23" s="28" t="str">
        <f t="shared" ref="HF23:HF26" si="56">IF(HE23&gt;=90,"Mumtaz",IF(HE23&gt;=80,"Jayyid Jiddan",IF(HE23&gt;=70,"Jayyid",IF(HE23&gt;=60,"Maqbul",""))))</f>
        <v/>
      </c>
      <c r="HG23" s="121" t="str">
        <f>IFERROR(VLOOKUP(HF23,deskripsi!$C:$G,3,0),"")</f>
        <v/>
      </c>
      <c r="HH23" s="121"/>
      <c r="HI23" s="121"/>
      <c r="HJ23" s="121"/>
      <c r="HK23" s="33"/>
      <c r="HL23" s="33"/>
      <c r="HM23" s="30" t="s">
        <v>98</v>
      </c>
      <c r="HN23" s="71" t="s">
        <v>13</v>
      </c>
      <c r="HO23" s="72"/>
      <c r="HP23" s="73"/>
      <c r="HQ23" s="28">
        <f>VLOOKUP(HR1,'DATA SISWA'!$A:$M,11,0)</f>
        <v>0</v>
      </c>
      <c r="HR23" s="28" t="str">
        <f t="shared" ref="HR23:HR26" si="57">IF(HQ23&gt;=90,"Mumtaz",IF(HQ23&gt;=80,"Jayyid Jiddan",IF(HQ23&gt;=70,"Jayyid",IF(HQ23&gt;=60,"Maqbul",""))))</f>
        <v/>
      </c>
      <c r="HS23" s="121" t="str">
        <f>IFERROR(VLOOKUP(HR23,deskripsi!$C:$G,3,0),"")</f>
        <v/>
      </c>
      <c r="HT23" s="121"/>
      <c r="HU23" s="121"/>
      <c r="HV23" s="121"/>
      <c r="HW23" s="33"/>
      <c r="HX23" s="33"/>
      <c r="HY23" s="30" t="s">
        <v>98</v>
      </c>
      <c r="HZ23" s="71" t="s">
        <v>13</v>
      </c>
      <c r="IA23" s="72"/>
      <c r="IB23" s="73"/>
      <c r="IC23" s="28">
        <f>VLOOKUP(ID1,'DATA SISWA'!$A:$M,11,0)</f>
        <v>0</v>
      </c>
      <c r="ID23" s="28" t="str">
        <f t="shared" ref="ID23:ID26" si="58">IF(IC23&gt;=90,"Mumtaz",IF(IC23&gt;=80,"Jayyid Jiddan",IF(IC23&gt;=70,"Jayyid",IF(IC23&gt;=60,"Maqbul",""))))</f>
        <v/>
      </c>
      <c r="IE23" s="121" t="str">
        <f>IFERROR(VLOOKUP(ID23,deskripsi!$C:$G,3,0),"")</f>
        <v/>
      </c>
      <c r="IF23" s="121"/>
      <c r="IG23" s="121"/>
      <c r="IH23" s="121"/>
    </row>
    <row r="24" spans="3:242" ht="30" customHeight="1" x14ac:dyDescent="0.2">
      <c r="C24" s="30" t="s">
        <v>99</v>
      </c>
      <c r="D24" s="71" t="s">
        <v>14</v>
      </c>
      <c r="E24" s="72"/>
      <c r="F24" s="73"/>
      <c r="G24" s="28">
        <f>VLOOKUP(H1,'DATA SISWA'!$A:$M,12,0)</f>
        <v>60</v>
      </c>
      <c r="H24" s="28" t="str">
        <f t="shared" si="39"/>
        <v>Maqbul</v>
      </c>
      <c r="I24" s="121" t="str">
        <f>IFERROR(VLOOKUP(H24,deskripsi!$C:$G,3,0),"")</f>
        <v xml:space="preserve">Kurang rajin mengikuti kegiatan Halaqoh Qur'an  </v>
      </c>
      <c r="J24" s="121"/>
      <c r="K24" s="121"/>
      <c r="L24" s="121"/>
      <c r="O24" s="30" t="s">
        <v>99</v>
      </c>
      <c r="P24" s="71" t="s">
        <v>14</v>
      </c>
      <c r="Q24" s="72"/>
      <c r="R24" s="73"/>
      <c r="S24" s="28">
        <f>VLOOKUP(T1,'DATA SISWA'!$A:$M,12,0)</f>
        <v>60</v>
      </c>
      <c r="T24" s="28" t="str">
        <f t="shared" si="40"/>
        <v>Maqbul</v>
      </c>
      <c r="U24" s="121" t="str">
        <f>IFERROR(VLOOKUP(T24,deskripsi!$C:$G,3,0),"")</f>
        <v xml:space="preserve">Kurang rajin mengikuti kegiatan Halaqoh Qur'an  </v>
      </c>
      <c r="V24" s="121"/>
      <c r="W24" s="121"/>
      <c r="X24" s="121"/>
      <c r="AA24" s="30" t="s">
        <v>99</v>
      </c>
      <c r="AB24" s="71" t="s">
        <v>14</v>
      </c>
      <c r="AC24" s="72"/>
      <c r="AD24" s="73"/>
      <c r="AE24" s="28">
        <f>VLOOKUP(AF1,'DATA SISWA'!$A:$M,12,0)</f>
        <v>70</v>
      </c>
      <c r="AF24" s="28" t="str">
        <f t="shared" si="41"/>
        <v>Jayyid</v>
      </c>
      <c r="AG24" s="121" t="str">
        <f>IFERROR(VLOOKUP(AF24,deskripsi!$C:$G,3,0),"")</f>
        <v xml:space="preserve">Cukup rajin mengikuti kegiatan Halaqoh Qur'an  </v>
      </c>
      <c r="AH24" s="121"/>
      <c r="AI24" s="121"/>
      <c r="AJ24" s="121"/>
      <c r="AM24" s="30" t="s">
        <v>99</v>
      </c>
      <c r="AN24" s="71" t="s">
        <v>14</v>
      </c>
      <c r="AO24" s="72"/>
      <c r="AP24" s="73"/>
      <c r="AQ24" s="28">
        <f>VLOOKUP(AR1,'DATA SISWA'!$A:$M,12,0)</f>
        <v>80</v>
      </c>
      <c r="AR24" s="28" t="str">
        <f t="shared" si="42"/>
        <v>Jayyid Jiddan</v>
      </c>
      <c r="AS24" s="121" t="str">
        <f>IFERROR(VLOOKUP(AR24,deskripsi!$C:$G,3,0),"")</f>
        <v xml:space="preserve">Rajin mengikuti kegiatan Halaqoh Qur'an  </v>
      </c>
      <c r="AT24" s="121"/>
      <c r="AU24" s="121"/>
      <c r="AV24" s="121"/>
      <c r="AY24" s="30" t="s">
        <v>99</v>
      </c>
      <c r="AZ24" s="71" t="s">
        <v>14</v>
      </c>
      <c r="BA24" s="72"/>
      <c r="BB24" s="73"/>
      <c r="BC24" s="28">
        <f>VLOOKUP(BD1,'DATA SISWA'!$A:$M,12,0)</f>
        <v>60</v>
      </c>
      <c r="BD24" s="28" t="str">
        <f t="shared" si="43"/>
        <v>Maqbul</v>
      </c>
      <c r="BE24" s="121" t="str">
        <f>IFERROR(VLOOKUP(BD24,deskripsi!$C:$G,3,0),"")</f>
        <v xml:space="preserve">Kurang rajin mengikuti kegiatan Halaqoh Qur'an  </v>
      </c>
      <c r="BF24" s="121"/>
      <c r="BG24" s="121"/>
      <c r="BH24" s="121"/>
      <c r="BK24" s="30" t="s">
        <v>99</v>
      </c>
      <c r="BL24" s="71" t="s">
        <v>14</v>
      </c>
      <c r="BM24" s="72"/>
      <c r="BN24" s="73"/>
      <c r="BO24" s="28">
        <f>VLOOKUP(BP1,'DATA SISWA'!$A:$M,12,0)</f>
        <v>70</v>
      </c>
      <c r="BP24" s="28" t="str">
        <f t="shared" si="44"/>
        <v>Jayyid</v>
      </c>
      <c r="BQ24" s="121" t="str">
        <f>IFERROR(VLOOKUP(BP24,deskripsi!$C:$G,3,0),"")</f>
        <v xml:space="preserve">Cukup rajin mengikuti kegiatan Halaqoh Qur'an  </v>
      </c>
      <c r="BR24" s="121"/>
      <c r="BS24" s="121"/>
      <c r="BT24" s="121"/>
      <c r="BW24" s="30" t="s">
        <v>99</v>
      </c>
      <c r="BX24" s="71" t="s">
        <v>14</v>
      </c>
      <c r="BY24" s="72"/>
      <c r="BZ24" s="73"/>
      <c r="CA24" s="28">
        <f>VLOOKUP(CB1,'DATA SISWA'!$A:$M,12,0)</f>
        <v>80</v>
      </c>
      <c r="CB24" s="28" t="str">
        <f t="shared" si="45"/>
        <v>Jayyid Jiddan</v>
      </c>
      <c r="CC24" s="121" t="str">
        <f>IFERROR(VLOOKUP(CB24,deskripsi!$C:$G,3,0),"")</f>
        <v xml:space="preserve">Rajin mengikuti kegiatan Halaqoh Qur'an  </v>
      </c>
      <c r="CD24" s="121"/>
      <c r="CE24" s="121"/>
      <c r="CF24" s="121"/>
      <c r="CI24" s="30" t="s">
        <v>99</v>
      </c>
      <c r="CJ24" s="71" t="s">
        <v>14</v>
      </c>
      <c r="CK24" s="72"/>
      <c r="CL24" s="73"/>
      <c r="CM24" s="28">
        <f>VLOOKUP(CN1,'DATA SISWA'!$A:$M,12,0)</f>
        <v>60</v>
      </c>
      <c r="CN24" s="28" t="str">
        <f t="shared" si="46"/>
        <v>Maqbul</v>
      </c>
      <c r="CO24" s="121" t="str">
        <f>IFERROR(VLOOKUP(CN24,deskripsi!$C:$G,3,0),"")</f>
        <v xml:space="preserve">Kurang rajin mengikuti kegiatan Halaqoh Qur'an  </v>
      </c>
      <c r="CP24" s="121"/>
      <c r="CQ24" s="121"/>
      <c r="CR24" s="121"/>
      <c r="CU24" s="30" t="s">
        <v>99</v>
      </c>
      <c r="CV24" s="71" t="s">
        <v>14</v>
      </c>
      <c r="CW24" s="72"/>
      <c r="CX24" s="73"/>
      <c r="CY24" s="28">
        <f>VLOOKUP(CZ1,'DATA SISWA'!$A:$M,12,0)</f>
        <v>70</v>
      </c>
      <c r="CZ24" s="28" t="str">
        <f t="shared" si="47"/>
        <v>Jayyid</v>
      </c>
      <c r="DA24" s="121" t="str">
        <f>IFERROR(VLOOKUP(CZ24,deskripsi!$C:$G,3,0),"")</f>
        <v xml:space="preserve">Cukup rajin mengikuti kegiatan Halaqoh Qur'an  </v>
      </c>
      <c r="DB24" s="121"/>
      <c r="DC24" s="121"/>
      <c r="DD24" s="121"/>
      <c r="DG24" s="30" t="s">
        <v>99</v>
      </c>
      <c r="DH24" s="71" t="s">
        <v>14</v>
      </c>
      <c r="DI24" s="72"/>
      <c r="DJ24" s="73"/>
      <c r="DK24" s="28">
        <f>VLOOKUP(DL1,'DATA SISWA'!$A:$M,12,0)</f>
        <v>0</v>
      </c>
      <c r="DL24" s="28" t="str">
        <f t="shared" si="48"/>
        <v/>
      </c>
      <c r="DM24" s="121" t="str">
        <f>IFERROR(VLOOKUP(DL24,deskripsi!$C:$G,3,0),"")</f>
        <v/>
      </c>
      <c r="DN24" s="121"/>
      <c r="DO24" s="121"/>
      <c r="DP24" s="121"/>
      <c r="DS24" s="33"/>
      <c r="DT24" s="33"/>
      <c r="DU24" s="30" t="s">
        <v>99</v>
      </c>
      <c r="DV24" s="71" t="s">
        <v>14</v>
      </c>
      <c r="DW24" s="72"/>
      <c r="DX24" s="73"/>
      <c r="DY24" s="28">
        <f>VLOOKUP(DZ1,'DATA SISWA'!$A:$M,12,0)</f>
        <v>0</v>
      </c>
      <c r="DZ24" s="28" t="str">
        <f t="shared" si="49"/>
        <v/>
      </c>
      <c r="EA24" s="121" t="str">
        <f>IFERROR(VLOOKUP(DZ24,deskripsi!$C:$G,3,0),"")</f>
        <v/>
      </c>
      <c r="EB24" s="121"/>
      <c r="EC24" s="121"/>
      <c r="ED24" s="121"/>
      <c r="EE24" s="33"/>
      <c r="EF24" s="33"/>
      <c r="EG24" s="30" t="s">
        <v>99</v>
      </c>
      <c r="EH24" s="71" t="s">
        <v>14</v>
      </c>
      <c r="EI24" s="72"/>
      <c r="EJ24" s="73"/>
      <c r="EK24" s="28">
        <f>VLOOKUP(EL1,'DATA SISWA'!$A:$M,12,0)</f>
        <v>0</v>
      </c>
      <c r="EL24" s="28" t="str">
        <f t="shared" si="50"/>
        <v/>
      </c>
      <c r="EM24" s="121" t="str">
        <f>IFERROR(VLOOKUP(EL24,deskripsi!$C:$G,3,0),"")</f>
        <v/>
      </c>
      <c r="EN24" s="121"/>
      <c r="EO24" s="121"/>
      <c r="EP24" s="121"/>
      <c r="EQ24" s="33"/>
      <c r="ER24" s="33"/>
      <c r="ES24" s="30" t="s">
        <v>99</v>
      </c>
      <c r="ET24" s="71" t="s">
        <v>14</v>
      </c>
      <c r="EU24" s="72"/>
      <c r="EV24" s="73"/>
      <c r="EW24" s="28">
        <f>VLOOKUP(EX1,'DATA SISWA'!$A:$M,12,0)</f>
        <v>0</v>
      </c>
      <c r="EX24" s="28" t="str">
        <f t="shared" si="51"/>
        <v/>
      </c>
      <c r="EY24" s="121" t="str">
        <f>IFERROR(VLOOKUP(EX24,deskripsi!$C:$G,3,0),"")</f>
        <v/>
      </c>
      <c r="EZ24" s="121"/>
      <c r="FA24" s="121"/>
      <c r="FB24" s="121"/>
      <c r="FC24" s="33"/>
      <c r="FD24" s="33"/>
      <c r="FE24" s="30" t="s">
        <v>99</v>
      </c>
      <c r="FF24" s="71" t="s">
        <v>14</v>
      </c>
      <c r="FG24" s="72"/>
      <c r="FH24" s="73"/>
      <c r="FI24" s="28">
        <f>VLOOKUP(FJ1,'DATA SISWA'!$A:$M,12,0)</f>
        <v>0</v>
      </c>
      <c r="FJ24" s="28" t="str">
        <f t="shared" si="52"/>
        <v/>
      </c>
      <c r="FK24" s="121" t="str">
        <f>IFERROR(VLOOKUP(FJ24,deskripsi!$C:$G,3,0),"")</f>
        <v/>
      </c>
      <c r="FL24" s="121"/>
      <c r="FM24" s="121"/>
      <c r="FN24" s="121"/>
      <c r="FO24" s="33"/>
      <c r="FP24" s="33"/>
      <c r="FQ24" s="30" t="s">
        <v>99</v>
      </c>
      <c r="FR24" s="71" t="s">
        <v>14</v>
      </c>
      <c r="FS24" s="72"/>
      <c r="FT24" s="73"/>
      <c r="FU24" s="28">
        <f>VLOOKUP(FV1,'DATA SISWA'!$A:$M,12,0)</f>
        <v>0</v>
      </c>
      <c r="FV24" s="28" t="str">
        <f t="shared" si="53"/>
        <v/>
      </c>
      <c r="FW24" s="121" t="str">
        <f>IFERROR(VLOOKUP(FV24,deskripsi!$C:$G,3,0),"")</f>
        <v/>
      </c>
      <c r="FX24" s="121"/>
      <c r="FY24" s="121"/>
      <c r="FZ24" s="121"/>
      <c r="GA24" s="33"/>
      <c r="GB24" s="33"/>
      <c r="GC24" s="30" t="s">
        <v>99</v>
      </c>
      <c r="GD24" s="71" t="s">
        <v>14</v>
      </c>
      <c r="GE24" s="72"/>
      <c r="GF24" s="73"/>
      <c r="GG24" s="28">
        <f>VLOOKUP(GH1,'DATA SISWA'!$A:$M,12,0)</f>
        <v>0</v>
      </c>
      <c r="GH24" s="28" t="str">
        <f t="shared" si="54"/>
        <v/>
      </c>
      <c r="GI24" s="121" t="str">
        <f>IFERROR(VLOOKUP(GH24,deskripsi!$C:$G,3,0),"")</f>
        <v/>
      </c>
      <c r="GJ24" s="121"/>
      <c r="GK24" s="121"/>
      <c r="GL24" s="121"/>
      <c r="GM24" s="33"/>
      <c r="GN24" s="33"/>
      <c r="GO24" s="30" t="s">
        <v>99</v>
      </c>
      <c r="GP24" s="71" t="s">
        <v>14</v>
      </c>
      <c r="GQ24" s="72"/>
      <c r="GR24" s="73"/>
      <c r="GS24" s="28">
        <f>VLOOKUP(GT1,'DATA SISWA'!$A:$M,12,0)</f>
        <v>0</v>
      </c>
      <c r="GT24" s="28" t="str">
        <f t="shared" si="55"/>
        <v/>
      </c>
      <c r="GU24" s="121" t="str">
        <f>IFERROR(VLOOKUP(GT24,deskripsi!$C:$G,3,0),"")</f>
        <v/>
      </c>
      <c r="GV24" s="121"/>
      <c r="GW24" s="121"/>
      <c r="GX24" s="121"/>
      <c r="GY24" s="33"/>
      <c r="GZ24" s="33"/>
      <c r="HA24" s="30" t="s">
        <v>99</v>
      </c>
      <c r="HB24" s="71" t="s">
        <v>14</v>
      </c>
      <c r="HC24" s="72"/>
      <c r="HD24" s="73"/>
      <c r="HE24" s="28">
        <f>VLOOKUP(HF1,'DATA SISWA'!$A:$M,12,0)</f>
        <v>0</v>
      </c>
      <c r="HF24" s="28" t="str">
        <f t="shared" si="56"/>
        <v/>
      </c>
      <c r="HG24" s="121" t="str">
        <f>IFERROR(VLOOKUP(HF24,deskripsi!$C:$G,3,0),"")</f>
        <v/>
      </c>
      <c r="HH24" s="121"/>
      <c r="HI24" s="121"/>
      <c r="HJ24" s="121"/>
      <c r="HK24" s="33"/>
      <c r="HL24" s="33"/>
      <c r="HM24" s="30" t="s">
        <v>99</v>
      </c>
      <c r="HN24" s="71" t="s">
        <v>14</v>
      </c>
      <c r="HO24" s="72"/>
      <c r="HP24" s="73"/>
      <c r="HQ24" s="28">
        <f>VLOOKUP(HR1,'DATA SISWA'!$A:$M,12,0)</f>
        <v>0</v>
      </c>
      <c r="HR24" s="28" t="str">
        <f t="shared" si="57"/>
        <v/>
      </c>
      <c r="HS24" s="121" t="str">
        <f>IFERROR(VLOOKUP(HR24,deskripsi!$C:$G,3,0),"")</f>
        <v/>
      </c>
      <c r="HT24" s="121"/>
      <c r="HU24" s="121"/>
      <c r="HV24" s="121"/>
      <c r="HW24" s="33"/>
      <c r="HX24" s="33"/>
      <c r="HY24" s="30" t="s">
        <v>99</v>
      </c>
      <c r="HZ24" s="71" t="s">
        <v>14</v>
      </c>
      <c r="IA24" s="72"/>
      <c r="IB24" s="73"/>
      <c r="IC24" s="28">
        <f>VLOOKUP(ID1,'DATA SISWA'!$A:$M,12,0)</f>
        <v>0</v>
      </c>
      <c r="ID24" s="28" t="str">
        <f t="shared" si="58"/>
        <v/>
      </c>
      <c r="IE24" s="121" t="str">
        <f>IFERROR(VLOOKUP(ID24,deskripsi!$C:$G,3,0),"")</f>
        <v/>
      </c>
      <c r="IF24" s="121"/>
      <c r="IG24" s="121"/>
      <c r="IH24" s="121"/>
    </row>
    <row r="25" spans="3:242" ht="30" customHeight="1" x14ac:dyDescent="0.2">
      <c r="C25" s="30">
        <v>5</v>
      </c>
      <c r="D25" s="74" t="s">
        <v>17</v>
      </c>
      <c r="E25" s="75"/>
      <c r="F25" s="30" t="s">
        <v>18</v>
      </c>
      <c r="G25" s="28"/>
      <c r="H25" s="28"/>
      <c r="I25" s="122"/>
      <c r="J25" s="122"/>
      <c r="K25" s="122"/>
      <c r="L25" s="122"/>
      <c r="O25" s="30">
        <v>5</v>
      </c>
      <c r="P25" s="74" t="s">
        <v>17</v>
      </c>
      <c r="Q25" s="75"/>
      <c r="R25" s="30" t="s">
        <v>18</v>
      </c>
      <c r="S25" s="28"/>
      <c r="T25" s="28"/>
      <c r="U25" s="122"/>
      <c r="V25" s="122"/>
      <c r="W25" s="122"/>
      <c r="X25" s="122"/>
      <c r="AA25" s="30">
        <v>5</v>
      </c>
      <c r="AB25" s="74" t="s">
        <v>17</v>
      </c>
      <c r="AC25" s="75"/>
      <c r="AD25" s="30" t="s">
        <v>18</v>
      </c>
      <c r="AE25" s="28"/>
      <c r="AF25" s="28"/>
      <c r="AG25" s="122"/>
      <c r="AH25" s="122"/>
      <c r="AI25" s="122"/>
      <c r="AJ25" s="122"/>
      <c r="AM25" s="30">
        <v>5</v>
      </c>
      <c r="AN25" s="74" t="s">
        <v>17</v>
      </c>
      <c r="AO25" s="75"/>
      <c r="AP25" s="30" t="s">
        <v>18</v>
      </c>
      <c r="AQ25" s="28"/>
      <c r="AR25" s="28"/>
      <c r="AS25" s="122"/>
      <c r="AT25" s="122"/>
      <c r="AU25" s="122"/>
      <c r="AV25" s="122"/>
      <c r="AY25" s="30">
        <v>5</v>
      </c>
      <c r="AZ25" s="74" t="s">
        <v>17</v>
      </c>
      <c r="BA25" s="75"/>
      <c r="BB25" s="30" t="s">
        <v>18</v>
      </c>
      <c r="BC25" s="28"/>
      <c r="BD25" s="28"/>
      <c r="BE25" s="122"/>
      <c r="BF25" s="122"/>
      <c r="BG25" s="122"/>
      <c r="BH25" s="122"/>
      <c r="BK25" s="30">
        <v>5</v>
      </c>
      <c r="BL25" s="74" t="s">
        <v>17</v>
      </c>
      <c r="BM25" s="75"/>
      <c r="BN25" s="30" t="s">
        <v>18</v>
      </c>
      <c r="BO25" s="28"/>
      <c r="BP25" s="28"/>
      <c r="BQ25" s="122"/>
      <c r="BR25" s="122"/>
      <c r="BS25" s="122"/>
      <c r="BT25" s="122"/>
      <c r="BW25" s="30">
        <v>5</v>
      </c>
      <c r="BX25" s="74" t="s">
        <v>17</v>
      </c>
      <c r="BY25" s="75"/>
      <c r="BZ25" s="30" t="s">
        <v>18</v>
      </c>
      <c r="CA25" s="28"/>
      <c r="CB25" s="28"/>
      <c r="CC25" s="122"/>
      <c r="CD25" s="122"/>
      <c r="CE25" s="122"/>
      <c r="CF25" s="122"/>
      <c r="CI25" s="30">
        <v>5</v>
      </c>
      <c r="CJ25" s="74" t="s">
        <v>17</v>
      </c>
      <c r="CK25" s="75"/>
      <c r="CL25" s="30" t="s">
        <v>18</v>
      </c>
      <c r="CM25" s="28"/>
      <c r="CN25" s="28"/>
      <c r="CO25" s="122"/>
      <c r="CP25" s="122"/>
      <c r="CQ25" s="122"/>
      <c r="CR25" s="122"/>
      <c r="CU25" s="30">
        <v>5</v>
      </c>
      <c r="CV25" s="74" t="s">
        <v>17</v>
      </c>
      <c r="CW25" s="75"/>
      <c r="CX25" s="30" t="s">
        <v>18</v>
      </c>
      <c r="CY25" s="28"/>
      <c r="CZ25" s="28"/>
      <c r="DA25" s="122"/>
      <c r="DB25" s="122"/>
      <c r="DC25" s="122"/>
      <c r="DD25" s="122"/>
      <c r="DG25" s="30">
        <v>5</v>
      </c>
      <c r="DH25" s="74" t="s">
        <v>17</v>
      </c>
      <c r="DI25" s="75"/>
      <c r="DJ25" s="30" t="s">
        <v>18</v>
      </c>
      <c r="DK25" s="28"/>
      <c r="DL25" s="28"/>
      <c r="DM25" s="122"/>
      <c r="DN25" s="122"/>
      <c r="DO25" s="122"/>
      <c r="DP25" s="122"/>
      <c r="DS25" s="33"/>
      <c r="DT25" s="33"/>
      <c r="DU25" s="30">
        <v>5</v>
      </c>
      <c r="DV25" s="74" t="s">
        <v>17</v>
      </c>
      <c r="DW25" s="75"/>
      <c r="DX25" s="30" t="s">
        <v>18</v>
      </c>
      <c r="DY25" s="28"/>
      <c r="DZ25" s="28"/>
      <c r="EA25" s="122"/>
      <c r="EB25" s="122"/>
      <c r="EC25" s="122"/>
      <c r="ED25" s="122"/>
      <c r="EE25" s="33"/>
      <c r="EF25" s="33"/>
      <c r="EG25" s="30">
        <v>5</v>
      </c>
      <c r="EH25" s="74" t="s">
        <v>17</v>
      </c>
      <c r="EI25" s="75"/>
      <c r="EJ25" s="30" t="s">
        <v>18</v>
      </c>
      <c r="EK25" s="28"/>
      <c r="EL25" s="28"/>
      <c r="EM25" s="122"/>
      <c r="EN25" s="122"/>
      <c r="EO25" s="122"/>
      <c r="EP25" s="122"/>
      <c r="EQ25" s="33"/>
      <c r="ER25" s="33"/>
      <c r="ES25" s="30">
        <v>5</v>
      </c>
      <c r="ET25" s="74" t="s">
        <v>17</v>
      </c>
      <c r="EU25" s="75"/>
      <c r="EV25" s="30" t="s">
        <v>18</v>
      </c>
      <c r="EW25" s="28"/>
      <c r="EX25" s="28"/>
      <c r="EY25" s="122"/>
      <c r="EZ25" s="122"/>
      <c r="FA25" s="122"/>
      <c r="FB25" s="122"/>
      <c r="FC25" s="33"/>
      <c r="FD25" s="33"/>
      <c r="FE25" s="30">
        <v>5</v>
      </c>
      <c r="FF25" s="74" t="s">
        <v>17</v>
      </c>
      <c r="FG25" s="75"/>
      <c r="FH25" s="30" t="s">
        <v>18</v>
      </c>
      <c r="FI25" s="28"/>
      <c r="FJ25" s="28"/>
      <c r="FK25" s="122"/>
      <c r="FL25" s="122"/>
      <c r="FM25" s="122"/>
      <c r="FN25" s="122"/>
      <c r="FO25" s="33"/>
      <c r="FP25" s="33"/>
      <c r="FQ25" s="30">
        <v>5</v>
      </c>
      <c r="FR25" s="74" t="s">
        <v>17</v>
      </c>
      <c r="FS25" s="75"/>
      <c r="FT25" s="30" t="s">
        <v>18</v>
      </c>
      <c r="FU25" s="28"/>
      <c r="FV25" s="28"/>
      <c r="FW25" s="122"/>
      <c r="FX25" s="122"/>
      <c r="FY25" s="122"/>
      <c r="FZ25" s="122"/>
      <c r="GA25" s="33"/>
      <c r="GB25" s="33"/>
      <c r="GC25" s="30">
        <v>5</v>
      </c>
      <c r="GD25" s="74" t="s">
        <v>17</v>
      </c>
      <c r="GE25" s="75"/>
      <c r="GF25" s="30" t="s">
        <v>18</v>
      </c>
      <c r="GG25" s="28"/>
      <c r="GH25" s="28"/>
      <c r="GI25" s="122"/>
      <c r="GJ25" s="122"/>
      <c r="GK25" s="122"/>
      <c r="GL25" s="122"/>
      <c r="GM25" s="33"/>
      <c r="GN25" s="33"/>
      <c r="GO25" s="30">
        <v>5</v>
      </c>
      <c r="GP25" s="74" t="s">
        <v>17</v>
      </c>
      <c r="GQ25" s="75"/>
      <c r="GR25" s="30" t="s">
        <v>18</v>
      </c>
      <c r="GS25" s="28"/>
      <c r="GT25" s="28"/>
      <c r="GU25" s="122"/>
      <c r="GV25" s="122"/>
      <c r="GW25" s="122"/>
      <c r="GX25" s="122"/>
      <c r="GY25" s="33"/>
      <c r="GZ25" s="33"/>
      <c r="HA25" s="30">
        <v>5</v>
      </c>
      <c r="HB25" s="74" t="s">
        <v>17</v>
      </c>
      <c r="HC25" s="75"/>
      <c r="HD25" s="30" t="s">
        <v>18</v>
      </c>
      <c r="HE25" s="28"/>
      <c r="HF25" s="28"/>
      <c r="HG25" s="122"/>
      <c r="HH25" s="122"/>
      <c r="HI25" s="122"/>
      <c r="HJ25" s="122"/>
      <c r="HK25" s="33"/>
      <c r="HL25" s="33"/>
      <c r="HM25" s="30">
        <v>5</v>
      </c>
      <c r="HN25" s="74" t="s">
        <v>17</v>
      </c>
      <c r="HO25" s="75"/>
      <c r="HP25" s="30" t="s">
        <v>18</v>
      </c>
      <c r="HQ25" s="28"/>
      <c r="HR25" s="28"/>
      <c r="HS25" s="122"/>
      <c r="HT25" s="122"/>
      <c r="HU25" s="122"/>
      <c r="HV25" s="122"/>
      <c r="HW25" s="33"/>
      <c r="HX25" s="33"/>
      <c r="HY25" s="30">
        <v>5</v>
      </c>
      <c r="HZ25" s="74" t="s">
        <v>17</v>
      </c>
      <c r="IA25" s="75"/>
      <c r="IB25" s="30" t="s">
        <v>18</v>
      </c>
      <c r="IC25" s="28"/>
      <c r="ID25" s="28"/>
      <c r="IE25" s="122"/>
      <c r="IF25" s="122"/>
      <c r="IG25" s="122"/>
      <c r="IH25" s="122"/>
    </row>
    <row r="26" spans="3:242" ht="30" customHeight="1" x14ac:dyDescent="0.2">
      <c r="C26" s="3" t="s">
        <v>98</v>
      </c>
      <c r="D26" s="77" t="s">
        <v>32</v>
      </c>
      <c r="E26" s="78"/>
      <c r="F26" s="30">
        <v>1</v>
      </c>
      <c r="G26" s="28">
        <f>VLOOKUP(H$1,'DATA SISWA'!$A:$M,13,0)</f>
        <v>80</v>
      </c>
      <c r="H26" s="28" t="str">
        <f t="shared" si="39"/>
        <v>Jayyid Jiddan</v>
      </c>
      <c r="I26" s="121" t="str">
        <f>IFERROR(VLOOKUP(H26,deskripsi!$C:$G,5,0),"")</f>
        <v>Membacakan hafalan Al-Qur'an dengan baik dan lancar</v>
      </c>
      <c r="J26" s="121"/>
      <c r="K26" s="121"/>
      <c r="L26" s="121"/>
      <c r="O26" s="58" t="s">
        <v>98</v>
      </c>
      <c r="P26" s="77" t="s">
        <v>32</v>
      </c>
      <c r="Q26" s="78"/>
      <c r="R26" s="30">
        <v>1</v>
      </c>
      <c r="S26" s="28">
        <f>VLOOKUP(T$1,'DATA SISWA'!$A:$M,13,0)</f>
        <v>60</v>
      </c>
      <c r="T26" s="28" t="str">
        <f t="shared" ref="T26:T29" si="59">IF(S26&gt;=90,"Mumtaz",IF(S26&gt;=80,"Jayyid Jiddan",IF(S26&gt;=70,"Jayyid",IF(S26&gt;=60,"Maqbul",""))))</f>
        <v>Maqbul</v>
      </c>
      <c r="U26" s="121" t="str">
        <f>IFERROR(VLOOKUP(T26,deskripsi!$C:$G,5,0),"")</f>
        <v>Belum lancar membacakan hafalan Al-Qur'an</v>
      </c>
      <c r="V26" s="121"/>
      <c r="W26" s="121"/>
      <c r="X26" s="121"/>
      <c r="AA26" s="58" t="s">
        <v>98</v>
      </c>
      <c r="AB26" s="77" t="s">
        <v>32</v>
      </c>
      <c r="AC26" s="78"/>
      <c r="AD26" s="30">
        <v>1</v>
      </c>
      <c r="AE26" s="28">
        <f>VLOOKUP(AF$1,'DATA SISWA'!$A:$M,13,0)</f>
        <v>70</v>
      </c>
      <c r="AF26" s="28" t="str">
        <f t="shared" ref="AF26:AF29" si="60">IF(AE26&gt;=90,"Mumtaz",IF(AE26&gt;=80,"Jayyid Jiddan",IF(AE26&gt;=70,"Jayyid",IF(AE26&gt;=60,"Maqbul",""))))</f>
        <v>Jayyid</v>
      </c>
      <c r="AG26" s="121" t="str">
        <f>IFERROR(VLOOKUP(AF26,deskripsi!$C:$G,5,0),"")</f>
        <v>Membacakan hafalan Al-Qur'an dengan cukup baik dan lancar</v>
      </c>
      <c r="AH26" s="121"/>
      <c r="AI26" s="121"/>
      <c r="AJ26" s="121"/>
      <c r="AM26" s="58" t="s">
        <v>98</v>
      </c>
      <c r="AN26" s="77" t="s">
        <v>32</v>
      </c>
      <c r="AO26" s="78"/>
      <c r="AP26" s="30">
        <v>1</v>
      </c>
      <c r="AQ26" s="28">
        <f>VLOOKUP(AR$1,'DATA SISWA'!$A:$M,13,0)</f>
        <v>80</v>
      </c>
      <c r="AR26" s="28" t="str">
        <f t="shared" ref="AR26:AR29" si="61">IF(AQ26&gt;=90,"Mumtaz",IF(AQ26&gt;=80,"Jayyid Jiddan",IF(AQ26&gt;=70,"Jayyid",IF(AQ26&gt;=60,"Maqbul",""))))</f>
        <v>Jayyid Jiddan</v>
      </c>
      <c r="AS26" s="121" t="str">
        <f>IFERROR(VLOOKUP(AR26,deskripsi!$C:$G,5,0),"")</f>
        <v>Membacakan hafalan Al-Qur'an dengan baik dan lancar</v>
      </c>
      <c r="AT26" s="121"/>
      <c r="AU26" s="121"/>
      <c r="AV26" s="121"/>
      <c r="AY26" s="58" t="s">
        <v>98</v>
      </c>
      <c r="AZ26" s="77" t="s">
        <v>32</v>
      </c>
      <c r="BA26" s="78"/>
      <c r="BB26" s="30">
        <v>1</v>
      </c>
      <c r="BC26" s="28">
        <f>VLOOKUP(BD$1,'DATA SISWA'!$A:$M,13,0)</f>
        <v>60</v>
      </c>
      <c r="BD26" s="28" t="str">
        <f t="shared" ref="BD26:BD29" si="62">IF(BC26&gt;=90,"Mumtaz",IF(BC26&gt;=80,"Jayyid Jiddan",IF(BC26&gt;=70,"Jayyid",IF(BC26&gt;=60,"Maqbul",""))))</f>
        <v>Maqbul</v>
      </c>
      <c r="BE26" s="121" t="str">
        <f>IFERROR(VLOOKUP(BD26,deskripsi!$C:$G,5,0),"")</f>
        <v>Belum lancar membacakan hafalan Al-Qur'an</v>
      </c>
      <c r="BF26" s="121"/>
      <c r="BG26" s="121"/>
      <c r="BH26" s="121"/>
      <c r="BK26" s="58" t="s">
        <v>98</v>
      </c>
      <c r="BL26" s="77" t="s">
        <v>32</v>
      </c>
      <c r="BM26" s="78"/>
      <c r="BN26" s="30">
        <v>1</v>
      </c>
      <c r="BO26" s="28">
        <f>VLOOKUP(BP$1,'DATA SISWA'!$A:$M,13,0)</f>
        <v>70</v>
      </c>
      <c r="BP26" s="28" t="str">
        <f t="shared" ref="BP26:BP29" si="63">IF(BO26&gt;=90,"Mumtaz",IF(BO26&gt;=80,"Jayyid Jiddan",IF(BO26&gt;=70,"Jayyid",IF(BO26&gt;=60,"Maqbul",""))))</f>
        <v>Jayyid</v>
      </c>
      <c r="BQ26" s="121" t="str">
        <f>IFERROR(VLOOKUP(BP26,deskripsi!$C:$G,5,0),"")</f>
        <v>Membacakan hafalan Al-Qur'an dengan cukup baik dan lancar</v>
      </c>
      <c r="BR26" s="121"/>
      <c r="BS26" s="121"/>
      <c r="BT26" s="121"/>
      <c r="BW26" s="58" t="s">
        <v>98</v>
      </c>
      <c r="BX26" s="77" t="s">
        <v>32</v>
      </c>
      <c r="BY26" s="78"/>
      <c r="BZ26" s="30">
        <v>1</v>
      </c>
      <c r="CA26" s="28">
        <f>VLOOKUP(CB$1,'DATA SISWA'!$A:$M,13,0)</f>
        <v>80</v>
      </c>
      <c r="CB26" s="28" t="str">
        <f t="shared" ref="CB26:CB29" si="64">IF(CA26&gt;=90,"Mumtaz",IF(CA26&gt;=80,"Jayyid Jiddan",IF(CA26&gt;=70,"Jayyid",IF(CA26&gt;=60,"Maqbul",""))))</f>
        <v>Jayyid Jiddan</v>
      </c>
      <c r="CC26" s="121" t="str">
        <f>IFERROR(VLOOKUP(CB26,deskripsi!$C:$G,5,0),"")</f>
        <v>Membacakan hafalan Al-Qur'an dengan baik dan lancar</v>
      </c>
      <c r="CD26" s="121"/>
      <c r="CE26" s="121"/>
      <c r="CF26" s="121"/>
      <c r="CI26" s="58" t="s">
        <v>98</v>
      </c>
      <c r="CJ26" s="77" t="s">
        <v>32</v>
      </c>
      <c r="CK26" s="78"/>
      <c r="CL26" s="30">
        <v>1</v>
      </c>
      <c r="CM26" s="28">
        <f>VLOOKUP(CN$1,'DATA SISWA'!$A:$M,13,0)</f>
        <v>60</v>
      </c>
      <c r="CN26" s="28" t="str">
        <f t="shared" ref="CN26:CN29" si="65">IF(CM26&gt;=90,"Mumtaz",IF(CM26&gt;=80,"Jayyid Jiddan",IF(CM26&gt;=70,"Jayyid",IF(CM26&gt;=60,"Maqbul",""))))</f>
        <v>Maqbul</v>
      </c>
      <c r="CO26" s="121" t="str">
        <f>IFERROR(VLOOKUP(CN26,deskripsi!$C:$G,5,0),"")</f>
        <v>Belum lancar membacakan hafalan Al-Qur'an</v>
      </c>
      <c r="CP26" s="121"/>
      <c r="CQ26" s="121"/>
      <c r="CR26" s="121"/>
      <c r="CU26" s="58" t="s">
        <v>98</v>
      </c>
      <c r="CV26" s="77" t="s">
        <v>32</v>
      </c>
      <c r="CW26" s="78"/>
      <c r="CX26" s="30">
        <v>1</v>
      </c>
      <c r="CY26" s="28">
        <f>VLOOKUP(CZ$1,'DATA SISWA'!$A:$M,13,0)</f>
        <v>70</v>
      </c>
      <c r="CZ26" s="28" t="str">
        <f t="shared" ref="CZ26:CZ29" si="66">IF(CY26&gt;=90,"Mumtaz",IF(CY26&gt;=80,"Jayyid Jiddan",IF(CY26&gt;=70,"Jayyid",IF(CY26&gt;=60,"Maqbul",""))))</f>
        <v>Jayyid</v>
      </c>
      <c r="DA26" s="121" t="str">
        <f>IFERROR(VLOOKUP(CZ26,deskripsi!$C:$G,5,0),"")</f>
        <v>Membacakan hafalan Al-Qur'an dengan cukup baik dan lancar</v>
      </c>
      <c r="DB26" s="121"/>
      <c r="DC26" s="121"/>
      <c r="DD26" s="121"/>
      <c r="DG26" s="58" t="s">
        <v>98</v>
      </c>
      <c r="DH26" s="77" t="s">
        <v>32</v>
      </c>
      <c r="DI26" s="78"/>
      <c r="DJ26" s="30">
        <v>1</v>
      </c>
      <c r="DK26" s="28">
        <f>VLOOKUP(DL$1,'DATA SISWA'!$A:$M,13,0)</f>
        <v>0</v>
      </c>
      <c r="DL26" s="28" t="str">
        <f t="shared" ref="DL26:DL29" si="67">IF(DK26&gt;=90,"Mumtaz",IF(DK26&gt;=80,"Jayyid Jiddan",IF(DK26&gt;=70,"Jayyid",IF(DK26&gt;=60,"Maqbul",""))))</f>
        <v/>
      </c>
      <c r="DM26" s="121" t="str">
        <f>IFERROR(VLOOKUP(DL26,deskripsi!$C:$G,5,0),"")</f>
        <v/>
      </c>
      <c r="DN26" s="121"/>
      <c r="DO26" s="121"/>
      <c r="DP26" s="121"/>
      <c r="DS26" s="33"/>
      <c r="DT26" s="33"/>
      <c r="DU26" s="58" t="s">
        <v>98</v>
      </c>
      <c r="DV26" s="77" t="s">
        <v>32</v>
      </c>
      <c r="DW26" s="78"/>
      <c r="DX26" s="30">
        <v>1</v>
      </c>
      <c r="DY26" s="28">
        <f>VLOOKUP(DZ$1,'DATA SISWA'!$A:$M,13,0)</f>
        <v>0</v>
      </c>
      <c r="DZ26" s="28" t="str">
        <f t="shared" ref="DZ26:DZ29" si="68">IF(DY26&gt;=90,"Mumtaz",IF(DY26&gt;=80,"Jayyid Jiddan",IF(DY26&gt;=70,"Jayyid",IF(DY26&gt;=60,"Maqbul",""))))</f>
        <v/>
      </c>
      <c r="EA26" s="121" t="str">
        <f>IFERROR(VLOOKUP(DZ26,deskripsi!$C:$G,5,0),"")</f>
        <v/>
      </c>
      <c r="EB26" s="121"/>
      <c r="EC26" s="121"/>
      <c r="ED26" s="121"/>
      <c r="EE26" s="33"/>
      <c r="EF26" s="33"/>
      <c r="EG26" s="58" t="s">
        <v>98</v>
      </c>
      <c r="EH26" s="77" t="s">
        <v>32</v>
      </c>
      <c r="EI26" s="78"/>
      <c r="EJ26" s="30">
        <v>1</v>
      </c>
      <c r="EK26" s="28">
        <f>VLOOKUP(EL$1,'DATA SISWA'!$A:$M,13,0)</f>
        <v>0</v>
      </c>
      <c r="EL26" s="28" t="str">
        <f t="shared" ref="EL26:EL29" si="69">IF(EK26&gt;=90,"Mumtaz",IF(EK26&gt;=80,"Jayyid Jiddan",IF(EK26&gt;=70,"Jayyid",IF(EK26&gt;=60,"Maqbul",""))))</f>
        <v/>
      </c>
      <c r="EM26" s="121" t="str">
        <f>IFERROR(VLOOKUP(EL26,deskripsi!$C:$G,5,0),"")</f>
        <v/>
      </c>
      <c r="EN26" s="121"/>
      <c r="EO26" s="121"/>
      <c r="EP26" s="121"/>
      <c r="EQ26" s="33"/>
      <c r="ER26" s="33"/>
      <c r="ES26" s="58" t="s">
        <v>98</v>
      </c>
      <c r="ET26" s="77" t="s">
        <v>32</v>
      </c>
      <c r="EU26" s="78"/>
      <c r="EV26" s="30">
        <v>1</v>
      </c>
      <c r="EW26" s="28">
        <f>VLOOKUP(EX$1,'DATA SISWA'!$A:$M,13,0)</f>
        <v>0</v>
      </c>
      <c r="EX26" s="28" t="str">
        <f t="shared" ref="EX26:EX29" si="70">IF(EW26&gt;=90,"Mumtaz",IF(EW26&gt;=80,"Jayyid Jiddan",IF(EW26&gt;=70,"Jayyid",IF(EW26&gt;=60,"Maqbul",""))))</f>
        <v/>
      </c>
      <c r="EY26" s="121" t="str">
        <f>IFERROR(VLOOKUP(EX26,deskripsi!$C:$G,5,0),"")</f>
        <v/>
      </c>
      <c r="EZ26" s="121"/>
      <c r="FA26" s="121"/>
      <c r="FB26" s="121"/>
      <c r="FC26" s="33"/>
      <c r="FD26" s="33"/>
      <c r="FE26" s="58" t="s">
        <v>98</v>
      </c>
      <c r="FF26" s="77" t="s">
        <v>32</v>
      </c>
      <c r="FG26" s="78"/>
      <c r="FH26" s="30">
        <v>1</v>
      </c>
      <c r="FI26" s="28">
        <f>VLOOKUP(FJ$1,'DATA SISWA'!$A:$M,13,0)</f>
        <v>0</v>
      </c>
      <c r="FJ26" s="28" t="str">
        <f t="shared" ref="FJ26:FJ29" si="71">IF(FI26&gt;=90,"Mumtaz",IF(FI26&gt;=80,"Jayyid Jiddan",IF(FI26&gt;=70,"Jayyid",IF(FI26&gt;=60,"Maqbul",""))))</f>
        <v/>
      </c>
      <c r="FK26" s="121" t="str">
        <f>IFERROR(VLOOKUP(FJ26,deskripsi!$C:$G,5,0),"")</f>
        <v/>
      </c>
      <c r="FL26" s="121"/>
      <c r="FM26" s="121"/>
      <c r="FN26" s="121"/>
      <c r="FO26" s="33"/>
      <c r="FP26" s="33"/>
      <c r="FQ26" s="58" t="s">
        <v>98</v>
      </c>
      <c r="FR26" s="77" t="s">
        <v>32</v>
      </c>
      <c r="FS26" s="78"/>
      <c r="FT26" s="30">
        <v>1</v>
      </c>
      <c r="FU26" s="28">
        <f>VLOOKUP(FV$1,'DATA SISWA'!$A:$M,13,0)</f>
        <v>0</v>
      </c>
      <c r="FV26" s="28" t="str">
        <f t="shared" ref="FV26:FV29" si="72">IF(FU26&gt;=90,"Mumtaz",IF(FU26&gt;=80,"Jayyid Jiddan",IF(FU26&gt;=70,"Jayyid",IF(FU26&gt;=60,"Maqbul",""))))</f>
        <v/>
      </c>
      <c r="FW26" s="121" t="str">
        <f>IFERROR(VLOOKUP(FV26,deskripsi!$C:$G,5,0),"")</f>
        <v/>
      </c>
      <c r="FX26" s="121"/>
      <c r="FY26" s="121"/>
      <c r="FZ26" s="121"/>
      <c r="GA26" s="33"/>
      <c r="GB26" s="33"/>
      <c r="GC26" s="58" t="s">
        <v>98</v>
      </c>
      <c r="GD26" s="77" t="s">
        <v>32</v>
      </c>
      <c r="GE26" s="78"/>
      <c r="GF26" s="30">
        <v>1</v>
      </c>
      <c r="GG26" s="28">
        <f>VLOOKUP(GH$1,'DATA SISWA'!$A:$M,13,0)</f>
        <v>0</v>
      </c>
      <c r="GH26" s="28" t="str">
        <f t="shared" ref="GH26:GH29" si="73">IF(GG26&gt;=90,"Mumtaz",IF(GG26&gt;=80,"Jayyid Jiddan",IF(GG26&gt;=70,"Jayyid",IF(GG26&gt;=60,"Maqbul",""))))</f>
        <v/>
      </c>
      <c r="GI26" s="121" t="str">
        <f>IFERROR(VLOOKUP(GH26,deskripsi!$C:$G,5,0),"")</f>
        <v/>
      </c>
      <c r="GJ26" s="121"/>
      <c r="GK26" s="121"/>
      <c r="GL26" s="121"/>
      <c r="GM26" s="33"/>
      <c r="GN26" s="33"/>
      <c r="GO26" s="58" t="s">
        <v>98</v>
      </c>
      <c r="GP26" s="77" t="s">
        <v>32</v>
      </c>
      <c r="GQ26" s="78"/>
      <c r="GR26" s="30">
        <v>1</v>
      </c>
      <c r="GS26" s="28">
        <f>VLOOKUP(GT$1,'DATA SISWA'!$A:$M,13,0)</f>
        <v>0</v>
      </c>
      <c r="GT26" s="28" t="str">
        <f t="shared" ref="GT26:GT29" si="74">IF(GS26&gt;=90,"Mumtaz",IF(GS26&gt;=80,"Jayyid Jiddan",IF(GS26&gt;=70,"Jayyid",IF(GS26&gt;=60,"Maqbul",""))))</f>
        <v/>
      </c>
      <c r="GU26" s="121" t="str">
        <f>IFERROR(VLOOKUP(GT26,deskripsi!$C:$G,5,0),"")</f>
        <v/>
      </c>
      <c r="GV26" s="121"/>
      <c r="GW26" s="121"/>
      <c r="GX26" s="121"/>
      <c r="GY26" s="33"/>
      <c r="GZ26" s="33"/>
      <c r="HA26" s="58" t="s">
        <v>98</v>
      </c>
      <c r="HB26" s="77" t="s">
        <v>32</v>
      </c>
      <c r="HC26" s="78"/>
      <c r="HD26" s="30">
        <v>1</v>
      </c>
      <c r="HE26" s="28">
        <f>VLOOKUP(HF$1,'DATA SISWA'!$A:$M,13,0)</f>
        <v>0</v>
      </c>
      <c r="HF26" s="28" t="str">
        <f t="shared" ref="HF26:HF29" si="75">IF(HE26&gt;=90,"Mumtaz",IF(HE26&gt;=80,"Jayyid Jiddan",IF(HE26&gt;=70,"Jayyid",IF(HE26&gt;=60,"Maqbul",""))))</f>
        <v/>
      </c>
      <c r="HG26" s="121" t="str">
        <f>IFERROR(VLOOKUP(HF26,deskripsi!$C:$G,5,0),"")</f>
        <v/>
      </c>
      <c r="HH26" s="121"/>
      <c r="HI26" s="121"/>
      <c r="HJ26" s="121"/>
      <c r="HK26" s="33"/>
      <c r="HL26" s="33"/>
      <c r="HM26" s="58" t="s">
        <v>98</v>
      </c>
      <c r="HN26" s="77" t="s">
        <v>32</v>
      </c>
      <c r="HO26" s="78"/>
      <c r="HP26" s="30">
        <v>1</v>
      </c>
      <c r="HQ26" s="28">
        <f>VLOOKUP(HR$1,'DATA SISWA'!$A:$M,13,0)</f>
        <v>0</v>
      </c>
      <c r="HR26" s="28" t="str">
        <f t="shared" ref="HR26:HR29" si="76">IF(HQ26&gt;=90,"Mumtaz",IF(HQ26&gt;=80,"Jayyid Jiddan",IF(HQ26&gt;=70,"Jayyid",IF(HQ26&gt;=60,"Maqbul",""))))</f>
        <v/>
      </c>
      <c r="HS26" s="121" t="str">
        <f>IFERROR(VLOOKUP(HR26,deskripsi!$C:$G,5,0),"")</f>
        <v/>
      </c>
      <c r="HT26" s="121"/>
      <c r="HU26" s="121"/>
      <c r="HV26" s="121"/>
      <c r="HW26" s="33"/>
      <c r="HX26" s="33"/>
      <c r="HY26" s="58" t="s">
        <v>98</v>
      </c>
      <c r="HZ26" s="77" t="s">
        <v>32</v>
      </c>
      <c r="IA26" s="78"/>
      <c r="IB26" s="30">
        <v>1</v>
      </c>
      <c r="IC26" s="28">
        <f>VLOOKUP(ID$1,'DATA SISWA'!$A:$M,13,0)</f>
        <v>0</v>
      </c>
      <c r="ID26" s="28" t="str">
        <f t="shared" ref="ID26:ID29" si="77">IF(IC26&gt;=90,"Mumtaz",IF(IC26&gt;=80,"Jayyid Jiddan",IF(IC26&gt;=70,"Jayyid",IF(IC26&gt;=60,"Maqbul",""))))</f>
        <v/>
      </c>
      <c r="IE26" s="121" t="str">
        <f>IFERROR(VLOOKUP(ID26,deskripsi!$C:$G,5,0),"")</f>
        <v/>
      </c>
      <c r="IF26" s="121"/>
      <c r="IG26" s="121"/>
      <c r="IH26" s="121"/>
    </row>
    <row r="27" spans="3:242" ht="30" customHeight="1" x14ac:dyDescent="0.2">
      <c r="C27" s="30" t="s">
        <v>99</v>
      </c>
      <c r="D27" s="83" t="s">
        <v>26</v>
      </c>
      <c r="E27" s="83"/>
      <c r="F27" s="19" t="str">
        <f>VLOOKUP(H1,'DATA SISWA'!$A:$R,14,0)</f>
        <v>4 JUZ 4 HALAMAN</v>
      </c>
      <c r="G27" s="89"/>
      <c r="H27" s="90"/>
      <c r="I27" s="90"/>
      <c r="J27" s="90"/>
      <c r="K27" s="90"/>
      <c r="L27" s="91"/>
      <c r="O27" s="30" t="s">
        <v>99</v>
      </c>
      <c r="P27" s="83" t="s">
        <v>26</v>
      </c>
      <c r="Q27" s="83"/>
      <c r="R27" s="54">
        <f>VLOOKUP(T1,'DATA SISWA'!$A:$R,14,0)</f>
        <v>4</v>
      </c>
      <c r="S27" s="89"/>
      <c r="T27" s="90"/>
      <c r="U27" s="90"/>
      <c r="V27" s="90"/>
      <c r="W27" s="90"/>
      <c r="X27" s="91"/>
      <c r="AA27" s="30" t="s">
        <v>99</v>
      </c>
      <c r="AB27" s="83" t="s">
        <v>26</v>
      </c>
      <c r="AC27" s="83"/>
      <c r="AD27" s="54">
        <f>VLOOKUP(AF1,'DATA SISWA'!$A:$R,14,0)</f>
        <v>3</v>
      </c>
      <c r="AE27" s="89"/>
      <c r="AF27" s="90"/>
      <c r="AG27" s="90"/>
      <c r="AH27" s="90"/>
      <c r="AI27" s="90"/>
      <c r="AJ27" s="91"/>
      <c r="AM27" s="30" t="s">
        <v>99</v>
      </c>
      <c r="AN27" s="83" t="s">
        <v>26</v>
      </c>
      <c r="AO27" s="83"/>
      <c r="AP27" s="54">
        <f>VLOOKUP(AR1,'DATA SISWA'!$A:$R,14,0)</f>
        <v>2</v>
      </c>
      <c r="AQ27" s="89"/>
      <c r="AR27" s="90"/>
      <c r="AS27" s="90"/>
      <c r="AT27" s="90"/>
      <c r="AU27" s="90"/>
      <c r="AV27" s="91"/>
      <c r="AY27" s="30" t="s">
        <v>99</v>
      </c>
      <c r="AZ27" s="83" t="s">
        <v>26</v>
      </c>
      <c r="BA27" s="83"/>
      <c r="BB27" s="54">
        <f>VLOOKUP(BD1,'DATA SISWA'!$A:$R,14,0)</f>
        <v>4</v>
      </c>
      <c r="BC27" s="89"/>
      <c r="BD27" s="90"/>
      <c r="BE27" s="90"/>
      <c r="BF27" s="90"/>
      <c r="BG27" s="90"/>
      <c r="BH27" s="91"/>
      <c r="BK27" s="30" t="s">
        <v>99</v>
      </c>
      <c r="BL27" s="83" t="s">
        <v>26</v>
      </c>
      <c r="BM27" s="83"/>
      <c r="BN27" s="54">
        <f>VLOOKUP(BP1,'DATA SISWA'!$A:$R,14,0)</f>
        <v>3</v>
      </c>
      <c r="BO27" s="89"/>
      <c r="BP27" s="90"/>
      <c r="BQ27" s="90"/>
      <c r="BR27" s="90"/>
      <c r="BS27" s="90"/>
      <c r="BT27" s="91"/>
      <c r="BW27" s="30" t="s">
        <v>99</v>
      </c>
      <c r="BX27" s="83" t="s">
        <v>26</v>
      </c>
      <c r="BY27" s="83"/>
      <c r="BZ27" s="54">
        <f>VLOOKUP(CB1,'DATA SISWA'!$A:$R,14,0)</f>
        <v>2</v>
      </c>
      <c r="CA27" s="89"/>
      <c r="CB27" s="90"/>
      <c r="CC27" s="90"/>
      <c r="CD27" s="90"/>
      <c r="CE27" s="90"/>
      <c r="CF27" s="91"/>
      <c r="CI27" s="30" t="s">
        <v>99</v>
      </c>
      <c r="CJ27" s="83" t="s">
        <v>26</v>
      </c>
      <c r="CK27" s="83"/>
      <c r="CL27" s="54">
        <f>VLOOKUP(CN1,'DATA SISWA'!$A:$R,14,0)</f>
        <v>4</v>
      </c>
      <c r="CM27" s="89"/>
      <c r="CN27" s="90"/>
      <c r="CO27" s="90"/>
      <c r="CP27" s="90"/>
      <c r="CQ27" s="90"/>
      <c r="CR27" s="91"/>
      <c r="CU27" s="30" t="s">
        <v>99</v>
      </c>
      <c r="CV27" s="83" t="s">
        <v>26</v>
      </c>
      <c r="CW27" s="83"/>
      <c r="CX27" s="54">
        <f>VLOOKUP(CZ1,'DATA SISWA'!$A:$R,14,0)</f>
        <v>3</v>
      </c>
      <c r="CY27" s="89"/>
      <c r="CZ27" s="90"/>
      <c r="DA27" s="90"/>
      <c r="DB27" s="90"/>
      <c r="DC27" s="90"/>
      <c r="DD27" s="91"/>
      <c r="DG27" s="30" t="s">
        <v>99</v>
      </c>
      <c r="DH27" s="83" t="s">
        <v>26</v>
      </c>
      <c r="DI27" s="83"/>
      <c r="DJ27" s="54">
        <f>VLOOKUP(DL1,'DATA SISWA'!$A:$R,14,0)</f>
        <v>0</v>
      </c>
      <c r="DK27" s="89"/>
      <c r="DL27" s="90"/>
      <c r="DM27" s="90"/>
      <c r="DN27" s="90"/>
      <c r="DO27" s="90"/>
      <c r="DP27" s="91"/>
      <c r="DS27" s="33"/>
      <c r="DT27" s="33"/>
      <c r="DU27" s="30" t="s">
        <v>99</v>
      </c>
      <c r="DV27" s="83" t="s">
        <v>26</v>
      </c>
      <c r="DW27" s="83"/>
      <c r="DX27" s="54">
        <f>VLOOKUP(DZ1,'DATA SISWA'!$A:$R,14,0)</f>
        <v>0</v>
      </c>
      <c r="DY27" s="89"/>
      <c r="DZ27" s="90"/>
      <c r="EA27" s="90"/>
      <c r="EB27" s="90"/>
      <c r="EC27" s="90"/>
      <c r="ED27" s="91"/>
      <c r="EE27" s="33"/>
      <c r="EF27" s="33"/>
      <c r="EG27" s="30" t="s">
        <v>99</v>
      </c>
      <c r="EH27" s="83" t="s">
        <v>26</v>
      </c>
      <c r="EI27" s="83"/>
      <c r="EJ27" s="54">
        <f>VLOOKUP(EL1,'DATA SISWA'!$A:$R,14,0)</f>
        <v>0</v>
      </c>
      <c r="EK27" s="89"/>
      <c r="EL27" s="90"/>
      <c r="EM27" s="90"/>
      <c r="EN27" s="90"/>
      <c r="EO27" s="90"/>
      <c r="EP27" s="91"/>
      <c r="EQ27" s="33"/>
      <c r="ER27" s="33"/>
      <c r="ES27" s="30" t="s">
        <v>99</v>
      </c>
      <c r="ET27" s="83" t="s">
        <v>26</v>
      </c>
      <c r="EU27" s="83"/>
      <c r="EV27" s="54">
        <f>VLOOKUP(EX1,'DATA SISWA'!$A:$R,14,0)</f>
        <v>0</v>
      </c>
      <c r="EW27" s="89"/>
      <c r="EX27" s="90"/>
      <c r="EY27" s="90"/>
      <c r="EZ27" s="90"/>
      <c r="FA27" s="90"/>
      <c r="FB27" s="91"/>
      <c r="FC27" s="33"/>
      <c r="FD27" s="33"/>
      <c r="FE27" s="30" t="s">
        <v>99</v>
      </c>
      <c r="FF27" s="83" t="s">
        <v>26</v>
      </c>
      <c r="FG27" s="83"/>
      <c r="FH27" s="54">
        <f>VLOOKUP(FJ1,'DATA SISWA'!$A:$R,14,0)</f>
        <v>0</v>
      </c>
      <c r="FI27" s="89"/>
      <c r="FJ27" s="90"/>
      <c r="FK27" s="90"/>
      <c r="FL27" s="90"/>
      <c r="FM27" s="90"/>
      <c r="FN27" s="91"/>
      <c r="FO27" s="33"/>
      <c r="FP27" s="33"/>
      <c r="FQ27" s="30" t="s">
        <v>99</v>
      </c>
      <c r="FR27" s="83" t="s">
        <v>26</v>
      </c>
      <c r="FS27" s="83"/>
      <c r="FT27" s="54">
        <f>VLOOKUP(FV1,'DATA SISWA'!$A:$R,14,0)</f>
        <v>0</v>
      </c>
      <c r="FU27" s="89"/>
      <c r="FV27" s="90"/>
      <c r="FW27" s="90"/>
      <c r="FX27" s="90"/>
      <c r="FY27" s="90"/>
      <c r="FZ27" s="91"/>
      <c r="GA27" s="33"/>
      <c r="GB27" s="33"/>
      <c r="GC27" s="30" t="s">
        <v>99</v>
      </c>
      <c r="GD27" s="83" t="s">
        <v>26</v>
      </c>
      <c r="GE27" s="83"/>
      <c r="GF27" s="54">
        <f>VLOOKUP(GH1,'DATA SISWA'!$A:$R,14,0)</f>
        <v>0</v>
      </c>
      <c r="GG27" s="89"/>
      <c r="GH27" s="90"/>
      <c r="GI27" s="90"/>
      <c r="GJ27" s="90"/>
      <c r="GK27" s="90"/>
      <c r="GL27" s="91"/>
      <c r="GM27" s="33"/>
      <c r="GN27" s="33"/>
      <c r="GO27" s="30" t="s">
        <v>99</v>
      </c>
      <c r="GP27" s="83" t="s">
        <v>26</v>
      </c>
      <c r="GQ27" s="83"/>
      <c r="GR27" s="54">
        <f>VLOOKUP(GT1,'DATA SISWA'!$A:$R,14,0)</f>
        <v>0</v>
      </c>
      <c r="GS27" s="89"/>
      <c r="GT27" s="90"/>
      <c r="GU27" s="90"/>
      <c r="GV27" s="90"/>
      <c r="GW27" s="90"/>
      <c r="GX27" s="91"/>
      <c r="GY27" s="33"/>
      <c r="GZ27" s="33"/>
      <c r="HA27" s="30" t="s">
        <v>99</v>
      </c>
      <c r="HB27" s="83" t="s">
        <v>26</v>
      </c>
      <c r="HC27" s="83"/>
      <c r="HD27" s="54">
        <f>VLOOKUP(HF1,'DATA SISWA'!$A:$R,14,0)</f>
        <v>0</v>
      </c>
      <c r="HE27" s="89"/>
      <c r="HF27" s="90"/>
      <c r="HG27" s="90"/>
      <c r="HH27" s="90"/>
      <c r="HI27" s="90"/>
      <c r="HJ27" s="91"/>
      <c r="HK27" s="33"/>
      <c r="HL27" s="33"/>
      <c r="HM27" s="30" t="s">
        <v>99</v>
      </c>
      <c r="HN27" s="83" t="s">
        <v>26</v>
      </c>
      <c r="HO27" s="83"/>
      <c r="HP27" s="54">
        <f>VLOOKUP(HR1,'DATA SISWA'!$A:$R,14,0)</f>
        <v>0</v>
      </c>
      <c r="HQ27" s="89"/>
      <c r="HR27" s="90"/>
      <c r="HS27" s="90"/>
      <c r="HT27" s="90"/>
      <c r="HU27" s="90"/>
      <c r="HV27" s="91"/>
      <c r="HW27" s="33"/>
      <c r="HX27" s="33"/>
      <c r="HY27" s="30" t="s">
        <v>99</v>
      </c>
      <c r="HZ27" s="83" t="s">
        <v>26</v>
      </c>
      <c r="IA27" s="83"/>
      <c r="IB27" s="54">
        <f>VLOOKUP(ID1,'DATA SISWA'!$A:$R,14,0)</f>
        <v>0</v>
      </c>
      <c r="IC27" s="89"/>
      <c r="ID27" s="90"/>
      <c r="IE27" s="90"/>
      <c r="IF27" s="90"/>
      <c r="IG27" s="90"/>
      <c r="IH27" s="91"/>
    </row>
    <row r="28" spans="3:242" ht="30" customHeight="1" x14ac:dyDescent="0.2">
      <c r="C28" s="30" t="s">
        <v>101</v>
      </c>
      <c r="D28" s="83" t="s">
        <v>28</v>
      </c>
      <c r="E28" s="83"/>
      <c r="F28" s="19" t="str">
        <f>VLOOKUP(H1,'DATA SISWA'!$A:$R,15,0)</f>
        <v>3 juz 2 halaman</v>
      </c>
      <c r="G28" s="89"/>
      <c r="H28" s="90"/>
      <c r="I28" s="90"/>
      <c r="J28" s="90"/>
      <c r="K28" s="90"/>
      <c r="L28" s="91"/>
      <c r="O28" s="30" t="s">
        <v>101</v>
      </c>
      <c r="P28" s="83" t="s">
        <v>28</v>
      </c>
      <c r="Q28" s="83"/>
      <c r="R28" s="54">
        <f>VLOOKUP(T1,'DATA SISWA'!$A:$R,15,0)</f>
        <v>0</v>
      </c>
      <c r="S28" s="89"/>
      <c r="T28" s="90"/>
      <c r="U28" s="90"/>
      <c r="V28" s="90"/>
      <c r="W28" s="90"/>
      <c r="X28" s="91"/>
      <c r="AA28" s="30" t="s">
        <v>101</v>
      </c>
      <c r="AB28" s="83" t="s">
        <v>28</v>
      </c>
      <c r="AC28" s="83"/>
      <c r="AD28" s="54">
        <f>VLOOKUP(AF1,'DATA SISWA'!$A:$R,15,0)</f>
        <v>0</v>
      </c>
      <c r="AE28" s="89"/>
      <c r="AF28" s="90"/>
      <c r="AG28" s="90"/>
      <c r="AH28" s="90"/>
      <c r="AI28" s="90"/>
      <c r="AJ28" s="91"/>
      <c r="AM28" s="30" t="s">
        <v>101</v>
      </c>
      <c r="AN28" s="83" t="s">
        <v>28</v>
      </c>
      <c r="AO28" s="83"/>
      <c r="AP28" s="54">
        <f>VLOOKUP(AR1,'DATA SISWA'!$A:$R,15,0)</f>
        <v>0</v>
      </c>
      <c r="AQ28" s="89"/>
      <c r="AR28" s="90"/>
      <c r="AS28" s="90"/>
      <c r="AT28" s="90"/>
      <c r="AU28" s="90"/>
      <c r="AV28" s="91"/>
      <c r="AY28" s="30" t="s">
        <v>101</v>
      </c>
      <c r="AZ28" s="83" t="s">
        <v>28</v>
      </c>
      <c r="BA28" s="83"/>
      <c r="BB28" s="54">
        <f>VLOOKUP(BD1,'DATA SISWA'!$A:$R,15,0)</f>
        <v>0</v>
      </c>
      <c r="BC28" s="89"/>
      <c r="BD28" s="90"/>
      <c r="BE28" s="90"/>
      <c r="BF28" s="90"/>
      <c r="BG28" s="90"/>
      <c r="BH28" s="91"/>
      <c r="BK28" s="30" t="s">
        <v>101</v>
      </c>
      <c r="BL28" s="83" t="s">
        <v>28</v>
      </c>
      <c r="BM28" s="83"/>
      <c r="BN28" s="54">
        <f>VLOOKUP(BP1,'DATA SISWA'!$A:$R,15,0)</f>
        <v>0</v>
      </c>
      <c r="BO28" s="89"/>
      <c r="BP28" s="90"/>
      <c r="BQ28" s="90"/>
      <c r="BR28" s="90"/>
      <c r="BS28" s="90"/>
      <c r="BT28" s="91"/>
      <c r="BW28" s="30" t="s">
        <v>101</v>
      </c>
      <c r="BX28" s="83" t="s">
        <v>28</v>
      </c>
      <c r="BY28" s="83"/>
      <c r="BZ28" s="54">
        <f>VLOOKUP(CB1,'DATA SISWA'!$A:$R,15,0)</f>
        <v>0</v>
      </c>
      <c r="CA28" s="89"/>
      <c r="CB28" s="90"/>
      <c r="CC28" s="90"/>
      <c r="CD28" s="90"/>
      <c r="CE28" s="90"/>
      <c r="CF28" s="91"/>
      <c r="CI28" s="30" t="s">
        <v>101</v>
      </c>
      <c r="CJ28" s="83" t="s">
        <v>28</v>
      </c>
      <c r="CK28" s="83"/>
      <c r="CL28" s="54">
        <f>VLOOKUP(CN1,'DATA SISWA'!$A:$R,15,0)</f>
        <v>0</v>
      </c>
      <c r="CM28" s="89"/>
      <c r="CN28" s="90"/>
      <c r="CO28" s="90"/>
      <c r="CP28" s="90"/>
      <c r="CQ28" s="90"/>
      <c r="CR28" s="91"/>
      <c r="CU28" s="30" t="s">
        <v>101</v>
      </c>
      <c r="CV28" s="83" t="s">
        <v>28</v>
      </c>
      <c r="CW28" s="83"/>
      <c r="CX28" s="54">
        <f>VLOOKUP(CZ1,'DATA SISWA'!$A:$R,15,0)</f>
        <v>0</v>
      </c>
      <c r="CY28" s="89"/>
      <c r="CZ28" s="90"/>
      <c r="DA28" s="90"/>
      <c r="DB28" s="90"/>
      <c r="DC28" s="90"/>
      <c r="DD28" s="91"/>
      <c r="DG28" s="30" t="s">
        <v>101</v>
      </c>
      <c r="DH28" s="83" t="s">
        <v>28</v>
      </c>
      <c r="DI28" s="83"/>
      <c r="DJ28" s="54">
        <f>VLOOKUP(DL1,'DATA SISWA'!$A:$R,15,0)</f>
        <v>0</v>
      </c>
      <c r="DK28" s="89"/>
      <c r="DL28" s="90"/>
      <c r="DM28" s="90"/>
      <c r="DN28" s="90"/>
      <c r="DO28" s="90"/>
      <c r="DP28" s="91"/>
      <c r="DS28" s="33"/>
      <c r="DT28" s="33"/>
      <c r="DU28" s="30" t="s">
        <v>101</v>
      </c>
      <c r="DV28" s="83" t="s">
        <v>28</v>
      </c>
      <c r="DW28" s="83"/>
      <c r="DX28" s="54">
        <f>VLOOKUP(DZ1,'DATA SISWA'!$A:$R,15,0)</f>
        <v>0</v>
      </c>
      <c r="DY28" s="89"/>
      <c r="DZ28" s="90"/>
      <c r="EA28" s="90"/>
      <c r="EB28" s="90"/>
      <c r="EC28" s="90"/>
      <c r="ED28" s="91"/>
      <c r="EE28" s="33"/>
      <c r="EF28" s="33"/>
      <c r="EG28" s="30" t="s">
        <v>101</v>
      </c>
      <c r="EH28" s="83" t="s">
        <v>28</v>
      </c>
      <c r="EI28" s="83"/>
      <c r="EJ28" s="54">
        <f>VLOOKUP(EL1,'DATA SISWA'!$A:$R,15,0)</f>
        <v>0</v>
      </c>
      <c r="EK28" s="89"/>
      <c r="EL28" s="90"/>
      <c r="EM28" s="90"/>
      <c r="EN28" s="90"/>
      <c r="EO28" s="90"/>
      <c r="EP28" s="91"/>
      <c r="EQ28" s="33"/>
      <c r="ER28" s="33"/>
      <c r="ES28" s="30" t="s">
        <v>101</v>
      </c>
      <c r="ET28" s="83" t="s">
        <v>28</v>
      </c>
      <c r="EU28" s="83"/>
      <c r="EV28" s="54">
        <f>VLOOKUP(EX1,'DATA SISWA'!$A:$R,15,0)</f>
        <v>0</v>
      </c>
      <c r="EW28" s="89"/>
      <c r="EX28" s="90"/>
      <c r="EY28" s="90"/>
      <c r="EZ28" s="90"/>
      <c r="FA28" s="90"/>
      <c r="FB28" s="91"/>
      <c r="FC28" s="33"/>
      <c r="FD28" s="33"/>
      <c r="FE28" s="30" t="s">
        <v>101</v>
      </c>
      <c r="FF28" s="83" t="s">
        <v>28</v>
      </c>
      <c r="FG28" s="83"/>
      <c r="FH28" s="54">
        <f>VLOOKUP(FJ1,'DATA SISWA'!$A:$R,15,0)</f>
        <v>0</v>
      </c>
      <c r="FI28" s="89"/>
      <c r="FJ28" s="90"/>
      <c r="FK28" s="90"/>
      <c r="FL28" s="90"/>
      <c r="FM28" s="90"/>
      <c r="FN28" s="91"/>
      <c r="FO28" s="33"/>
      <c r="FP28" s="33"/>
      <c r="FQ28" s="30" t="s">
        <v>101</v>
      </c>
      <c r="FR28" s="83" t="s">
        <v>28</v>
      </c>
      <c r="FS28" s="83"/>
      <c r="FT28" s="54">
        <f>VLOOKUP(FV1,'DATA SISWA'!$A:$R,15,0)</f>
        <v>0</v>
      </c>
      <c r="FU28" s="89"/>
      <c r="FV28" s="90"/>
      <c r="FW28" s="90"/>
      <c r="FX28" s="90"/>
      <c r="FY28" s="90"/>
      <c r="FZ28" s="91"/>
      <c r="GA28" s="33"/>
      <c r="GB28" s="33"/>
      <c r="GC28" s="30" t="s">
        <v>101</v>
      </c>
      <c r="GD28" s="83" t="s">
        <v>28</v>
      </c>
      <c r="GE28" s="83"/>
      <c r="GF28" s="54">
        <f>VLOOKUP(GH1,'DATA SISWA'!$A:$R,15,0)</f>
        <v>0</v>
      </c>
      <c r="GG28" s="89"/>
      <c r="GH28" s="90"/>
      <c r="GI28" s="90"/>
      <c r="GJ28" s="90"/>
      <c r="GK28" s="90"/>
      <c r="GL28" s="91"/>
      <c r="GM28" s="33"/>
      <c r="GN28" s="33"/>
      <c r="GO28" s="30" t="s">
        <v>101</v>
      </c>
      <c r="GP28" s="83" t="s">
        <v>28</v>
      </c>
      <c r="GQ28" s="83"/>
      <c r="GR28" s="54">
        <f>VLOOKUP(GT1,'DATA SISWA'!$A:$R,15,0)</f>
        <v>0</v>
      </c>
      <c r="GS28" s="89"/>
      <c r="GT28" s="90"/>
      <c r="GU28" s="90"/>
      <c r="GV28" s="90"/>
      <c r="GW28" s="90"/>
      <c r="GX28" s="91"/>
      <c r="GY28" s="33"/>
      <c r="GZ28" s="33"/>
      <c r="HA28" s="30" t="s">
        <v>101</v>
      </c>
      <c r="HB28" s="83" t="s">
        <v>28</v>
      </c>
      <c r="HC28" s="83"/>
      <c r="HD28" s="54">
        <f>VLOOKUP(HF1,'DATA SISWA'!$A:$R,15,0)</f>
        <v>0</v>
      </c>
      <c r="HE28" s="89"/>
      <c r="HF28" s="90"/>
      <c r="HG28" s="90"/>
      <c r="HH28" s="90"/>
      <c r="HI28" s="90"/>
      <c r="HJ28" s="91"/>
      <c r="HK28" s="33"/>
      <c r="HL28" s="33"/>
      <c r="HM28" s="30" t="s">
        <v>101</v>
      </c>
      <c r="HN28" s="83" t="s">
        <v>28</v>
      </c>
      <c r="HO28" s="83"/>
      <c r="HP28" s="54">
        <f>VLOOKUP(HR1,'DATA SISWA'!$A:$R,15,0)</f>
        <v>0</v>
      </c>
      <c r="HQ28" s="89"/>
      <c r="HR28" s="90"/>
      <c r="HS28" s="90"/>
      <c r="HT28" s="90"/>
      <c r="HU28" s="90"/>
      <c r="HV28" s="91"/>
      <c r="HW28" s="33"/>
      <c r="HX28" s="33"/>
      <c r="HY28" s="30" t="s">
        <v>101</v>
      </c>
      <c r="HZ28" s="83" t="s">
        <v>28</v>
      </c>
      <c r="IA28" s="83"/>
      <c r="IB28" s="54">
        <f>VLOOKUP(ID1,'DATA SISWA'!$A:$R,15,0)</f>
        <v>0</v>
      </c>
      <c r="IC28" s="89"/>
      <c r="ID28" s="90"/>
      <c r="IE28" s="90"/>
      <c r="IF28" s="90"/>
      <c r="IG28" s="90"/>
      <c r="IH28" s="91"/>
    </row>
    <row r="29" spans="3:242" ht="39.950000000000003" customHeight="1" x14ac:dyDescent="0.2">
      <c r="C29" s="77" t="s">
        <v>29</v>
      </c>
      <c r="D29" s="84"/>
      <c r="E29" s="78"/>
      <c r="F29" s="93" t="str">
        <f>VLOOKUP(H1,'DATA SISWA'!$A:$R,16,0)</f>
        <v>fdsdf</v>
      </c>
      <c r="G29" s="94"/>
      <c r="H29" s="94"/>
      <c r="I29" s="94"/>
      <c r="J29" s="94"/>
      <c r="K29" s="94"/>
      <c r="L29" s="95"/>
      <c r="O29" s="77" t="s">
        <v>29</v>
      </c>
      <c r="P29" s="84"/>
      <c r="Q29" s="78"/>
      <c r="R29" s="93" t="str">
        <f>VLOOKUP(T1,'DATA SISWA'!$A:$R,16,0)</f>
        <v>LEBIH BAIK LAGI</v>
      </c>
      <c r="S29" s="94"/>
      <c r="T29" s="94"/>
      <c r="U29" s="94"/>
      <c r="V29" s="94"/>
      <c r="W29" s="94"/>
      <c r="X29" s="95"/>
      <c r="AA29" s="77" t="s">
        <v>29</v>
      </c>
      <c r="AB29" s="84"/>
      <c r="AC29" s="78"/>
      <c r="AD29" s="93">
        <f>VLOOKUP(AF1,'DATA SISWA'!$A:$R,16,0)</f>
        <v>0</v>
      </c>
      <c r="AE29" s="94"/>
      <c r="AF29" s="94"/>
      <c r="AG29" s="94"/>
      <c r="AH29" s="94"/>
      <c r="AI29" s="94"/>
      <c r="AJ29" s="95"/>
      <c r="AM29" s="77" t="s">
        <v>29</v>
      </c>
      <c r="AN29" s="84"/>
      <c r="AO29" s="78"/>
      <c r="AP29" s="93">
        <f>VLOOKUP(AR1,'DATA SISWA'!$A:$R,16,0)</f>
        <v>0</v>
      </c>
      <c r="AQ29" s="94"/>
      <c r="AR29" s="94"/>
      <c r="AS29" s="94"/>
      <c r="AT29" s="94"/>
      <c r="AU29" s="94"/>
      <c r="AV29" s="95"/>
      <c r="AY29" s="77" t="s">
        <v>29</v>
      </c>
      <c r="AZ29" s="84"/>
      <c r="BA29" s="78"/>
      <c r="BB29" s="93">
        <f>VLOOKUP(BD1,'DATA SISWA'!$A:$R,16,0)</f>
        <v>0</v>
      </c>
      <c r="BC29" s="94"/>
      <c r="BD29" s="94"/>
      <c r="BE29" s="94"/>
      <c r="BF29" s="94"/>
      <c r="BG29" s="94"/>
      <c r="BH29" s="95"/>
      <c r="BK29" s="77" t="s">
        <v>29</v>
      </c>
      <c r="BL29" s="84"/>
      <c r="BM29" s="78"/>
      <c r="BN29" s="93">
        <f>VLOOKUP(BP1,'DATA SISWA'!$A:$R,16,0)</f>
        <v>0</v>
      </c>
      <c r="BO29" s="94"/>
      <c r="BP29" s="94"/>
      <c r="BQ29" s="94"/>
      <c r="BR29" s="94"/>
      <c r="BS29" s="94"/>
      <c r="BT29" s="95"/>
      <c r="BW29" s="77" t="s">
        <v>29</v>
      </c>
      <c r="BX29" s="84"/>
      <c r="BY29" s="78"/>
      <c r="BZ29" s="93">
        <f>VLOOKUP(CB1,'DATA SISWA'!$A:$R,16,0)</f>
        <v>0</v>
      </c>
      <c r="CA29" s="94"/>
      <c r="CB29" s="94"/>
      <c r="CC29" s="94"/>
      <c r="CD29" s="94"/>
      <c r="CE29" s="94"/>
      <c r="CF29" s="95"/>
      <c r="CI29" s="77" t="s">
        <v>29</v>
      </c>
      <c r="CJ29" s="84"/>
      <c r="CK29" s="78"/>
      <c r="CL29" s="93">
        <f>VLOOKUP(CN1,'DATA SISWA'!$A:$R,16,0)</f>
        <v>0</v>
      </c>
      <c r="CM29" s="94"/>
      <c r="CN29" s="94"/>
      <c r="CO29" s="94"/>
      <c r="CP29" s="94"/>
      <c r="CQ29" s="94"/>
      <c r="CR29" s="95"/>
      <c r="CU29" s="77" t="s">
        <v>29</v>
      </c>
      <c r="CV29" s="84"/>
      <c r="CW29" s="78"/>
      <c r="CX29" s="93">
        <f>VLOOKUP(CZ1,'DATA SISWA'!$A:$R,16,0)</f>
        <v>0</v>
      </c>
      <c r="CY29" s="94"/>
      <c r="CZ29" s="94"/>
      <c r="DA29" s="94"/>
      <c r="DB29" s="94"/>
      <c r="DC29" s="94"/>
      <c r="DD29" s="95"/>
      <c r="DG29" s="77" t="s">
        <v>29</v>
      </c>
      <c r="DH29" s="84"/>
      <c r="DI29" s="78"/>
      <c r="DJ29" s="93">
        <f>VLOOKUP(DL1,'DATA SISWA'!$A:$R,16,0)</f>
        <v>0</v>
      </c>
      <c r="DK29" s="94"/>
      <c r="DL29" s="94"/>
      <c r="DM29" s="94"/>
      <c r="DN29" s="94"/>
      <c r="DO29" s="94"/>
      <c r="DP29" s="95"/>
      <c r="DS29" s="33"/>
      <c r="DT29" s="33"/>
      <c r="DU29" s="77" t="s">
        <v>29</v>
      </c>
      <c r="DV29" s="84"/>
      <c r="DW29" s="78"/>
      <c r="DX29" s="93">
        <f>VLOOKUP(DZ1,'DATA SISWA'!$A:$R,16,0)</f>
        <v>0</v>
      </c>
      <c r="DY29" s="94"/>
      <c r="DZ29" s="94"/>
      <c r="EA29" s="94"/>
      <c r="EB29" s="94"/>
      <c r="EC29" s="94"/>
      <c r="ED29" s="95"/>
      <c r="EE29" s="33"/>
      <c r="EF29" s="33"/>
      <c r="EG29" s="77" t="s">
        <v>29</v>
      </c>
      <c r="EH29" s="84"/>
      <c r="EI29" s="78"/>
      <c r="EJ29" s="93">
        <f>VLOOKUP(EL1,'DATA SISWA'!$A:$R,16,0)</f>
        <v>0</v>
      </c>
      <c r="EK29" s="94"/>
      <c r="EL29" s="94"/>
      <c r="EM29" s="94"/>
      <c r="EN29" s="94"/>
      <c r="EO29" s="94"/>
      <c r="EP29" s="95"/>
      <c r="EQ29" s="33"/>
      <c r="ER29" s="33"/>
      <c r="ES29" s="77" t="s">
        <v>29</v>
      </c>
      <c r="ET29" s="84"/>
      <c r="EU29" s="78"/>
      <c r="EV29" s="93">
        <f>VLOOKUP(EX1,'DATA SISWA'!$A:$R,16,0)</f>
        <v>0</v>
      </c>
      <c r="EW29" s="94"/>
      <c r="EX29" s="94"/>
      <c r="EY29" s="94"/>
      <c r="EZ29" s="94"/>
      <c r="FA29" s="94"/>
      <c r="FB29" s="95"/>
      <c r="FC29" s="33"/>
      <c r="FD29" s="33"/>
      <c r="FE29" s="77" t="s">
        <v>29</v>
      </c>
      <c r="FF29" s="84"/>
      <c r="FG29" s="78"/>
      <c r="FH29" s="93">
        <f>VLOOKUP(FJ1,'DATA SISWA'!$A:$R,16,0)</f>
        <v>0</v>
      </c>
      <c r="FI29" s="94"/>
      <c r="FJ29" s="94"/>
      <c r="FK29" s="94"/>
      <c r="FL29" s="94"/>
      <c r="FM29" s="94"/>
      <c r="FN29" s="95"/>
      <c r="FO29" s="33"/>
      <c r="FP29" s="33"/>
      <c r="FQ29" s="77" t="s">
        <v>29</v>
      </c>
      <c r="FR29" s="84"/>
      <c r="FS29" s="78"/>
      <c r="FT29" s="93">
        <f>VLOOKUP(FV1,'DATA SISWA'!$A:$R,16,0)</f>
        <v>0</v>
      </c>
      <c r="FU29" s="94"/>
      <c r="FV29" s="94"/>
      <c r="FW29" s="94"/>
      <c r="FX29" s="94"/>
      <c r="FY29" s="94"/>
      <c r="FZ29" s="95"/>
      <c r="GA29" s="33"/>
      <c r="GB29" s="33"/>
      <c r="GC29" s="77" t="s">
        <v>29</v>
      </c>
      <c r="GD29" s="84"/>
      <c r="GE29" s="78"/>
      <c r="GF29" s="93">
        <f>VLOOKUP(GH1,'DATA SISWA'!$A:$R,16,0)</f>
        <v>0</v>
      </c>
      <c r="GG29" s="94"/>
      <c r="GH29" s="94"/>
      <c r="GI29" s="94"/>
      <c r="GJ29" s="94"/>
      <c r="GK29" s="94"/>
      <c r="GL29" s="95"/>
      <c r="GM29" s="33"/>
      <c r="GN29" s="33"/>
      <c r="GO29" s="77" t="s">
        <v>29</v>
      </c>
      <c r="GP29" s="84"/>
      <c r="GQ29" s="78"/>
      <c r="GR29" s="93">
        <f>VLOOKUP(GT1,'DATA SISWA'!$A:$R,16,0)</f>
        <v>0</v>
      </c>
      <c r="GS29" s="94"/>
      <c r="GT29" s="94"/>
      <c r="GU29" s="94"/>
      <c r="GV29" s="94"/>
      <c r="GW29" s="94"/>
      <c r="GX29" s="95"/>
      <c r="GY29" s="33"/>
      <c r="GZ29" s="33"/>
      <c r="HA29" s="77" t="s">
        <v>29</v>
      </c>
      <c r="HB29" s="84"/>
      <c r="HC29" s="78"/>
      <c r="HD29" s="93">
        <f>VLOOKUP(HF1,'DATA SISWA'!$A:$R,16,0)</f>
        <v>0</v>
      </c>
      <c r="HE29" s="94"/>
      <c r="HF29" s="94"/>
      <c r="HG29" s="94"/>
      <c r="HH29" s="94"/>
      <c r="HI29" s="94"/>
      <c r="HJ29" s="95"/>
      <c r="HK29" s="33"/>
      <c r="HL29" s="33"/>
      <c r="HM29" s="77" t="s">
        <v>29</v>
      </c>
      <c r="HN29" s="84"/>
      <c r="HO29" s="78"/>
      <c r="HP29" s="93">
        <f>VLOOKUP(HR1,'DATA SISWA'!$A:$R,16,0)</f>
        <v>0</v>
      </c>
      <c r="HQ29" s="94"/>
      <c r="HR29" s="94"/>
      <c r="HS29" s="94"/>
      <c r="HT29" s="94"/>
      <c r="HU29" s="94"/>
      <c r="HV29" s="95"/>
      <c r="HW29" s="33"/>
      <c r="HX29" s="33"/>
      <c r="HY29" s="77" t="s">
        <v>29</v>
      </c>
      <c r="HZ29" s="84"/>
      <c r="IA29" s="78"/>
      <c r="IB29" s="93">
        <f>VLOOKUP(ID1,'DATA SISWA'!$A:$R,16,0)</f>
        <v>0</v>
      </c>
      <c r="IC29" s="94"/>
      <c r="ID29" s="94"/>
      <c r="IE29" s="94"/>
      <c r="IF29" s="94"/>
      <c r="IG29" s="94"/>
      <c r="IH29" s="95"/>
    </row>
    <row r="30" spans="3:242" ht="39.950000000000003" customHeight="1" x14ac:dyDescent="0.2">
      <c r="C30" s="79"/>
      <c r="D30" s="92"/>
      <c r="E30" s="80"/>
      <c r="F30" s="96"/>
      <c r="G30" s="97"/>
      <c r="H30" s="97"/>
      <c r="I30" s="97"/>
      <c r="J30" s="97"/>
      <c r="K30" s="97"/>
      <c r="L30" s="98"/>
      <c r="O30" s="79"/>
      <c r="P30" s="92"/>
      <c r="Q30" s="80"/>
      <c r="R30" s="96"/>
      <c r="S30" s="97"/>
      <c r="T30" s="97"/>
      <c r="U30" s="97"/>
      <c r="V30" s="97"/>
      <c r="W30" s="97"/>
      <c r="X30" s="98"/>
      <c r="AA30" s="79"/>
      <c r="AB30" s="92"/>
      <c r="AC30" s="80"/>
      <c r="AD30" s="96"/>
      <c r="AE30" s="97"/>
      <c r="AF30" s="97"/>
      <c r="AG30" s="97"/>
      <c r="AH30" s="97"/>
      <c r="AI30" s="97"/>
      <c r="AJ30" s="98"/>
      <c r="AM30" s="79"/>
      <c r="AN30" s="92"/>
      <c r="AO30" s="80"/>
      <c r="AP30" s="96"/>
      <c r="AQ30" s="97"/>
      <c r="AR30" s="97"/>
      <c r="AS30" s="97"/>
      <c r="AT30" s="97"/>
      <c r="AU30" s="97"/>
      <c r="AV30" s="98"/>
      <c r="AY30" s="79"/>
      <c r="AZ30" s="92"/>
      <c r="BA30" s="80"/>
      <c r="BB30" s="96"/>
      <c r="BC30" s="97"/>
      <c r="BD30" s="97"/>
      <c r="BE30" s="97"/>
      <c r="BF30" s="97"/>
      <c r="BG30" s="97"/>
      <c r="BH30" s="98"/>
      <c r="BK30" s="79"/>
      <c r="BL30" s="92"/>
      <c r="BM30" s="80"/>
      <c r="BN30" s="96"/>
      <c r="BO30" s="97"/>
      <c r="BP30" s="97"/>
      <c r="BQ30" s="97"/>
      <c r="BR30" s="97"/>
      <c r="BS30" s="97"/>
      <c r="BT30" s="98"/>
      <c r="BW30" s="79"/>
      <c r="BX30" s="92"/>
      <c r="BY30" s="80"/>
      <c r="BZ30" s="96"/>
      <c r="CA30" s="97"/>
      <c r="CB30" s="97"/>
      <c r="CC30" s="97"/>
      <c r="CD30" s="97"/>
      <c r="CE30" s="97"/>
      <c r="CF30" s="98"/>
      <c r="CI30" s="79"/>
      <c r="CJ30" s="92"/>
      <c r="CK30" s="80"/>
      <c r="CL30" s="96"/>
      <c r="CM30" s="97"/>
      <c r="CN30" s="97"/>
      <c r="CO30" s="97"/>
      <c r="CP30" s="97"/>
      <c r="CQ30" s="97"/>
      <c r="CR30" s="98"/>
      <c r="CU30" s="79"/>
      <c r="CV30" s="92"/>
      <c r="CW30" s="80"/>
      <c r="CX30" s="96"/>
      <c r="CY30" s="97"/>
      <c r="CZ30" s="97"/>
      <c r="DA30" s="97"/>
      <c r="DB30" s="97"/>
      <c r="DC30" s="97"/>
      <c r="DD30" s="98"/>
      <c r="DG30" s="79"/>
      <c r="DH30" s="92"/>
      <c r="DI30" s="80"/>
      <c r="DJ30" s="96"/>
      <c r="DK30" s="97"/>
      <c r="DL30" s="97"/>
      <c r="DM30" s="97"/>
      <c r="DN30" s="97"/>
      <c r="DO30" s="97"/>
      <c r="DP30" s="98"/>
      <c r="DS30" s="33"/>
      <c r="DT30" s="33"/>
      <c r="DU30" s="79"/>
      <c r="DV30" s="92"/>
      <c r="DW30" s="80"/>
      <c r="DX30" s="96"/>
      <c r="DY30" s="97"/>
      <c r="DZ30" s="97"/>
      <c r="EA30" s="97"/>
      <c r="EB30" s="97"/>
      <c r="EC30" s="97"/>
      <c r="ED30" s="98"/>
      <c r="EE30" s="33"/>
      <c r="EF30" s="33"/>
      <c r="EG30" s="79"/>
      <c r="EH30" s="92"/>
      <c r="EI30" s="80"/>
      <c r="EJ30" s="96"/>
      <c r="EK30" s="97"/>
      <c r="EL30" s="97"/>
      <c r="EM30" s="97"/>
      <c r="EN30" s="97"/>
      <c r="EO30" s="97"/>
      <c r="EP30" s="98"/>
      <c r="EQ30" s="33"/>
      <c r="ER30" s="33"/>
      <c r="ES30" s="79"/>
      <c r="ET30" s="92"/>
      <c r="EU30" s="80"/>
      <c r="EV30" s="96"/>
      <c r="EW30" s="97"/>
      <c r="EX30" s="97"/>
      <c r="EY30" s="97"/>
      <c r="EZ30" s="97"/>
      <c r="FA30" s="97"/>
      <c r="FB30" s="98"/>
      <c r="FC30" s="33"/>
      <c r="FD30" s="33"/>
      <c r="FE30" s="79"/>
      <c r="FF30" s="92"/>
      <c r="FG30" s="80"/>
      <c r="FH30" s="96"/>
      <c r="FI30" s="97"/>
      <c r="FJ30" s="97"/>
      <c r="FK30" s="97"/>
      <c r="FL30" s="97"/>
      <c r="FM30" s="97"/>
      <c r="FN30" s="98"/>
      <c r="FO30" s="33"/>
      <c r="FP30" s="33"/>
      <c r="FQ30" s="79"/>
      <c r="FR30" s="92"/>
      <c r="FS30" s="80"/>
      <c r="FT30" s="96"/>
      <c r="FU30" s="97"/>
      <c r="FV30" s="97"/>
      <c r="FW30" s="97"/>
      <c r="FX30" s="97"/>
      <c r="FY30" s="97"/>
      <c r="FZ30" s="98"/>
      <c r="GA30" s="33"/>
      <c r="GB30" s="33"/>
      <c r="GC30" s="79"/>
      <c r="GD30" s="92"/>
      <c r="GE30" s="80"/>
      <c r="GF30" s="96"/>
      <c r="GG30" s="97"/>
      <c r="GH30" s="97"/>
      <c r="GI30" s="97"/>
      <c r="GJ30" s="97"/>
      <c r="GK30" s="97"/>
      <c r="GL30" s="98"/>
      <c r="GM30" s="33"/>
      <c r="GN30" s="33"/>
      <c r="GO30" s="79"/>
      <c r="GP30" s="92"/>
      <c r="GQ30" s="80"/>
      <c r="GR30" s="96"/>
      <c r="GS30" s="97"/>
      <c r="GT30" s="97"/>
      <c r="GU30" s="97"/>
      <c r="GV30" s="97"/>
      <c r="GW30" s="97"/>
      <c r="GX30" s="98"/>
      <c r="GY30" s="33"/>
      <c r="GZ30" s="33"/>
      <c r="HA30" s="79"/>
      <c r="HB30" s="92"/>
      <c r="HC30" s="80"/>
      <c r="HD30" s="96"/>
      <c r="HE30" s="97"/>
      <c r="HF30" s="97"/>
      <c r="HG30" s="97"/>
      <c r="HH30" s="97"/>
      <c r="HI30" s="97"/>
      <c r="HJ30" s="98"/>
      <c r="HK30" s="33"/>
      <c r="HL30" s="33"/>
      <c r="HM30" s="79"/>
      <c r="HN30" s="92"/>
      <c r="HO30" s="80"/>
      <c r="HP30" s="96"/>
      <c r="HQ30" s="97"/>
      <c r="HR30" s="97"/>
      <c r="HS30" s="97"/>
      <c r="HT30" s="97"/>
      <c r="HU30" s="97"/>
      <c r="HV30" s="98"/>
      <c r="HW30" s="33"/>
      <c r="HX30" s="33"/>
      <c r="HY30" s="79"/>
      <c r="HZ30" s="92"/>
      <c r="IA30" s="80"/>
      <c r="IB30" s="96"/>
      <c r="IC30" s="97"/>
      <c r="ID30" s="97"/>
      <c r="IE30" s="97"/>
      <c r="IF30" s="97"/>
      <c r="IG30" s="97"/>
      <c r="IH30" s="98"/>
    </row>
    <row r="31" spans="3:242" ht="39.950000000000003" customHeight="1" x14ac:dyDescent="0.2">
      <c r="C31" s="81"/>
      <c r="D31" s="85"/>
      <c r="E31" s="82"/>
      <c r="F31" s="99"/>
      <c r="G31" s="100"/>
      <c r="H31" s="100"/>
      <c r="I31" s="100"/>
      <c r="J31" s="100"/>
      <c r="K31" s="100"/>
      <c r="L31" s="101"/>
      <c r="O31" s="81"/>
      <c r="P31" s="85"/>
      <c r="Q31" s="82"/>
      <c r="R31" s="99"/>
      <c r="S31" s="100"/>
      <c r="T31" s="100"/>
      <c r="U31" s="100"/>
      <c r="V31" s="100"/>
      <c r="W31" s="100"/>
      <c r="X31" s="101"/>
      <c r="AA31" s="81"/>
      <c r="AB31" s="85"/>
      <c r="AC31" s="82"/>
      <c r="AD31" s="99"/>
      <c r="AE31" s="100"/>
      <c r="AF31" s="100"/>
      <c r="AG31" s="100"/>
      <c r="AH31" s="100"/>
      <c r="AI31" s="100"/>
      <c r="AJ31" s="101"/>
      <c r="AM31" s="81"/>
      <c r="AN31" s="85"/>
      <c r="AO31" s="82"/>
      <c r="AP31" s="99"/>
      <c r="AQ31" s="100"/>
      <c r="AR31" s="100"/>
      <c r="AS31" s="100"/>
      <c r="AT31" s="100"/>
      <c r="AU31" s="100"/>
      <c r="AV31" s="101"/>
      <c r="AY31" s="81"/>
      <c r="AZ31" s="85"/>
      <c r="BA31" s="82"/>
      <c r="BB31" s="99"/>
      <c r="BC31" s="100"/>
      <c r="BD31" s="100"/>
      <c r="BE31" s="100"/>
      <c r="BF31" s="100"/>
      <c r="BG31" s="100"/>
      <c r="BH31" s="101"/>
      <c r="BK31" s="81"/>
      <c r="BL31" s="85"/>
      <c r="BM31" s="82"/>
      <c r="BN31" s="99"/>
      <c r="BO31" s="100"/>
      <c r="BP31" s="100"/>
      <c r="BQ31" s="100"/>
      <c r="BR31" s="100"/>
      <c r="BS31" s="100"/>
      <c r="BT31" s="101"/>
      <c r="BW31" s="81"/>
      <c r="BX31" s="85"/>
      <c r="BY31" s="82"/>
      <c r="BZ31" s="99"/>
      <c r="CA31" s="100"/>
      <c r="CB31" s="100"/>
      <c r="CC31" s="100"/>
      <c r="CD31" s="100"/>
      <c r="CE31" s="100"/>
      <c r="CF31" s="101"/>
      <c r="CI31" s="81"/>
      <c r="CJ31" s="85"/>
      <c r="CK31" s="82"/>
      <c r="CL31" s="99"/>
      <c r="CM31" s="100"/>
      <c r="CN31" s="100"/>
      <c r="CO31" s="100"/>
      <c r="CP31" s="100"/>
      <c r="CQ31" s="100"/>
      <c r="CR31" s="101"/>
      <c r="CU31" s="81"/>
      <c r="CV31" s="85"/>
      <c r="CW31" s="82"/>
      <c r="CX31" s="99"/>
      <c r="CY31" s="100"/>
      <c r="CZ31" s="100"/>
      <c r="DA31" s="100"/>
      <c r="DB31" s="100"/>
      <c r="DC31" s="100"/>
      <c r="DD31" s="101"/>
      <c r="DG31" s="81"/>
      <c r="DH31" s="85"/>
      <c r="DI31" s="82"/>
      <c r="DJ31" s="99"/>
      <c r="DK31" s="100"/>
      <c r="DL31" s="100"/>
      <c r="DM31" s="100"/>
      <c r="DN31" s="100"/>
      <c r="DO31" s="100"/>
      <c r="DP31" s="101"/>
      <c r="DS31" s="33"/>
      <c r="DT31" s="33"/>
      <c r="DU31" s="81"/>
      <c r="DV31" s="85"/>
      <c r="DW31" s="82"/>
      <c r="DX31" s="99"/>
      <c r="DY31" s="100"/>
      <c r="DZ31" s="100"/>
      <c r="EA31" s="100"/>
      <c r="EB31" s="100"/>
      <c r="EC31" s="100"/>
      <c r="ED31" s="101"/>
      <c r="EE31" s="33"/>
      <c r="EF31" s="33"/>
      <c r="EG31" s="81"/>
      <c r="EH31" s="85"/>
      <c r="EI31" s="82"/>
      <c r="EJ31" s="99"/>
      <c r="EK31" s="100"/>
      <c r="EL31" s="100"/>
      <c r="EM31" s="100"/>
      <c r="EN31" s="100"/>
      <c r="EO31" s="100"/>
      <c r="EP31" s="101"/>
      <c r="EQ31" s="33"/>
      <c r="ER31" s="33"/>
      <c r="ES31" s="81"/>
      <c r="ET31" s="85"/>
      <c r="EU31" s="82"/>
      <c r="EV31" s="99"/>
      <c r="EW31" s="100"/>
      <c r="EX31" s="100"/>
      <c r="EY31" s="100"/>
      <c r="EZ31" s="100"/>
      <c r="FA31" s="100"/>
      <c r="FB31" s="101"/>
      <c r="FC31" s="33"/>
      <c r="FD31" s="33"/>
      <c r="FE31" s="81"/>
      <c r="FF31" s="85"/>
      <c r="FG31" s="82"/>
      <c r="FH31" s="99"/>
      <c r="FI31" s="100"/>
      <c r="FJ31" s="100"/>
      <c r="FK31" s="100"/>
      <c r="FL31" s="100"/>
      <c r="FM31" s="100"/>
      <c r="FN31" s="101"/>
      <c r="FO31" s="33"/>
      <c r="FP31" s="33"/>
      <c r="FQ31" s="81"/>
      <c r="FR31" s="85"/>
      <c r="FS31" s="82"/>
      <c r="FT31" s="99"/>
      <c r="FU31" s="100"/>
      <c r="FV31" s="100"/>
      <c r="FW31" s="100"/>
      <c r="FX31" s="100"/>
      <c r="FY31" s="100"/>
      <c r="FZ31" s="101"/>
      <c r="GA31" s="33"/>
      <c r="GB31" s="33"/>
      <c r="GC31" s="81"/>
      <c r="GD31" s="85"/>
      <c r="GE31" s="82"/>
      <c r="GF31" s="99"/>
      <c r="GG31" s="100"/>
      <c r="GH31" s="100"/>
      <c r="GI31" s="100"/>
      <c r="GJ31" s="100"/>
      <c r="GK31" s="100"/>
      <c r="GL31" s="101"/>
      <c r="GM31" s="33"/>
      <c r="GN31" s="33"/>
      <c r="GO31" s="81"/>
      <c r="GP31" s="85"/>
      <c r="GQ31" s="82"/>
      <c r="GR31" s="99"/>
      <c r="GS31" s="100"/>
      <c r="GT31" s="100"/>
      <c r="GU31" s="100"/>
      <c r="GV31" s="100"/>
      <c r="GW31" s="100"/>
      <c r="GX31" s="101"/>
      <c r="GY31" s="33"/>
      <c r="GZ31" s="33"/>
      <c r="HA31" s="81"/>
      <c r="HB31" s="85"/>
      <c r="HC31" s="82"/>
      <c r="HD31" s="99"/>
      <c r="HE31" s="100"/>
      <c r="HF31" s="100"/>
      <c r="HG31" s="100"/>
      <c r="HH31" s="100"/>
      <c r="HI31" s="100"/>
      <c r="HJ31" s="101"/>
      <c r="HK31" s="33"/>
      <c r="HL31" s="33"/>
      <c r="HM31" s="81"/>
      <c r="HN31" s="85"/>
      <c r="HO31" s="82"/>
      <c r="HP31" s="99"/>
      <c r="HQ31" s="100"/>
      <c r="HR31" s="100"/>
      <c r="HS31" s="100"/>
      <c r="HT31" s="100"/>
      <c r="HU31" s="100"/>
      <c r="HV31" s="101"/>
      <c r="HW31" s="33"/>
      <c r="HX31" s="33"/>
      <c r="HY31" s="81"/>
      <c r="HZ31" s="85"/>
      <c r="IA31" s="82"/>
      <c r="IB31" s="99"/>
      <c r="IC31" s="100"/>
      <c r="ID31" s="100"/>
      <c r="IE31" s="100"/>
      <c r="IF31" s="100"/>
      <c r="IG31" s="100"/>
      <c r="IH31" s="101"/>
    </row>
    <row r="32" spans="3:242" x14ac:dyDescent="0.2">
      <c r="C32" s="31"/>
      <c r="D32" s="29"/>
      <c r="E32" s="27"/>
      <c r="F32" s="29"/>
      <c r="G32" s="29"/>
      <c r="H32" s="29"/>
      <c r="I32" s="27"/>
      <c r="J32" s="27"/>
      <c r="K32" s="27"/>
      <c r="L32" s="27"/>
      <c r="O32" s="55"/>
      <c r="P32" s="29"/>
      <c r="Q32" s="27"/>
      <c r="R32" s="29"/>
      <c r="S32" s="29"/>
      <c r="T32" s="29"/>
      <c r="U32" s="27"/>
      <c r="V32" s="27"/>
      <c r="W32" s="27"/>
      <c r="X32" s="27"/>
      <c r="AA32" s="55"/>
      <c r="AB32" s="29"/>
      <c r="AC32" s="27"/>
      <c r="AD32" s="29"/>
      <c r="AE32" s="29"/>
      <c r="AF32" s="29"/>
      <c r="AG32" s="27"/>
      <c r="AH32" s="27"/>
      <c r="AI32" s="27"/>
      <c r="AJ32" s="27"/>
      <c r="AM32" s="55"/>
      <c r="AN32" s="29"/>
      <c r="AO32" s="27"/>
      <c r="AP32" s="29"/>
      <c r="AQ32" s="29"/>
      <c r="AR32" s="29"/>
      <c r="AS32" s="27"/>
      <c r="AT32" s="27"/>
      <c r="AU32" s="27"/>
      <c r="AV32" s="27"/>
      <c r="AY32" s="55"/>
      <c r="AZ32" s="29"/>
      <c r="BA32" s="27"/>
      <c r="BB32" s="29"/>
      <c r="BC32" s="29"/>
      <c r="BD32" s="29"/>
      <c r="BE32" s="27"/>
      <c r="BF32" s="27"/>
      <c r="BG32" s="27"/>
      <c r="BH32" s="27"/>
      <c r="BK32" s="55"/>
      <c r="BL32" s="29"/>
      <c r="BM32" s="27"/>
      <c r="BN32" s="29"/>
      <c r="BO32" s="29"/>
      <c r="BP32" s="29"/>
      <c r="BQ32" s="27"/>
      <c r="BR32" s="27"/>
      <c r="BS32" s="27"/>
      <c r="BT32" s="27"/>
      <c r="BW32" s="55"/>
      <c r="BX32" s="29"/>
      <c r="BY32" s="27"/>
      <c r="BZ32" s="29"/>
      <c r="CA32" s="29"/>
      <c r="CB32" s="29"/>
      <c r="CC32" s="27"/>
      <c r="CD32" s="27"/>
      <c r="CE32" s="27"/>
      <c r="CF32" s="27"/>
      <c r="CI32" s="55"/>
      <c r="CJ32" s="29"/>
      <c r="CK32" s="27"/>
      <c r="CL32" s="29"/>
      <c r="CM32" s="29"/>
      <c r="CN32" s="29"/>
      <c r="CO32" s="27"/>
      <c r="CP32" s="27"/>
      <c r="CQ32" s="27"/>
      <c r="CR32" s="27"/>
      <c r="CU32" s="55"/>
      <c r="CV32" s="29"/>
      <c r="CW32" s="27"/>
      <c r="CX32" s="29"/>
      <c r="CY32" s="29"/>
      <c r="CZ32" s="29"/>
      <c r="DA32" s="27"/>
      <c r="DB32" s="27"/>
      <c r="DC32" s="27"/>
      <c r="DD32" s="27"/>
      <c r="DG32" s="55"/>
      <c r="DH32" s="29"/>
      <c r="DI32" s="27"/>
      <c r="DJ32" s="29"/>
      <c r="DK32" s="29"/>
      <c r="DL32" s="29"/>
      <c r="DM32" s="27"/>
      <c r="DN32" s="27"/>
      <c r="DO32" s="27"/>
      <c r="DP32" s="27"/>
      <c r="DS32" s="33"/>
      <c r="DT32" s="33"/>
      <c r="DU32" s="55"/>
      <c r="DV32" s="29"/>
      <c r="DW32" s="27"/>
      <c r="DX32" s="29"/>
      <c r="DY32" s="29"/>
      <c r="DZ32" s="29"/>
      <c r="EA32" s="27"/>
      <c r="EB32" s="27"/>
      <c r="EC32" s="27"/>
      <c r="ED32" s="27"/>
      <c r="EE32" s="33"/>
      <c r="EF32" s="33"/>
      <c r="EG32" s="55"/>
      <c r="EH32" s="29"/>
      <c r="EI32" s="27"/>
      <c r="EJ32" s="29"/>
      <c r="EK32" s="29"/>
      <c r="EL32" s="29"/>
      <c r="EM32" s="27"/>
      <c r="EN32" s="27"/>
      <c r="EO32" s="27"/>
      <c r="EP32" s="27"/>
      <c r="EQ32" s="33"/>
      <c r="ER32" s="33"/>
      <c r="ES32" s="55"/>
      <c r="ET32" s="29"/>
      <c r="EU32" s="27"/>
      <c r="EV32" s="29"/>
      <c r="EW32" s="29"/>
      <c r="EX32" s="29"/>
      <c r="EY32" s="27"/>
      <c r="EZ32" s="27"/>
      <c r="FA32" s="27"/>
      <c r="FB32" s="27"/>
      <c r="FC32" s="33"/>
      <c r="FD32" s="33"/>
      <c r="FE32" s="55"/>
      <c r="FF32" s="29"/>
      <c r="FG32" s="27"/>
      <c r="FH32" s="29"/>
      <c r="FI32" s="29"/>
      <c r="FJ32" s="29"/>
      <c r="FK32" s="27"/>
      <c r="FL32" s="27"/>
      <c r="FM32" s="27"/>
      <c r="FN32" s="27"/>
      <c r="FO32" s="33"/>
      <c r="FP32" s="33"/>
      <c r="FQ32" s="55"/>
      <c r="FR32" s="29"/>
      <c r="FS32" s="27"/>
      <c r="FT32" s="29"/>
      <c r="FU32" s="29"/>
      <c r="FV32" s="29"/>
      <c r="FW32" s="27"/>
      <c r="FX32" s="27"/>
      <c r="FY32" s="27"/>
      <c r="FZ32" s="27"/>
      <c r="GA32" s="33"/>
      <c r="GB32" s="33"/>
      <c r="GC32" s="55"/>
      <c r="GD32" s="29"/>
      <c r="GE32" s="27"/>
      <c r="GF32" s="29"/>
      <c r="GG32" s="29"/>
      <c r="GH32" s="29"/>
      <c r="GI32" s="27"/>
      <c r="GJ32" s="27"/>
      <c r="GK32" s="27"/>
      <c r="GL32" s="27"/>
      <c r="GM32" s="33"/>
      <c r="GN32" s="33"/>
      <c r="GO32" s="55"/>
      <c r="GP32" s="29"/>
      <c r="GQ32" s="27"/>
      <c r="GR32" s="29"/>
      <c r="GS32" s="29"/>
      <c r="GT32" s="29"/>
      <c r="GU32" s="27"/>
      <c r="GV32" s="27"/>
      <c r="GW32" s="27"/>
      <c r="GX32" s="27"/>
      <c r="GY32" s="33"/>
      <c r="GZ32" s="33"/>
      <c r="HA32" s="55"/>
      <c r="HB32" s="29"/>
      <c r="HC32" s="27"/>
      <c r="HD32" s="29"/>
      <c r="HE32" s="29"/>
      <c r="HF32" s="29"/>
      <c r="HG32" s="27"/>
      <c r="HH32" s="27"/>
      <c r="HI32" s="27"/>
      <c r="HJ32" s="27"/>
      <c r="HK32" s="33"/>
      <c r="HL32" s="33"/>
      <c r="HM32" s="55"/>
      <c r="HN32" s="29"/>
      <c r="HO32" s="27"/>
      <c r="HP32" s="29"/>
      <c r="HQ32" s="29"/>
      <c r="HR32" s="29"/>
      <c r="HS32" s="27"/>
      <c r="HT32" s="27"/>
      <c r="HU32" s="27"/>
      <c r="HV32" s="27"/>
      <c r="HW32" s="33"/>
      <c r="HX32" s="33"/>
      <c r="HY32" s="55"/>
      <c r="HZ32" s="29"/>
      <c r="IA32" s="27"/>
      <c r="IB32" s="29"/>
      <c r="IC32" s="29"/>
      <c r="ID32" s="29"/>
      <c r="IE32" s="27"/>
      <c r="IF32" s="27"/>
      <c r="IG32" s="27"/>
      <c r="IH32" s="27"/>
    </row>
    <row r="33" spans="3:242" x14ac:dyDescent="0.25">
      <c r="C33" s="21"/>
      <c r="D33" s="21"/>
      <c r="E33" s="21"/>
      <c r="F33" s="21"/>
      <c r="I33"/>
      <c r="J33" s="22" t="s">
        <v>73</v>
      </c>
      <c r="K33" s="107" t="str">
        <f>'DATA SISWA'!$T$4</f>
        <v>Bogor, 5 Mei 2020</v>
      </c>
      <c r="L33" s="107"/>
      <c r="O33" s="21"/>
      <c r="P33" s="21"/>
      <c r="Q33" s="21"/>
      <c r="R33" s="21"/>
      <c r="S33" s="56"/>
      <c r="T33" s="56"/>
      <c r="U33"/>
      <c r="V33" s="22" t="s">
        <v>73</v>
      </c>
      <c r="W33" s="107" t="str">
        <f>'DATA SISWA'!$T$4</f>
        <v>Bogor, 5 Mei 2020</v>
      </c>
      <c r="X33" s="107"/>
      <c r="AA33" s="21"/>
      <c r="AB33" s="21"/>
      <c r="AC33" s="21"/>
      <c r="AD33" s="21"/>
      <c r="AE33" s="56"/>
      <c r="AF33" s="56"/>
      <c r="AG33"/>
      <c r="AH33" s="22" t="s">
        <v>73</v>
      </c>
      <c r="AI33" s="107" t="str">
        <f>'DATA SISWA'!$T$4</f>
        <v>Bogor, 5 Mei 2020</v>
      </c>
      <c r="AJ33" s="107"/>
      <c r="AM33" s="21"/>
      <c r="AN33" s="21"/>
      <c r="AO33" s="21"/>
      <c r="AP33" s="21"/>
      <c r="AQ33" s="56"/>
      <c r="AR33" s="56"/>
      <c r="AS33"/>
      <c r="AT33" s="22" t="s">
        <v>73</v>
      </c>
      <c r="AU33" s="107" t="str">
        <f>'DATA SISWA'!$T$4</f>
        <v>Bogor, 5 Mei 2020</v>
      </c>
      <c r="AV33" s="107"/>
      <c r="AY33" s="21"/>
      <c r="AZ33" s="21"/>
      <c r="BA33" s="21"/>
      <c r="BB33" s="21"/>
      <c r="BC33" s="56"/>
      <c r="BD33" s="56"/>
      <c r="BE33"/>
      <c r="BF33" s="22" t="s">
        <v>73</v>
      </c>
      <c r="BG33" s="107" t="str">
        <f>'DATA SISWA'!$T$4</f>
        <v>Bogor, 5 Mei 2020</v>
      </c>
      <c r="BH33" s="107"/>
      <c r="BK33" s="21"/>
      <c r="BL33" s="21"/>
      <c r="BM33" s="21"/>
      <c r="BN33" s="21"/>
      <c r="BO33" s="56"/>
      <c r="BP33" s="56"/>
      <c r="BQ33"/>
      <c r="BR33" s="22" t="s">
        <v>73</v>
      </c>
      <c r="BS33" s="107" t="str">
        <f>'DATA SISWA'!$T$4</f>
        <v>Bogor, 5 Mei 2020</v>
      </c>
      <c r="BT33" s="107"/>
      <c r="BW33" s="21"/>
      <c r="BX33" s="21"/>
      <c r="BY33" s="21"/>
      <c r="BZ33" s="21"/>
      <c r="CA33" s="56"/>
      <c r="CB33" s="56"/>
      <c r="CC33"/>
      <c r="CD33" s="22" t="s">
        <v>73</v>
      </c>
      <c r="CE33" s="107" t="str">
        <f>'DATA SISWA'!$T$4</f>
        <v>Bogor, 5 Mei 2020</v>
      </c>
      <c r="CF33" s="107"/>
      <c r="CI33" s="21"/>
      <c r="CJ33" s="21"/>
      <c r="CK33" s="21"/>
      <c r="CL33" s="21"/>
      <c r="CM33" s="56"/>
      <c r="CN33" s="56"/>
      <c r="CO33"/>
      <c r="CP33" s="22" t="s">
        <v>73</v>
      </c>
      <c r="CQ33" s="107" t="str">
        <f>'DATA SISWA'!$T$4</f>
        <v>Bogor, 5 Mei 2020</v>
      </c>
      <c r="CR33" s="107"/>
      <c r="CU33" s="21"/>
      <c r="CV33" s="21"/>
      <c r="CW33" s="21"/>
      <c r="CX33" s="21"/>
      <c r="CY33" s="56"/>
      <c r="CZ33" s="56"/>
      <c r="DA33"/>
      <c r="DB33" s="22" t="s">
        <v>73</v>
      </c>
      <c r="DC33" s="107" t="str">
        <f>'DATA SISWA'!$T$4</f>
        <v>Bogor, 5 Mei 2020</v>
      </c>
      <c r="DD33" s="107"/>
      <c r="DG33" s="21"/>
      <c r="DH33" s="21"/>
      <c r="DI33" s="21"/>
      <c r="DJ33" s="21"/>
      <c r="DK33" s="56"/>
      <c r="DL33" s="56"/>
      <c r="DM33"/>
      <c r="DN33" s="22" t="s">
        <v>73</v>
      </c>
      <c r="DO33" s="107" t="str">
        <f>'DATA SISWA'!$T$4</f>
        <v>Bogor, 5 Mei 2020</v>
      </c>
      <c r="DP33" s="107"/>
      <c r="DS33" s="33"/>
      <c r="DT33" s="33"/>
      <c r="DU33" s="21"/>
      <c r="DV33" s="21"/>
      <c r="DW33" s="21"/>
      <c r="DX33" s="21"/>
      <c r="DY33" s="56"/>
      <c r="DZ33" s="56"/>
      <c r="EA33"/>
      <c r="EB33" s="22" t="s">
        <v>73</v>
      </c>
      <c r="EC33" s="107" t="str">
        <f>'DATA SISWA'!$T$4</f>
        <v>Bogor, 5 Mei 2020</v>
      </c>
      <c r="ED33" s="107"/>
      <c r="EE33" s="33"/>
      <c r="EF33" s="33"/>
      <c r="EG33" s="21"/>
      <c r="EH33" s="21"/>
      <c r="EI33" s="21"/>
      <c r="EJ33" s="21"/>
      <c r="EK33" s="56"/>
      <c r="EL33" s="56"/>
      <c r="EM33"/>
      <c r="EN33" s="22" t="s">
        <v>73</v>
      </c>
      <c r="EO33" s="107" t="str">
        <f>'DATA SISWA'!$T$4</f>
        <v>Bogor, 5 Mei 2020</v>
      </c>
      <c r="EP33" s="107"/>
      <c r="EQ33" s="33"/>
      <c r="ER33" s="33"/>
      <c r="ES33" s="21"/>
      <c r="ET33" s="21"/>
      <c r="EU33" s="21"/>
      <c r="EV33" s="21"/>
      <c r="EW33" s="56"/>
      <c r="EX33" s="56"/>
      <c r="EY33"/>
      <c r="EZ33" s="22" t="s">
        <v>73</v>
      </c>
      <c r="FA33" s="107" t="str">
        <f>'DATA SISWA'!$T$4</f>
        <v>Bogor, 5 Mei 2020</v>
      </c>
      <c r="FB33" s="107"/>
      <c r="FC33" s="33"/>
      <c r="FD33" s="33"/>
      <c r="FE33" s="21"/>
      <c r="FF33" s="21"/>
      <c r="FG33" s="21"/>
      <c r="FH33" s="21"/>
      <c r="FI33" s="56"/>
      <c r="FJ33" s="56"/>
      <c r="FK33"/>
      <c r="FL33" s="22" t="s">
        <v>73</v>
      </c>
      <c r="FM33" s="107" t="str">
        <f>'DATA SISWA'!$T$4</f>
        <v>Bogor, 5 Mei 2020</v>
      </c>
      <c r="FN33" s="107"/>
      <c r="FO33" s="33"/>
      <c r="FP33" s="33"/>
      <c r="FQ33" s="21"/>
      <c r="FR33" s="21"/>
      <c r="FS33" s="21"/>
      <c r="FT33" s="21"/>
      <c r="FU33" s="56"/>
      <c r="FV33" s="56"/>
      <c r="FW33"/>
      <c r="FX33" s="22" t="s">
        <v>73</v>
      </c>
      <c r="FY33" s="107" t="str">
        <f>'DATA SISWA'!$T$4</f>
        <v>Bogor, 5 Mei 2020</v>
      </c>
      <c r="FZ33" s="107"/>
      <c r="GA33" s="33"/>
      <c r="GB33" s="33"/>
      <c r="GC33" s="21"/>
      <c r="GD33" s="21"/>
      <c r="GE33" s="21"/>
      <c r="GF33" s="21"/>
      <c r="GG33" s="56"/>
      <c r="GH33" s="56"/>
      <c r="GI33"/>
      <c r="GJ33" s="22" t="s">
        <v>73</v>
      </c>
      <c r="GK33" s="107" t="str">
        <f>'DATA SISWA'!$T$4</f>
        <v>Bogor, 5 Mei 2020</v>
      </c>
      <c r="GL33" s="107"/>
      <c r="GM33" s="33"/>
      <c r="GN33" s="33"/>
      <c r="GO33" s="21"/>
      <c r="GP33" s="21"/>
      <c r="GQ33" s="21"/>
      <c r="GR33" s="21"/>
      <c r="GS33" s="56"/>
      <c r="GT33" s="56"/>
      <c r="GU33"/>
      <c r="GV33" s="22" t="s">
        <v>73</v>
      </c>
      <c r="GW33" s="107" t="str">
        <f>'DATA SISWA'!$T$4</f>
        <v>Bogor, 5 Mei 2020</v>
      </c>
      <c r="GX33" s="107"/>
      <c r="GY33" s="33"/>
      <c r="GZ33" s="33"/>
      <c r="HA33" s="21"/>
      <c r="HB33" s="21"/>
      <c r="HC33" s="21"/>
      <c r="HD33" s="21"/>
      <c r="HE33" s="56"/>
      <c r="HF33" s="56"/>
      <c r="HG33"/>
      <c r="HH33" s="22" t="s">
        <v>73</v>
      </c>
      <c r="HI33" s="107" t="str">
        <f>'DATA SISWA'!$T$4</f>
        <v>Bogor, 5 Mei 2020</v>
      </c>
      <c r="HJ33" s="107"/>
      <c r="HK33" s="33"/>
      <c r="HL33" s="33"/>
      <c r="HM33" s="21"/>
      <c r="HN33" s="21"/>
      <c r="HO33" s="21"/>
      <c r="HP33" s="21"/>
      <c r="HQ33" s="56"/>
      <c r="HR33" s="56"/>
      <c r="HS33"/>
      <c r="HT33" s="22" t="s">
        <v>73</v>
      </c>
      <c r="HU33" s="107" t="str">
        <f>'DATA SISWA'!$T$4</f>
        <v>Bogor, 5 Mei 2020</v>
      </c>
      <c r="HV33" s="107"/>
      <c r="HW33" s="33"/>
      <c r="HX33" s="33"/>
      <c r="HY33" s="21"/>
      <c r="HZ33" s="21"/>
      <c r="IA33" s="21"/>
      <c r="IB33" s="21"/>
      <c r="IC33" s="56"/>
      <c r="ID33" s="56"/>
      <c r="IE33"/>
      <c r="IF33" s="22" t="s">
        <v>73</v>
      </c>
      <c r="IG33" s="107" t="str">
        <f>'DATA SISWA'!$T$4</f>
        <v>Bogor, 5 Mei 2020</v>
      </c>
      <c r="IH33" s="107"/>
    </row>
    <row r="34" spans="3:242" x14ac:dyDescent="0.25">
      <c r="C34" s="76"/>
      <c r="D34" s="76"/>
      <c r="E34" s="76"/>
      <c r="F34" s="102" t="s">
        <v>74</v>
      </c>
      <c r="G34" s="102"/>
      <c r="H34" s="102"/>
      <c r="I34"/>
      <c r="J34" s="22"/>
      <c r="K34" s="22"/>
      <c r="L34"/>
      <c r="O34" s="76"/>
      <c r="P34" s="76"/>
      <c r="Q34" s="76"/>
      <c r="R34" s="102" t="s">
        <v>74</v>
      </c>
      <c r="S34" s="102"/>
      <c r="T34" s="102"/>
      <c r="U34"/>
      <c r="V34" s="22"/>
      <c r="W34" s="22"/>
      <c r="X34"/>
      <c r="AA34" s="76"/>
      <c r="AB34" s="76"/>
      <c r="AC34" s="76"/>
      <c r="AD34" s="102" t="s">
        <v>74</v>
      </c>
      <c r="AE34" s="102"/>
      <c r="AF34" s="102"/>
      <c r="AG34"/>
      <c r="AH34" s="22"/>
      <c r="AI34" s="22"/>
      <c r="AJ34"/>
      <c r="AM34" s="76"/>
      <c r="AN34" s="76"/>
      <c r="AO34" s="76"/>
      <c r="AP34" s="102" t="s">
        <v>74</v>
      </c>
      <c r="AQ34" s="102"/>
      <c r="AR34" s="102"/>
      <c r="AS34"/>
      <c r="AT34" s="22"/>
      <c r="AU34" s="22"/>
      <c r="AV34"/>
      <c r="AY34" s="76"/>
      <c r="AZ34" s="76"/>
      <c r="BA34" s="76"/>
      <c r="BB34" s="102" t="s">
        <v>74</v>
      </c>
      <c r="BC34" s="102"/>
      <c r="BD34" s="102"/>
      <c r="BE34"/>
      <c r="BF34" s="22"/>
      <c r="BG34" s="22"/>
      <c r="BH34"/>
      <c r="BK34" s="76"/>
      <c r="BL34" s="76"/>
      <c r="BM34" s="76"/>
      <c r="BN34" s="102" t="s">
        <v>74</v>
      </c>
      <c r="BO34" s="102"/>
      <c r="BP34" s="102"/>
      <c r="BQ34"/>
      <c r="BR34" s="22"/>
      <c r="BS34" s="22"/>
      <c r="BT34"/>
      <c r="BW34" s="76"/>
      <c r="BX34" s="76"/>
      <c r="BY34" s="76"/>
      <c r="BZ34" s="102" t="s">
        <v>74</v>
      </c>
      <c r="CA34" s="102"/>
      <c r="CB34" s="102"/>
      <c r="CC34"/>
      <c r="CD34" s="22"/>
      <c r="CE34" s="22"/>
      <c r="CF34"/>
      <c r="CI34" s="76"/>
      <c r="CJ34" s="76"/>
      <c r="CK34" s="76"/>
      <c r="CL34" s="102" t="s">
        <v>74</v>
      </c>
      <c r="CM34" s="102"/>
      <c r="CN34" s="102"/>
      <c r="CO34"/>
      <c r="CP34" s="22"/>
      <c r="CQ34" s="22"/>
      <c r="CR34"/>
      <c r="CU34" s="76"/>
      <c r="CV34" s="76"/>
      <c r="CW34" s="76"/>
      <c r="CX34" s="102" t="s">
        <v>74</v>
      </c>
      <c r="CY34" s="102"/>
      <c r="CZ34" s="102"/>
      <c r="DA34"/>
      <c r="DB34" s="22"/>
      <c r="DC34" s="22"/>
      <c r="DD34"/>
      <c r="DG34" s="76"/>
      <c r="DH34" s="76"/>
      <c r="DI34" s="76"/>
      <c r="DJ34" s="102" t="s">
        <v>74</v>
      </c>
      <c r="DK34" s="102"/>
      <c r="DL34" s="102"/>
      <c r="DM34"/>
      <c r="DN34" s="22"/>
      <c r="DO34" s="22"/>
      <c r="DP34"/>
      <c r="DS34" s="33"/>
      <c r="DT34" s="33"/>
      <c r="DU34" s="76"/>
      <c r="DV34" s="76"/>
      <c r="DW34" s="76"/>
      <c r="DX34" s="102" t="s">
        <v>74</v>
      </c>
      <c r="DY34" s="102"/>
      <c r="DZ34" s="102"/>
      <c r="EA34"/>
      <c r="EB34" s="22"/>
      <c r="EC34" s="22"/>
      <c r="ED34"/>
      <c r="EE34" s="33"/>
      <c r="EF34" s="33"/>
      <c r="EG34" s="76"/>
      <c r="EH34" s="76"/>
      <c r="EI34" s="76"/>
      <c r="EJ34" s="102" t="s">
        <v>74</v>
      </c>
      <c r="EK34" s="102"/>
      <c r="EL34" s="102"/>
      <c r="EM34"/>
      <c r="EN34" s="22"/>
      <c r="EO34" s="22"/>
      <c r="EP34"/>
      <c r="EQ34" s="33"/>
      <c r="ER34" s="33"/>
      <c r="ES34" s="76"/>
      <c r="ET34" s="76"/>
      <c r="EU34" s="76"/>
      <c r="EV34" s="102" t="s">
        <v>74</v>
      </c>
      <c r="EW34" s="102"/>
      <c r="EX34" s="102"/>
      <c r="EY34"/>
      <c r="EZ34" s="22"/>
      <c r="FA34" s="22"/>
      <c r="FB34"/>
      <c r="FC34" s="33"/>
      <c r="FD34" s="33"/>
      <c r="FE34" s="76"/>
      <c r="FF34" s="76"/>
      <c r="FG34" s="76"/>
      <c r="FH34" s="102" t="s">
        <v>74</v>
      </c>
      <c r="FI34" s="102"/>
      <c r="FJ34" s="102"/>
      <c r="FK34"/>
      <c r="FL34" s="22"/>
      <c r="FM34" s="22"/>
      <c r="FN34"/>
      <c r="FO34" s="33"/>
      <c r="FP34" s="33"/>
      <c r="FQ34" s="76"/>
      <c r="FR34" s="76"/>
      <c r="FS34" s="76"/>
      <c r="FT34" s="102" t="s">
        <v>74</v>
      </c>
      <c r="FU34" s="102"/>
      <c r="FV34" s="102"/>
      <c r="FW34"/>
      <c r="FX34" s="22"/>
      <c r="FY34" s="22"/>
      <c r="FZ34"/>
      <c r="GA34" s="33"/>
      <c r="GB34" s="33"/>
      <c r="GC34" s="76"/>
      <c r="GD34" s="76"/>
      <c r="GE34" s="76"/>
      <c r="GF34" s="102" t="s">
        <v>74</v>
      </c>
      <c r="GG34" s="102"/>
      <c r="GH34" s="102"/>
      <c r="GI34"/>
      <c r="GJ34" s="22"/>
      <c r="GK34" s="22"/>
      <c r="GL34"/>
      <c r="GM34" s="33"/>
      <c r="GN34" s="33"/>
      <c r="GO34" s="76"/>
      <c r="GP34" s="76"/>
      <c r="GQ34" s="76"/>
      <c r="GR34" s="102" t="s">
        <v>74</v>
      </c>
      <c r="GS34" s="102"/>
      <c r="GT34" s="102"/>
      <c r="GU34"/>
      <c r="GV34" s="22"/>
      <c r="GW34" s="22"/>
      <c r="GX34"/>
      <c r="GY34" s="33"/>
      <c r="GZ34" s="33"/>
      <c r="HA34" s="76"/>
      <c r="HB34" s="76"/>
      <c r="HC34" s="76"/>
      <c r="HD34" s="102" t="s">
        <v>74</v>
      </c>
      <c r="HE34" s="102"/>
      <c r="HF34" s="102"/>
      <c r="HG34"/>
      <c r="HH34" s="22"/>
      <c r="HI34" s="22"/>
      <c r="HJ34"/>
      <c r="HK34" s="33"/>
      <c r="HL34" s="33"/>
      <c r="HM34" s="76"/>
      <c r="HN34" s="76"/>
      <c r="HO34" s="76"/>
      <c r="HP34" s="102" t="s">
        <v>74</v>
      </c>
      <c r="HQ34" s="102"/>
      <c r="HR34" s="102"/>
      <c r="HS34"/>
      <c r="HT34" s="22"/>
      <c r="HU34" s="22"/>
      <c r="HV34"/>
      <c r="HW34" s="33"/>
      <c r="HX34" s="33"/>
      <c r="HY34" s="76"/>
      <c r="HZ34" s="76"/>
      <c r="IA34" s="76"/>
      <c r="IB34" s="102" t="s">
        <v>74</v>
      </c>
      <c r="IC34" s="102"/>
      <c r="ID34" s="102"/>
      <c r="IE34"/>
      <c r="IF34" s="22"/>
      <c r="IG34" s="22"/>
      <c r="IH34"/>
    </row>
    <row r="35" spans="3:242" x14ac:dyDescent="0.25">
      <c r="C35" s="69" t="s">
        <v>75</v>
      </c>
      <c r="D35" s="69"/>
      <c r="E35" s="69"/>
      <c r="F35" s="107" t="s">
        <v>76</v>
      </c>
      <c r="G35" s="107"/>
      <c r="H35" s="107"/>
      <c r="I35" s="52"/>
      <c r="J35" s="52"/>
      <c r="K35" s="26" t="s">
        <v>77</v>
      </c>
      <c r="O35" s="69" t="s">
        <v>75</v>
      </c>
      <c r="P35" s="69"/>
      <c r="Q35" s="69"/>
      <c r="R35" s="107" t="s">
        <v>76</v>
      </c>
      <c r="S35" s="107"/>
      <c r="T35" s="107"/>
      <c r="U35" s="52"/>
      <c r="V35" s="52"/>
      <c r="W35" s="26" t="s">
        <v>77</v>
      </c>
      <c r="AA35" s="69" t="s">
        <v>75</v>
      </c>
      <c r="AB35" s="69"/>
      <c r="AC35" s="69"/>
      <c r="AD35" s="107" t="s">
        <v>76</v>
      </c>
      <c r="AE35" s="107"/>
      <c r="AF35" s="107"/>
      <c r="AG35" s="52"/>
      <c r="AH35" s="52"/>
      <c r="AI35" s="26" t="s">
        <v>77</v>
      </c>
      <c r="AM35" s="69" t="s">
        <v>75</v>
      </c>
      <c r="AN35" s="69"/>
      <c r="AO35" s="69"/>
      <c r="AP35" s="107" t="s">
        <v>76</v>
      </c>
      <c r="AQ35" s="107"/>
      <c r="AR35" s="107"/>
      <c r="AS35" s="52"/>
      <c r="AT35" s="52"/>
      <c r="AU35" s="26" t="s">
        <v>77</v>
      </c>
      <c r="AY35" s="69" t="s">
        <v>75</v>
      </c>
      <c r="AZ35" s="69"/>
      <c r="BA35" s="69"/>
      <c r="BB35" s="107" t="s">
        <v>76</v>
      </c>
      <c r="BC35" s="107"/>
      <c r="BD35" s="107"/>
      <c r="BE35" s="52"/>
      <c r="BF35" s="52"/>
      <c r="BG35" s="26" t="s">
        <v>77</v>
      </c>
      <c r="BK35" s="69" t="s">
        <v>75</v>
      </c>
      <c r="BL35" s="69"/>
      <c r="BM35" s="69"/>
      <c r="BN35" s="107" t="s">
        <v>76</v>
      </c>
      <c r="BO35" s="107"/>
      <c r="BP35" s="107"/>
      <c r="BQ35" s="52"/>
      <c r="BR35" s="52"/>
      <c r="BS35" s="26" t="s">
        <v>77</v>
      </c>
      <c r="BW35" s="69" t="s">
        <v>75</v>
      </c>
      <c r="BX35" s="69"/>
      <c r="BY35" s="69"/>
      <c r="BZ35" s="107" t="s">
        <v>76</v>
      </c>
      <c r="CA35" s="107"/>
      <c r="CB35" s="107"/>
      <c r="CC35" s="52"/>
      <c r="CD35" s="52"/>
      <c r="CE35" s="26" t="s">
        <v>77</v>
      </c>
      <c r="CI35" s="69" t="s">
        <v>75</v>
      </c>
      <c r="CJ35" s="69"/>
      <c r="CK35" s="69"/>
      <c r="CL35" s="107" t="s">
        <v>76</v>
      </c>
      <c r="CM35" s="107"/>
      <c r="CN35" s="107"/>
      <c r="CO35" s="52"/>
      <c r="CP35" s="52"/>
      <c r="CQ35" s="26" t="s">
        <v>77</v>
      </c>
      <c r="CU35" s="69" t="s">
        <v>75</v>
      </c>
      <c r="CV35" s="69"/>
      <c r="CW35" s="69"/>
      <c r="CX35" s="107" t="s">
        <v>76</v>
      </c>
      <c r="CY35" s="107"/>
      <c r="CZ35" s="107"/>
      <c r="DA35" s="52"/>
      <c r="DB35" s="52"/>
      <c r="DC35" s="26" t="s">
        <v>77</v>
      </c>
      <c r="DG35" s="69" t="s">
        <v>75</v>
      </c>
      <c r="DH35" s="69"/>
      <c r="DI35" s="69"/>
      <c r="DJ35" s="107" t="s">
        <v>76</v>
      </c>
      <c r="DK35" s="107"/>
      <c r="DL35" s="107"/>
      <c r="DM35" s="52"/>
      <c r="DN35" s="52"/>
      <c r="DO35" s="26" t="s">
        <v>77</v>
      </c>
      <c r="DS35" s="33"/>
      <c r="DT35" s="33"/>
      <c r="DU35" s="69" t="s">
        <v>75</v>
      </c>
      <c r="DV35" s="69"/>
      <c r="DW35" s="69"/>
      <c r="DX35" s="107" t="s">
        <v>76</v>
      </c>
      <c r="DY35" s="107"/>
      <c r="DZ35" s="107"/>
      <c r="EA35" s="52"/>
      <c r="EB35" s="52"/>
      <c r="EC35" s="26" t="s">
        <v>77</v>
      </c>
      <c r="ED35" s="33"/>
      <c r="EE35" s="33"/>
      <c r="EF35" s="33"/>
      <c r="EG35" s="69" t="s">
        <v>75</v>
      </c>
      <c r="EH35" s="69"/>
      <c r="EI35" s="69"/>
      <c r="EJ35" s="107" t="s">
        <v>76</v>
      </c>
      <c r="EK35" s="107"/>
      <c r="EL35" s="107"/>
      <c r="EM35" s="52"/>
      <c r="EN35" s="52"/>
      <c r="EO35" s="26" t="s">
        <v>77</v>
      </c>
      <c r="EP35" s="33"/>
      <c r="EQ35" s="33"/>
      <c r="ER35" s="33"/>
      <c r="ES35" s="69" t="s">
        <v>75</v>
      </c>
      <c r="ET35" s="69"/>
      <c r="EU35" s="69"/>
      <c r="EV35" s="107" t="s">
        <v>76</v>
      </c>
      <c r="EW35" s="107"/>
      <c r="EX35" s="107"/>
      <c r="EY35" s="52"/>
      <c r="EZ35" s="52"/>
      <c r="FA35" s="26" t="s">
        <v>77</v>
      </c>
      <c r="FB35" s="33"/>
      <c r="FC35" s="33"/>
      <c r="FD35" s="33"/>
      <c r="FE35" s="69" t="s">
        <v>75</v>
      </c>
      <c r="FF35" s="69"/>
      <c r="FG35" s="69"/>
      <c r="FH35" s="107" t="s">
        <v>76</v>
      </c>
      <c r="FI35" s="107"/>
      <c r="FJ35" s="107"/>
      <c r="FK35" s="52"/>
      <c r="FL35" s="52"/>
      <c r="FM35" s="26" t="s">
        <v>77</v>
      </c>
      <c r="FN35" s="33"/>
      <c r="FO35" s="33"/>
      <c r="FP35" s="33"/>
      <c r="FQ35" s="69" t="s">
        <v>75</v>
      </c>
      <c r="FR35" s="69"/>
      <c r="FS35" s="69"/>
      <c r="FT35" s="107" t="s">
        <v>76</v>
      </c>
      <c r="FU35" s="107"/>
      <c r="FV35" s="107"/>
      <c r="FW35" s="52"/>
      <c r="FX35" s="52"/>
      <c r="FY35" s="26" t="s">
        <v>77</v>
      </c>
      <c r="FZ35" s="33"/>
      <c r="GA35" s="33"/>
      <c r="GB35" s="33"/>
      <c r="GC35" s="69" t="s">
        <v>75</v>
      </c>
      <c r="GD35" s="69"/>
      <c r="GE35" s="69"/>
      <c r="GF35" s="107" t="s">
        <v>76</v>
      </c>
      <c r="GG35" s="107"/>
      <c r="GH35" s="107"/>
      <c r="GI35" s="52"/>
      <c r="GJ35" s="52"/>
      <c r="GK35" s="26" t="s">
        <v>77</v>
      </c>
      <c r="GL35" s="33"/>
      <c r="GM35" s="33"/>
      <c r="GN35" s="33"/>
      <c r="GO35" s="69" t="s">
        <v>75</v>
      </c>
      <c r="GP35" s="69"/>
      <c r="GQ35" s="69"/>
      <c r="GR35" s="107" t="s">
        <v>76</v>
      </c>
      <c r="GS35" s="107"/>
      <c r="GT35" s="107"/>
      <c r="GU35" s="52"/>
      <c r="GV35" s="52"/>
      <c r="GW35" s="26" t="s">
        <v>77</v>
      </c>
      <c r="GX35" s="33"/>
      <c r="GY35" s="33"/>
      <c r="GZ35" s="33"/>
      <c r="HA35" s="69" t="s">
        <v>75</v>
      </c>
      <c r="HB35" s="69"/>
      <c r="HC35" s="69"/>
      <c r="HD35" s="107" t="s">
        <v>76</v>
      </c>
      <c r="HE35" s="107"/>
      <c r="HF35" s="107"/>
      <c r="HG35" s="52"/>
      <c r="HH35" s="52"/>
      <c r="HI35" s="26" t="s">
        <v>77</v>
      </c>
      <c r="HJ35" s="33"/>
      <c r="HK35" s="33"/>
      <c r="HL35" s="33"/>
      <c r="HM35" s="69" t="s">
        <v>75</v>
      </c>
      <c r="HN35" s="69"/>
      <c r="HO35" s="69"/>
      <c r="HP35" s="107" t="s">
        <v>76</v>
      </c>
      <c r="HQ35" s="107"/>
      <c r="HR35" s="107"/>
      <c r="HS35" s="52"/>
      <c r="HT35" s="52"/>
      <c r="HU35" s="26" t="s">
        <v>77</v>
      </c>
      <c r="HV35" s="33"/>
      <c r="HW35" s="33"/>
      <c r="HX35" s="33"/>
      <c r="HY35" s="69" t="s">
        <v>75</v>
      </c>
      <c r="HZ35" s="69"/>
      <c r="IA35" s="69"/>
      <c r="IB35" s="107" t="s">
        <v>76</v>
      </c>
      <c r="IC35" s="107"/>
      <c r="ID35" s="107"/>
      <c r="IE35" s="52"/>
      <c r="IF35" s="52"/>
      <c r="IG35" s="26" t="s">
        <v>77</v>
      </c>
      <c r="IH35" s="33"/>
    </row>
    <row r="36" spans="3:242" x14ac:dyDescent="0.25">
      <c r="D36" s="23"/>
      <c r="E36" s="23"/>
      <c r="I36"/>
      <c r="J36" s="23"/>
      <c r="K36" s="23"/>
      <c r="L36"/>
      <c r="P36" s="56"/>
      <c r="Q36" s="56"/>
      <c r="R36" s="56"/>
      <c r="S36" s="56"/>
      <c r="T36" s="56"/>
      <c r="U36"/>
      <c r="V36" s="56"/>
      <c r="W36" s="56"/>
      <c r="X36"/>
      <c r="AB36" s="56"/>
      <c r="AC36" s="56"/>
      <c r="AD36" s="56"/>
      <c r="AE36" s="56"/>
      <c r="AF36" s="56"/>
      <c r="AG36"/>
      <c r="AH36" s="56"/>
      <c r="AI36" s="56"/>
      <c r="AJ36"/>
      <c r="AN36" s="56"/>
      <c r="AO36" s="56"/>
      <c r="AP36" s="56"/>
      <c r="AQ36" s="56"/>
      <c r="AR36" s="56"/>
      <c r="AS36"/>
      <c r="AT36" s="56"/>
      <c r="AU36" s="56"/>
      <c r="AV36"/>
      <c r="AZ36" s="56"/>
      <c r="BA36" s="56"/>
      <c r="BB36" s="56"/>
      <c r="BC36" s="56"/>
      <c r="BD36" s="56"/>
      <c r="BE36"/>
      <c r="BF36" s="56"/>
      <c r="BG36" s="56"/>
      <c r="BH36"/>
      <c r="BL36" s="56"/>
      <c r="BM36" s="56"/>
      <c r="BN36" s="56"/>
      <c r="BO36" s="56"/>
      <c r="BP36" s="56"/>
      <c r="BQ36"/>
      <c r="BR36" s="56"/>
      <c r="BS36" s="56"/>
      <c r="BT36"/>
      <c r="BX36" s="56"/>
      <c r="BY36" s="56"/>
      <c r="BZ36" s="56"/>
      <c r="CA36" s="56"/>
      <c r="CB36" s="56"/>
      <c r="CC36"/>
      <c r="CD36" s="56"/>
      <c r="CE36" s="56"/>
      <c r="CF36"/>
      <c r="CJ36" s="56"/>
      <c r="CK36" s="56"/>
      <c r="CL36" s="56"/>
      <c r="CM36" s="56"/>
      <c r="CN36" s="56"/>
      <c r="CO36"/>
      <c r="CP36" s="56"/>
      <c r="CQ36" s="56"/>
      <c r="CR36"/>
      <c r="CV36" s="56"/>
      <c r="CW36" s="56"/>
      <c r="CX36" s="56"/>
      <c r="CY36" s="56"/>
      <c r="CZ36" s="56"/>
      <c r="DA36"/>
      <c r="DB36" s="56"/>
      <c r="DC36" s="56"/>
      <c r="DD36"/>
      <c r="DH36" s="56"/>
      <c r="DI36" s="56"/>
      <c r="DJ36" s="56"/>
      <c r="DK36" s="56"/>
      <c r="DL36" s="56"/>
      <c r="DM36"/>
      <c r="DN36" s="56"/>
      <c r="DO36" s="56"/>
      <c r="DP36"/>
      <c r="DS36" s="33"/>
      <c r="DT36" s="33"/>
      <c r="DU36" s="20"/>
      <c r="DV36" s="56"/>
      <c r="DW36" s="56"/>
      <c r="DX36" s="56"/>
      <c r="DY36" s="56"/>
      <c r="DZ36" s="56"/>
      <c r="EA36"/>
      <c r="EB36" s="56"/>
      <c r="EC36" s="56"/>
      <c r="ED36"/>
      <c r="EE36" s="33"/>
      <c r="EF36" s="33"/>
      <c r="EG36" s="20"/>
      <c r="EH36" s="56"/>
      <c r="EI36" s="56"/>
      <c r="EJ36" s="56"/>
      <c r="EK36" s="56"/>
      <c r="EL36" s="56"/>
      <c r="EM36"/>
      <c r="EN36" s="56"/>
      <c r="EO36" s="56"/>
      <c r="EP36"/>
      <c r="EQ36" s="33"/>
      <c r="ER36" s="33"/>
      <c r="ES36" s="20"/>
      <c r="ET36" s="56"/>
      <c r="EU36" s="56"/>
      <c r="EV36" s="56"/>
      <c r="EW36" s="56"/>
      <c r="EX36" s="56"/>
      <c r="EY36"/>
      <c r="EZ36" s="56"/>
      <c r="FA36" s="56"/>
      <c r="FB36"/>
      <c r="FC36" s="33"/>
      <c r="FD36" s="33"/>
      <c r="FE36" s="20"/>
      <c r="FF36" s="56"/>
      <c r="FG36" s="56"/>
      <c r="FH36" s="56"/>
      <c r="FI36" s="56"/>
      <c r="FJ36" s="56"/>
      <c r="FK36"/>
      <c r="FL36" s="56"/>
      <c r="FM36" s="56"/>
      <c r="FN36"/>
      <c r="FO36" s="33"/>
      <c r="FP36" s="33"/>
      <c r="FQ36" s="20"/>
      <c r="FR36" s="56"/>
      <c r="FS36" s="56"/>
      <c r="FT36" s="56"/>
      <c r="FU36" s="56"/>
      <c r="FV36" s="56"/>
      <c r="FW36"/>
      <c r="FX36" s="56"/>
      <c r="FY36" s="56"/>
      <c r="FZ36"/>
      <c r="GA36" s="33"/>
      <c r="GB36" s="33"/>
      <c r="GC36" s="20"/>
      <c r="GD36" s="56"/>
      <c r="GE36" s="56"/>
      <c r="GF36" s="56"/>
      <c r="GG36" s="56"/>
      <c r="GH36" s="56"/>
      <c r="GI36"/>
      <c r="GJ36" s="56"/>
      <c r="GK36" s="56"/>
      <c r="GL36"/>
      <c r="GM36" s="33"/>
      <c r="GN36" s="33"/>
      <c r="GO36" s="20"/>
      <c r="GP36" s="56"/>
      <c r="GQ36" s="56"/>
      <c r="GR36" s="56"/>
      <c r="GS36" s="56"/>
      <c r="GT36" s="56"/>
      <c r="GU36"/>
      <c r="GV36" s="56"/>
      <c r="GW36" s="56"/>
      <c r="GX36"/>
      <c r="GY36" s="33"/>
      <c r="GZ36" s="33"/>
      <c r="HA36" s="20"/>
      <c r="HB36" s="56"/>
      <c r="HC36" s="56"/>
      <c r="HD36" s="56"/>
      <c r="HE36" s="56"/>
      <c r="HF36" s="56"/>
      <c r="HG36"/>
      <c r="HH36" s="56"/>
      <c r="HI36" s="56"/>
      <c r="HJ36"/>
      <c r="HK36" s="33"/>
      <c r="HL36" s="33"/>
      <c r="HM36" s="20"/>
      <c r="HN36" s="56"/>
      <c r="HO36" s="56"/>
      <c r="HP36" s="56"/>
      <c r="HQ36" s="56"/>
      <c r="HR36" s="56"/>
      <c r="HS36"/>
      <c r="HT36" s="56"/>
      <c r="HU36" s="56"/>
      <c r="HV36"/>
      <c r="HW36" s="33"/>
      <c r="HX36" s="33"/>
      <c r="HY36" s="20"/>
      <c r="HZ36" s="56"/>
      <c r="IA36" s="56"/>
      <c r="IB36" s="56"/>
      <c r="IC36" s="56"/>
      <c r="ID36" s="56"/>
      <c r="IE36"/>
      <c r="IF36" s="56"/>
      <c r="IG36" s="56"/>
      <c r="IH36"/>
    </row>
    <row r="37" spans="3:242" x14ac:dyDescent="0.25">
      <c r="D37" s="22"/>
      <c r="E37" s="22"/>
      <c r="I37"/>
      <c r="J37" s="24"/>
      <c r="K37" s="24"/>
      <c r="L37"/>
      <c r="P37" s="22"/>
      <c r="Q37" s="22"/>
      <c r="R37" s="56"/>
      <c r="S37" s="56"/>
      <c r="T37" s="56"/>
      <c r="U37"/>
      <c r="V37" s="57"/>
      <c r="W37" s="57"/>
      <c r="X37"/>
      <c r="AB37" s="22"/>
      <c r="AC37" s="22"/>
      <c r="AD37" s="56"/>
      <c r="AE37" s="56"/>
      <c r="AF37" s="56"/>
      <c r="AG37"/>
      <c r="AH37" s="57"/>
      <c r="AI37" s="57"/>
      <c r="AJ37"/>
      <c r="AN37" s="22"/>
      <c r="AO37" s="22"/>
      <c r="AP37" s="56"/>
      <c r="AQ37" s="56"/>
      <c r="AR37" s="56"/>
      <c r="AS37"/>
      <c r="AT37" s="57"/>
      <c r="AU37" s="57"/>
      <c r="AV37"/>
      <c r="AZ37" s="22"/>
      <c r="BA37" s="22"/>
      <c r="BB37" s="56"/>
      <c r="BC37" s="56"/>
      <c r="BD37" s="56"/>
      <c r="BE37"/>
      <c r="BF37" s="57"/>
      <c r="BG37" s="57"/>
      <c r="BH37"/>
      <c r="BL37" s="22"/>
      <c r="BM37" s="22"/>
      <c r="BN37" s="56"/>
      <c r="BO37" s="56"/>
      <c r="BP37" s="56"/>
      <c r="BQ37"/>
      <c r="BR37" s="57"/>
      <c r="BS37" s="57"/>
      <c r="BT37"/>
      <c r="BX37" s="22"/>
      <c r="BY37" s="22"/>
      <c r="BZ37" s="56"/>
      <c r="CA37" s="56"/>
      <c r="CB37" s="56"/>
      <c r="CC37"/>
      <c r="CD37" s="57"/>
      <c r="CE37" s="57"/>
      <c r="CF37"/>
      <c r="CJ37" s="22"/>
      <c r="CK37" s="22"/>
      <c r="CL37" s="56"/>
      <c r="CM37" s="56"/>
      <c r="CN37" s="56"/>
      <c r="CO37"/>
      <c r="CP37" s="57"/>
      <c r="CQ37" s="57"/>
      <c r="CR37"/>
      <c r="CV37" s="22"/>
      <c r="CW37" s="22"/>
      <c r="CX37" s="56"/>
      <c r="CY37" s="56"/>
      <c r="CZ37" s="56"/>
      <c r="DA37"/>
      <c r="DB37" s="57"/>
      <c r="DC37" s="57"/>
      <c r="DD37"/>
      <c r="DH37" s="22"/>
      <c r="DI37" s="22"/>
      <c r="DJ37" s="56"/>
      <c r="DK37" s="56"/>
      <c r="DL37" s="56"/>
      <c r="DM37"/>
      <c r="DN37" s="57"/>
      <c r="DO37" s="57"/>
      <c r="DP37"/>
      <c r="DS37" s="33"/>
      <c r="DT37" s="33"/>
      <c r="DU37" s="20"/>
      <c r="DV37" s="22"/>
      <c r="DW37" s="22"/>
      <c r="DX37" s="56"/>
      <c r="DY37" s="56"/>
      <c r="DZ37" s="56"/>
      <c r="EA37"/>
      <c r="EB37" s="57"/>
      <c r="EC37" s="57"/>
      <c r="ED37"/>
      <c r="EE37" s="33"/>
      <c r="EF37" s="33"/>
      <c r="EG37" s="20"/>
      <c r="EH37" s="22"/>
      <c r="EI37" s="22"/>
      <c r="EJ37" s="56"/>
      <c r="EK37" s="56"/>
      <c r="EL37" s="56"/>
      <c r="EM37"/>
      <c r="EN37" s="57"/>
      <c r="EO37" s="57"/>
      <c r="EP37"/>
      <c r="EQ37" s="33"/>
      <c r="ER37" s="33"/>
      <c r="ES37" s="20"/>
      <c r="ET37" s="22"/>
      <c r="EU37" s="22"/>
      <c r="EV37" s="56"/>
      <c r="EW37" s="56"/>
      <c r="EX37" s="56"/>
      <c r="EY37"/>
      <c r="EZ37" s="57"/>
      <c r="FA37" s="57"/>
      <c r="FB37"/>
      <c r="FC37" s="33"/>
      <c r="FD37" s="33"/>
      <c r="FE37" s="20"/>
      <c r="FF37" s="22"/>
      <c r="FG37" s="22"/>
      <c r="FH37" s="56"/>
      <c r="FI37" s="56"/>
      <c r="FJ37" s="56"/>
      <c r="FK37"/>
      <c r="FL37" s="57"/>
      <c r="FM37" s="57"/>
      <c r="FN37"/>
      <c r="FO37" s="33"/>
      <c r="FP37" s="33"/>
      <c r="FQ37" s="20"/>
      <c r="FR37" s="22"/>
      <c r="FS37" s="22"/>
      <c r="FT37" s="56"/>
      <c r="FU37" s="56"/>
      <c r="FV37" s="56"/>
      <c r="FW37"/>
      <c r="FX37" s="57"/>
      <c r="FY37" s="57"/>
      <c r="FZ37"/>
      <c r="GA37" s="33"/>
      <c r="GB37" s="33"/>
      <c r="GC37" s="20"/>
      <c r="GD37" s="22"/>
      <c r="GE37" s="22"/>
      <c r="GF37" s="56"/>
      <c r="GG37" s="56"/>
      <c r="GH37" s="56"/>
      <c r="GI37"/>
      <c r="GJ37" s="57"/>
      <c r="GK37" s="57"/>
      <c r="GL37"/>
      <c r="GM37" s="33"/>
      <c r="GN37" s="33"/>
      <c r="GO37" s="20"/>
      <c r="GP37" s="22"/>
      <c r="GQ37" s="22"/>
      <c r="GR37" s="56"/>
      <c r="GS37" s="56"/>
      <c r="GT37" s="56"/>
      <c r="GU37"/>
      <c r="GV37" s="57"/>
      <c r="GW37" s="57"/>
      <c r="GX37"/>
      <c r="GY37" s="33"/>
      <c r="GZ37" s="33"/>
      <c r="HA37" s="20"/>
      <c r="HB37" s="22"/>
      <c r="HC37" s="22"/>
      <c r="HD37" s="56"/>
      <c r="HE37" s="56"/>
      <c r="HF37" s="56"/>
      <c r="HG37"/>
      <c r="HH37" s="57"/>
      <c r="HI37" s="57"/>
      <c r="HJ37"/>
      <c r="HK37" s="33"/>
      <c r="HL37" s="33"/>
      <c r="HM37" s="20"/>
      <c r="HN37" s="22"/>
      <c r="HO37" s="22"/>
      <c r="HP37" s="56"/>
      <c r="HQ37" s="56"/>
      <c r="HR37" s="56"/>
      <c r="HS37"/>
      <c r="HT37" s="57"/>
      <c r="HU37" s="57"/>
      <c r="HV37"/>
      <c r="HW37" s="33"/>
      <c r="HX37" s="33"/>
      <c r="HY37" s="20"/>
      <c r="HZ37" s="22"/>
      <c r="IA37" s="22"/>
      <c r="IB37" s="56"/>
      <c r="IC37" s="56"/>
      <c r="ID37" s="56"/>
      <c r="IE37"/>
      <c r="IF37" s="57"/>
      <c r="IG37" s="57"/>
      <c r="IH37"/>
    </row>
    <row r="38" spans="3:242" x14ac:dyDescent="0.25">
      <c r="D38" s="22"/>
      <c r="E38" s="22"/>
      <c r="I38"/>
      <c r="J38" s="24"/>
      <c r="K38" s="24"/>
      <c r="L38"/>
      <c r="P38" s="22"/>
      <c r="Q38" s="22"/>
      <c r="R38" s="56"/>
      <c r="S38" s="56"/>
      <c r="T38" s="56"/>
      <c r="U38"/>
      <c r="V38" s="57"/>
      <c r="W38" s="57"/>
      <c r="X38"/>
      <c r="AB38" s="22"/>
      <c r="AC38" s="22"/>
      <c r="AD38" s="56"/>
      <c r="AE38" s="56"/>
      <c r="AF38" s="56"/>
      <c r="AG38"/>
      <c r="AH38" s="57"/>
      <c r="AI38" s="57"/>
      <c r="AJ38"/>
      <c r="AN38" s="22"/>
      <c r="AO38" s="22"/>
      <c r="AP38" s="56"/>
      <c r="AQ38" s="56"/>
      <c r="AR38" s="56"/>
      <c r="AS38"/>
      <c r="AT38" s="57"/>
      <c r="AU38" s="57"/>
      <c r="AV38"/>
      <c r="AZ38" s="22"/>
      <c r="BA38" s="22"/>
      <c r="BB38" s="56"/>
      <c r="BC38" s="56"/>
      <c r="BD38" s="56"/>
      <c r="BE38"/>
      <c r="BF38" s="57"/>
      <c r="BG38" s="57"/>
      <c r="BH38"/>
      <c r="BL38" s="22"/>
      <c r="BM38" s="22"/>
      <c r="BN38" s="56"/>
      <c r="BO38" s="56"/>
      <c r="BP38" s="56"/>
      <c r="BQ38"/>
      <c r="BR38" s="57"/>
      <c r="BS38" s="57"/>
      <c r="BT38"/>
      <c r="BX38" s="22"/>
      <c r="BY38" s="22"/>
      <c r="BZ38" s="56"/>
      <c r="CA38" s="56"/>
      <c r="CB38" s="56"/>
      <c r="CC38"/>
      <c r="CD38" s="57"/>
      <c r="CE38" s="57"/>
      <c r="CF38"/>
      <c r="CJ38" s="22"/>
      <c r="CK38" s="22"/>
      <c r="CL38" s="56"/>
      <c r="CM38" s="56"/>
      <c r="CN38" s="56"/>
      <c r="CO38"/>
      <c r="CP38" s="57"/>
      <c r="CQ38" s="57"/>
      <c r="CR38"/>
      <c r="CV38" s="22"/>
      <c r="CW38" s="22"/>
      <c r="CX38" s="56"/>
      <c r="CY38" s="56"/>
      <c r="CZ38" s="56"/>
      <c r="DA38"/>
      <c r="DB38" s="57"/>
      <c r="DC38" s="57"/>
      <c r="DD38"/>
      <c r="DH38" s="22"/>
      <c r="DI38" s="22"/>
      <c r="DJ38" s="56"/>
      <c r="DK38" s="56"/>
      <c r="DL38" s="56"/>
      <c r="DM38"/>
      <c r="DN38" s="57"/>
      <c r="DO38" s="57"/>
      <c r="DP38"/>
      <c r="DS38" s="33"/>
      <c r="DT38" s="33"/>
      <c r="DU38" s="20"/>
      <c r="DV38" s="22"/>
      <c r="DW38" s="22"/>
      <c r="DX38" s="56"/>
      <c r="DY38" s="56"/>
      <c r="DZ38" s="56"/>
      <c r="EA38"/>
      <c r="EB38" s="57"/>
      <c r="EC38" s="57"/>
      <c r="ED38"/>
      <c r="EE38" s="33"/>
      <c r="EF38" s="33"/>
      <c r="EG38" s="20"/>
      <c r="EH38" s="22"/>
      <c r="EI38" s="22"/>
      <c r="EJ38" s="56"/>
      <c r="EK38" s="56"/>
      <c r="EL38" s="56"/>
      <c r="EM38"/>
      <c r="EN38" s="57"/>
      <c r="EO38" s="57"/>
      <c r="EP38"/>
      <c r="EQ38" s="33"/>
      <c r="ER38" s="33"/>
      <c r="ES38" s="20"/>
      <c r="ET38" s="22"/>
      <c r="EU38" s="22"/>
      <c r="EV38" s="56"/>
      <c r="EW38" s="56"/>
      <c r="EX38" s="56"/>
      <c r="EY38"/>
      <c r="EZ38" s="57"/>
      <c r="FA38" s="57"/>
      <c r="FB38"/>
      <c r="FC38" s="33"/>
      <c r="FD38" s="33"/>
      <c r="FE38" s="20"/>
      <c r="FF38" s="22"/>
      <c r="FG38" s="22"/>
      <c r="FH38" s="56"/>
      <c r="FI38" s="56"/>
      <c r="FJ38" s="56"/>
      <c r="FK38"/>
      <c r="FL38" s="57"/>
      <c r="FM38" s="57"/>
      <c r="FN38"/>
      <c r="FO38" s="33"/>
      <c r="FP38" s="33"/>
      <c r="FQ38" s="20"/>
      <c r="FR38" s="22"/>
      <c r="FS38" s="22"/>
      <c r="FT38" s="56"/>
      <c r="FU38" s="56"/>
      <c r="FV38" s="56"/>
      <c r="FW38"/>
      <c r="FX38" s="57"/>
      <c r="FY38" s="57"/>
      <c r="FZ38"/>
      <c r="GA38" s="33"/>
      <c r="GB38" s="33"/>
      <c r="GC38" s="20"/>
      <c r="GD38" s="22"/>
      <c r="GE38" s="22"/>
      <c r="GF38" s="56"/>
      <c r="GG38" s="56"/>
      <c r="GH38" s="56"/>
      <c r="GI38"/>
      <c r="GJ38" s="57"/>
      <c r="GK38" s="57"/>
      <c r="GL38"/>
      <c r="GM38" s="33"/>
      <c r="GN38" s="33"/>
      <c r="GO38" s="20"/>
      <c r="GP38" s="22"/>
      <c r="GQ38" s="22"/>
      <c r="GR38" s="56"/>
      <c r="GS38" s="56"/>
      <c r="GT38" s="56"/>
      <c r="GU38"/>
      <c r="GV38" s="57"/>
      <c r="GW38" s="57"/>
      <c r="GX38"/>
      <c r="GY38" s="33"/>
      <c r="GZ38" s="33"/>
      <c r="HA38" s="20"/>
      <c r="HB38" s="22"/>
      <c r="HC38" s="22"/>
      <c r="HD38" s="56"/>
      <c r="HE38" s="56"/>
      <c r="HF38" s="56"/>
      <c r="HG38"/>
      <c r="HH38" s="57"/>
      <c r="HI38" s="57"/>
      <c r="HJ38"/>
      <c r="HK38" s="33"/>
      <c r="HL38" s="33"/>
      <c r="HM38" s="20"/>
      <c r="HN38" s="22"/>
      <c r="HO38" s="22"/>
      <c r="HP38" s="56"/>
      <c r="HQ38" s="56"/>
      <c r="HR38" s="56"/>
      <c r="HS38"/>
      <c r="HT38" s="57"/>
      <c r="HU38" s="57"/>
      <c r="HV38"/>
      <c r="HW38" s="33"/>
      <c r="HX38" s="33"/>
      <c r="HY38" s="20"/>
      <c r="HZ38" s="22"/>
      <c r="IA38" s="22"/>
      <c r="IB38" s="56"/>
      <c r="IC38" s="56"/>
      <c r="ID38" s="56"/>
      <c r="IE38"/>
      <c r="IF38" s="57"/>
      <c r="IG38" s="57"/>
      <c r="IH38"/>
    </row>
    <row r="39" spans="3:242" x14ac:dyDescent="0.25">
      <c r="C39" s="25" t="s">
        <v>78</v>
      </c>
      <c r="D39" s="25"/>
      <c r="E39" s="25"/>
      <c r="F39" s="107" t="str">
        <f>'DATA SISWA'!$T$5</f>
        <v>Ima Lismawati</v>
      </c>
      <c r="G39" s="107"/>
      <c r="H39" s="107"/>
      <c r="I39"/>
      <c r="J39" s="26" t="s">
        <v>79</v>
      </c>
      <c r="K39" s="108" t="str">
        <f>VLOOKUP(H1,'DATA SISWA'!$A:$R,17,0)</f>
        <v>Nana Nuari</v>
      </c>
      <c r="L39" s="108"/>
      <c r="O39" s="25" t="s">
        <v>78</v>
      </c>
      <c r="P39" s="25"/>
      <c r="Q39" s="25"/>
      <c r="R39" s="107" t="str">
        <f>'DATA SISWA'!$T$5</f>
        <v>Ima Lismawati</v>
      </c>
      <c r="S39" s="107"/>
      <c r="T39" s="107"/>
      <c r="U39"/>
      <c r="V39" s="26" t="s">
        <v>79</v>
      </c>
      <c r="W39" s="108" t="str">
        <f>VLOOKUP(T1,'DATA SISWA'!$A:$R,17,0)</f>
        <v>Rasdi</v>
      </c>
      <c r="X39" s="108"/>
      <c r="AA39" s="25" t="s">
        <v>78</v>
      </c>
      <c r="AB39" s="25"/>
      <c r="AC39" s="25"/>
      <c r="AD39" s="107" t="str">
        <f>'DATA SISWA'!$T$5</f>
        <v>Ima Lismawati</v>
      </c>
      <c r="AE39" s="107"/>
      <c r="AF39" s="107"/>
      <c r="AG39"/>
      <c r="AH39" s="26" t="s">
        <v>79</v>
      </c>
      <c r="AI39" s="108">
        <f>VLOOKUP(AF1,'DATA SISWA'!$A:$R,17,0)</f>
        <v>0</v>
      </c>
      <c r="AJ39" s="108"/>
      <c r="AM39" s="25" t="s">
        <v>78</v>
      </c>
      <c r="AN39" s="25"/>
      <c r="AO39" s="25"/>
      <c r="AP39" s="107" t="str">
        <f>'DATA SISWA'!$T$5</f>
        <v>Ima Lismawati</v>
      </c>
      <c r="AQ39" s="107"/>
      <c r="AR39" s="107"/>
      <c r="AS39"/>
      <c r="AT39" s="26" t="s">
        <v>79</v>
      </c>
      <c r="AU39" s="108">
        <f>VLOOKUP(AR1,'DATA SISWA'!$A:$R,17,0)</f>
        <v>0</v>
      </c>
      <c r="AV39" s="108"/>
      <c r="AY39" s="25" t="s">
        <v>78</v>
      </c>
      <c r="AZ39" s="25"/>
      <c r="BA39" s="25"/>
      <c r="BB39" s="107" t="str">
        <f>'DATA SISWA'!$T$5</f>
        <v>Ima Lismawati</v>
      </c>
      <c r="BC39" s="107"/>
      <c r="BD39" s="107"/>
      <c r="BE39"/>
      <c r="BF39" s="26" t="s">
        <v>79</v>
      </c>
      <c r="BG39" s="108">
        <f>VLOOKUP(BD1,'DATA SISWA'!$A:$R,17,0)</f>
        <v>0</v>
      </c>
      <c r="BH39" s="108"/>
      <c r="BK39" s="25" t="s">
        <v>78</v>
      </c>
      <c r="BL39" s="25"/>
      <c r="BM39" s="25"/>
      <c r="BN39" s="107" t="str">
        <f>'DATA SISWA'!$T$5</f>
        <v>Ima Lismawati</v>
      </c>
      <c r="BO39" s="107"/>
      <c r="BP39" s="107"/>
      <c r="BQ39"/>
      <c r="BR39" s="26" t="s">
        <v>79</v>
      </c>
      <c r="BS39" s="108">
        <f>VLOOKUP(BP1,'DATA SISWA'!$A:$R,17,0)</f>
        <v>0</v>
      </c>
      <c r="BT39" s="108"/>
      <c r="BW39" s="25" t="s">
        <v>78</v>
      </c>
      <c r="BX39" s="25"/>
      <c r="BY39" s="25"/>
      <c r="BZ39" s="107" t="str">
        <f>'DATA SISWA'!$T$5</f>
        <v>Ima Lismawati</v>
      </c>
      <c r="CA39" s="107"/>
      <c r="CB39" s="107"/>
      <c r="CC39"/>
      <c r="CD39" s="26" t="s">
        <v>79</v>
      </c>
      <c r="CE39" s="108">
        <f>VLOOKUP(CB1,'DATA SISWA'!$A:$R,17,0)</f>
        <v>0</v>
      </c>
      <c r="CF39" s="108"/>
      <c r="CI39" s="25" t="s">
        <v>78</v>
      </c>
      <c r="CJ39" s="25"/>
      <c r="CK39" s="25"/>
      <c r="CL39" s="107" t="str">
        <f>'DATA SISWA'!$T$5</f>
        <v>Ima Lismawati</v>
      </c>
      <c r="CM39" s="107"/>
      <c r="CN39" s="107"/>
      <c r="CO39"/>
      <c r="CP39" s="26" t="s">
        <v>79</v>
      </c>
      <c r="CQ39" s="108">
        <f>VLOOKUP(CN1,'DATA SISWA'!$A:$R,17,0)</f>
        <v>0</v>
      </c>
      <c r="CR39" s="108"/>
      <c r="CU39" s="25" t="s">
        <v>78</v>
      </c>
      <c r="CV39" s="25"/>
      <c r="CW39" s="25"/>
      <c r="CX39" s="107" t="str">
        <f>'DATA SISWA'!$T$5</f>
        <v>Ima Lismawati</v>
      </c>
      <c r="CY39" s="107"/>
      <c r="CZ39" s="107"/>
      <c r="DA39"/>
      <c r="DB39" s="26" t="s">
        <v>79</v>
      </c>
      <c r="DC39" s="108">
        <f>VLOOKUP(CZ1,'DATA SISWA'!$A:$R,17,0)</f>
        <v>0</v>
      </c>
      <c r="DD39" s="108"/>
      <c r="DG39" s="25" t="s">
        <v>78</v>
      </c>
      <c r="DH39" s="25"/>
      <c r="DI39" s="25"/>
      <c r="DJ39" s="107" t="str">
        <f>'DATA SISWA'!$T$5</f>
        <v>Ima Lismawati</v>
      </c>
      <c r="DK39" s="107"/>
      <c r="DL39" s="107"/>
      <c r="DM39"/>
      <c r="DN39" s="26" t="s">
        <v>79</v>
      </c>
      <c r="DO39" s="108">
        <f>VLOOKUP(DL1,'DATA SISWA'!$A:$R,17,0)</f>
        <v>0</v>
      </c>
      <c r="DP39" s="108"/>
      <c r="DS39" s="33"/>
      <c r="DT39" s="33"/>
      <c r="DU39" s="25" t="s">
        <v>78</v>
      </c>
      <c r="DV39" s="25"/>
      <c r="DW39" s="25"/>
      <c r="DX39" s="107" t="str">
        <f>'DATA SISWA'!$T$5</f>
        <v>Ima Lismawati</v>
      </c>
      <c r="DY39" s="107"/>
      <c r="DZ39" s="107"/>
      <c r="EA39"/>
      <c r="EB39" s="26" t="s">
        <v>79</v>
      </c>
      <c r="EC39" s="108">
        <f>VLOOKUP(DZ1,'DATA SISWA'!$A:$R,17,0)</f>
        <v>0</v>
      </c>
      <c r="ED39" s="108"/>
      <c r="EE39" s="33"/>
      <c r="EF39" s="33"/>
      <c r="EG39" s="25" t="s">
        <v>78</v>
      </c>
      <c r="EH39" s="25"/>
      <c r="EI39" s="25"/>
      <c r="EJ39" s="107" t="str">
        <f>'DATA SISWA'!$T$5</f>
        <v>Ima Lismawati</v>
      </c>
      <c r="EK39" s="107"/>
      <c r="EL39" s="107"/>
      <c r="EM39"/>
      <c r="EN39" s="26" t="s">
        <v>79</v>
      </c>
      <c r="EO39" s="108">
        <f>VLOOKUP(EL1,'DATA SISWA'!$A:$R,17,0)</f>
        <v>0</v>
      </c>
      <c r="EP39" s="108"/>
      <c r="EQ39" s="33"/>
      <c r="ER39" s="33"/>
      <c r="ES39" s="25" t="s">
        <v>78</v>
      </c>
      <c r="ET39" s="25"/>
      <c r="EU39" s="25"/>
      <c r="EV39" s="107" t="str">
        <f>'DATA SISWA'!$T$5</f>
        <v>Ima Lismawati</v>
      </c>
      <c r="EW39" s="107"/>
      <c r="EX39" s="107"/>
      <c r="EY39"/>
      <c r="EZ39" s="26" t="s">
        <v>79</v>
      </c>
      <c r="FA39" s="108">
        <f>VLOOKUP(EX1,'DATA SISWA'!$A:$R,17,0)</f>
        <v>0</v>
      </c>
      <c r="FB39" s="108"/>
      <c r="FC39" s="33"/>
      <c r="FD39" s="33"/>
      <c r="FE39" s="25" t="s">
        <v>78</v>
      </c>
      <c r="FF39" s="25"/>
      <c r="FG39" s="25"/>
      <c r="FH39" s="107" t="str">
        <f>'DATA SISWA'!$T$5</f>
        <v>Ima Lismawati</v>
      </c>
      <c r="FI39" s="107"/>
      <c r="FJ39" s="107"/>
      <c r="FK39"/>
      <c r="FL39" s="26" t="s">
        <v>79</v>
      </c>
      <c r="FM39" s="108">
        <f>VLOOKUP(FJ1,'DATA SISWA'!$A:$R,17,0)</f>
        <v>0</v>
      </c>
      <c r="FN39" s="108"/>
      <c r="FO39" s="33"/>
      <c r="FP39" s="33"/>
      <c r="FQ39" s="25" t="s">
        <v>78</v>
      </c>
      <c r="FR39" s="25"/>
      <c r="FS39" s="25"/>
      <c r="FT39" s="107" t="str">
        <f>'DATA SISWA'!$T$5</f>
        <v>Ima Lismawati</v>
      </c>
      <c r="FU39" s="107"/>
      <c r="FV39" s="107"/>
      <c r="FW39"/>
      <c r="FX39" s="26" t="s">
        <v>79</v>
      </c>
      <c r="FY39" s="108">
        <f>VLOOKUP(FV1,'DATA SISWA'!$A:$R,17,0)</f>
        <v>0</v>
      </c>
      <c r="FZ39" s="108"/>
      <c r="GA39" s="33"/>
      <c r="GB39" s="33"/>
      <c r="GC39" s="25" t="s">
        <v>78</v>
      </c>
      <c r="GD39" s="25"/>
      <c r="GE39" s="25"/>
      <c r="GF39" s="107" t="str">
        <f>'DATA SISWA'!$T$5</f>
        <v>Ima Lismawati</v>
      </c>
      <c r="GG39" s="107"/>
      <c r="GH39" s="107"/>
      <c r="GI39"/>
      <c r="GJ39" s="26" t="s">
        <v>79</v>
      </c>
      <c r="GK39" s="108">
        <f>VLOOKUP(GH1,'DATA SISWA'!$A:$R,17,0)</f>
        <v>0</v>
      </c>
      <c r="GL39" s="108"/>
      <c r="GM39" s="33"/>
      <c r="GN39" s="33"/>
      <c r="GO39" s="25" t="s">
        <v>78</v>
      </c>
      <c r="GP39" s="25"/>
      <c r="GQ39" s="25"/>
      <c r="GR39" s="107" t="str">
        <f>'DATA SISWA'!$T$5</f>
        <v>Ima Lismawati</v>
      </c>
      <c r="GS39" s="107"/>
      <c r="GT39" s="107"/>
      <c r="GU39"/>
      <c r="GV39" s="26" t="s">
        <v>79</v>
      </c>
      <c r="GW39" s="108">
        <f>VLOOKUP(GT1,'DATA SISWA'!$A:$R,17,0)</f>
        <v>0</v>
      </c>
      <c r="GX39" s="108"/>
      <c r="GY39" s="33"/>
      <c r="GZ39" s="33"/>
      <c r="HA39" s="25" t="s">
        <v>78</v>
      </c>
      <c r="HB39" s="25"/>
      <c r="HC39" s="25"/>
      <c r="HD39" s="107" t="str">
        <f>'DATA SISWA'!$T$5</f>
        <v>Ima Lismawati</v>
      </c>
      <c r="HE39" s="107"/>
      <c r="HF39" s="107"/>
      <c r="HG39"/>
      <c r="HH39" s="26" t="s">
        <v>79</v>
      </c>
      <c r="HI39" s="108">
        <f>VLOOKUP(HF1,'DATA SISWA'!$A:$R,17,0)</f>
        <v>0</v>
      </c>
      <c r="HJ39" s="108"/>
      <c r="HK39" s="33"/>
      <c r="HL39" s="33"/>
      <c r="HM39" s="25" t="s">
        <v>78</v>
      </c>
      <c r="HN39" s="25"/>
      <c r="HO39" s="25"/>
      <c r="HP39" s="107" t="str">
        <f>'DATA SISWA'!$T$5</f>
        <v>Ima Lismawati</v>
      </c>
      <c r="HQ39" s="107"/>
      <c r="HR39" s="107"/>
      <c r="HS39"/>
      <c r="HT39" s="26" t="s">
        <v>79</v>
      </c>
      <c r="HU39" s="108">
        <f>VLOOKUP(HR1,'DATA SISWA'!$A:$R,17,0)</f>
        <v>0</v>
      </c>
      <c r="HV39" s="108"/>
      <c r="HW39" s="33"/>
      <c r="HX39" s="33"/>
      <c r="HY39" s="25" t="s">
        <v>78</v>
      </c>
      <c r="HZ39" s="25"/>
      <c r="IA39" s="25"/>
      <c r="IB39" s="107" t="str">
        <f>'DATA SISWA'!$T$5</f>
        <v>Ima Lismawati</v>
      </c>
      <c r="IC39" s="107"/>
      <c r="ID39" s="107"/>
      <c r="IE39"/>
      <c r="IF39" s="26" t="s">
        <v>79</v>
      </c>
      <c r="IG39" s="108">
        <f>VLOOKUP(ID1,'DATA SISWA'!$A:$R,17,0)</f>
        <v>0</v>
      </c>
      <c r="IH39" s="108"/>
    </row>
    <row r="40" spans="3:242" x14ac:dyDescent="0.25">
      <c r="R40" s="56"/>
      <c r="S40" s="56"/>
      <c r="T40" s="56"/>
      <c r="AD40" s="56"/>
      <c r="AE40" s="56"/>
      <c r="AF40" s="56"/>
      <c r="AP40" s="56"/>
      <c r="AQ40" s="56"/>
      <c r="AR40" s="56"/>
      <c r="BB40" s="56"/>
      <c r="BC40" s="56"/>
      <c r="BD40" s="56"/>
      <c r="BN40" s="56"/>
      <c r="BO40" s="56"/>
      <c r="BP40" s="56"/>
      <c r="BZ40" s="56"/>
      <c r="CA40" s="56"/>
      <c r="CB40" s="56"/>
      <c r="CL40" s="56"/>
      <c r="CM40" s="56"/>
      <c r="CN40" s="56"/>
      <c r="CX40" s="56"/>
      <c r="CY40" s="56"/>
      <c r="CZ40" s="56"/>
      <c r="DJ40" s="56"/>
      <c r="DK40" s="56"/>
      <c r="DL40" s="56"/>
      <c r="DS40" s="33"/>
      <c r="DT40" s="33"/>
      <c r="DU40" s="20"/>
      <c r="DV40" s="33"/>
      <c r="DW40" s="33"/>
      <c r="DX40" s="56"/>
      <c r="DY40" s="56"/>
      <c r="DZ40" s="56"/>
      <c r="EA40" s="33"/>
      <c r="EB40" s="33"/>
      <c r="EC40" s="33"/>
      <c r="ED40" s="33"/>
      <c r="EE40" s="33"/>
      <c r="EF40" s="33"/>
      <c r="EG40" s="20"/>
      <c r="EH40" s="33"/>
      <c r="EI40" s="33"/>
      <c r="EJ40" s="56"/>
      <c r="EK40" s="56"/>
      <c r="EL40" s="56"/>
      <c r="EM40" s="33"/>
      <c r="EN40" s="33"/>
      <c r="EO40" s="33"/>
      <c r="EP40" s="33"/>
      <c r="EQ40" s="33"/>
      <c r="ER40" s="33"/>
      <c r="ES40" s="20"/>
      <c r="ET40" s="33"/>
      <c r="EU40" s="33"/>
      <c r="EV40" s="56"/>
      <c r="EW40" s="56"/>
      <c r="EX40" s="56"/>
      <c r="EY40" s="33"/>
      <c r="EZ40" s="33"/>
      <c r="FA40" s="33"/>
      <c r="FB40" s="33"/>
      <c r="FC40" s="33"/>
      <c r="FD40" s="33"/>
      <c r="FE40" s="20"/>
      <c r="FF40" s="33"/>
      <c r="FG40" s="33"/>
      <c r="FH40" s="56"/>
      <c r="FI40" s="56"/>
      <c r="FJ40" s="56"/>
      <c r="FK40" s="33"/>
      <c r="FL40" s="33"/>
      <c r="FM40" s="33"/>
      <c r="FN40" s="33"/>
      <c r="FO40" s="33"/>
      <c r="FP40" s="33"/>
      <c r="FQ40" s="20"/>
      <c r="FR40" s="33"/>
      <c r="FS40" s="33"/>
      <c r="FT40" s="56"/>
      <c r="FU40" s="56"/>
      <c r="FV40" s="56"/>
      <c r="FW40" s="33"/>
      <c r="FX40" s="33"/>
      <c r="FY40" s="33"/>
      <c r="FZ40" s="33"/>
      <c r="GA40" s="33"/>
      <c r="GB40" s="33"/>
      <c r="GC40" s="20"/>
      <c r="GD40" s="33"/>
      <c r="GE40" s="33"/>
      <c r="GF40" s="56"/>
      <c r="GG40" s="56"/>
      <c r="GH40" s="56"/>
      <c r="GI40" s="33"/>
      <c r="GJ40" s="33"/>
      <c r="GK40" s="33"/>
      <c r="GL40" s="33"/>
      <c r="GM40" s="33"/>
      <c r="GN40" s="33"/>
      <c r="GO40" s="20"/>
      <c r="GP40" s="33"/>
      <c r="GQ40" s="33"/>
      <c r="GR40" s="56"/>
      <c r="GS40" s="56"/>
      <c r="GT40" s="56"/>
      <c r="GU40" s="33"/>
      <c r="GV40" s="33"/>
      <c r="GW40" s="33"/>
      <c r="GX40" s="33"/>
      <c r="GY40" s="33"/>
      <c r="GZ40" s="33"/>
      <c r="HA40" s="20"/>
      <c r="HB40" s="33"/>
      <c r="HC40" s="33"/>
      <c r="HD40" s="56"/>
      <c r="HE40" s="56"/>
      <c r="HF40" s="56"/>
      <c r="HG40" s="33"/>
      <c r="HH40" s="33"/>
      <c r="HI40" s="33"/>
      <c r="HJ40" s="33"/>
      <c r="HK40" s="33"/>
      <c r="HL40" s="33"/>
      <c r="HM40" s="20"/>
      <c r="HN40" s="33"/>
      <c r="HO40" s="33"/>
      <c r="HP40" s="56"/>
      <c r="HQ40" s="56"/>
      <c r="HR40" s="56"/>
      <c r="HS40" s="33"/>
      <c r="HT40" s="33"/>
      <c r="HU40" s="33"/>
      <c r="HV40" s="33"/>
      <c r="HW40" s="33"/>
      <c r="HX40" s="33"/>
      <c r="HY40" s="20"/>
      <c r="HZ40" s="33"/>
      <c r="IA40" s="33"/>
      <c r="IB40" s="56"/>
      <c r="IC40" s="56"/>
      <c r="ID40" s="56"/>
      <c r="IE40" s="33"/>
      <c r="IF40" s="33"/>
      <c r="IG40" s="33"/>
      <c r="IH40" s="33"/>
    </row>
  </sheetData>
  <mergeCells count="980">
    <mergeCell ref="IG39:IH39"/>
    <mergeCell ref="HP35:HR35"/>
    <mergeCell ref="HY35:IA35"/>
    <mergeCell ref="IB35:ID35"/>
    <mergeCell ref="DX39:DZ39"/>
    <mergeCell ref="EC39:ED39"/>
    <mergeCell ref="EJ39:EL39"/>
    <mergeCell ref="EO39:EP39"/>
    <mergeCell ref="EV39:EX39"/>
    <mergeCell ref="FA39:FB39"/>
    <mergeCell ref="FH39:FJ39"/>
    <mergeCell ref="FM39:FN39"/>
    <mergeCell ref="FT39:FV39"/>
    <mergeCell ref="FY39:FZ39"/>
    <mergeCell ref="GF39:GH39"/>
    <mergeCell ref="GK39:GL39"/>
    <mergeCell ref="GR39:GT39"/>
    <mergeCell ref="GW39:GX39"/>
    <mergeCell ref="HD39:HF39"/>
    <mergeCell ref="HI39:HJ39"/>
    <mergeCell ref="HP39:HR39"/>
    <mergeCell ref="HU39:HV39"/>
    <mergeCell ref="IB39:ID39"/>
    <mergeCell ref="DU35:DW35"/>
    <mergeCell ref="DX35:DZ35"/>
    <mergeCell ref="EG35:EI35"/>
    <mergeCell ref="EJ35:EL35"/>
    <mergeCell ref="ES35:EU35"/>
    <mergeCell ref="EV35:EX35"/>
    <mergeCell ref="FE35:FG35"/>
    <mergeCell ref="FH35:FJ35"/>
    <mergeCell ref="FQ35:FS35"/>
    <mergeCell ref="FT35:FV35"/>
    <mergeCell ref="GC35:GE35"/>
    <mergeCell ref="GF35:GH35"/>
    <mergeCell ref="GO35:GQ35"/>
    <mergeCell ref="GR35:GT35"/>
    <mergeCell ref="HA35:HC35"/>
    <mergeCell ref="HD35:HF35"/>
    <mergeCell ref="HM35:HO35"/>
    <mergeCell ref="EC33:ED33"/>
    <mergeCell ref="EO33:EP33"/>
    <mergeCell ref="FA33:FB33"/>
    <mergeCell ref="FM33:FN33"/>
    <mergeCell ref="FY33:FZ33"/>
    <mergeCell ref="GK33:GL33"/>
    <mergeCell ref="GW33:GX33"/>
    <mergeCell ref="HI33:HJ33"/>
    <mergeCell ref="HU33:HV33"/>
    <mergeCell ref="IG33:IH33"/>
    <mergeCell ref="DU34:DW34"/>
    <mergeCell ref="DX34:DZ34"/>
    <mergeCell ref="EG34:EI34"/>
    <mergeCell ref="EJ34:EL34"/>
    <mergeCell ref="ES34:EU34"/>
    <mergeCell ref="EV34:EX34"/>
    <mergeCell ref="FE34:FG34"/>
    <mergeCell ref="FH34:FJ34"/>
    <mergeCell ref="FQ34:FS34"/>
    <mergeCell ref="FT34:FV34"/>
    <mergeCell ref="GC34:GE34"/>
    <mergeCell ref="GF34:GH34"/>
    <mergeCell ref="GO34:GQ34"/>
    <mergeCell ref="GR34:GT34"/>
    <mergeCell ref="HA34:HC34"/>
    <mergeCell ref="HD34:HF34"/>
    <mergeCell ref="HM34:HO34"/>
    <mergeCell ref="HP34:HR34"/>
    <mergeCell ref="HY34:IA34"/>
    <mergeCell ref="IB34:ID34"/>
    <mergeCell ref="HQ28:HV28"/>
    <mergeCell ref="HZ28:IA28"/>
    <mergeCell ref="IC28:IH28"/>
    <mergeCell ref="DU29:DW31"/>
    <mergeCell ref="DX29:ED31"/>
    <mergeCell ref="EG29:EI31"/>
    <mergeCell ref="EJ29:EP31"/>
    <mergeCell ref="ES29:EU31"/>
    <mergeCell ref="EV29:FB31"/>
    <mergeCell ref="FE29:FG31"/>
    <mergeCell ref="FH29:FN31"/>
    <mergeCell ref="FQ29:FS31"/>
    <mergeCell ref="FT29:FZ31"/>
    <mergeCell ref="GC29:GE31"/>
    <mergeCell ref="GF29:GL31"/>
    <mergeCell ref="GO29:GQ31"/>
    <mergeCell ref="GR29:GX31"/>
    <mergeCell ref="HA29:HC31"/>
    <mergeCell ref="HD29:HJ31"/>
    <mergeCell ref="HM29:HO31"/>
    <mergeCell ref="HP29:HV31"/>
    <mergeCell ref="HY29:IA31"/>
    <mergeCell ref="IB29:IH31"/>
    <mergeCell ref="DV28:DW28"/>
    <mergeCell ref="DY28:ED28"/>
    <mergeCell ref="EH28:EI28"/>
    <mergeCell ref="EK28:EP28"/>
    <mergeCell ref="ET28:EU28"/>
    <mergeCell ref="EW28:FB28"/>
    <mergeCell ref="FF28:FG28"/>
    <mergeCell ref="FI28:FN28"/>
    <mergeCell ref="FR28:FS28"/>
    <mergeCell ref="FU28:FZ28"/>
    <mergeCell ref="GD28:GE28"/>
    <mergeCell ref="GG28:GL28"/>
    <mergeCell ref="GP28:GQ28"/>
    <mergeCell ref="GS28:GX28"/>
    <mergeCell ref="HB28:HC28"/>
    <mergeCell ref="HE28:HJ28"/>
    <mergeCell ref="HN28:HO28"/>
    <mergeCell ref="HS26:HV26"/>
    <mergeCell ref="HZ26:IA26"/>
    <mergeCell ref="IE26:IH26"/>
    <mergeCell ref="DV27:DW27"/>
    <mergeCell ref="DY27:ED27"/>
    <mergeCell ref="EH27:EI27"/>
    <mergeCell ref="EK27:EP27"/>
    <mergeCell ref="ET27:EU27"/>
    <mergeCell ref="EW27:FB27"/>
    <mergeCell ref="FF27:FG27"/>
    <mergeCell ref="FI27:FN27"/>
    <mergeCell ref="FR27:FS27"/>
    <mergeCell ref="FU27:FZ27"/>
    <mergeCell ref="GD27:GE27"/>
    <mergeCell ref="GG27:GL27"/>
    <mergeCell ref="GP27:GQ27"/>
    <mergeCell ref="GS27:GX27"/>
    <mergeCell ref="HB27:HC27"/>
    <mergeCell ref="HE27:HJ27"/>
    <mergeCell ref="HN27:HO27"/>
    <mergeCell ref="HQ27:HV27"/>
    <mergeCell ref="HZ27:IA27"/>
    <mergeCell ref="IC27:IH27"/>
    <mergeCell ref="DV26:DW26"/>
    <mergeCell ref="EA26:ED26"/>
    <mergeCell ref="EH26:EI26"/>
    <mergeCell ref="EM26:EP26"/>
    <mergeCell ref="ET26:EU26"/>
    <mergeCell ref="EY26:FB26"/>
    <mergeCell ref="FF26:FG26"/>
    <mergeCell ref="FK26:FN26"/>
    <mergeCell ref="FR26:FS26"/>
    <mergeCell ref="FW26:FZ26"/>
    <mergeCell ref="GD26:GE26"/>
    <mergeCell ref="GI26:GL26"/>
    <mergeCell ref="GP26:GQ26"/>
    <mergeCell ref="GU26:GX26"/>
    <mergeCell ref="HB26:HC26"/>
    <mergeCell ref="HG26:HJ26"/>
    <mergeCell ref="HN26:HO26"/>
    <mergeCell ref="HS24:HV24"/>
    <mergeCell ref="HZ24:IB24"/>
    <mergeCell ref="IE24:IH24"/>
    <mergeCell ref="DV25:DW25"/>
    <mergeCell ref="EA25:ED25"/>
    <mergeCell ref="EH25:EI25"/>
    <mergeCell ref="EM25:EP25"/>
    <mergeCell ref="ET25:EU25"/>
    <mergeCell ref="EY25:FB25"/>
    <mergeCell ref="FF25:FG25"/>
    <mergeCell ref="FK25:FN25"/>
    <mergeCell ref="FR25:FS25"/>
    <mergeCell ref="FW25:FZ25"/>
    <mergeCell ref="GD25:GE25"/>
    <mergeCell ref="GI25:GL25"/>
    <mergeCell ref="GP25:GQ25"/>
    <mergeCell ref="GU25:GX25"/>
    <mergeCell ref="HB25:HC25"/>
    <mergeCell ref="HG25:HJ25"/>
    <mergeCell ref="HN25:HO25"/>
    <mergeCell ref="HS25:HV25"/>
    <mergeCell ref="HZ25:IA25"/>
    <mergeCell ref="IE25:IH25"/>
    <mergeCell ref="DV24:DX24"/>
    <mergeCell ref="EA24:ED24"/>
    <mergeCell ref="EH24:EJ24"/>
    <mergeCell ref="EM24:EP24"/>
    <mergeCell ref="ET24:EV24"/>
    <mergeCell ref="EY24:FB24"/>
    <mergeCell ref="FF24:FH24"/>
    <mergeCell ref="FK24:FN24"/>
    <mergeCell ref="FR24:FT24"/>
    <mergeCell ref="FW24:FZ24"/>
    <mergeCell ref="GD24:GF24"/>
    <mergeCell ref="GI24:GL24"/>
    <mergeCell ref="GP24:GR24"/>
    <mergeCell ref="GU24:GX24"/>
    <mergeCell ref="HB24:HD24"/>
    <mergeCell ref="HG24:HJ24"/>
    <mergeCell ref="HN24:HP24"/>
    <mergeCell ref="HQ22:HV22"/>
    <mergeCell ref="HZ22:IB22"/>
    <mergeCell ref="IC22:IH22"/>
    <mergeCell ref="DV23:DX23"/>
    <mergeCell ref="EA23:ED23"/>
    <mergeCell ref="EH23:EJ23"/>
    <mergeCell ref="EM23:EP23"/>
    <mergeCell ref="ET23:EV23"/>
    <mergeCell ref="EY23:FB23"/>
    <mergeCell ref="FF23:FH23"/>
    <mergeCell ref="FK23:FN23"/>
    <mergeCell ref="FR23:FT23"/>
    <mergeCell ref="FW23:FZ23"/>
    <mergeCell ref="GD23:GF23"/>
    <mergeCell ref="GI23:GL23"/>
    <mergeCell ref="GP23:GR23"/>
    <mergeCell ref="GU23:GX23"/>
    <mergeCell ref="HB23:HD23"/>
    <mergeCell ref="HG23:HJ23"/>
    <mergeCell ref="HN23:HP23"/>
    <mergeCell ref="HS23:HV23"/>
    <mergeCell ref="HZ23:IB23"/>
    <mergeCell ref="IE23:IH23"/>
    <mergeCell ref="DV22:DX22"/>
    <mergeCell ref="DY22:ED22"/>
    <mergeCell ref="EH22:EJ22"/>
    <mergeCell ref="EK22:EP22"/>
    <mergeCell ref="ET22:EV22"/>
    <mergeCell ref="EW22:FB22"/>
    <mergeCell ref="FF22:FH22"/>
    <mergeCell ref="FI22:FN22"/>
    <mergeCell ref="FR22:FT22"/>
    <mergeCell ref="FU22:FZ22"/>
    <mergeCell ref="GD22:GF22"/>
    <mergeCell ref="GG22:GL22"/>
    <mergeCell ref="GP22:GR22"/>
    <mergeCell ref="GS22:GX22"/>
    <mergeCell ref="HB22:HD22"/>
    <mergeCell ref="HE22:HJ22"/>
    <mergeCell ref="HN22:HP22"/>
    <mergeCell ref="HS20:HV20"/>
    <mergeCell ref="HZ20:IB20"/>
    <mergeCell ref="IE20:IH20"/>
    <mergeCell ref="DV21:DX21"/>
    <mergeCell ref="EA21:ED21"/>
    <mergeCell ref="EH21:EJ21"/>
    <mergeCell ref="EM21:EP21"/>
    <mergeCell ref="ET21:EV21"/>
    <mergeCell ref="EY21:FB21"/>
    <mergeCell ref="FF21:FH21"/>
    <mergeCell ref="FK21:FN21"/>
    <mergeCell ref="FR21:FT21"/>
    <mergeCell ref="FW21:FZ21"/>
    <mergeCell ref="GD21:GF21"/>
    <mergeCell ref="GI21:GL21"/>
    <mergeCell ref="GP21:GR21"/>
    <mergeCell ref="GU21:GX21"/>
    <mergeCell ref="HB21:HD21"/>
    <mergeCell ref="HG21:HJ21"/>
    <mergeCell ref="HN21:HP21"/>
    <mergeCell ref="HS21:HV21"/>
    <mergeCell ref="HZ21:IB21"/>
    <mergeCell ref="IE21:IH21"/>
    <mergeCell ref="DV20:DX20"/>
    <mergeCell ref="EA20:ED20"/>
    <mergeCell ref="EH20:EJ20"/>
    <mergeCell ref="EM20:EP20"/>
    <mergeCell ref="ET20:EV20"/>
    <mergeCell ref="EY20:FB20"/>
    <mergeCell ref="FF20:FH20"/>
    <mergeCell ref="FK20:FN20"/>
    <mergeCell ref="FR20:FT20"/>
    <mergeCell ref="FW20:FZ20"/>
    <mergeCell ref="GD20:GF20"/>
    <mergeCell ref="GI20:GL20"/>
    <mergeCell ref="GP20:GR20"/>
    <mergeCell ref="GU20:GX20"/>
    <mergeCell ref="HB20:HD20"/>
    <mergeCell ref="HG20:HJ20"/>
    <mergeCell ref="HN20:HP20"/>
    <mergeCell ref="HS18:HV18"/>
    <mergeCell ref="HZ18:IB18"/>
    <mergeCell ref="IE18:IH18"/>
    <mergeCell ref="DV19:DX19"/>
    <mergeCell ref="EA19:ED19"/>
    <mergeCell ref="EH19:EJ19"/>
    <mergeCell ref="EM19:EP19"/>
    <mergeCell ref="ET19:EV19"/>
    <mergeCell ref="EY19:FB19"/>
    <mergeCell ref="FF19:FH19"/>
    <mergeCell ref="FK19:FN19"/>
    <mergeCell ref="FR19:FT19"/>
    <mergeCell ref="FW19:FZ19"/>
    <mergeCell ref="GD19:GF19"/>
    <mergeCell ref="GI19:GL19"/>
    <mergeCell ref="GP19:GR19"/>
    <mergeCell ref="GU19:GX19"/>
    <mergeCell ref="HB19:HD19"/>
    <mergeCell ref="HG19:HJ19"/>
    <mergeCell ref="HN19:HP19"/>
    <mergeCell ref="HS19:HV19"/>
    <mergeCell ref="HZ19:IB19"/>
    <mergeCell ref="IE19:IH19"/>
    <mergeCell ref="DV18:DX18"/>
    <mergeCell ref="EA18:ED18"/>
    <mergeCell ref="EH18:EJ18"/>
    <mergeCell ref="EM18:EP18"/>
    <mergeCell ref="ET18:EV18"/>
    <mergeCell ref="EY18:FB18"/>
    <mergeCell ref="FF18:FH18"/>
    <mergeCell ref="FK18:FN18"/>
    <mergeCell ref="FR18:FT18"/>
    <mergeCell ref="FW18:FZ18"/>
    <mergeCell ref="GD18:GF18"/>
    <mergeCell ref="GI18:GL18"/>
    <mergeCell ref="GP18:GR18"/>
    <mergeCell ref="GU18:GX18"/>
    <mergeCell ref="HB18:HD18"/>
    <mergeCell ref="HG18:HJ18"/>
    <mergeCell ref="HN18:HP18"/>
    <mergeCell ref="HS16:HV16"/>
    <mergeCell ref="HZ16:IB16"/>
    <mergeCell ref="IE16:IH16"/>
    <mergeCell ref="DV17:DX17"/>
    <mergeCell ref="EA17:ED17"/>
    <mergeCell ref="EH17:EJ17"/>
    <mergeCell ref="EM17:EP17"/>
    <mergeCell ref="ET17:EV17"/>
    <mergeCell ref="EY17:FB17"/>
    <mergeCell ref="FF17:FH17"/>
    <mergeCell ref="FK17:FN17"/>
    <mergeCell ref="FR17:FT17"/>
    <mergeCell ref="FW17:FZ17"/>
    <mergeCell ref="GD17:GF17"/>
    <mergeCell ref="GI17:GL17"/>
    <mergeCell ref="GP17:GR17"/>
    <mergeCell ref="GU17:GX17"/>
    <mergeCell ref="HB17:HD17"/>
    <mergeCell ref="HG17:HJ17"/>
    <mergeCell ref="HN17:HP17"/>
    <mergeCell ref="HS17:HV17"/>
    <mergeCell ref="HZ17:IB17"/>
    <mergeCell ref="IE17:IH17"/>
    <mergeCell ref="DV16:DX16"/>
    <mergeCell ref="EA16:ED16"/>
    <mergeCell ref="EH16:EJ16"/>
    <mergeCell ref="EM16:EP16"/>
    <mergeCell ref="ET16:EV16"/>
    <mergeCell ref="EY16:FB16"/>
    <mergeCell ref="FF16:FH16"/>
    <mergeCell ref="FK16:FN16"/>
    <mergeCell ref="FR16:FT16"/>
    <mergeCell ref="FW16:FZ16"/>
    <mergeCell ref="GD16:GF16"/>
    <mergeCell ref="GI16:GL16"/>
    <mergeCell ref="GP16:GR16"/>
    <mergeCell ref="GU16:GX16"/>
    <mergeCell ref="HB16:HD16"/>
    <mergeCell ref="HG16:HJ16"/>
    <mergeCell ref="HN16:HP16"/>
    <mergeCell ref="HQ14:HV14"/>
    <mergeCell ref="HZ14:IB14"/>
    <mergeCell ref="IC14:IH14"/>
    <mergeCell ref="DV15:DX15"/>
    <mergeCell ref="EA15:ED15"/>
    <mergeCell ref="EH15:EJ15"/>
    <mergeCell ref="EM15:EP15"/>
    <mergeCell ref="ET15:EV15"/>
    <mergeCell ref="EY15:FB15"/>
    <mergeCell ref="FF15:FH15"/>
    <mergeCell ref="FK15:FN15"/>
    <mergeCell ref="FR15:FT15"/>
    <mergeCell ref="FW15:FZ15"/>
    <mergeCell ref="GD15:GF15"/>
    <mergeCell ref="GI15:GL15"/>
    <mergeCell ref="GP15:GR15"/>
    <mergeCell ref="GU15:GX15"/>
    <mergeCell ref="HB15:HD15"/>
    <mergeCell ref="HG15:HJ15"/>
    <mergeCell ref="HN15:HP15"/>
    <mergeCell ref="HS15:HV15"/>
    <mergeCell ref="HZ15:IB15"/>
    <mergeCell ref="IE15:IH15"/>
    <mergeCell ref="DV14:DX14"/>
    <mergeCell ref="DY14:ED14"/>
    <mergeCell ref="EH14:EJ14"/>
    <mergeCell ref="EK14:EP14"/>
    <mergeCell ref="ET14:EV14"/>
    <mergeCell ref="EW14:FB14"/>
    <mergeCell ref="FF14:FH14"/>
    <mergeCell ref="FI14:FN14"/>
    <mergeCell ref="FR14:FT14"/>
    <mergeCell ref="FU14:FZ14"/>
    <mergeCell ref="GD14:GF14"/>
    <mergeCell ref="GG14:GL14"/>
    <mergeCell ref="GP14:GR14"/>
    <mergeCell ref="GS14:GX14"/>
    <mergeCell ref="HB14:HD14"/>
    <mergeCell ref="HE14:HJ14"/>
    <mergeCell ref="HN14:HP14"/>
    <mergeCell ref="GG12:GL12"/>
    <mergeCell ref="GO12:GO13"/>
    <mergeCell ref="GP12:GR13"/>
    <mergeCell ref="GS12:GX12"/>
    <mergeCell ref="HA12:HA13"/>
    <mergeCell ref="HB12:HD13"/>
    <mergeCell ref="HE12:HJ12"/>
    <mergeCell ref="HM12:HM13"/>
    <mergeCell ref="HN12:HP13"/>
    <mergeCell ref="HQ12:HV12"/>
    <mergeCell ref="HY12:HY13"/>
    <mergeCell ref="HZ12:IB13"/>
    <mergeCell ref="IC12:IH12"/>
    <mergeCell ref="EA13:ED13"/>
    <mergeCell ref="EM13:EP13"/>
    <mergeCell ref="EY13:FB13"/>
    <mergeCell ref="FK13:FN13"/>
    <mergeCell ref="FW13:FZ13"/>
    <mergeCell ref="GI13:GL13"/>
    <mergeCell ref="GU13:GX13"/>
    <mergeCell ref="HG13:HJ13"/>
    <mergeCell ref="HS13:HV13"/>
    <mergeCell ref="IE13:IH13"/>
    <mergeCell ref="DU12:DU13"/>
    <mergeCell ref="DV12:DX13"/>
    <mergeCell ref="DY12:ED12"/>
    <mergeCell ref="EG12:EG13"/>
    <mergeCell ref="EH12:EJ13"/>
    <mergeCell ref="EK12:EP12"/>
    <mergeCell ref="ES12:ES13"/>
    <mergeCell ref="ET12:EV13"/>
    <mergeCell ref="EW12:FB12"/>
    <mergeCell ref="FE12:FE13"/>
    <mergeCell ref="FF12:FH13"/>
    <mergeCell ref="FI12:FN12"/>
    <mergeCell ref="FQ12:FQ13"/>
    <mergeCell ref="FR12:FT13"/>
    <mergeCell ref="FU12:FZ12"/>
    <mergeCell ref="GC12:GC13"/>
    <mergeCell ref="GD12:GF13"/>
    <mergeCell ref="GF7:GG7"/>
    <mergeCell ref="GO7:GP7"/>
    <mergeCell ref="GR7:GS7"/>
    <mergeCell ref="HA7:HB7"/>
    <mergeCell ref="HD7:HE7"/>
    <mergeCell ref="HM7:HN7"/>
    <mergeCell ref="HP7:HQ7"/>
    <mergeCell ref="HY7:HZ7"/>
    <mergeCell ref="IB7:IC7"/>
    <mergeCell ref="DU8:DV8"/>
    <mergeCell ref="DX8:DY8"/>
    <mergeCell ref="EG8:EH8"/>
    <mergeCell ref="EJ8:EK8"/>
    <mergeCell ref="ES8:ET8"/>
    <mergeCell ref="EV8:EW8"/>
    <mergeCell ref="FE8:FF8"/>
    <mergeCell ref="FH8:FI8"/>
    <mergeCell ref="FQ8:FR8"/>
    <mergeCell ref="FT8:FU8"/>
    <mergeCell ref="GC8:GD8"/>
    <mergeCell ref="GF8:GG8"/>
    <mergeCell ref="GO8:GP8"/>
    <mergeCell ref="GR8:GS8"/>
    <mergeCell ref="HA8:HB8"/>
    <mergeCell ref="HD8:HE8"/>
    <mergeCell ref="HM8:HN8"/>
    <mergeCell ref="HP8:HQ8"/>
    <mergeCell ref="HY8:HZ8"/>
    <mergeCell ref="IB8:IC8"/>
    <mergeCell ref="DU4:ED4"/>
    <mergeCell ref="EG4:EP4"/>
    <mergeCell ref="ES4:FB4"/>
    <mergeCell ref="FE4:FN4"/>
    <mergeCell ref="FQ4:FZ4"/>
    <mergeCell ref="GC4:GL4"/>
    <mergeCell ref="GO4:GX4"/>
    <mergeCell ref="HA4:HJ4"/>
    <mergeCell ref="HM4:HV4"/>
    <mergeCell ref="HY4:IH4"/>
    <mergeCell ref="DU5:ED5"/>
    <mergeCell ref="EG5:EP5"/>
    <mergeCell ref="ES5:FB5"/>
    <mergeCell ref="FE5:FN5"/>
    <mergeCell ref="FQ5:FZ5"/>
    <mergeCell ref="GC5:GL5"/>
    <mergeCell ref="GO5:GX5"/>
    <mergeCell ref="HA5:HJ5"/>
    <mergeCell ref="HM5:HV5"/>
    <mergeCell ref="HY5:IH5"/>
    <mergeCell ref="DU7:DV7"/>
    <mergeCell ref="DX7:DY7"/>
    <mergeCell ref="EG7:EH7"/>
    <mergeCell ref="EJ7:EK7"/>
    <mergeCell ref="ES7:ET7"/>
    <mergeCell ref="EV7:EW7"/>
    <mergeCell ref="FE7:FF7"/>
    <mergeCell ref="FH7:FI7"/>
    <mergeCell ref="FQ7:FR7"/>
    <mergeCell ref="FT7:FU7"/>
    <mergeCell ref="GC7:GD7"/>
    <mergeCell ref="CV14:CX14"/>
    <mergeCell ref="CY14:DD14"/>
    <mergeCell ref="CV15:CX15"/>
    <mergeCell ref="DA15:DD15"/>
    <mergeCell ref="CV16:CX16"/>
    <mergeCell ref="DA16:DD16"/>
    <mergeCell ref="CV17:CX17"/>
    <mergeCell ref="DA17:DD17"/>
    <mergeCell ref="CV18:CX18"/>
    <mergeCell ref="DA18:DD18"/>
    <mergeCell ref="CV20:CX20"/>
    <mergeCell ref="DA20:DD20"/>
    <mergeCell ref="CV21:CX21"/>
    <mergeCell ref="DA21:DD21"/>
    <mergeCell ref="CY22:DD22"/>
    <mergeCell ref="DH14:DJ14"/>
    <mergeCell ref="DK14:DP14"/>
    <mergeCell ref="DH15:DJ15"/>
    <mergeCell ref="DM15:DP15"/>
    <mergeCell ref="DH16:DJ16"/>
    <mergeCell ref="DM16:DP16"/>
    <mergeCell ref="DH17:DJ17"/>
    <mergeCell ref="DM17:DP17"/>
    <mergeCell ref="DH18:DJ18"/>
    <mergeCell ref="DM18:DP18"/>
    <mergeCell ref="DH20:DJ20"/>
    <mergeCell ref="DM20:DP20"/>
    <mergeCell ref="DH21:DJ21"/>
    <mergeCell ref="DM21:DP21"/>
    <mergeCell ref="DK22:DP22"/>
    <mergeCell ref="BX14:BZ14"/>
    <mergeCell ref="CA14:CF14"/>
    <mergeCell ref="BX15:BZ15"/>
    <mergeCell ref="CC15:CF15"/>
    <mergeCell ref="BX16:BZ16"/>
    <mergeCell ref="CC16:CF16"/>
    <mergeCell ref="BX17:BZ17"/>
    <mergeCell ref="CC17:CF17"/>
    <mergeCell ref="BX18:BZ18"/>
    <mergeCell ref="CC18:CF18"/>
    <mergeCell ref="BX20:BZ20"/>
    <mergeCell ref="CC20:CF20"/>
    <mergeCell ref="BX21:BZ21"/>
    <mergeCell ref="CC21:CF21"/>
    <mergeCell ref="CA22:CF22"/>
    <mergeCell ref="CJ14:CL14"/>
    <mergeCell ref="CM14:CR14"/>
    <mergeCell ref="CJ15:CL15"/>
    <mergeCell ref="CO15:CR15"/>
    <mergeCell ref="CJ16:CL16"/>
    <mergeCell ref="CO16:CR16"/>
    <mergeCell ref="CJ17:CL17"/>
    <mergeCell ref="CO17:CR17"/>
    <mergeCell ref="CJ18:CL18"/>
    <mergeCell ref="CO18:CR18"/>
    <mergeCell ref="CJ20:CL20"/>
    <mergeCell ref="CO20:CR20"/>
    <mergeCell ref="CJ21:CL21"/>
    <mergeCell ref="CO21:CR21"/>
    <mergeCell ref="CM22:CR22"/>
    <mergeCell ref="AZ15:BB15"/>
    <mergeCell ref="BE15:BH15"/>
    <mergeCell ref="AZ16:BB16"/>
    <mergeCell ref="BE16:BH16"/>
    <mergeCell ref="AZ17:BB17"/>
    <mergeCell ref="BE17:BH17"/>
    <mergeCell ref="AZ18:BB18"/>
    <mergeCell ref="BE18:BH18"/>
    <mergeCell ref="AZ20:BB20"/>
    <mergeCell ref="BE20:BH20"/>
    <mergeCell ref="AZ21:BB21"/>
    <mergeCell ref="BE21:BH21"/>
    <mergeCell ref="BC22:BH22"/>
    <mergeCell ref="BL14:BN14"/>
    <mergeCell ref="BO14:BT14"/>
    <mergeCell ref="BL15:BN15"/>
    <mergeCell ref="BQ15:BT15"/>
    <mergeCell ref="BL16:BN16"/>
    <mergeCell ref="BQ16:BT16"/>
    <mergeCell ref="BL17:BN17"/>
    <mergeCell ref="BQ17:BT17"/>
    <mergeCell ref="BL18:BN18"/>
    <mergeCell ref="BQ18:BT18"/>
    <mergeCell ref="BL20:BN20"/>
    <mergeCell ref="BQ20:BT20"/>
    <mergeCell ref="BL21:BN21"/>
    <mergeCell ref="BQ21:BT21"/>
    <mergeCell ref="BO22:BT22"/>
    <mergeCell ref="U26:X26"/>
    <mergeCell ref="P23:R23"/>
    <mergeCell ref="U23:X23"/>
    <mergeCell ref="AN14:AP14"/>
    <mergeCell ref="AQ14:AV14"/>
    <mergeCell ref="AN15:AP15"/>
    <mergeCell ref="AS15:AV15"/>
    <mergeCell ref="AN16:AP16"/>
    <mergeCell ref="AS16:AV16"/>
    <mergeCell ref="AN17:AP17"/>
    <mergeCell ref="AS17:AV17"/>
    <mergeCell ref="AN18:AP18"/>
    <mergeCell ref="AS18:AV18"/>
    <mergeCell ref="AN20:AP20"/>
    <mergeCell ref="AS20:AV20"/>
    <mergeCell ref="AN21:AP21"/>
    <mergeCell ref="AS21:AV21"/>
    <mergeCell ref="AQ22:AV22"/>
    <mergeCell ref="P14:R14"/>
    <mergeCell ref="P15:R15"/>
    <mergeCell ref="P16:R16"/>
    <mergeCell ref="P17:R17"/>
    <mergeCell ref="P18:R18"/>
    <mergeCell ref="P20:R20"/>
    <mergeCell ref="P21:R21"/>
    <mergeCell ref="DJ39:DL39"/>
    <mergeCell ref="DO39:DP39"/>
    <mergeCell ref="AD39:AF39"/>
    <mergeCell ref="AI39:AJ39"/>
    <mergeCell ref="BZ39:CB39"/>
    <mergeCell ref="CE39:CF39"/>
    <mergeCell ref="BN39:BP39"/>
    <mergeCell ref="BS39:BT39"/>
    <mergeCell ref="BB39:BD39"/>
    <mergeCell ref="BG39:BH39"/>
    <mergeCell ref="AP39:AR39"/>
    <mergeCell ref="AU39:AV39"/>
    <mergeCell ref="DG4:DP4"/>
    <mergeCell ref="DG5:DP5"/>
    <mergeCell ref="DG7:DH7"/>
    <mergeCell ref="DJ7:DK7"/>
    <mergeCell ref="DG8:DH8"/>
    <mergeCell ref="DJ8:DK8"/>
    <mergeCell ref="DG12:DG13"/>
    <mergeCell ref="DH12:DJ13"/>
    <mergeCell ref="DK12:DP12"/>
    <mergeCell ref="DM13:DP13"/>
    <mergeCell ref="DH19:DJ19"/>
    <mergeCell ref="DM19:DP19"/>
    <mergeCell ref="DC33:DD33"/>
    <mergeCell ref="CV22:CX22"/>
    <mergeCell ref="CU34:CW34"/>
    <mergeCell ref="CX34:CZ34"/>
    <mergeCell ref="CU35:CW35"/>
    <mergeCell ref="CX35:CZ35"/>
    <mergeCell ref="CV27:CW27"/>
    <mergeCell ref="CY27:DD27"/>
    <mergeCell ref="CV28:CW28"/>
    <mergeCell ref="CY28:DD28"/>
    <mergeCell ref="DO33:DP33"/>
    <mergeCell ref="DG34:DI34"/>
    <mergeCell ref="DJ34:DL34"/>
    <mergeCell ref="DG35:DI35"/>
    <mergeCell ref="DJ35:DL35"/>
    <mergeCell ref="DH27:DI27"/>
    <mergeCell ref="DK27:DP27"/>
    <mergeCell ref="DH28:DI28"/>
    <mergeCell ref="DK28:DP28"/>
    <mergeCell ref="DG29:DI31"/>
    <mergeCell ref="DA26:DD26"/>
    <mergeCell ref="CV23:CX23"/>
    <mergeCell ref="DA23:DD23"/>
    <mergeCell ref="CV24:CX24"/>
    <mergeCell ref="DA24:DD24"/>
    <mergeCell ref="CL39:CN39"/>
    <mergeCell ref="CQ39:CR39"/>
    <mergeCell ref="DH22:DJ22"/>
    <mergeCell ref="DH23:DJ23"/>
    <mergeCell ref="DM23:DP23"/>
    <mergeCell ref="DH24:DJ24"/>
    <mergeCell ref="DM24:DP24"/>
    <mergeCell ref="CX39:CZ39"/>
    <mergeCell ref="DC39:DD39"/>
    <mergeCell ref="DJ29:DP31"/>
    <mergeCell ref="DH25:DI25"/>
    <mergeCell ref="DM25:DP25"/>
    <mergeCell ref="DH26:DI26"/>
    <mergeCell ref="DM26:DP26"/>
    <mergeCell ref="CQ33:CR33"/>
    <mergeCell ref="CJ22:CL22"/>
    <mergeCell ref="CJ23:CL23"/>
    <mergeCell ref="CO23:CR23"/>
    <mergeCell ref="CJ24:CL24"/>
    <mergeCell ref="CO24:CR24"/>
    <mergeCell ref="CI4:CR4"/>
    <mergeCell ref="CI5:CR5"/>
    <mergeCell ref="CI7:CJ7"/>
    <mergeCell ref="CL7:CM7"/>
    <mergeCell ref="CI8:CJ8"/>
    <mergeCell ref="CL8:CM8"/>
    <mergeCell ref="CI12:CI13"/>
    <mergeCell ref="CJ12:CL13"/>
    <mergeCell ref="CM12:CR12"/>
    <mergeCell ref="CO13:CR13"/>
    <mergeCell ref="CJ27:CK27"/>
    <mergeCell ref="CM27:CR27"/>
    <mergeCell ref="CJ28:CK28"/>
    <mergeCell ref="CM28:CR28"/>
    <mergeCell ref="CI29:CK31"/>
    <mergeCell ref="CL29:CR31"/>
    <mergeCell ref="CJ25:CK25"/>
    <mergeCell ref="CO25:CR25"/>
    <mergeCell ref="CJ26:CK26"/>
    <mergeCell ref="CO26:CR26"/>
    <mergeCell ref="CU4:DD4"/>
    <mergeCell ref="CU5:DD5"/>
    <mergeCell ref="CU7:CV7"/>
    <mergeCell ref="CX7:CY7"/>
    <mergeCell ref="CU8:CV8"/>
    <mergeCell ref="CX8:CY8"/>
    <mergeCell ref="CU12:CU13"/>
    <mergeCell ref="CV12:CX13"/>
    <mergeCell ref="CY12:DD12"/>
    <mergeCell ref="DA13:DD13"/>
    <mergeCell ref="CV19:CX19"/>
    <mergeCell ref="DA19:DD19"/>
    <mergeCell ref="CU29:CW31"/>
    <mergeCell ref="CX29:DD31"/>
    <mergeCell ref="CV25:CW25"/>
    <mergeCell ref="DA25:DD25"/>
    <mergeCell ref="CV26:CW26"/>
    <mergeCell ref="CJ19:CL19"/>
    <mergeCell ref="CO19:CR19"/>
    <mergeCell ref="CE33:CF33"/>
    <mergeCell ref="BX22:BZ22"/>
    <mergeCell ref="BX23:BZ23"/>
    <mergeCell ref="BW34:BY34"/>
    <mergeCell ref="BZ34:CB34"/>
    <mergeCell ref="BW35:BY35"/>
    <mergeCell ref="BZ35:CB35"/>
    <mergeCell ref="BX27:BY27"/>
    <mergeCell ref="CA27:CF27"/>
    <mergeCell ref="BX28:BY28"/>
    <mergeCell ref="CA28:CF28"/>
    <mergeCell ref="BW29:BY31"/>
    <mergeCell ref="BZ29:CF31"/>
    <mergeCell ref="BX25:BY25"/>
    <mergeCell ref="CC25:CF25"/>
    <mergeCell ref="BX26:BY26"/>
    <mergeCell ref="CC26:CF26"/>
    <mergeCell ref="CC23:CF23"/>
    <mergeCell ref="BX24:BZ24"/>
    <mergeCell ref="CC24:CF24"/>
    <mergeCell ref="CI34:CK34"/>
    <mergeCell ref="CL34:CN34"/>
    <mergeCell ref="CI35:CK35"/>
    <mergeCell ref="CL35:CN35"/>
    <mergeCell ref="BS33:BT33"/>
    <mergeCell ref="BL22:BN22"/>
    <mergeCell ref="BL23:BN23"/>
    <mergeCell ref="BQ23:BT23"/>
    <mergeCell ref="BL24:BN24"/>
    <mergeCell ref="BQ24:BT24"/>
    <mergeCell ref="BK4:BT4"/>
    <mergeCell ref="BK5:BT5"/>
    <mergeCell ref="BK7:BL7"/>
    <mergeCell ref="BN7:BO7"/>
    <mergeCell ref="BK8:BL8"/>
    <mergeCell ref="BN8:BO8"/>
    <mergeCell ref="BK12:BK13"/>
    <mergeCell ref="BL12:BN13"/>
    <mergeCell ref="BO12:BT12"/>
    <mergeCell ref="BQ13:BT13"/>
    <mergeCell ref="BL27:BM27"/>
    <mergeCell ref="BO27:BT27"/>
    <mergeCell ref="BL28:BM28"/>
    <mergeCell ref="BO28:BT28"/>
    <mergeCell ref="BK29:BM31"/>
    <mergeCell ref="BN29:BT31"/>
    <mergeCell ref="BL25:BM25"/>
    <mergeCell ref="BQ25:BT25"/>
    <mergeCell ref="BL26:BM26"/>
    <mergeCell ref="BQ26:BT26"/>
    <mergeCell ref="AY29:BA31"/>
    <mergeCell ref="BB29:BH31"/>
    <mergeCell ref="AZ25:BA25"/>
    <mergeCell ref="BE25:BH25"/>
    <mergeCell ref="AZ26:BA26"/>
    <mergeCell ref="BE26:BH26"/>
    <mergeCell ref="BE24:BH24"/>
    <mergeCell ref="BW4:CF4"/>
    <mergeCell ref="BW5:CF5"/>
    <mergeCell ref="BW7:BX7"/>
    <mergeCell ref="BZ7:CA7"/>
    <mergeCell ref="BW8:BX8"/>
    <mergeCell ref="BZ8:CA8"/>
    <mergeCell ref="BW12:BW13"/>
    <mergeCell ref="BX12:BZ13"/>
    <mergeCell ref="CA12:CF12"/>
    <mergeCell ref="CC13:CF13"/>
    <mergeCell ref="BX19:BZ19"/>
    <mergeCell ref="CC19:CF19"/>
    <mergeCell ref="BL19:BN19"/>
    <mergeCell ref="BQ19:BT19"/>
    <mergeCell ref="AZ14:BB14"/>
    <mergeCell ref="BC14:BH14"/>
    <mergeCell ref="BK34:BM34"/>
    <mergeCell ref="BN34:BP34"/>
    <mergeCell ref="BK35:BM35"/>
    <mergeCell ref="BN35:BP35"/>
    <mergeCell ref="AY4:BH4"/>
    <mergeCell ref="AY5:BH5"/>
    <mergeCell ref="AY7:AZ7"/>
    <mergeCell ref="BB7:BC7"/>
    <mergeCell ref="AY8:AZ8"/>
    <mergeCell ref="BB8:BC8"/>
    <mergeCell ref="AY12:AY13"/>
    <mergeCell ref="AZ12:BB13"/>
    <mergeCell ref="BC12:BH12"/>
    <mergeCell ref="BE13:BH13"/>
    <mergeCell ref="AZ19:BB19"/>
    <mergeCell ref="BE19:BH19"/>
    <mergeCell ref="AU33:AV33"/>
    <mergeCell ref="BG33:BH33"/>
    <mergeCell ref="AZ22:BB22"/>
    <mergeCell ref="AZ23:BB23"/>
    <mergeCell ref="BE23:BH23"/>
    <mergeCell ref="AZ24:BB24"/>
    <mergeCell ref="AY34:BA34"/>
    <mergeCell ref="BB34:BD34"/>
    <mergeCell ref="AY35:BA35"/>
    <mergeCell ref="BB35:BD35"/>
    <mergeCell ref="AZ27:BA27"/>
    <mergeCell ref="BC27:BH27"/>
    <mergeCell ref="AZ28:BA28"/>
    <mergeCell ref="BC28:BH28"/>
    <mergeCell ref="AN23:AP23"/>
    <mergeCell ref="AS23:AV23"/>
    <mergeCell ref="AN24:AP24"/>
    <mergeCell ref="AS24:AV24"/>
    <mergeCell ref="AM4:AV4"/>
    <mergeCell ref="AM5:AV5"/>
    <mergeCell ref="AM7:AN7"/>
    <mergeCell ref="AP7:AQ7"/>
    <mergeCell ref="AM8:AN8"/>
    <mergeCell ref="AP8:AQ8"/>
    <mergeCell ref="AM12:AM13"/>
    <mergeCell ref="AN12:AP13"/>
    <mergeCell ref="AQ12:AV12"/>
    <mergeCell ref="AS13:AV13"/>
    <mergeCell ref="AM35:AO35"/>
    <mergeCell ref="AP35:AR35"/>
    <mergeCell ref="AN27:AO27"/>
    <mergeCell ref="AQ27:AV27"/>
    <mergeCell ref="AN28:AO28"/>
    <mergeCell ref="AQ28:AV28"/>
    <mergeCell ref="AM29:AO31"/>
    <mergeCell ref="AP29:AV31"/>
    <mergeCell ref="AN25:AO25"/>
    <mergeCell ref="AS25:AV25"/>
    <mergeCell ref="AN26:AO26"/>
    <mergeCell ref="AS26:AV26"/>
    <mergeCell ref="AN19:AP19"/>
    <mergeCell ref="AS19:AV19"/>
    <mergeCell ref="AI33:AJ33"/>
    <mergeCell ref="AA34:AC34"/>
    <mergeCell ref="AD34:AF34"/>
    <mergeCell ref="AA35:AC35"/>
    <mergeCell ref="AD35:AF35"/>
    <mergeCell ref="AB27:AC27"/>
    <mergeCell ref="AE27:AJ27"/>
    <mergeCell ref="AB28:AC28"/>
    <mergeCell ref="AE28:AJ28"/>
    <mergeCell ref="AA29:AC31"/>
    <mergeCell ref="AD29:AJ31"/>
    <mergeCell ref="AB24:AD24"/>
    <mergeCell ref="AG24:AJ24"/>
    <mergeCell ref="AB25:AC25"/>
    <mergeCell ref="AG25:AJ25"/>
    <mergeCell ref="AB26:AC26"/>
    <mergeCell ref="AG26:AJ26"/>
    <mergeCell ref="AB19:AD19"/>
    <mergeCell ref="AG19:AJ19"/>
    <mergeCell ref="AB22:AD22"/>
    <mergeCell ref="AB23:AD23"/>
    <mergeCell ref="AG23:AJ23"/>
    <mergeCell ref="AM34:AO34"/>
    <mergeCell ref="AP34:AR34"/>
    <mergeCell ref="AN22:AP22"/>
    <mergeCell ref="AA4:AJ4"/>
    <mergeCell ref="AA5:AJ5"/>
    <mergeCell ref="AA7:AB7"/>
    <mergeCell ref="AD7:AE7"/>
    <mergeCell ref="AA8:AB8"/>
    <mergeCell ref="AD8:AE8"/>
    <mergeCell ref="F35:H35"/>
    <mergeCell ref="F39:H39"/>
    <mergeCell ref="K33:L33"/>
    <mergeCell ref="K39:L39"/>
    <mergeCell ref="W33:X33"/>
    <mergeCell ref="R34:T34"/>
    <mergeCell ref="R35:T35"/>
    <mergeCell ref="R39:T39"/>
    <mergeCell ref="W39:X39"/>
    <mergeCell ref="R29:X31"/>
    <mergeCell ref="O34:Q34"/>
    <mergeCell ref="O35:Q35"/>
    <mergeCell ref="P27:Q27"/>
    <mergeCell ref="S27:X27"/>
    <mergeCell ref="P28:Q28"/>
    <mergeCell ref="S28:X28"/>
    <mergeCell ref="O29:Q31"/>
    <mergeCell ref="P24:R24"/>
    <mergeCell ref="P25:Q25"/>
    <mergeCell ref="U25:X25"/>
    <mergeCell ref="D19:F19"/>
    <mergeCell ref="P26:Q26"/>
    <mergeCell ref="AB21:AD21"/>
    <mergeCell ref="AG21:AJ21"/>
    <mergeCell ref="AB14:AD14"/>
    <mergeCell ref="AE14:AJ14"/>
    <mergeCell ref="U24:X24"/>
    <mergeCell ref="G27:L27"/>
    <mergeCell ref="I17:L17"/>
    <mergeCell ref="I18:L18"/>
    <mergeCell ref="I20:L20"/>
    <mergeCell ref="I21:L21"/>
    <mergeCell ref="S14:X14"/>
    <mergeCell ref="U15:X15"/>
    <mergeCell ref="U16:X16"/>
    <mergeCell ref="U17:X17"/>
    <mergeCell ref="U18:X18"/>
    <mergeCell ref="U20:X20"/>
    <mergeCell ref="U21:X21"/>
    <mergeCell ref="S22:X22"/>
    <mergeCell ref="AA12:AA13"/>
    <mergeCell ref="AB12:AD13"/>
    <mergeCell ref="AE12:AJ12"/>
    <mergeCell ref="AG13:AJ13"/>
    <mergeCell ref="AG15:AJ15"/>
    <mergeCell ref="AE22:AJ22"/>
    <mergeCell ref="AB15:AD15"/>
    <mergeCell ref="AB16:AD16"/>
    <mergeCell ref="AG16:AJ16"/>
    <mergeCell ref="AB17:AD17"/>
    <mergeCell ref="AG17:AJ17"/>
    <mergeCell ref="AB18:AD18"/>
    <mergeCell ref="AG18:AJ18"/>
    <mergeCell ref="AB20:AD20"/>
    <mergeCell ref="AG20:AJ20"/>
    <mergeCell ref="O4:X4"/>
    <mergeCell ref="O5:X5"/>
    <mergeCell ref="O7:P7"/>
    <mergeCell ref="R7:S7"/>
    <mergeCell ref="O8:P8"/>
    <mergeCell ref="R8:S8"/>
    <mergeCell ref="G12:L12"/>
    <mergeCell ref="C12:C13"/>
    <mergeCell ref="C4:L4"/>
    <mergeCell ref="C5:L5"/>
    <mergeCell ref="C7:D7"/>
    <mergeCell ref="C8:D8"/>
    <mergeCell ref="F7:G7"/>
    <mergeCell ref="F8:G8"/>
    <mergeCell ref="P19:R19"/>
    <mergeCell ref="U19:X19"/>
    <mergeCell ref="P22:R22"/>
    <mergeCell ref="D15:F15"/>
    <mergeCell ref="D16:F16"/>
    <mergeCell ref="D17:F17"/>
    <mergeCell ref="D18:F18"/>
    <mergeCell ref="D21:F21"/>
    <mergeCell ref="G22:L22"/>
    <mergeCell ref="I15:L15"/>
    <mergeCell ref="I16:L16"/>
    <mergeCell ref="O12:O13"/>
    <mergeCell ref="P12:R13"/>
    <mergeCell ref="S12:X12"/>
    <mergeCell ref="U13:X13"/>
    <mergeCell ref="C35:E35"/>
    <mergeCell ref="I13:L13"/>
    <mergeCell ref="I19:L19"/>
    <mergeCell ref="I23:L23"/>
    <mergeCell ref="I24:L24"/>
    <mergeCell ref="I25:L25"/>
    <mergeCell ref="I26:L26"/>
    <mergeCell ref="D22:F22"/>
    <mergeCell ref="D23:F23"/>
    <mergeCell ref="D24:F24"/>
    <mergeCell ref="D25:E25"/>
    <mergeCell ref="C34:E34"/>
    <mergeCell ref="D26:E26"/>
    <mergeCell ref="D27:E27"/>
    <mergeCell ref="D28:E28"/>
    <mergeCell ref="D12:F13"/>
    <mergeCell ref="D20:F20"/>
    <mergeCell ref="G14:L14"/>
    <mergeCell ref="D14:F14"/>
    <mergeCell ref="G28:L28"/>
    <mergeCell ref="C29:E31"/>
    <mergeCell ref="F29:L31"/>
    <mergeCell ref="F34:H34"/>
  </mergeCells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3FAC-3E28-4B5B-A360-4C56AE484E34}">
  <dimension ref="A1:G10"/>
  <sheetViews>
    <sheetView topLeftCell="A4" zoomScaleNormal="100" workbookViewId="0">
      <selection activeCell="F10" sqref="F10"/>
    </sheetView>
  </sheetViews>
  <sheetFormatPr defaultRowHeight="15" x14ac:dyDescent="0.25"/>
  <cols>
    <col min="1" max="3" width="8.7109375" style="4" customWidth="1"/>
    <col min="4" max="7" width="27.7109375" style="4" customWidth="1"/>
    <col min="8" max="16384" width="9.140625" style="4"/>
  </cols>
  <sheetData>
    <row r="1" spans="1:7" x14ac:dyDescent="0.25">
      <c r="A1" s="17" t="s">
        <v>52</v>
      </c>
      <c r="B1" s="17"/>
      <c r="C1" s="16"/>
      <c r="D1" s="16"/>
      <c r="E1" s="16"/>
      <c r="F1" s="16"/>
      <c r="G1" s="16"/>
    </row>
    <row r="2" spans="1:7" x14ac:dyDescent="0.25">
      <c r="A2" s="17" t="s">
        <v>51</v>
      </c>
      <c r="B2" s="17"/>
      <c r="C2" s="16"/>
      <c r="D2" s="16"/>
      <c r="E2" s="16"/>
      <c r="F2" s="16"/>
      <c r="G2" s="16"/>
    </row>
    <row r="3" spans="1:7" x14ac:dyDescent="0.25">
      <c r="A3" s="17" t="s">
        <v>50</v>
      </c>
      <c r="B3" s="17"/>
      <c r="C3" s="16"/>
      <c r="D3" s="16"/>
      <c r="E3" s="16"/>
      <c r="F3" s="16"/>
      <c r="G3" s="16"/>
    </row>
    <row r="4" spans="1:7" ht="15.75" thickBot="1" x14ac:dyDescent="0.3"/>
    <row r="5" spans="1:7" x14ac:dyDescent="0.25">
      <c r="A5" s="112" t="s">
        <v>34</v>
      </c>
      <c r="B5" s="114" t="s">
        <v>35</v>
      </c>
      <c r="C5" s="116" t="s">
        <v>36</v>
      </c>
      <c r="D5" s="109" t="s">
        <v>37</v>
      </c>
      <c r="E5" s="110"/>
      <c r="F5" s="110"/>
      <c r="G5" s="111"/>
    </row>
    <row r="6" spans="1:7" x14ac:dyDescent="0.25">
      <c r="A6" s="113"/>
      <c r="B6" s="115"/>
      <c r="C6" s="117"/>
      <c r="D6" s="13" t="s">
        <v>11</v>
      </c>
      <c r="E6" s="15" t="s">
        <v>13</v>
      </c>
      <c r="F6" s="14" t="s">
        <v>14</v>
      </c>
      <c r="G6" s="13" t="s">
        <v>17</v>
      </c>
    </row>
    <row r="7" spans="1:7" ht="75" x14ac:dyDescent="0.25">
      <c r="A7" s="11" t="s">
        <v>38</v>
      </c>
      <c r="B7" s="10" t="s">
        <v>15</v>
      </c>
      <c r="C7" s="10" t="s">
        <v>39</v>
      </c>
      <c r="D7" s="8" t="s">
        <v>115</v>
      </c>
      <c r="E7" s="8" t="s">
        <v>116</v>
      </c>
      <c r="F7" s="9" t="s">
        <v>117</v>
      </c>
      <c r="G7" s="8" t="s">
        <v>40</v>
      </c>
    </row>
    <row r="8" spans="1:7" ht="75" x14ac:dyDescent="0.25">
      <c r="A8" s="11" t="s">
        <v>41</v>
      </c>
      <c r="B8" s="10" t="s">
        <v>16</v>
      </c>
      <c r="C8" s="12" t="s">
        <v>42</v>
      </c>
      <c r="D8" s="8" t="s">
        <v>118</v>
      </c>
      <c r="E8" s="8" t="s">
        <v>119</v>
      </c>
      <c r="F8" s="9" t="s">
        <v>120</v>
      </c>
      <c r="G8" s="8" t="s">
        <v>43</v>
      </c>
    </row>
    <row r="9" spans="1:7" ht="75" x14ac:dyDescent="0.25">
      <c r="A9" s="11" t="s">
        <v>44</v>
      </c>
      <c r="B9" s="10" t="s">
        <v>27</v>
      </c>
      <c r="C9" s="10" t="s">
        <v>45</v>
      </c>
      <c r="D9" s="8" t="s">
        <v>121</v>
      </c>
      <c r="E9" s="8" t="s">
        <v>122</v>
      </c>
      <c r="F9" s="9" t="s">
        <v>123</v>
      </c>
      <c r="G9" s="8" t="s">
        <v>46</v>
      </c>
    </row>
    <row r="10" spans="1:7" ht="60.75" thickBot="1" x14ac:dyDescent="0.3">
      <c r="A10" s="7" t="s">
        <v>47</v>
      </c>
      <c r="B10" s="6" t="s">
        <v>48</v>
      </c>
      <c r="C10" s="6" t="s">
        <v>49</v>
      </c>
      <c r="D10" s="8" t="s">
        <v>124</v>
      </c>
      <c r="E10" s="8" t="s">
        <v>125</v>
      </c>
      <c r="F10" s="9" t="s">
        <v>126</v>
      </c>
      <c r="G10" s="5" t="s">
        <v>127</v>
      </c>
    </row>
  </sheetData>
  <mergeCells count="4">
    <mergeCell ref="D5:G5"/>
    <mergeCell ref="A5:A6"/>
    <mergeCell ref="B5:B6"/>
    <mergeCell ref="C5:C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SISWA</vt:lpstr>
      <vt:lpstr>Rapor</vt:lpstr>
      <vt:lpstr>deskripsi</vt:lpstr>
      <vt:lpstr>Rapor!Print_Area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rasdi</dc:creator>
  <cp:lastModifiedBy>PC-IT</cp:lastModifiedBy>
  <cp:lastPrinted>2020-12-10T02:44:42Z</cp:lastPrinted>
  <dcterms:created xsi:type="dcterms:W3CDTF">2020-04-20T07:32:37Z</dcterms:created>
  <dcterms:modified xsi:type="dcterms:W3CDTF">2020-12-10T02:44:57Z</dcterms:modified>
</cp:coreProperties>
</file>