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drawings/drawing2.xml" ContentType="application/vnd.openxmlformats-officedocument.drawing+xml"/>
  <Override PartName="/xl/ctrlProps/ctrlProp2.xml" ContentType="application/vnd.ms-excel.controlproperties+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sales dashboard\"/>
    </mc:Choice>
  </mc:AlternateContent>
  <xr:revisionPtr revIDLastSave="0" documentId="8_{E41E9630-1686-4A55-A4E3-A3D828C61FE1}" xr6:coauthVersionLast="47" xr6:coauthVersionMax="47" xr10:uidLastSave="{00000000-0000-0000-0000-000000000000}"/>
  <bookViews>
    <workbookView xWindow="-120" yWindow="-120" windowWidth="24240" windowHeight="13020" activeTab="3" xr2:uid="{5172002C-9A6B-4438-BEF0-F7C7640F6E4F}"/>
  </bookViews>
  <sheets>
    <sheet name="Sales Data" sheetId="1" r:id="rId1"/>
    <sheet name="Sheet6" sheetId="7" r:id="rId2"/>
    <sheet name="pivot_table" sheetId="3" r:id="rId3"/>
    <sheet name="DASHBOARD2" sheetId="4" r:id="rId4"/>
  </sheets>
  <definedNames>
    <definedName name="_xlchart.v1.0" hidden="1">pivot_table!$AI$5:$AI$9</definedName>
    <definedName name="_xlchart.v1.1" hidden="1">pivot_table!$AJ$4</definedName>
    <definedName name="_xlchart.v1.2" hidden="1">pivot_table!$AJ$5:$AJ$9</definedName>
    <definedName name="Slicer_Month">#N/A</definedName>
    <definedName name="Slicer_Year">#N/A</definedName>
  </definedNames>
  <calcPr calcId="191029"/>
  <pivotCaches>
    <pivotCache cacheId="28"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3" i="3" l="1"/>
  <c r="Z5" i="3" s="1" a="1"/>
  <c r="Z5" i="3" s="1"/>
  <c r="X3" i="3"/>
  <c r="W3" i="3"/>
  <c r="J5" i="3"/>
  <c r="J7" i="3"/>
  <c r="J6" i="1"/>
  <c r="J3" i="1"/>
  <c r="J2" i="1"/>
  <c r="P8" i="3"/>
  <c r="P12" i="3"/>
  <c r="P16" i="3"/>
  <c r="P17" i="3"/>
  <c r="P10" i="3"/>
  <c r="P11" i="3"/>
  <c r="P9" i="3"/>
  <c r="P13" i="3"/>
  <c r="P14" i="3"/>
  <c r="P15" i="3"/>
  <c r="P7" i="3"/>
  <c r="P6" i="3"/>
  <c r="D4" i="3"/>
  <c r="Y5" i="3" l="1" a="1"/>
  <c r="Y5"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<sst xmlns="http://schemas.openxmlformats.org/spreadsheetml/2006/main" count="7418" uniqueCount="321">
  <si>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</si>
  <si>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</si>
  <si>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</si>
  <si>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</si>
  <si>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</si>
  <si>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</si>
  <si>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</si>
  <si>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</si>
  <si>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</si>
  <si>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</si>
  <si>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</si>
  <si>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</si>
  <si>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</si>
  <si>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</si>
  <si>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</si>
  <si>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</si>
  <si>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</si>
  <si>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</si>
  <si>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</si>
  <si>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</si>
  <si>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</si>
  <si>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</si>
  <si>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</si>
  <si>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</si>
  <si>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</si>
  <si>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</si>
  <si>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</si>
  <si>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</si>
  <si>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</si>
  <si>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</si>
  <si>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</si>
  <si>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</si>
  <si>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</si>
  <si>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</si>
  <si>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</si>
  <si>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</si>
  <si>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</si>
  <si>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</si>
  <si>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</si>
  <si>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</si>
  <si>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</si>
  <si>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</si>
  <si>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</si>
  <si>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</si>
  <si>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</si>
  <si>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</si>
  <si>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</si>
  <si>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</si>
  <si>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</si>
  <si>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</si>
  <si>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</si>
  <si>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</si>
  <si>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</si>
  <si>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</si>
  <si>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</si>
  <si>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</si>
  <si>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</si>
  <si>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</si>
  <si>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</si>
  <si>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</si>
  <si>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</si>
  <si>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</si>
  <si>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</si>
  <si>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</si>
  <si>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</si>
  <si>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</si>
  <si>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</si>
  <si>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</si>
  <si>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</si>
  <si>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</si>
  <si>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</si>
  <si>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</si>
  <si>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</si>
  <si>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</si>
  <si>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</si>
  <si>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</si>
  <si>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</si>
  <si>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</si>
  <si>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</si>
  <si>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</si>
  <si>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</si>
  <si>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</si>
  <si>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</si>
  <si>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</si>
  <si>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</si>
  <si>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</si>
  <si>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</si>
  <si>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</si>
  <si>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</si>
  <si>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</si>
  <si>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</si>
  <si>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</si>
  <si>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</si>
  <si>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</si>
  <si>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</si>
  <si>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</si>
  <si>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</si>
  <si>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</si>
  <si>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</si>
  <si>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</si>
  <si>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</si>
  <si>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</si>
  <si>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</si>
  <si>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</si>
  <si>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</si>
  <si>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</si>
  <si>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</si>
  <si>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</si>
  <si>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</si>
  <si>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</si>
  <si>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</si>
  <si>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</si>
  <si>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</si>
  <si>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</si>
  <si>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</si>
  <si>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</si>
  <si>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</si>
  <si>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</si>
  <si>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</si>
  <si>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</si>
  <si>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</si>
  <si>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</si>
  <si>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</si>
  <si>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</si>
  <si>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</si>
  <si>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</si>
  <si>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</si>
  <si>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</si>
  <si>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</si>
  <si>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</si>
  <si>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</si>
  <si>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</si>
  <si>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</si>
  <si>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</si>
  <si>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</si>
  <si>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</si>
  <si>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</si>
  <si>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</si>
  <si>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</si>
  <si>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</si>
  <si>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</si>
  <si>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</si>
  <si>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</si>
  <si>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</si>
  <si>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</si>
  <si>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</si>
  <si>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</si>
  <si>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</si>
  <si>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</si>
  <si>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</si>
  <si>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</si>
  <si>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</si>
  <si>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</si>
  <si>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</si>
  <si>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</si>
  <si>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</si>
  <si>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</si>
  <si>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</si>
  <si>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</si>
  <si>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</si>
  <si>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</si>
  <si>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</si>
  <si>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</si>
  <si>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</si>
  <si>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</si>
  <si>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</si>
  <si>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</si>
  <si>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</si>
  <si>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</si>
  <si>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</si>
  <si>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</si>
  <si>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</si>
  <si>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</si>
  <si>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</si>
  <si>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</si>
  <si>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</si>
  <si>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</si>
  <si>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</si>
  <si>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</si>
  <si>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</si>
  <si>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</si>
  <si>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</si>
  <si>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</si>
  <si>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</si>
  <si>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</si>
  <si>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</si>
  <si>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</si>
  <si>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</si>
  <si>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</si>
  <si>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</si>
  <si>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</si>
  <si>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</si>
  <si>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</si>
  <si>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</si>
  <si>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</si>
  <si>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</si>
  <si>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</si>
  <si>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</si>
  <si>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</si>
  <si>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</si>
  <si>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</si>
  <si>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</si>
  <si>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</si>
  <si>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</si>
  <si>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</si>
  <si>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</si>
  <si>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</si>
  <si>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</si>
  <si>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</si>
  <si>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</si>
  <si>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</si>
  <si>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</si>
  <si>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</si>
  <si>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</si>
  <si>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</si>
  <si>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</si>
  <si>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</si>
  <si>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</si>
  <si>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</si>
  <si>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</si>
  <si>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</si>
  <si>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</si>
  <si>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</si>
  <si>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</si>
  <si>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</si>
  <si>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</si>
  <si>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</si>
  <si>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</si>
  <si>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</si>
  <si>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</si>
  <si>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</si>
  <si>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</si>
  <si>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</si>
  <si>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</si>
  <si>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</si>
  <si>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</si>
  <si>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</si>
  <si>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</si>
  <si>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</si>
  <si>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</si>
  <si>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</si>
  <si>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</si>
  <si>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</si>
  <si>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</si>
  <si>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</si>
  <si>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</si>
  <si>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</si>
  <si>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</si>
  <si>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</si>
  <si>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</si>
  <si>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</si>
  <si>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</si>
  <si>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</si>
  <si>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</si>
  <si>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</si>
  <si>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</si>
  <si>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</si>
  <si>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</si>
  <si>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</si>
  <si>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</si>
  <si>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</si>
  <si>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</si>
  <si>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</si>
  <si>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</si>
  <si>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</si>
  <si>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</si>
  <si>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</si>
  <si>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</si>
  <si>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</si>
  <si>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</si>
  <si>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</si>
  <si>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</si>
  <si>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</si>
  <si>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</si>
  <si>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</si>
  <si>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</si>
  <si>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</si>
  <si>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</si>
  <si>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</si>
  <si>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</si>
  <si>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</si>
  <si>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</si>
  <si>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</si>
  <si>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</si>
  <si>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</si>
  <si>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</si>
  <si>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</si>
  <si>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</si>
  <si>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</si>
  <si>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</si>
  <si>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</si>
  <si>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</si>
  <si>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</si>
  <si>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</si>
  <si>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</si>
  <si>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</si>
  <si>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</si>
  <si>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</si>
  <si>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</si>
  <si>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</si>
  <si>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</si>
  <si>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</si>
  <si>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</si>
  <si>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</si>
  <si>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</si>
  <si>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</si>
  <si>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</si>
  <si>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</si>
  <si>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</si>
  <si>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</si>
  <si>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</si>
  <si>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</si>
  <si>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</si>
  <si>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 xml:space="preserve">profit margin </t>
  </si>
  <si>
    <t>Row Labels</t>
  </si>
  <si>
    <t xml:space="preserve">TOP SELLING PRODUCT </t>
  </si>
  <si>
    <t>Sum of Sales ('000)</t>
  </si>
  <si>
    <t>Sum of Profit ('000)</t>
  </si>
  <si>
    <t>PROFIT %</t>
  </si>
  <si>
    <t xml:space="preserve">Segment </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</si>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</sst>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 #,##0.00_ ;_ * \-#,##0.00_ ;_ * &quot;-&quot;??_ ;_ @_ "/>
    <numFmt numFmtId="166" formatCode="[$$-409]#,##0.00_);\([$$-409]#,##0.00\)"/>
    <numFmt numFmtId="170" formatCode="_ * #,##0_ ;_ * \-#,##0_ ;_ * &quot;-&quot;??_ ;_ @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0">
    <xf numFmtId="0" fontId="0" fillId="0" borderId="0" xfId="0"/>
    <xf numFmtId="0" fontId="2" fillId="2" borderId="0" xfId="0" applyFont="1" applyFill="1"/>
    <xf numFmtId="164" fontId="0" fillId="0" borderId="0" xfId="1" applyFont="1"/>
    <xf numFmtId="14" fontId="0" fillId="0" borderId="0" xfId="0" applyNumberFormat="1"/>
    <xf numFmtId="0" fontId="0" fillId="0" borderId="0" xfId="0" applyNumberFormat="1"/>
    <xf numFmtId="0" fontId="2" fillId="3" borderId="1" xfId="0" applyFont="1" applyFill="1" applyBorder="1"/>
    <xf numFmtId="10" fontId="0" fillId="0" borderId="0" xfId="2" applyNumberFormat="1" applyFont="1"/>
    <xf numFmtId="166" fontId="0" fillId="0" borderId="0" xfId="0" applyNumberFormat="1"/>
    <xf numFmtId="0" fontId="0" fillId="0" borderId="0" xfId="0" pivotButton="1"/>
    <xf numFmtId="0" fontId="0" fillId="0" borderId="0" xfId="0" applyAlignment="1">
      <alignment horizontal="left"/>
    </xf>
    <xf numFmtId="170" fontId="0" fillId="0" borderId="0" xfId="0" applyNumberFormat="1"/>
    <xf numFmtId="170" fontId="0" fillId="0" borderId="0" xfId="1" applyNumberFormat="1" applyFont="1"/>
    <xf numFmtId="170" fontId="2" fillId="0" borderId="0" xfId="0" applyNumberFormat="1" applyFont="1"/>
    <xf numFmtId="170" fontId="2" fillId="0" borderId="0" xfId="1" applyNumberFormat="1" applyFont="1" applyAlignment="1"/>
    <xf numFmtId="1" fontId="0" fillId="0" borderId="0" xfId="0" applyNumberFormat="1"/>
    <xf numFmtId="9" fontId="0" fillId="0" borderId="0" xfId="2" applyNumberFormat="1" applyFont="1"/>
    <xf numFmtId="9" fontId="0" fillId="0" borderId="0" xfId="0" applyNumberFormat="1"/>
    <xf numFmtId="9" fontId="0" fillId="0" borderId="0" xfId="0" applyNumberFormat="1" applyAlignment="1">
      <alignment horizontal="left" indent="6"/>
    </xf>
    <xf numFmtId="0" fontId="2" fillId="0" borderId="0" xfId="0" applyFont="1"/>
    <xf numFmtId="0" fontId="0" fillId="0" borderId="0" xfId="0" applyAlignment="1">
      <alignment horizontal="left" indent="1"/>
    </xf>
  </cellXfs>
  <cellStyles count="3">
    <cellStyle name="Comma" xfId="1" builtinId="3"/>
    <cellStyle name="Normal" xfId="0" builtinId="0"/>
    <cellStyle name="Percent" xfId="2" builtinId="5"/>
  </cellStyles>
  <dxfs count="67">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font>
        <b/>
        <color theme="1"/>
      </font>
      <border>
        <bottom style="thin">
          <color theme="4"/>
        </bottom>
        <vertical/>
        <horizontal/>
      </border>
    </dxf>
    <dxf>
      <font>
        <color theme="1"/>
        <name val="Calibri"/>
        <family val="2"/>
        <scheme val="minor"/>
      </font>
      <border>
        <left style="thin">
          <color theme="4"/>
        </left>
        <right style="thin">
          <color theme="4"/>
        </right>
        <top style="thin">
          <color theme="4"/>
        </top>
        <bottom style="thin">
          <color theme="4"/>
        </bottom>
        <vertical/>
        <horizontal/>
      </border>
    </dxf>
    <dxf>
      <numFmt numFmtId="14" formatCode="0.00%"/>
    </dxf>
    <dxf>
      <numFmt numFmtId="13" formatCode="0%"/>
    </dxf>
    <dxf>
      <numFmt numFmtId="165" formatCode="0.0%"/>
    </dxf>
    <dxf>
      <numFmt numFmtId="13" formatCode="0%"/>
    </dxf>
    <dxf>
      <numFmt numFmtId="14" formatCode="0.00%"/>
    </dxf>
    <dxf>
      <numFmt numFmtId="165" formatCode="0.0%"/>
    </dxf>
    <dxf>
      <numFmt numFmtId="170" formatCode="_ * #,##0_ ;_ * \-#,##0_ ;_ * &quot;-&quot;??_ ;_ @_ "/>
    </dxf>
    <dxf>
      <numFmt numFmtId="170" formatCode="_ * #,##0_ ;_ * \-#,##0_ ;_ * &quot;-&quot;??_ ;_ @_ "/>
    </dxf>
    <dxf>
      <numFmt numFmtId="14" formatCode="0.00%"/>
    </dxf>
    <dxf>
      <numFmt numFmtId="14" formatCode="0.00%"/>
    </dxf>
    <dxf>
      <numFmt numFmtId="170" formatCode="_ * #,##0_ ;_ * \-#,##0_ ;_ * &quot;-&quot;??_ ;_ @_ "/>
    </dxf>
    <dxf>
      <numFmt numFmtId="170" formatCode="_ * #,##0_ ;_ * \-#,##0_ ;_ * &quot;-&quot;??_ ;_ @_ "/>
    </dxf>
    <dxf>
      <numFmt numFmtId="169" formatCode="_ * #,##0.0_ ;_ * \-#,##0.0_ ;_ * &quot;-&quot;??_ ;_ @_ "/>
    </dxf>
    <dxf>
      <numFmt numFmtId="169" formatCode="_ * #,##0.0_ ;_ * \-#,##0.0_ ;_ * &quot;-&quot;??_ ;_ @_ "/>
    </dxf>
    <dxf>
      <numFmt numFmtId="164" formatCode="_ * #,##0.00_ ;_ * \-#,##0.00_ ;_ * &quot;-&quot;??_ ;_ @_ "/>
    </dxf>
    <dxf>
      <numFmt numFmtId="164" formatCode="_ * #,##0.00_ ;_ * \-#,##0.00_ ;_ * &quot;-&quot;??_ ;_ @_ "/>
    </dxf>
    <dxf>
      <numFmt numFmtId="170" formatCode="_ * #,##0_ ;_ * \-#,##0_ ;_ * &quot;-&quot;??_ ;_ @_ "/>
    </dxf>
    <dxf>
      <alignment relativeIndent="1"/>
    </dxf>
    <dxf>
      <alignment relativeIndent="1"/>
    </dxf>
    <dxf>
      <numFmt numFmtId="13" formatCode="0%"/>
    </dxf>
    <dxf>
      <alignment relativeIndent="1"/>
    </dxf>
    <dxf>
      <alignment relativeIndent="1"/>
    </dxf>
    <dxf>
      <alignment relativeIndent="1"/>
    </dxf>
    <dxf>
      <alignment relativeIndent="1"/>
    </dxf>
    <dxf>
      <alignment relativeIndent="-1"/>
    </dxf>
    <dxf>
      <alignment horizontal="left" relativeIndent="1"/>
    </dxf>
    <dxf>
      <numFmt numFmtId="13" formatCode="0%"/>
    </dxf>
    <dxf>
      <numFmt numFmtId="14" formatCode="0.00%"/>
    </dxf>
    <dxf>
      <numFmt numFmtId="170" formatCode="_ * #,##0_ ;_ * \-#,##0_ ;_ * &quot;-&quot;??_ ;_ @_ "/>
    </dxf>
    <dxf>
      <numFmt numFmtId="170" formatCode="_ * #,##0_ ;_ * \-#,##0_ ;_ * &quot;-&quot;??_ ;_ @_ "/>
    </dxf>
    <dxf>
      <numFmt numFmtId="170" formatCode="_ * #,##0_ ;_ * \-#,##0_ ;_ * &quot;-&quot;??_ ;_ @_ "/>
    </dxf>
    <dxf>
      <numFmt numFmtId="1" formatCode="0"/>
    </dxf>
    <dxf>
      <numFmt numFmtId="19" formatCode="dd/mm/yyyy"/>
    </dxf>
    <dxf>
      <numFmt numFmtId="170" formatCode="_ * #,##0_ ;_ * \-#,##0_ ;_ * &quot;-&quot;??_ ;_ @_ "/>
    </dxf>
    <dxf>
      <numFmt numFmtId="166" formatCode="[$$-409]#,##0.00_);\([$$-409]#,##0.00\)"/>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1" defaultTableStyle="TableStyleMedium2" defaultPivotStyle="PivotStyleLight16">
    <tableStyle name="dashboard" pivot="0" table="0" count="10" xr9:uid="{6A637487-1395-4561-9A3B-2DFC7815F1BF}">
      <tableStyleElement type="wholeTable" dxfId="15"/>
      <tableStyleElement type="headerRow" dxfId="1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Data_Dashboard.xlsx]pivot_table!PivotTable3</c:name>
    <c:fmtId val="3"/>
  </c:pivotSource>
  <c:chart>
    <c:title>
      <c:tx>
        <c:rich>
          <a:bodyPr rot="0" spcFirstLastPara="1" vertOverflow="ellipsis" vert="horz" wrap="square" anchor="ctr" anchorCtr="1"/>
          <a:lstStyle/>
          <a:p>
            <a:pPr>
              <a:defRPr sz="720" b="0" i="0" u="none" strike="noStrike" kern="1200" spc="0" baseline="0">
                <a:solidFill>
                  <a:schemeClr val="tx1">
                    <a:lumMod val="65000"/>
                    <a:lumOff val="35000"/>
                  </a:schemeClr>
                </a:solidFill>
                <a:latin typeface="+mn-lt"/>
                <a:ea typeface="+mn-ea"/>
                <a:cs typeface="+mn-cs"/>
              </a:defRPr>
            </a:pPr>
            <a:r>
              <a:rPr lang="en-US"/>
              <a:t>SALES ('000) &amp; Profit(%) by Month</a:t>
            </a:r>
          </a:p>
        </c:rich>
      </c:tx>
      <c:overlay val="0"/>
      <c:spPr>
        <a:noFill/>
        <a:ln>
          <a:noFill/>
        </a:ln>
        <a:effectLst/>
      </c:spPr>
      <c:txPr>
        <a:bodyPr rot="0" spcFirstLastPara="1" vertOverflow="ellipsis" vert="horz" wrap="square" anchor="ctr" anchorCtr="1"/>
        <a:lstStyle/>
        <a:p>
          <a:pPr>
            <a:defRPr sz="7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0440285E-477F-4B6E-9B9A-6CEA9A67104D}" type="CELLRANGE">
                  <a:rPr lang="en-US" sz="500"/>
                  <a:pPr>
                    <a:defRPr sz="500" b="1"/>
                  </a:pPr>
                  <a:t>[CELLRANGE]</a:t>
                </a:fld>
                <a:r>
                  <a:rPr lang="en-US" sz="500" baseline="0"/>
                  <a:t>, </a:t>
                </a:r>
                <a:fld id="{34D17BD0-B2B6-4862-B574-A719AFF42674}" type="CELLRANGE">
                  <a:rPr lang="en-US" sz="500" baseline="0"/>
                  <a:pPr>
                    <a:defRPr sz="500" b="1"/>
                  </a:pPr>
                  <a:t>[CELLRANGE]</a:t>
                </a:fld>
                <a:endParaRPr lang="en-US" sz="500" baseline="0"/>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015503875968992E-2"/>
                  <c:h val="7.7820849316912313E-2"/>
                </c:manualLayout>
              </c15:layout>
              <c15:dlblFieldTable/>
              <c15:showDataLabelsRange val="1"/>
            </c:ext>
          </c:extLst>
        </c:dLbl>
      </c:pivotFmt>
      <c:pivotFmt>
        <c:idx val="7"/>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ADC85814-9D8D-40F9-829D-786EA847F0E2}" type="CELLRANGE">
                  <a:rPr lang="en-US"/>
                  <a:pPr>
                    <a:defRPr sz="500" b="1"/>
                  </a:pPr>
                  <a:t>[CELLRANGE]</a:t>
                </a:fld>
                <a:endParaRPr lang="en-US"/>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Lst>
        </c:dLbl>
      </c:pivotFmt>
      <c:pivotFmt>
        <c:idx val="8"/>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8649F8F0-1D1C-49BD-8441-DE73F0ED1435}" type="CELLRANGE">
                  <a:rPr lang="en-US"/>
                  <a:pPr>
                    <a:defRPr sz="500" b="1"/>
                  </a:pPr>
                  <a:t>[CELLRANGE]</a:t>
                </a:fld>
                <a:endParaRPr lang="en-US"/>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Lst>
        </c:dLbl>
      </c:pivotFmt>
      <c:pivotFmt>
        <c:idx val="9"/>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3EBBF94A-6506-48FC-8482-EFC280DE9670}" type="CELLRANGE">
                  <a:rPr lang="en-US"/>
                  <a:pPr>
                    <a:defRPr sz="500" b="1"/>
                  </a:pPr>
                  <a:t>[CELLRANGE]</a:t>
                </a:fld>
                <a:endParaRPr lang="en-US"/>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Lst>
        </c:dLbl>
      </c:pivotFmt>
      <c:pivotFmt>
        <c:idx val="10"/>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E71D0F05-A455-4D4A-9EFD-C08D536A3A06}" type="CELLRANGE">
                  <a:rPr lang="en-US"/>
                  <a:pPr>
                    <a:defRPr sz="500" b="1"/>
                  </a:pPr>
                  <a:t>[CELLRANGE]</a:t>
                </a:fld>
                <a:endParaRPr lang="en-US"/>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Lst>
        </c:dLbl>
      </c:pivotFmt>
      <c:pivotFmt>
        <c:idx val="11"/>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A782FA38-C160-437B-A322-6A8026B18DC1}" type="CELLRANGE">
                  <a:rPr lang="en-US"/>
                  <a:pPr>
                    <a:defRPr sz="500" b="1"/>
                  </a:pPr>
                  <a:t>[CELLRANGE]</a:t>
                </a:fld>
                <a:endParaRPr lang="en-US"/>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Lst>
        </c:dLbl>
      </c:pivotFmt>
      <c:pivotFmt>
        <c:idx val="12"/>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D0B6F328-98BC-4C8D-974B-0A8D3611B31D}" type="CELLRANGE">
                  <a:rPr lang="en-US"/>
                  <a:pPr>
                    <a:defRPr sz="500" b="1"/>
                  </a:pPr>
                  <a:t>[CELLRANGE]</a:t>
                </a:fld>
                <a:endParaRPr lang="en-US"/>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Lst>
        </c:dLbl>
      </c:pivotFmt>
      <c:pivotFmt>
        <c:idx val="13"/>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320F8D4D-C58B-4719-89C5-7E46EA6FCBF2}" type="CELLRANGE">
                  <a:rPr lang="en-US"/>
                  <a:pPr>
                    <a:defRPr sz="500" b="1"/>
                  </a:pPr>
                  <a:t>[CELLRANGE]</a:t>
                </a:fld>
                <a:endParaRPr lang="en-US"/>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Lst>
        </c:dLbl>
      </c:pivotFmt>
      <c:pivotFmt>
        <c:idx val="14"/>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6ADBB640-9A96-4427-ADB8-52D7AB86B247}" type="CELLRANGE">
                  <a:rPr lang="en-US"/>
                  <a:pPr>
                    <a:defRPr sz="500" b="1"/>
                  </a:pPr>
                  <a:t>[CELLRANGE]</a:t>
                </a:fld>
                <a:endParaRPr lang="en-US"/>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Lst>
        </c:dLbl>
      </c:pivotFmt>
      <c:pivotFmt>
        <c:idx val="15"/>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FC2C193E-A2C7-4EB4-B78F-C70F8738030A}" type="CELLRANGE">
                  <a:rPr lang="en-US"/>
                  <a:pPr>
                    <a:defRPr sz="500" b="1"/>
                  </a:pPr>
                  <a:t>[CELLRANGE]</a:t>
                </a:fld>
                <a:endParaRPr lang="en-US"/>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Lst>
        </c:dLbl>
      </c:pivotFmt>
      <c:pivotFmt>
        <c:idx val="16"/>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46F7BA76-9100-46C8-A5EF-715DFA0EE468}" type="CELLRANGE">
                  <a:rPr lang="en-US"/>
                  <a:pPr>
                    <a:defRPr sz="500" b="1"/>
                  </a:pPr>
                  <a:t>[CELLRANGE]</a:t>
                </a:fld>
                <a:endParaRPr lang="en-US"/>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Lst>
        </c:dLbl>
      </c:pivotFmt>
      <c:pivotFmt>
        <c:idx val="17"/>
        <c:spPr>
          <a:solidFill>
            <a:schemeClr val="accent2">
              <a:lumMod val="60000"/>
              <a:lumOff val="40000"/>
            </a:schemeClr>
          </a:solidFill>
          <a:ln>
            <a:noFill/>
          </a:ln>
          <a:effectLst/>
        </c:spPr>
        <c:dLbl>
          <c:idx val="0"/>
          <c:tx>
            <c:rich>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fld id="{0B701619-7D86-4E91-AAE1-2B13D005499E}" type="CELLRANGE">
                  <a:rPr lang="en-US"/>
                  <a:pPr>
                    <a:defRPr sz="500" b="1"/>
                  </a:pPr>
                  <a:t>[CELLRANGE]</a:t>
                </a:fld>
                <a:endParaRPr lang="en-US"/>
              </a:p>
            </c:rich>
          </c:tx>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Lst>
        </c:dLbl>
      </c:pivotFmt>
    </c:pivotFmts>
    <c:plotArea>
      <c:layout>
        <c:manualLayout>
          <c:layoutTarget val="inner"/>
          <c:xMode val="edge"/>
          <c:yMode val="edge"/>
          <c:x val="7.8348776170420562E-2"/>
          <c:y val="9.2559680039994999E-2"/>
          <c:w val="0.90924812305438563"/>
          <c:h val="0.80716285464316961"/>
        </c:manualLayout>
      </c:layout>
      <c:barChart>
        <c:barDir val="col"/>
        <c:grouping val="stacked"/>
        <c:varyColors val="0"/>
        <c:ser>
          <c:idx val="0"/>
          <c:order val="0"/>
          <c:tx>
            <c:strRef>
              <c:f>pivot_table!$P$6:$P$17</c:f>
              <c:strCache>
                <c:ptCount val="1"/>
                <c:pt idx="0">
                  <c:v>Sum of Sales ('000)</c:v>
                </c:pt>
              </c:strCache>
            </c:strRef>
          </c:tx>
          <c:spPr>
            <a:solidFill>
              <a:schemeClr val="accent1">
                <a:lumMod val="75000"/>
              </a:schemeClr>
            </a:solidFill>
            <a:ln>
              <a:noFill/>
            </a:ln>
            <a:effectLst/>
          </c:spPr>
          <c:invertIfNegative val="0"/>
          <c:cat>
            <c:strRef>
              <c:f>pivot_table!$P$6:$P$17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pivot_table!$P$6:$P$17</c:f>
              <c:numCache>
                <c:formatCode>0</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EAEE-4732-8969-D6EA56E76D46}"/>
            </c:ext>
          </c:extLst>
        </c:ser>
        <c:ser>
          <c:idx val="1"/>
          <c:order val="1"/>
          <c:tx>
            <c:strRef>
              <c:f>pivot_table!$P$6:$P$17</c:f>
              <c:strCache>
                <c:ptCount val="1"/>
                <c:pt idx="0">
                  <c:v>Sum of Profit ('000)</c:v>
                </c:pt>
              </c:strCache>
            </c:strRef>
          </c:tx>
          <c:spPr>
            <a:solidFill>
              <a:schemeClr val="accent2">
                <a:lumMod val="60000"/>
                <a:lumOff val="40000"/>
              </a:schemeClr>
            </a:solidFill>
            <a:ln>
              <a:noFill/>
            </a:ln>
            <a:effectLst/>
          </c:spPr>
          <c:invertIfNegative val="0"/>
          <c:dLbls>
            <c:dLbl>
              <c:idx val="0"/>
              <c:tx>
                <c:rich>
                  <a:bodyPr/>
                  <a:lstStyle/>
                  <a:p>
                    <a:fld id="{ADC85814-9D8D-40F9-829D-786EA847F0E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 xmlns:c16="http://schemas.microsoft.com/office/drawing/2014/chart" uri="{C3380CC4-5D6E-409C-BE32-E72D297353CC}">
                  <c16:uniqueId val="{00000004-EAEE-4732-8969-D6EA56E76D46}"/>
                </c:ext>
              </c:extLst>
            </c:dLbl>
            <c:dLbl>
              <c:idx val="1"/>
              <c:tx>
                <c:rich>
                  <a:bodyPr/>
                  <a:lstStyle/>
                  <a:p>
                    <a:fld id="{8649F8F0-1D1C-49BD-8441-DE73F0ED143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 xmlns:c16="http://schemas.microsoft.com/office/drawing/2014/chart" uri="{C3380CC4-5D6E-409C-BE32-E72D297353CC}">
                  <c16:uniqueId val="{00000005-EAEE-4732-8969-D6EA56E76D46}"/>
                </c:ext>
              </c:extLst>
            </c:dLbl>
            <c:dLbl>
              <c:idx val="2"/>
              <c:tx>
                <c:rich>
                  <a:bodyPr/>
                  <a:lstStyle/>
                  <a:p>
                    <a:fld id="{3EBBF94A-6506-48FC-8482-EFC280DE967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 xmlns:c16="http://schemas.microsoft.com/office/drawing/2014/chart" uri="{C3380CC4-5D6E-409C-BE32-E72D297353CC}">
                  <c16:uniqueId val="{00000006-EAEE-4732-8969-D6EA56E76D46}"/>
                </c:ext>
              </c:extLst>
            </c:dLbl>
            <c:dLbl>
              <c:idx val="3"/>
              <c:tx>
                <c:rich>
                  <a:bodyPr/>
                  <a:lstStyle/>
                  <a:p>
                    <a:fld id="{E71D0F05-A455-4D4A-9EFD-C08D536A3A0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 xmlns:c16="http://schemas.microsoft.com/office/drawing/2014/chart" uri="{C3380CC4-5D6E-409C-BE32-E72D297353CC}">
                  <c16:uniqueId val="{00000007-EAEE-4732-8969-D6EA56E76D46}"/>
                </c:ext>
              </c:extLst>
            </c:dLbl>
            <c:dLbl>
              <c:idx val="4"/>
              <c:tx>
                <c:rich>
                  <a:bodyPr/>
                  <a:lstStyle/>
                  <a:p>
                    <a:fld id="{A782FA38-C160-437B-A322-6A8026B18DC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 xmlns:c16="http://schemas.microsoft.com/office/drawing/2014/chart" uri="{C3380CC4-5D6E-409C-BE32-E72D297353CC}">
                  <c16:uniqueId val="{00000008-EAEE-4732-8969-D6EA56E76D46}"/>
                </c:ext>
              </c:extLst>
            </c:dLbl>
            <c:dLbl>
              <c:idx val="5"/>
              <c:tx>
                <c:rich>
                  <a:bodyPr/>
                  <a:lstStyle/>
                  <a:p>
                    <a:fld id="{D0B6F328-98BC-4C8D-974B-0A8D3611B31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 xmlns:c16="http://schemas.microsoft.com/office/drawing/2014/chart" uri="{C3380CC4-5D6E-409C-BE32-E72D297353CC}">
                  <c16:uniqueId val="{00000009-EAEE-4732-8969-D6EA56E76D46}"/>
                </c:ext>
              </c:extLst>
            </c:dLbl>
            <c:dLbl>
              <c:idx val="6"/>
              <c:tx>
                <c:rich>
                  <a:bodyPr/>
                  <a:lstStyle/>
                  <a:p>
                    <a:fld id="{320F8D4D-C58B-4719-89C5-7E46EA6FCBF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 xmlns:c16="http://schemas.microsoft.com/office/drawing/2014/chart" uri="{C3380CC4-5D6E-409C-BE32-E72D297353CC}">
                  <c16:uniqueId val="{0000000A-EAEE-4732-8969-D6EA56E76D46}"/>
                </c:ext>
              </c:extLst>
            </c:dLbl>
            <c:dLbl>
              <c:idx val="7"/>
              <c:tx>
                <c:rich>
                  <a:bodyPr/>
                  <a:lstStyle/>
                  <a:p>
                    <a:fld id="{0440285E-477F-4B6E-9B9A-6CEA9A67104D}" type="CELLRANGE">
                      <a:rPr lang="en-US" sz="500"/>
                      <a:pPr/>
                      <a:t>[CELLRANGE]</a:t>
                    </a:fld>
                    <a:r>
                      <a:rPr lang="en-US" sz="500" baseline="0"/>
                      <a:t>, </a:t>
                    </a:r>
                    <a:fld id="{34D17BD0-B2B6-4862-B574-A719AFF42674}" type="CELLRANGE">
                      <a:rPr lang="en-US" sz="500" baseline="0"/>
                      <a:pPr/>
                      <a:t>[CELLRANGE]</a:t>
                    </a:fld>
                    <a:endParaRPr lang="en-US" sz="500" baseline="0"/>
                  </a:p>
                </c:rich>
              </c:tx>
              <c:showLegendKey val="0"/>
              <c:showVal val="1"/>
              <c:showCatName val="0"/>
              <c:showSerName val="0"/>
              <c:showPercent val="0"/>
              <c:showBubbleSize val="0"/>
              <c:extLst>
                <c:ext xmlns:c15="http://schemas.microsoft.com/office/drawing/2012/chart" uri="{CE6537A1-D6FC-4f65-9D91-7224C49458BB}">
                  <c15:layout>
                    <c:manualLayout>
                      <c:w val="8.015503875968992E-2"/>
                      <c:h val="7.7820849316912313E-2"/>
                    </c:manualLayout>
                  </c15:layout>
                  <c15:dlblFieldTable/>
                  <c15:showDataLabelsRange val="1"/>
                </c:ext>
                <c:ext xmlns:c16="http://schemas.microsoft.com/office/drawing/2014/chart" uri="{C3380CC4-5D6E-409C-BE32-E72D297353CC}">
                  <c16:uniqueId val="{00000003-EAEE-4732-8969-D6EA56E76D46}"/>
                </c:ext>
              </c:extLst>
            </c:dLbl>
            <c:dLbl>
              <c:idx val="8"/>
              <c:tx>
                <c:rich>
                  <a:bodyPr/>
                  <a:lstStyle/>
                  <a:p>
                    <a:fld id="{6ADBB640-9A96-4427-ADB8-52D7AB86B24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 xmlns:c16="http://schemas.microsoft.com/office/drawing/2014/chart" uri="{C3380CC4-5D6E-409C-BE32-E72D297353CC}">
                  <c16:uniqueId val="{0000000B-EAEE-4732-8969-D6EA56E76D46}"/>
                </c:ext>
              </c:extLst>
            </c:dLbl>
            <c:dLbl>
              <c:idx val="9"/>
              <c:tx>
                <c:rich>
                  <a:bodyPr/>
                  <a:lstStyle/>
                  <a:p>
                    <a:fld id="{FC2C193E-A2C7-4EB4-B78F-C70F8738030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 xmlns:c16="http://schemas.microsoft.com/office/drawing/2014/chart" uri="{C3380CC4-5D6E-409C-BE32-E72D297353CC}">
                  <c16:uniqueId val="{0000000C-EAEE-4732-8969-D6EA56E76D46}"/>
                </c:ext>
              </c:extLst>
            </c:dLbl>
            <c:dLbl>
              <c:idx val="10"/>
              <c:tx>
                <c:rich>
                  <a:bodyPr/>
                  <a:lstStyle/>
                  <a:p>
                    <a:fld id="{46F7BA76-9100-46C8-A5EF-715DFA0EE46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 xmlns:c16="http://schemas.microsoft.com/office/drawing/2014/chart" uri="{C3380CC4-5D6E-409C-BE32-E72D297353CC}">
                  <c16:uniqueId val="{0000000D-EAEE-4732-8969-D6EA56E76D46}"/>
                </c:ext>
              </c:extLst>
            </c:dLbl>
            <c:dLbl>
              <c:idx val="11"/>
              <c:tx>
                <c:rich>
                  <a:bodyPr/>
                  <a:lstStyle/>
                  <a:p>
                    <a:fld id="{0B701619-7D86-4E91-AAE1-2B13D005499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manualLayout>
                      <c:w val="4.5628029054507718E-2"/>
                      <c:h val="7.7820849316912313E-2"/>
                    </c:manualLayout>
                  </c15:layout>
                  <c15:dlblFieldTable/>
                  <c15:showDataLabelsRange val="1"/>
                </c:ext>
                <c:ext xmlns:c16="http://schemas.microsoft.com/office/drawing/2014/chart" uri="{C3380CC4-5D6E-409C-BE32-E72D297353CC}">
                  <c16:uniqueId val="{0000000E-EAEE-4732-8969-D6EA56E76D46}"/>
                </c:ext>
              </c:extLst>
            </c:dLbl>
            <c:spPr>
              <a:noFill/>
              <a:ln>
                <a:noFill/>
              </a:ln>
              <a:effectLst/>
            </c:spPr>
            <c:txPr>
              <a:bodyPr rot="0" spcFirstLastPara="1" vertOverflow="overflow" horzOverflow="overflow" vert="horz" wrap="square" anchor="t" anchorCtr="1">
                <a:noAutofit/>
              </a:bodyPr>
              <a:lstStyle/>
              <a:p>
                <a:pPr>
                  <a:defRPr sz="5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pivot_table!$P$6:$P$17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pivot_table!$P$6:$P$17</c:f>
              <c:numCache>
                <c:formatCode>0</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pivot_table!$P$6:$P$17</c15:f>
                <c15:dlblRangeCache>
                  <c:ptCount val="12"/>
                  <c:pt idx="0">
                    <c:v>17%</c:v>
                  </c:pt>
                  <c:pt idx="1">
                    <c:v>13%</c:v>
                  </c:pt>
                  <c:pt idx="2">
                    <c:v>17%</c:v>
                  </c:pt>
                  <c:pt idx="3">
                    <c:v>13%</c:v>
                  </c:pt>
                  <c:pt idx="4">
                    <c:v>17%</c:v>
                  </c:pt>
                  <c:pt idx="5">
                    <c:v>13%</c:v>
                  </c:pt>
                  <c:pt idx="6">
                    <c:v>17%</c:v>
                  </c:pt>
                  <c:pt idx="7">
                    <c:v>13%</c:v>
                  </c:pt>
                  <c:pt idx="8">
                    <c:v>17%</c:v>
                  </c:pt>
                  <c:pt idx="9">
                    <c:v>13%</c:v>
                  </c:pt>
                  <c:pt idx="10">
                    <c:v>17%</c:v>
                  </c:pt>
                  <c:pt idx="11">
                    <c:v>13%</c:v>
                  </c:pt>
                </c15:dlblRangeCache>
              </c15:datalabelsRange>
            </c:ext>
            <c:ext xmlns:c16="http://schemas.microsoft.com/office/drawing/2014/chart" uri="{C3380CC4-5D6E-409C-BE32-E72D297353CC}">
              <c16:uniqueId val="{00000001-EAEE-4732-8969-D6EA56E76D46}"/>
            </c:ext>
          </c:extLst>
        </c:ser>
        <c:dLbls>
          <c:showLegendKey val="0"/>
          <c:showVal val="0"/>
          <c:showCatName val="0"/>
          <c:showSerName val="0"/>
          <c:showPercent val="0"/>
          <c:showBubbleSize val="0"/>
        </c:dLbls>
        <c:gapWidth val="80"/>
        <c:overlap val="100"/>
        <c:axId val="971260463"/>
        <c:axId val="971259631"/>
      </c:barChart>
      <c:catAx>
        <c:axId val="97126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971259631"/>
        <c:crosses val="autoZero"/>
        <c:auto val="1"/>
        <c:lblAlgn val="ctr"/>
        <c:lblOffset val="100"/>
        <c:noMultiLvlLbl val="0"/>
      </c:catAx>
      <c:valAx>
        <c:axId val="97125963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971260463"/>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baseline="0">
                <a:solidFill>
                  <a:sysClr val="windowText" lastClr="000000"/>
                </a:solidFill>
              </a:rPr>
              <a:t>Sales($) </a:t>
            </a:r>
            <a:r>
              <a:rPr lang="en-US" sz="1000" b="1" baseline="0">
                <a:solidFill>
                  <a:sysClr val="windowText" lastClr="000000"/>
                </a:solidFill>
                <a:latin typeface="Lucida Sans Unicode" panose="020B0602030504020204" pitchFamily="34" charset="0"/>
                <a:cs typeface="Lucida Sans Unicode" panose="020B0602030504020204" pitchFamily="34" charset="0"/>
              </a:rPr>
              <a:t>Generated</a:t>
            </a:r>
            <a:r>
              <a:rPr lang="en-US" sz="1000" b="1" baseline="0">
                <a:solidFill>
                  <a:sysClr val="windowText" lastClr="000000"/>
                </a:solidFill>
              </a:rPr>
              <a:t> by Customers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21030687412125029"/>
          <c:y val="0.14079372017412026"/>
          <c:w val="0.71796786132477719"/>
          <c:h val="0.68279993533360073"/>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pivot_table!$Y$5:$Y$9</c:f>
              <c:strCache>
                <c:ptCount val="5"/>
                <c:pt idx="0">
                  <c:v>CUST_ID_035</c:v>
                </c:pt>
                <c:pt idx="1">
                  <c:v>CUST_ID_036</c:v>
                </c:pt>
                <c:pt idx="2">
                  <c:v>CUST_ID_037</c:v>
                </c:pt>
                <c:pt idx="3">
                  <c:v>CUST_ID_038</c:v>
                </c:pt>
                <c:pt idx="4">
                  <c:v>CUST_ID_039</c:v>
                </c:pt>
              </c:strCache>
            </c:strRef>
          </c:cat>
          <c:val>
            <c:numRef>
              <c:f>pivot_table!$Z$5:$Z$9</c:f>
              <c:numCache>
                <c:formatCode>_ * #,##0_ ;_ * \-#,##0_ ;_ * "-"??_ ;_ @_ </c:formatCode>
                <c:ptCount val="5"/>
                <c:pt idx="0">
                  <c:v>2179576.75</c:v>
                </c:pt>
                <c:pt idx="1">
                  <c:v>110610.24000000001</c:v>
                </c:pt>
                <c:pt idx="2">
                  <c:v>1791079.27</c:v>
                </c:pt>
                <c:pt idx="3">
                  <c:v>112689.45</c:v>
                </c:pt>
                <c:pt idx="4">
                  <c:v>62874</c:v>
                </c:pt>
              </c:numCache>
            </c:numRef>
          </c:val>
          <c:extLst>
            <c:ext xmlns:c16="http://schemas.microsoft.com/office/drawing/2014/chart" uri="{C3380CC4-5D6E-409C-BE32-E72D297353CC}">
              <c16:uniqueId val="{00000000-40D2-466A-A635-540E30FCEE81}"/>
            </c:ext>
          </c:extLst>
        </c:ser>
        <c:dLbls>
          <c:showLegendKey val="0"/>
          <c:showVal val="0"/>
          <c:showCatName val="0"/>
          <c:showSerName val="0"/>
          <c:showPercent val="0"/>
          <c:showBubbleSize val="0"/>
        </c:dLbls>
        <c:gapWidth val="100"/>
        <c:axId val="972988847"/>
        <c:axId val="972987183"/>
      </c:barChart>
      <c:catAx>
        <c:axId val="972988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72987183"/>
        <c:crosses val="autoZero"/>
        <c:auto val="1"/>
        <c:lblAlgn val="ctr"/>
        <c:lblOffset val="100"/>
        <c:noMultiLvlLbl val="0"/>
      </c:catAx>
      <c:valAx>
        <c:axId val="972987183"/>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72988847"/>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Data_Dashboard.xlsx]pivot_table!PivotTable7</c:name>
    <c:fmtId val="9"/>
  </c:pivotSource>
  <c:chart>
    <c:title>
      <c:tx>
        <c:rich>
          <a:bodyPr rot="0" spcFirstLastPara="1" vertOverflow="ellipsis" vert="horz" wrap="square" anchor="ctr" anchorCtr="1"/>
          <a:lstStyle/>
          <a:p>
            <a:pPr>
              <a:defRPr sz="1000" b="0" i="0" u="none" strike="noStrike" kern="1200" cap="none" spc="20" baseline="0">
                <a:solidFill>
                  <a:sysClr val="windowText" lastClr="000000"/>
                </a:solidFill>
                <a:latin typeface="+mn-lt"/>
                <a:ea typeface="+mn-ea"/>
                <a:cs typeface="+mn-cs"/>
              </a:defRPr>
            </a:pPr>
            <a:r>
              <a:rPr lang="en-US" sz="900" b="1">
                <a:solidFill>
                  <a:sysClr val="windowText" lastClr="000000"/>
                </a:solidFill>
                <a:latin typeface="Lucida Sans Unicode" panose="020B0602030504020204" pitchFamily="34" charset="0"/>
                <a:cs typeface="Lucida Sans Unicode" panose="020B0602030504020204" pitchFamily="34" charset="0"/>
              </a:rPr>
              <a:t>SALES</a:t>
            </a:r>
            <a:r>
              <a:rPr lang="en-US" sz="900" b="1" baseline="0">
                <a:solidFill>
                  <a:sysClr val="windowText" lastClr="000000"/>
                </a:solidFill>
                <a:latin typeface="Lucida Sans Unicode" panose="020B0602030504020204" pitchFamily="34" charset="0"/>
                <a:cs typeface="Lucida Sans Unicode" panose="020B0602030504020204" pitchFamily="34" charset="0"/>
              </a:rPr>
              <a:t> (%) by Country</a:t>
            </a:r>
            <a:endParaRPr lang="en-US" sz="900" b="1">
              <a:solidFill>
                <a:sysClr val="windowText" lastClr="000000"/>
              </a:solidFill>
              <a:latin typeface="Lucida Sans Unicode" panose="020B0602030504020204" pitchFamily="34" charset="0"/>
              <a:cs typeface="Lucida Sans Unicode" panose="020B0602030504020204" pitchFamily="34" charset="0"/>
            </a:endParaRPr>
          </a:p>
        </c:rich>
      </c:tx>
      <c:layout>
        <c:manualLayout>
          <c:xMode val="edge"/>
          <c:yMode val="edge"/>
          <c:x val="0.11876377952755905"/>
          <c:y val="0"/>
        </c:manualLayout>
      </c:layout>
      <c:overlay val="0"/>
      <c:spPr>
        <a:noFill/>
        <a:ln>
          <a:noFill/>
        </a:ln>
        <a:effectLst/>
      </c:spPr>
      <c:txPr>
        <a:bodyPr rot="0" spcFirstLastPara="1" vertOverflow="ellipsis" vert="horz" wrap="square" anchor="ctr" anchorCtr="1"/>
        <a:lstStyle/>
        <a:p>
          <a:pPr>
            <a:defRPr sz="1000" b="0"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1180139982502188"/>
          <c:y val="0.16381928590287165"/>
          <c:w val="0.55326027996500438"/>
          <c:h val="0.78569507213965117"/>
        </c:manualLayout>
      </c:layout>
      <c:doughnutChart>
        <c:varyColors val="1"/>
        <c:ser>
          <c:idx val="0"/>
          <c:order val="0"/>
          <c:tx>
            <c:strRef>
              <c:f>pivot_table!$AD$4</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BFAD-48D0-8B8A-B76257D9434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BFAD-48D0-8B8A-B76257D9434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BFAD-48D0-8B8A-B76257D9434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BFAD-48D0-8B8A-B76257D94341}"/>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BFAD-48D0-8B8A-B76257D94341}"/>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BFAD-48D0-8B8A-B76257D94341}"/>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BFAD-48D0-8B8A-B76257D94341}"/>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BFAD-48D0-8B8A-B76257D94341}"/>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pivot_table!$AC$5:$AC$12</c:f>
              <c:strCache>
                <c:ptCount val="8"/>
                <c:pt idx="0">
                  <c:v>Canada</c:v>
                </c:pt>
                <c:pt idx="1">
                  <c:v>England</c:v>
                </c:pt>
                <c:pt idx="2">
                  <c:v>France</c:v>
                </c:pt>
                <c:pt idx="3">
                  <c:v>Germany</c:v>
                </c:pt>
                <c:pt idx="4">
                  <c:v>India</c:v>
                </c:pt>
                <c:pt idx="5">
                  <c:v>Italy</c:v>
                </c:pt>
                <c:pt idx="6">
                  <c:v>Japan</c:v>
                </c:pt>
                <c:pt idx="7">
                  <c:v>USA</c:v>
                </c:pt>
              </c:strCache>
            </c:strRef>
          </c:cat>
          <c:val>
            <c:numRef>
              <c:f>pivot_table!$AD$5:$AD$12</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BFAD-48D0-8B8A-B76257D94341}"/>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71807917760279971"/>
          <c:y val="0.15757908959604897"/>
          <c:w val="0.22636526684164479"/>
          <c:h val="0.75077171566571932"/>
        </c:manualLayout>
      </c:layout>
      <c:overlay val="0"/>
      <c:spPr>
        <a:noFill/>
        <a:ln>
          <a:noFill/>
        </a:ln>
        <a:effectLst>
          <a:glow rad="1028700">
            <a:schemeClr val="accent1">
              <a:alpha val="18000"/>
            </a:schemeClr>
          </a:glow>
        </a:effectLst>
      </c:spPr>
      <c:txPr>
        <a:bodyPr rot="0" spcFirstLastPara="1" vertOverflow="ellipsis" vert="horz" wrap="square" anchor="ctr" anchorCtr="1"/>
        <a:lstStyle/>
        <a:p>
          <a:pPr>
            <a:defRPr sz="6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Data_Dashboard.xlsx]pivot_table!PivotTable13</c:name>
    <c:fmtId val="5"/>
  </c:pivotSource>
  <c:chart>
    <c:title>
      <c:tx>
        <c:rich>
          <a:bodyPr rot="0" spcFirstLastPara="1" vertOverflow="ellipsis" vert="horz" wrap="square" anchor="ctr" anchorCtr="1"/>
          <a:lstStyle/>
          <a:p>
            <a:pPr>
              <a:defRPr sz="800" b="0"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800">
                <a:latin typeface="Lucida Sans Unicode" panose="020B0602030504020204" pitchFamily="34" charset="0"/>
                <a:cs typeface="Lucida Sans Unicode" panose="020B0602030504020204" pitchFamily="34" charset="0"/>
              </a:rPr>
              <a:t>Profit($)</a:t>
            </a:r>
            <a:r>
              <a:rPr lang="en-US" sz="800" baseline="0">
                <a:latin typeface="Lucida Sans Unicode" panose="020B0602030504020204" pitchFamily="34" charset="0"/>
                <a:cs typeface="Lucida Sans Unicode" panose="020B0602030504020204" pitchFamily="34" charset="0"/>
              </a:rPr>
              <a:t> Generated over Months</a:t>
            </a:r>
            <a:endParaRPr lang="en-US" sz="800">
              <a:latin typeface="Lucida Sans Unicode" panose="020B0602030504020204" pitchFamily="34" charset="0"/>
              <a:cs typeface="Lucida Sans Unicode" panose="020B0602030504020204" pitchFamily="34" charset="0"/>
            </a:endParaRPr>
          </a:p>
        </c:rich>
      </c:tx>
      <c:overlay val="0"/>
      <c:spPr>
        <a:noFill/>
        <a:ln>
          <a:noFill/>
        </a:ln>
        <a:effectLst/>
      </c:spPr>
      <c:txPr>
        <a:bodyPr rot="0" spcFirstLastPara="1" vertOverflow="ellipsis" vert="horz" wrap="square" anchor="ctr" anchorCtr="1"/>
        <a:lstStyle/>
        <a:p>
          <a:pPr>
            <a:defRPr sz="800" b="0"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99221649018011"/>
          <c:y val="0.19897097421645824"/>
          <c:w val="0.80939858810752108"/>
          <c:h val="0.35993515516442798"/>
        </c:manualLayout>
      </c:layout>
      <c:lineChart>
        <c:grouping val="stacked"/>
        <c:varyColors val="0"/>
        <c:ser>
          <c:idx val="0"/>
          <c:order val="0"/>
          <c:tx>
            <c:strRef>
              <c:f>pivot_table!$AM$4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pivot_table!$AL$5:$AL$30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pivot_table!$AM$5:$AM$30</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3E17-4895-B56B-DDE1C18059C4}"/>
            </c:ext>
          </c:extLst>
        </c:ser>
        <c:dLbls>
          <c:showLegendKey val="0"/>
          <c:showVal val="0"/>
          <c:showCatName val="0"/>
          <c:showSerName val="0"/>
          <c:showPercent val="0"/>
          <c:showBubbleSize val="0"/>
        </c:dLbls>
        <c:marker val="1"/>
        <c:smooth val="0"/>
        <c:axId val="1458378511"/>
        <c:axId val="1458383087"/>
      </c:lineChart>
      <c:catAx>
        <c:axId val="1458378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383087"/>
        <c:crosses val="autoZero"/>
        <c:auto val="1"/>
        <c:lblAlgn val="ctr"/>
        <c:lblOffset val="100"/>
        <c:noMultiLvlLbl val="0"/>
      </c:catAx>
      <c:valAx>
        <c:axId val="1458383087"/>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37851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Data_Dashboard.xlsx]pivot_table!PivotTable14</c:name>
    <c:fmtId val="5"/>
  </c:pivotSource>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r>
              <a:rPr lang="en-US">
                <a:solidFill>
                  <a:sysClr val="windowText" lastClr="000000"/>
                </a:solidFill>
              </a:rPr>
              <a:t>Unit sold per split</a:t>
            </a:r>
          </a:p>
          <a:p>
            <a:pPr>
              <a:defRPr>
                <a:solidFill>
                  <a:sysClr val="windowText" lastClr="000000"/>
                </a:solidFill>
              </a:defRPr>
            </a:pPr>
            <a:endParaRPr lang="en-US">
              <a:solidFill>
                <a:sysClr val="windowText" lastClr="000000"/>
              </a:solidFill>
            </a:endParaRPr>
          </a:p>
          <a:p>
            <a:pPr>
              <a:defRPr>
                <a:solidFill>
                  <a:sysClr val="windowText" lastClr="000000"/>
                </a:solidFill>
              </a:defRPr>
            </a:pPr>
            <a:endParaRPr lang="en-US">
              <a:solidFill>
                <a:sysClr val="windowText" lastClr="000000"/>
              </a:solidFill>
            </a:endParaRPr>
          </a:p>
        </c:rich>
      </c:tx>
      <c:layout>
        <c:manualLayout>
          <c:xMode val="edge"/>
          <c:yMode val="edge"/>
          <c:x val="0.24271522309711291"/>
          <c:y val="2.777777777777777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5.4466553167340566E-2"/>
          <c:y val="0.24194002101589598"/>
          <c:w val="0.6048088245726041"/>
          <c:h val="0.52653928468757616"/>
        </c:manualLayout>
      </c:layout>
      <c:pieChart>
        <c:varyColors val="1"/>
        <c:ser>
          <c:idx val="0"/>
          <c:order val="0"/>
          <c:tx>
            <c:strRef>
              <c:f>pivot_table!$AP$4</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FCED-4474-A40D-B947A263873C}"/>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FCED-4474-A40D-B947A263873C}"/>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FCED-4474-A40D-B947A263873C}"/>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FCED-4474-A40D-B947A263873C}"/>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FCED-4474-A40D-B947A263873C}"/>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FCED-4474-A40D-B947A26387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pivot_table!$AO$5:$AO$10</c:f>
              <c:strCache>
                <c:ptCount val="6"/>
                <c:pt idx="0">
                  <c:v>Amarilla</c:v>
                </c:pt>
                <c:pt idx="1">
                  <c:v>Carretera</c:v>
                </c:pt>
                <c:pt idx="2">
                  <c:v>Montana</c:v>
                </c:pt>
                <c:pt idx="3">
                  <c:v>Paseo</c:v>
                </c:pt>
                <c:pt idx="4">
                  <c:v>Velo</c:v>
                </c:pt>
                <c:pt idx="5">
                  <c:v>VTT</c:v>
                </c:pt>
              </c:strCache>
            </c:strRef>
          </c:cat>
          <c:val>
            <c:numRef>
              <c:f>pivot_table!$AP$5:$AP$10</c:f>
              <c:numCache>
                <c:formatCode>0%</c:formatCode>
                <c:ptCount val="6"/>
                <c:pt idx="0">
                  <c:v>0.11154391452416797</c:v>
                </c:pt>
                <c:pt idx="1">
                  <c:v>6.1052077699986843E-2</c:v>
                </c:pt>
                <c:pt idx="2">
                  <c:v>9.6269932911410908E-2</c:v>
                </c:pt>
                <c:pt idx="3">
                  <c:v>0.39000540801262845</c:v>
                </c:pt>
                <c:pt idx="4">
                  <c:v>0.13838665828668315</c:v>
                </c:pt>
                <c:pt idx="5">
                  <c:v>0.2027420085651227</c:v>
                </c:pt>
              </c:numCache>
            </c:numRef>
          </c:val>
          <c:extLst>
            <c:ext xmlns:c16="http://schemas.microsoft.com/office/drawing/2014/chart" uri="{C3380CC4-5D6E-409C-BE32-E72D297353CC}">
              <c16:uniqueId val="{0000000C-FCED-4474-A40D-B947A263873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810842732496275"/>
          <c:y val="0.23496704185053516"/>
          <c:w val="0.29654359083492948"/>
          <c:h val="0.530136936811197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800" b="1" i="0" u="none" strike="noStrike" spc="0" normalizeH="0" baseline="0" dirty="0">
                <a:solidFill>
                  <a:sysClr val="windowText" lastClr="000000">
                    <a:lumMod val="50000"/>
                    <a:lumOff val="50000"/>
                  </a:sysClr>
                </a:solidFill>
                <a:latin typeface="Calibri Light" panose="020F0302020204030204"/>
              </a:rPr>
              <a:t>SALES  BREAKUP </a:t>
            </a:r>
            <a:r>
              <a:rPr lang="en-US" sz="800" b="1" i="0" u="none" strike="noStrike" spc="0" normalizeH="0" baseline="0">
                <a:solidFill>
                  <a:sysClr val="windowText" lastClr="000000">
                    <a:lumMod val="50000"/>
                    <a:lumOff val="50000"/>
                  </a:sysClr>
                </a:solidFill>
                <a:latin typeface="Calibri Light" panose="020F0302020204030204"/>
                <a:ea typeface="Calibri" panose="020F0502020204030204" pitchFamily="34" charset="0"/>
                <a:cs typeface="Calibri" panose="020F0502020204030204" pitchFamily="34" charset="0"/>
              </a:rPr>
              <a:t>(%) B</a:t>
            </a:r>
            <a:r>
              <a:rPr lang="en-US" sz="800" b="1" i="0" u="none" strike="noStrike" spc="0" normalizeH="0" baseline="0" dirty="0">
                <a:solidFill>
                  <a:sysClr val="windowText" lastClr="000000">
                    <a:lumMod val="50000"/>
                    <a:lumOff val="50000"/>
                  </a:sysClr>
                </a:solidFill>
                <a:latin typeface="Calibri Light" panose="020F0302020204030204"/>
              </a:rPr>
              <a:t>Y SEGMENT</a:t>
            </a:r>
          </a:p>
        </cx:rich>
      </cx:tx>
    </cx:title>
    <cx:plotArea>
      <cx:plotAreaRegion>
        <cx:series layoutId="treemap" uniqueId="{341283C5-92D5-420E-81D9-501124235214}">
          <cx:tx>
            <cx:txData>
              <cx:f>_xlchart.v1.1</cx:f>
              <cx:v>Sales(%)</cx:v>
            </cx:txData>
          </cx:tx>
          <cx:dataLabels>
            <cx:visibility seriesName="0" categoryName="1" value="1"/>
            <cx:separator>
</cx:separator>
          </cx:dataLabels>
          <cx:dataId val="0"/>
          <cx:layoutPr>
            <cx:parentLabelLayout val="none"/>
          </cx:layoutPr>
        </cx:series>
      </cx:plotAreaRegion>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2" fmlaLink="$V$3" max="150" min="1" page="5" val="35"/>
</file>

<file path=xl/ctrlProps/ctrlProp2.xml><?xml version="1.0" encoding="utf-8"?>
<formControlPr xmlns="http://schemas.microsoft.com/office/spreadsheetml/2009/9/main" objectType="Scroll" dx="22" fmlaLink="pivot_table!$V$3" max="150" min="1" page="5" val="35"/>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xml"/><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microsoft.com/office/2014/relationships/chartEx" Target="../charts/chartEx1.xml"/><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21</xdr:col>
          <xdr:colOff>342900</xdr:colOff>
          <xdr:row>27</xdr:row>
          <xdr:rowOff>9525</xdr:rowOff>
        </xdr:from>
        <xdr:to>
          <xdr:col>22</xdr:col>
          <xdr:colOff>257175</xdr:colOff>
          <xdr:row>43</xdr:row>
          <xdr:rowOff>123825</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37</xdr:col>
      <xdr:colOff>228600</xdr:colOff>
      <xdr:row>6</xdr:row>
      <xdr:rowOff>133350</xdr:rowOff>
    </xdr:from>
    <xdr:to>
      <xdr:col>39</xdr:col>
      <xdr:colOff>342900</xdr:colOff>
      <xdr:row>19</xdr:row>
      <xdr:rowOff>180975</xdr:rowOff>
    </xdr:to>
    <mc:AlternateContent xmlns:mc="http://schemas.openxmlformats.org/markup-compatibility/2006">
      <mc:Choice xmlns:a14="http://schemas.microsoft.com/office/drawing/2010/main" Requires="a14">
        <xdr:graphicFrame macro="">
          <xdr:nvGraphicFramePr>
            <xdr:cNvPr id="10" name="Month">
              <a:extLst>
                <a:ext uri="{FF2B5EF4-FFF2-40B4-BE49-F238E27FC236}">
                  <a16:creationId xmlns:a16="http://schemas.microsoft.com/office/drawing/2014/main" id="{A32456E9-CB6B-43F9-85FA-7F3A6E6C184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9708475" y="1276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40</xdr:col>
      <xdr:colOff>419100</xdr:colOff>
      <xdr:row>8</xdr:row>
      <xdr:rowOff>114300</xdr:rowOff>
    </xdr:from>
    <xdr:to>
      <xdr:col>42</xdr:col>
      <xdr:colOff>257175</xdr:colOff>
      <xdr:row>21</xdr:row>
      <xdr:rowOff>161925</xdr:rowOff>
    </xdr:to>
    <mc:AlternateContent xmlns:mc="http://schemas.openxmlformats.org/markup-compatibility/2006">
      <mc:Choice xmlns:a14="http://schemas.microsoft.com/office/drawing/2010/main" Requires="a14">
        <xdr:graphicFrame macro="">
          <xdr:nvGraphicFramePr>
            <xdr:cNvPr id="11" name="Year">
              <a:extLst>
                <a:ext uri="{FF2B5EF4-FFF2-40B4-BE49-F238E27FC236}">
                  <a16:creationId xmlns:a16="http://schemas.microsoft.com/office/drawing/2014/main" id="{A6B9EC20-241E-46E8-853B-8454B5EB666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2223075" y="1638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171450</xdr:colOff>
      <xdr:row>4</xdr:row>
      <xdr:rowOff>47625</xdr:rowOff>
    </xdr:from>
    <xdr:to>
      <xdr:col>21</xdr:col>
      <xdr:colOff>9525</xdr:colOff>
      <xdr:row>36</xdr:row>
      <xdr:rowOff>122567</xdr:rowOff>
    </xdr:to>
    <xdr:sp macro="" textlink="">
      <xdr:nvSpPr>
        <xdr:cNvPr id="3" name="Title 3">
          <a:extLst>
            <a:ext uri="{FF2B5EF4-FFF2-40B4-BE49-F238E27FC236}">
              <a16:creationId xmlns:a16="http://schemas.microsoft.com/office/drawing/2014/main" id="{129DA2E5-EEB0-4AD7-BF48-F51A8CD02E01}"/>
            </a:ext>
          </a:extLst>
        </xdr:cNvPr>
        <xdr:cNvSpPr>
          <a:spLocks noGrp="1"/>
        </xdr:cNvSpPr>
      </xdr:nvSpPr>
      <xdr:spPr>
        <a:xfrm>
          <a:off x="171450" y="809625"/>
          <a:ext cx="12830175" cy="6170942"/>
        </a:xfrm>
        <a:prstGeom prst="roundRect">
          <a:avLst>
            <a:gd name="adj" fmla="val 7168"/>
          </a:avLst>
        </a:prstGeom>
        <a:noFill/>
        <a:ln>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algn="ctr" defTabSz="914400" rtl="0" eaLnBrk="1" latinLnBrk="0" hangingPunct="1">
            <a:lnSpc>
              <a:spcPct val="90000"/>
            </a:lnSpc>
            <a:spcBef>
              <a:spcPct val="0"/>
            </a:spcBef>
            <a:buNone/>
            <a:defRPr sz="6000" kern="1200">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endParaRPr lang="en-US"/>
        </a:p>
      </xdr:txBody>
    </xdr:sp>
    <xdr:clientData/>
  </xdr:twoCellAnchor>
  <xdr:twoCellAnchor>
    <xdr:from>
      <xdr:col>3</xdr:col>
      <xdr:colOff>304800</xdr:colOff>
      <xdr:row>21</xdr:row>
      <xdr:rowOff>173757</xdr:rowOff>
    </xdr:from>
    <xdr:to>
      <xdr:col>18</xdr:col>
      <xdr:colOff>304800</xdr:colOff>
      <xdr:row>30</xdr:row>
      <xdr:rowOff>115019</xdr:rowOff>
    </xdr:to>
    <xdr:sp macro="" textlink="">
      <xdr:nvSpPr>
        <xdr:cNvPr id="2" name="Subtitle 2">
          <a:extLst>
            <a:ext uri="{FF2B5EF4-FFF2-40B4-BE49-F238E27FC236}">
              <a16:creationId xmlns:a16="http://schemas.microsoft.com/office/drawing/2014/main" id="{DB405840-1E3A-4E8D-B541-21A9E4D83C62}"/>
            </a:ext>
          </a:extLst>
        </xdr:cNvPr>
        <xdr:cNvSpPr>
          <a:spLocks noGrp="1"/>
        </xdr:cNvSpPr>
      </xdr:nvSpPr>
      <xdr:spPr>
        <a:xfrm>
          <a:off x="2133600" y="4174257"/>
          <a:ext cx="9144000" cy="1655762"/>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US"/>
        </a:p>
      </xdr:txBody>
    </xdr:sp>
    <xdr:clientData/>
  </xdr:twoCellAnchor>
  <xdr:twoCellAnchor>
    <xdr:from>
      <xdr:col>1</xdr:col>
      <xdr:colOff>149291</xdr:colOff>
      <xdr:row>5</xdr:row>
      <xdr:rowOff>30267</xdr:rowOff>
    </xdr:from>
    <xdr:to>
      <xdr:col>8</xdr:col>
      <xdr:colOff>360785</xdr:colOff>
      <xdr:row>10</xdr:row>
      <xdr:rowOff>95251</xdr:rowOff>
    </xdr:to>
    <xdr:sp macro="" textlink="">
      <xdr:nvSpPr>
        <xdr:cNvPr id="4" name="Rectangle: Rounded Corners 3">
          <a:extLst>
            <a:ext uri="{FF2B5EF4-FFF2-40B4-BE49-F238E27FC236}">
              <a16:creationId xmlns:a16="http://schemas.microsoft.com/office/drawing/2014/main" id="{E16DE2A1-CFB1-48E4-A575-EF5590C2828F}"/>
            </a:ext>
          </a:extLst>
        </xdr:cNvPr>
        <xdr:cNvSpPr/>
      </xdr:nvSpPr>
      <xdr:spPr>
        <a:xfrm>
          <a:off x="758891" y="982767"/>
          <a:ext cx="4478694" cy="1017484"/>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400" b="1">
              <a:solidFill>
                <a:sysClr val="windowText" lastClr="000000"/>
              </a:solidFill>
            </a:rPr>
            <a:t>SALES DASHBOARD</a:t>
          </a:r>
        </a:p>
        <a:p>
          <a:pPr algn="ctr"/>
          <a:r>
            <a:rPr lang="en-US" sz="2400" b="1">
              <a:solidFill>
                <a:schemeClr val="accent5">
                  <a:lumMod val="75000"/>
                </a:schemeClr>
              </a:solidFill>
            </a:rPr>
            <a:t>Bycycle</a:t>
          </a:r>
          <a:r>
            <a:rPr lang="en-US" sz="2400" b="1" baseline="0">
              <a:solidFill>
                <a:schemeClr val="accent5">
                  <a:lumMod val="75000"/>
                </a:schemeClr>
              </a:solidFill>
            </a:rPr>
            <a:t> store</a:t>
          </a:r>
          <a:endParaRPr lang="en-US" sz="2400" b="1">
            <a:solidFill>
              <a:schemeClr val="accent5">
                <a:lumMod val="75000"/>
              </a:schemeClr>
            </a:solidFill>
          </a:endParaRPr>
        </a:p>
      </xdr:txBody>
    </xdr:sp>
    <xdr:clientData/>
  </xdr:twoCellAnchor>
  <xdr:twoCellAnchor>
    <xdr:from>
      <xdr:col>8</xdr:col>
      <xdr:colOff>416771</xdr:colOff>
      <xdr:row>5</xdr:row>
      <xdr:rowOff>48924</xdr:rowOff>
    </xdr:from>
    <xdr:to>
      <xdr:col>11</xdr:col>
      <xdr:colOff>342124</xdr:colOff>
      <xdr:row>10</xdr:row>
      <xdr:rowOff>104776</xdr:rowOff>
    </xdr:to>
    <xdr:sp macro="" textlink="pivot_table!$A$4">
      <xdr:nvSpPr>
        <xdr:cNvPr id="5" name="Rectangle: Rounded Corners 4">
          <a:extLst>
            <a:ext uri="{FF2B5EF4-FFF2-40B4-BE49-F238E27FC236}">
              <a16:creationId xmlns:a16="http://schemas.microsoft.com/office/drawing/2014/main" id="{B9F7B1BE-2C5A-4A86-A2F3-6B1D0A46F8B5}"/>
            </a:ext>
          </a:extLst>
        </xdr:cNvPr>
        <xdr:cNvSpPr/>
      </xdr:nvSpPr>
      <xdr:spPr>
        <a:xfrm>
          <a:off x="5293571" y="1001424"/>
          <a:ext cx="1944653" cy="1008352"/>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6632F027-21DC-42D7-9A45-E4B3B614BAE1}" type="TxLink">
            <a:rPr lang="en-US" sz="1600" b="1" i="0" u="none" strike="noStrike">
              <a:solidFill>
                <a:srgbClr val="000000"/>
              </a:solidFill>
              <a:latin typeface="Calibri"/>
              <a:ea typeface="Calibri"/>
              <a:cs typeface="Calibri"/>
            </a:rPr>
            <a:pPr algn="ctr"/>
            <a:t>$118,726,350.26 </a:t>
          </a:fld>
          <a:endParaRPr lang="en-US" sz="1600" b="1">
            <a:solidFill>
              <a:schemeClr val="accent5">
                <a:lumMod val="75000"/>
              </a:schemeClr>
            </a:solidFill>
          </a:endParaRPr>
        </a:p>
      </xdr:txBody>
    </xdr:sp>
    <xdr:clientData/>
  </xdr:twoCellAnchor>
  <xdr:twoCellAnchor>
    <xdr:from>
      <xdr:col>11</xdr:col>
      <xdr:colOff>410550</xdr:colOff>
      <xdr:row>5</xdr:row>
      <xdr:rowOff>30264</xdr:rowOff>
    </xdr:from>
    <xdr:to>
      <xdr:col>14</xdr:col>
      <xdr:colOff>335903</xdr:colOff>
      <xdr:row>10</xdr:row>
      <xdr:rowOff>122793</xdr:rowOff>
    </xdr:to>
    <xdr:sp macro="" textlink="pivot_table!$A$4">
      <xdr:nvSpPr>
        <xdr:cNvPr id="6" name="Rectangle: Rounded Corners 5">
          <a:extLst>
            <a:ext uri="{FF2B5EF4-FFF2-40B4-BE49-F238E27FC236}">
              <a16:creationId xmlns:a16="http://schemas.microsoft.com/office/drawing/2014/main" id="{83CE4C4C-FB85-401E-8D0B-A931D8227089}"/>
            </a:ext>
          </a:extLst>
        </xdr:cNvPr>
        <xdr:cNvSpPr/>
      </xdr:nvSpPr>
      <xdr:spPr>
        <a:xfrm>
          <a:off x="7116150" y="982764"/>
          <a:ext cx="1754153" cy="1045029"/>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416771</xdr:colOff>
      <xdr:row>5</xdr:row>
      <xdr:rowOff>30264</xdr:rowOff>
    </xdr:from>
    <xdr:to>
      <xdr:col>17</xdr:col>
      <xdr:colOff>342124</xdr:colOff>
      <xdr:row>10</xdr:row>
      <xdr:rowOff>122793</xdr:rowOff>
    </xdr:to>
    <xdr:sp macro="" textlink="pivot_table!$D$4">
      <xdr:nvSpPr>
        <xdr:cNvPr id="7" name="Rectangle: Rounded Corners 6">
          <a:extLst>
            <a:ext uri="{FF2B5EF4-FFF2-40B4-BE49-F238E27FC236}">
              <a16:creationId xmlns:a16="http://schemas.microsoft.com/office/drawing/2014/main" id="{5F80BC40-18DE-4838-91B7-34A12A42565F}"/>
            </a:ext>
          </a:extLst>
        </xdr:cNvPr>
        <xdr:cNvSpPr/>
      </xdr:nvSpPr>
      <xdr:spPr>
        <a:xfrm>
          <a:off x="8951171" y="982764"/>
          <a:ext cx="1754153" cy="1045029"/>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21ADF0CE-1D63-4717-A3F5-F244E927C2F1}" type="TxLink">
            <a:rPr lang="en-US" sz="1600" b="1" i="0" u="none" strike="noStrike">
              <a:solidFill>
                <a:srgbClr val="000000"/>
              </a:solidFill>
              <a:latin typeface="Calibri"/>
              <a:ea typeface="Calibri"/>
              <a:cs typeface="Calibri"/>
            </a:rPr>
            <a:t>14.23%</a:t>
          </a:fld>
          <a:endParaRPr lang="en-US" sz="1600" b="1"/>
        </a:p>
      </xdr:txBody>
    </xdr:sp>
    <xdr:clientData/>
  </xdr:twoCellAnchor>
  <xdr:twoCellAnchor>
    <xdr:from>
      <xdr:col>17</xdr:col>
      <xdr:colOff>422992</xdr:colOff>
      <xdr:row>5</xdr:row>
      <xdr:rowOff>30264</xdr:rowOff>
    </xdr:from>
    <xdr:to>
      <xdr:col>20</xdr:col>
      <xdr:colOff>348345</xdr:colOff>
      <xdr:row>10</xdr:row>
      <xdr:rowOff>122793</xdr:rowOff>
    </xdr:to>
    <xdr:sp macro="" textlink="pivot_table!$C$4">
      <xdr:nvSpPr>
        <xdr:cNvPr id="8" name="Rectangle: Rounded Corners 7">
          <a:extLst>
            <a:ext uri="{FF2B5EF4-FFF2-40B4-BE49-F238E27FC236}">
              <a16:creationId xmlns:a16="http://schemas.microsoft.com/office/drawing/2014/main" id="{8DD55640-0A24-44D6-B872-07ED2BAAD1EB}"/>
            </a:ext>
          </a:extLst>
        </xdr:cNvPr>
        <xdr:cNvSpPr/>
      </xdr:nvSpPr>
      <xdr:spPr>
        <a:xfrm>
          <a:off x="10786192" y="982764"/>
          <a:ext cx="1754153" cy="1045029"/>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381B9FF2-1641-449C-B7C6-E79B0F8212FB}" type="TxLink">
            <a:rPr lang="en-US" sz="1100" b="0" i="0" u="none" strike="noStrike">
              <a:solidFill>
                <a:srgbClr val="000000"/>
              </a:solidFill>
              <a:latin typeface="Calibri"/>
              <a:ea typeface="Calibri"/>
              <a:cs typeface="Calibri"/>
            </a:rPr>
            <a:t>1125806</a:t>
          </a:fld>
          <a:endParaRPr lang="en-US" sz="1600" b="1"/>
        </a:p>
      </xdr:txBody>
    </xdr:sp>
    <xdr:clientData/>
  </xdr:twoCellAnchor>
  <xdr:twoCellAnchor>
    <xdr:from>
      <xdr:col>1</xdr:col>
      <xdr:colOff>149291</xdr:colOff>
      <xdr:row>11</xdr:row>
      <xdr:rowOff>57150</xdr:rowOff>
    </xdr:from>
    <xdr:to>
      <xdr:col>4</xdr:col>
      <xdr:colOff>74644</xdr:colOff>
      <xdr:row>16</xdr:row>
      <xdr:rowOff>58980</xdr:rowOff>
    </xdr:to>
    <xdr:sp macro="" textlink="">
      <xdr:nvSpPr>
        <xdr:cNvPr id="9" name="Rectangle: Rounded Corners 8">
          <a:extLst>
            <a:ext uri="{FF2B5EF4-FFF2-40B4-BE49-F238E27FC236}">
              <a16:creationId xmlns:a16="http://schemas.microsoft.com/office/drawing/2014/main" id="{9CCDADCA-BB6B-42D7-8E57-9A330F44A0ED}"/>
            </a:ext>
          </a:extLst>
        </xdr:cNvPr>
        <xdr:cNvSpPr/>
      </xdr:nvSpPr>
      <xdr:spPr>
        <a:xfrm>
          <a:off x="758891" y="2152650"/>
          <a:ext cx="1754153" cy="954330"/>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149291</xdr:colOff>
      <xdr:row>16</xdr:row>
      <xdr:rowOff>180974</xdr:rowOff>
    </xdr:from>
    <xdr:to>
      <xdr:col>4</xdr:col>
      <xdr:colOff>74644</xdr:colOff>
      <xdr:row>30</xdr:row>
      <xdr:rowOff>115019</xdr:rowOff>
    </xdr:to>
    <xdr:sp macro="" textlink="">
      <xdr:nvSpPr>
        <xdr:cNvPr id="10" name="Rectangle: Rounded Corners 9">
          <a:extLst>
            <a:ext uri="{FF2B5EF4-FFF2-40B4-BE49-F238E27FC236}">
              <a16:creationId xmlns:a16="http://schemas.microsoft.com/office/drawing/2014/main" id="{5A08D825-7440-4673-804F-A5EFDF7A4548}"/>
            </a:ext>
          </a:extLst>
        </xdr:cNvPr>
        <xdr:cNvSpPr/>
      </xdr:nvSpPr>
      <xdr:spPr>
        <a:xfrm>
          <a:off x="758891" y="3228974"/>
          <a:ext cx="1754153" cy="2601045"/>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215577</xdr:colOff>
      <xdr:row>31</xdr:row>
      <xdr:rowOff>8162</xdr:rowOff>
    </xdr:from>
    <xdr:to>
      <xdr:col>4</xdr:col>
      <xdr:colOff>140930</xdr:colOff>
      <xdr:row>36</xdr:row>
      <xdr:rowOff>100691</xdr:rowOff>
    </xdr:to>
    <xdr:sp macro="" textlink="">
      <xdr:nvSpPr>
        <xdr:cNvPr id="11" name="Rectangle: Rounded Corners 10">
          <a:extLst>
            <a:ext uri="{FF2B5EF4-FFF2-40B4-BE49-F238E27FC236}">
              <a16:creationId xmlns:a16="http://schemas.microsoft.com/office/drawing/2014/main" id="{29219715-2CE4-4C0B-AA7B-7822A86D6CD8}"/>
            </a:ext>
          </a:extLst>
        </xdr:cNvPr>
        <xdr:cNvSpPr/>
      </xdr:nvSpPr>
      <xdr:spPr>
        <a:xfrm>
          <a:off x="825177" y="5913662"/>
          <a:ext cx="1754153" cy="1045029"/>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199052</xdr:colOff>
      <xdr:row>11</xdr:row>
      <xdr:rowOff>47625</xdr:rowOff>
    </xdr:from>
    <xdr:to>
      <xdr:col>9</xdr:col>
      <xdr:colOff>180392</xdr:colOff>
      <xdr:row>30</xdr:row>
      <xdr:rowOff>145949</xdr:rowOff>
    </xdr:to>
    <xdr:sp macro="" textlink="">
      <xdr:nvSpPr>
        <xdr:cNvPr id="12" name="Rectangle: Rounded Corners 11">
          <a:extLst>
            <a:ext uri="{FF2B5EF4-FFF2-40B4-BE49-F238E27FC236}">
              <a16:creationId xmlns:a16="http://schemas.microsoft.com/office/drawing/2014/main" id="{5EC24A90-6A8C-48F8-BC5E-8DBC1E46DCEE}"/>
            </a:ext>
          </a:extLst>
        </xdr:cNvPr>
        <xdr:cNvSpPr/>
      </xdr:nvSpPr>
      <xdr:spPr>
        <a:xfrm>
          <a:off x="2637452" y="2143125"/>
          <a:ext cx="3029340" cy="3717824"/>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354566</xdr:colOff>
      <xdr:row>11</xdr:row>
      <xdr:rowOff>76919</xdr:rowOff>
    </xdr:from>
    <xdr:to>
      <xdr:col>16</xdr:col>
      <xdr:colOff>381000</xdr:colOff>
      <xdr:row>20</xdr:row>
      <xdr:rowOff>18181</xdr:rowOff>
    </xdr:to>
    <xdr:sp macro="" textlink="">
      <xdr:nvSpPr>
        <xdr:cNvPr id="13" name="Rectangle: Rounded Corners 12">
          <a:extLst>
            <a:ext uri="{FF2B5EF4-FFF2-40B4-BE49-F238E27FC236}">
              <a16:creationId xmlns:a16="http://schemas.microsoft.com/office/drawing/2014/main" id="{EEA71D02-C2AD-49D2-82A2-E7DE64540D7B}"/>
            </a:ext>
          </a:extLst>
        </xdr:cNvPr>
        <xdr:cNvSpPr/>
      </xdr:nvSpPr>
      <xdr:spPr>
        <a:xfrm>
          <a:off x="5840966" y="2172419"/>
          <a:ext cx="4484134" cy="1655762"/>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510076</xdr:colOff>
      <xdr:row>11</xdr:row>
      <xdr:rowOff>70342</xdr:rowOff>
    </xdr:from>
    <xdr:to>
      <xdr:col>20</xdr:col>
      <xdr:colOff>435432</xdr:colOff>
      <xdr:row>20</xdr:row>
      <xdr:rowOff>11604</xdr:rowOff>
    </xdr:to>
    <xdr:sp macro="" textlink="pivot_table!$J$5">
      <xdr:nvSpPr>
        <xdr:cNvPr id="14" name="Rectangle: Rounded Corners 13">
          <a:extLst>
            <a:ext uri="{FF2B5EF4-FFF2-40B4-BE49-F238E27FC236}">
              <a16:creationId xmlns:a16="http://schemas.microsoft.com/office/drawing/2014/main" id="{1320E428-308E-4AD6-BF5C-95B9FD10F6D7}"/>
            </a:ext>
          </a:extLst>
        </xdr:cNvPr>
        <xdr:cNvSpPr/>
      </xdr:nvSpPr>
      <xdr:spPr>
        <a:xfrm>
          <a:off x="10263676" y="2165842"/>
          <a:ext cx="2363756" cy="1655762"/>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0FE96D40-297A-4C0F-96BC-06B2422EE3DC}" type="TxLink">
            <a:rPr lang="en-US" sz="1600" b="1" i="0" u="none" strike="noStrike">
              <a:solidFill>
                <a:srgbClr val="000000"/>
              </a:solidFill>
              <a:latin typeface="Calibri"/>
              <a:ea typeface="Calibri"/>
              <a:cs typeface="Calibri"/>
            </a:rPr>
            <a:t>PROD_ID_002</a:t>
          </a:fld>
          <a:endParaRPr lang="en-US" sz="1600"/>
        </a:p>
      </xdr:txBody>
    </xdr:sp>
    <xdr:clientData/>
  </xdr:twoCellAnchor>
  <xdr:twoCellAnchor>
    <xdr:from>
      <xdr:col>9</xdr:col>
      <xdr:colOff>354563</xdr:colOff>
      <xdr:row>20</xdr:row>
      <xdr:rowOff>168215</xdr:rowOff>
    </xdr:from>
    <xdr:to>
      <xdr:col>16</xdr:col>
      <xdr:colOff>335899</xdr:colOff>
      <xdr:row>30</xdr:row>
      <xdr:rowOff>115019</xdr:rowOff>
    </xdr:to>
    <xdr:sp macro="" textlink="">
      <xdr:nvSpPr>
        <xdr:cNvPr id="15" name="Rectangle: Rounded Corners 14">
          <a:extLst>
            <a:ext uri="{FF2B5EF4-FFF2-40B4-BE49-F238E27FC236}">
              <a16:creationId xmlns:a16="http://schemas.microsoft.com/office/drawing/2014/main" id="{E1EDAF44-CA69-494C-9955-8D3852B864CB}"/>
            </a:ext>
          </a:extLst>
        </xdr:cNvPr>
        <xdr:cNvSpPr/>
      </xdr:nvSpPr>
      <xdr:spPr>
        <a:xfrm>
          <a:off x="5840963" y="3978215"/>
          <a:ext cx="4248536" cy="1851804"/>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510073</xdr:colOff>
      <xdr:row>20</xdr:row>
      <xdr:rowOff>180298</xdr:rowOff>
    </xdr:from>
    <xdr:to>
      <xdr:col>20</xdr:col>
      <xdr:colOff>435429</xdr:colOff>
      <xdr:row>30</xdr:row>
      <xdr:rowOff>115019</xdr:rowOff>
    </xdr:to>
    <xdr:sp macro="" textlink="">
      <xdr:nvSpPr>
        <xdr:cNvPr id="16" name="Rectangle: Rounded Corners 15">
          <a:extLst>
            <a:ext uri="{FF2B5EF4-FFF2-40B4-BE49-F238E27FC236}">
              <a16:creationId xmlns:a16="http://schemas.microsoft.com/office/drawing/2014/main" id="{5D2218A4-B597-48B3-8235-8D3533BCFC93}"/>
            </a:ext>
          </a:extLst>
        </xdr:cNvPr>
        <xdr:cNvSpPr/>
      </xdr:nvSpPr>
      <xdr:spPr>
        <a:xfrm>
          <a:off x="10263673" y="3990298"/>
          <a:ext cx="2363756" cy="1839721"/>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419688</xdr:colOff>
      <xdr:row>30</xdr:row>
      <xdr:rowOff>110765</xdr:rowOff>
    </xdr:from>
    <xdr:to>
      <xdr:col>12</xdr:col>
      <xdr:colOff>170867</xdr:colOff>
      <xdr:row>36</xdr:row>
      <xdr:rowOff>100600</xdr:rowOff>
    </xdr:to>
    <xdr:sp macro="" textlink="">
      <xdr:nvSpPr>
        <xdr:cNvPr id="17" name="Rectangle: Rounded Corners 16">
          <a:extLst>
            <a:ext uri="{FF2B5EF4-FFF2-40B4-BE49-F238E27FC236}">
              <a16:creationId xmlns:a16="http://schemas.microsoft.com/office/drawing/2014/main" id="{0CB65762-74C5-49CB-A33C-623D5B02ABAF}"/>
            </a:ext>
          </a:extLst>
        </xdr:cNvPr>
        <xdr:cNvSpPr/>
      </xdr:nvSpPr>
      <xdr:spPr>
        <a:xfrm>
          <a:off x="2858088" y="5825765"/>
          <a:ext cx="4818479" cy="1132835"/>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355934</xdr:colOff>
      <xdr:row>30</xdr:row>
      <xdr:rowOff>118323</xdr:rowOff>
    </xdr:from>
    <xdr:to>
      <xdr:col>20</xdr:col>
      <xdr:colOff>390525</xdr:colOff>
      <xdr:row>36</xdr:row>
      <xdr:rowOff>108158</xdr:rowOff>
    </xdr:to>
    <xdr:sp macro="" textlink="">
      <xdr:nvSpPr>
        <xdr:cNvPr id="18" name="Rectangle: Rounded Corners 17">
          <a:extLst>
            <a:ext uri="{FF2B5EF4-FFF2-40B4-BE49-F238E27FC236}">
              <a16:creationId xmlns:a16="http://schemas.microsoft.com/office/drawing/2014/main" id="{1560FE9D-0389-4D10-B2F7-A61714EF3514}"/>
            </a:ext>
          </a:extLst>
        </xdr:cNvPr>
        <xdr:cNvSpPr/>
      </xdr:nvSpPr>
      <xdr:spPr>
        <a:xfrm>
          <a:off x="7861634" y="5833323"/>
          <a:ext cx="4911391" cy="1132835"/>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29</xdr:col>
      <xdr:colOff>380389</xdr:colOff>
      <xdr:row>22</xdr:row>
      <xdr:rowOff>19049</xdr:rowOff>
    </xdr:from>
    <xdr:to>
      <xdr:col>33</xdr:col>
      <xdr:colOff>217854</xdr:colOff>
      <xdr:row>34</xdr:row>
      <xdr:rowOff>8914</xdr:rowOff>
    </xdr:to>
    <xdr:pic>
      <xdr:nvPicPr>
        <xdr:cNvPr id="26" name="Picture 25">
          <a:extLst>
            <a:ext uri="{FF2B5EF4-FFF2-40B4-BE49-F238E27FC236}">
              <a16:creationId xmlns:a16="http://schemas.microsoft.com/office/drawing/2014/main" id="{498FC9DC-E305-4D47-B449-1E4AF70430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flipH="1">
          <a:off x="18058789" y="4210049"/>
          <a:ext cx="2275865" cy="2275865"/>
        </a:xfrm>
        <a:prstGeom prst="rect">
          <a:avLst/>
        </a:prstGeom>
      </xdr:spPr>
    </xdr:pic>
    <xdr:clientData/>
  </xdr:twoCellAnchor>
  <xdr:twoCellAnchor editAs="oneCell">
    <xdr:from>
      <xdr:col>1</xdr:col>
      <xdr:colOff>264298</xdr:colOff>
      <xdr:row>5</xdr:row>
      <xdr:rowOff>97774</xdr:rowOff>
    </xdr:from>
    <xdr:to>
      <xdr:col>2</xdr:col>
      <xdr:colOff>380999</xdr:colOff>
      <xdr:row>9</xdr:row>
      <xdr:rowOff>62075</xdr:rowOff>
    </xdr:to>
    <xdr:pic>
      <xdr:nvPicPr>
        <xdr:cNvPr id="28" name="Picture 27">
          <a:extLst>
            <a:ext uri="{FF2B5EF4-FFF2-40B4-BE49-F238E27FC236}">
              <a16:creationId xmlns:a16="http://schemas.microsoft.com/office/drawing/2014/main" id="{E4FBA414-CF91-4281-8BD3-C1479D9110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873898" y="1050274"/>
          <a:ext cx="726301" cy="726301"/>
        </a:xfrm>
        <a:prstGeom prst="rect">
          <a:avLst/>
        </a:prstGeom>
      </xdr:spPr>
    </xdr:pic>
    <xdr:clientData/>
  </xdr:twoCellAnchor>
  <xdr:twoCellAnchor editAs="oneCell">
    <xdr:from>
      <xdr:col>30</xdr:col>
      <xdr:colOff>396971</xdr:colOff>
      <xdr:row>24</xdr:row>
      <xdr:rowOff>111992</xdr:rowOff>
    </xdr:from>
    <xdr:to>
      <xdr:col>34</xdr:col>
      <xdr:colOff>386675</xdr:colOff>
      <xdr:row>37</xdr:row>
      <xdr:rowOff>63596</xdr:rowOff>
    </xdr:to>
    <xdr:pic>
      <xdr:nvPicPr>
        <xdr:cNvPr id="30" name="Picture 29">
          <a:extLst>
            <a:ext uri="{FF2B5EF4-FFF2-40B4-BE49-F238E27FC236}">
              <a16:creationId xmlns:a16="http://schemas.microsoft.com/office/drawing/2014/main" id="{C84F8C0E-B8A8-4C3E-9E73-3D9446C9D90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flipH="1">
          <a:off x="18684971" y="4683992"/>
          <a:ext cx="2428104" cy="2428104"/>
        </a:xfrm>
        <a:prstGeom prst="rect">
          <a:avLst/>
        </a:prstGeom>
      </xdr:spPr>
    </xdr:pic>
    <xdr:clientData/>
  </xdr:twoCellAnchor>
  <xdr:twoCellAnchor editAs="oneCell">
    <xdr:from>
      <xdr:col>30</xdr:col>
      <xdr:colOff>222081</xdr:colOff>
      <xdr:row>24</xdr:row>
      <xdr:rowOff>88738</xdr:rowOff>
    </xdr:from>
    <xdr:to>
      <xdr:col>34</xdr:col>
      <xdr:colOff>60149</xdr:colOff>
      <xdr:row>36</xdr:row>
      <xdr:rowOff>79206</xdr:rowOff>
    </xdr:to>
    <xdr:pic>
      <xdr:nvPicPr>
        <xdr:cNvPr id="32" name="Picture 31">
          <a:extLst>
            <a:ext uri="{FF2B5EF4-FFF2-40B4-BE49-F238E27FC236}">
              <a16:creationId xmlns:a16="http://schemas.microsoft.com/office/drawing/2014/main" id="{91C1E859-4126-43F4-8BA9-0B0FA6F2CED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flipH="1">
          <a:off x="18510081" y="4660738"/>
          <a:ext cx="2276468" cy="2276468"/>
        </a:xfrm>
        <a:prstGeom prst="rect">
          <a:avLst/>
        </a:prstGeom>
      </xdr:spPr>
    </xdr:pic>
    <xdr:clientData/>
  </xdr:twoCellAnchor>
  <xdr:twoCellAnchor editAs="oneCell">
    <xdr:from>
      <xdr:col>35</xdr:col>
      <xdr:colOff>219000</xdr:colOff>
      <xdr:row>33</xdr:row>
      <xdr:rowOff>68011</xdr:rowOff>
    </xdr:from>
    <xdr:to>
      <xdr:col>41</xdr:col>
      <xdr:colOff>189014</xdr:colOff>
      <xdr:row>52</xdr:row>
      <xdr:rowOff>76125</xdr:rowOff>
    </xdr:to>
    <xdr:pic>
      <xdr:nvPicPr>
        <xdr:cNvPr id="34" name="Picture 33">
          <a:extLst>
            <a:ext uri="{FF2B5EF4-FFF2-40B4-BE49-F238E27FC236}">
              <a16:creationId xmlns:a16="http://schemas.microsoft.com/office/drawing/2014/main" id="{BE095554-820D-4F32-A598-A5FF0DC6BCD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21555000" y="6354511"/>
          <a:ext cx="3627614" cy="3627614"/>
        </a:xfrm>
        <a:prstGeom prst="rect">
          <a:avLst/>
        </a:prstGeom>
      </xdr:spPr>
    </xdr:pic>
    <xdr:clientData/>
  </xdr:twoCellAnchor>
  <xdr:twoCellAnchor editAs="oneCell">
    <xdr:from>
      <xdr:col>30</xdr:col>
      <xdr:colOff>520789</xdr:colOff>
      <xdr:row>26</xdr:row>
      <xdr:rowOff>7049</xdr:rowOff>
    </xdr:from>
    <xdr:to>
      <xdr:col>34</xdr:col>
      <xdr:colOff>358254</xdr:colOff>
      <xdr:row>37</xdr:row>
      <xdr:rowOff>187414</xdr:rowOff>
    </xdr:to>
    <xdr:pic>
      <xdr:nvPicPr>
        <xdr:cNvPr id="36" name="Picture 35">
          <a:extLst>
            <a:ext uri="{FF2B5EF4-FFF2-40B4-BE49-F238E27FC236}">
              <a16:creationId xmlns:a16="http://schemas.microsoft.com/office/drawing/2014/main" id="{886EA965-1C7C-45FC-88DD-F4A7C5B0C50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flipH="1">
          <a:off x="18808789" y="4960049"/>
          <a:ext cx="2275865" cy="2275865"/>
        </a:xfrm>
        <a:prstGeom prst="rect">
          <a:avLst/>
        </a:prstGeom>
      </xdr:spPr>
    </xdr:pic>
    <xdr:clientData/>
  </xdr:twoCellAnchor>
  <xdr:twoCellAnchor>
    <xdr:from>
      <xdr:col>9</xdr:col>
      <xdr:colOff>219075</xdr:colOff>
      <xdr:row>5</xdr:row>
      <xdr:rowOff>104775</xdr:rowOff>
    </xdr:from>
    <xdr:to>
      <xdr:col>11</xdr:col>
      <xdr:colOff>438151</xdr:colOff>
      <xdr:row>7</xdr:row>
      <xdr:rowOff>76200</xdr:rowOff>
    </xdr:to>
    <xdr:sp macro="" textlink="">
      <xdr:nvSpPr>
        <xdr:cNvPr id="37" name="TextBox 36">
          <a:extLst>
            <a:ext uri="{FF2B5EF4-FFF2-40B4-BE49-F238E27FC236}">
              <a16:creationId xmlns:a16="http://schemas.microsoft.com/office/drawing/2014/main" id="{5AD42842-CBE1-4614-8F5E-886D0636EED4}"/>
            </a:ext>
          </a:extLst>
        </xdr:cNvPr>
        <xdr:cNvSpPr txBox="1"/>
      </xdr:nvSpPr>
      <xdr:spPr>
        <a:xfrm>
          <a:off x="5705475" y="1057275"/>
          <a:ext cx="162877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5">
                  <a:lumMod val="75000"/>
                </a:schemeClr>
              </a:solidFill>
            </a:rPr>
            <a:t>TOTAL</a:t>
          </a:r>
          <a:r>
            <a:rPr lang="en-US" sz="1600" b="1" baseline="0">
              <a:solidFill>
                <a:schemeClr val="accent5">
                  <a:lumMod val="75000"/>
                </a:schemeClr>
              </a:solidFill>
            </a:rPr>
            <a:t> SALES </a:t>
          </a:r>
          <a:endParaRPr lang="en-US" sz="1600" b="1">
            <a:solidFill>
              <a:schemeClr val="accent5">
                <a:lumMod val="75000"/>
              </a:schemeClr>
            </a:solidFill>
          </a:endParaRPr>
        </a:p>
      </xdr:txBody>
    </xdr:sp>
    <xdr:clientData/>
  </xdr:twoCellAnchor>
  <xdr:twoCellAnchor editAs="oneCell">
    <xdr:from>
      <xdr:col>18</xdr:col>
      <xdr:colOff>333375</xdr:colOff>
      <xdr:row>11</xdr:row>
      <xdr:rowOff>108908</xdr:rowOff>
    </xdr:from>
    <xdr:to>
      <xdr:col>19</xdr:col>
      <xdr:colOff>23831</xdr:colOff>
      <xdr:row>13</xdr:row>
      <xdr:rowOff>27964</xdr:rowOff>
    </xdr:to>
    <xdr:pic>
      <xdr:nvPicPr>
        <xdr:cNvPr id="39" name="Picture 38">
          <a:extLst>
            <a:ext uri="{FF2B5EF4-FFF2-40B4-BE49-F238E27FC236}">
              <a16:creationId xmlns:a16="http://schemas.microsoft.com/office/drawing/2014/main" id="{EFC53AC2-52A9-421D-B367-D07ED7A738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496675" y="2204408"/>
          <a:ext cx="300056" cy="300056"/>
        </a:xfrm>
        <a:prstGeom prst="rect">
          <a:avLst/>
        </a:prstGeom>
      </xdr:spPr>
    </xdr:pic>
    <xdr:clientData/>
  </xdr:twoCellAnchor>
  <xdr:twoCellAnchor editAs="oneCell">
    <xdr:from>
      <xdr:col>14</xdr:col>
      <xdr:colOff>473462</xdr:colOff>
      <xdr:row>5</xdr:row>
      <xdr:rowOff>140087</xdr:rowOff>
    </xdr:from>
    <xdr:to>
      <xdr:col>15</xdr:col>
      <xdr:colOff>180976</xdr:colOff>
      <xdr:row>7</xdr:row>
      <xdr:rowOff>76201</xdr:rowOff>
    </xdr:to>
    <xdr:pic>
      <xdr:nvPicPr>
        <xdr:cNvPr id="41" name="Picture 40">
          <a:extLst>
            <a:ext uri="{FF2B5EF4-FFF2-40B4-BE49-F238E27FC236}">
              <a16:creationId xmlns:a16="http://schemas.microsoft.com/office/drawing/2014/main" id="{0C860F22-FADC-43F5-9BD6-FAB6CE2C66B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198362" y="1092587"/>
          <a:ext cx="317114" cy="317114"/>
        </a:xfrm>
        <a:prstGeom prst="rect">
          <a:avLst/>
        </a:prstGeom>
      </xdr:spPr>
    </xdr:pic>
    <xdr:clientData/>
  </xdr:twoCellAnchor>
  <xdr:twoCellAnchor editAs="oneCell">
    <xdr:from>
      <xdr:col>8</xdr:col>
      <xdr:colOff>485775</xdr:colOff>
      <xdr:row>5</xdr:row>
      <xdr:rowOff>66674</xdr:rowOff>
    </xdr:from>
    <xdr:to>
      <xdr:col>9</xdr:col>
      <xdr:colOff>252309</xdr:colOff>
      <xdr:row>7</xdr:row>
      <xdr:rowOff>123825</xdr:rowOff>
    </xdr:to>
    <xdr:pic>
      <xdr:nvPicPr>
        <xdr:cNvPr id="43" name="Picture 42">
          <a:extLst>
            <a:ext uri="{FF2B5EF4-FFF2-40B4-BE49-F238E27FC236}">
              <a16:creationId xmlns:a16="http://schemas.microsoft.com/office/drawing/2014/main" id="{4744D901-E4C6-4FC7-94AB-79B7D9B7CBB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362575" y="1019174"/>
          <a:ext cx="376134" cy="438151"/>
        </a:xfrm>
        <a:prstGeom prst="rect">
          <a:avLst/>
        </a:prstGeom>
      </xdr:spPr>
    </xdr:pic>
    <xdr:clientData/>
  </xdr:twoCellAnchor>
  <xdr:twoCellAnchor editAs="oneCell">
    <xdr:from>
      <xdr:col>19</xdr:col>
      <xdr:colOff>489504</xdr:colOff>
      <xdr:row>5</xdr:row>
      <xdr:rowOff>61208</xdr:rowOff>
    </xdr:from>
    <xdr:to>
      <xdr:col>20</xdr:col>
      <xdr:colOff>299761</xdr:colOff>
      <xdr:row>7</xdr:row>
      <xdr:rowOff>95250</xdr:rowOff>
    </xdr:to>
    <xdr:pic>
      <xdr:nvPicPr>
        <xdr:cNvPr id="47" name="Picture 46">
          <a:extLst>
            <a:ext uri="{FF2B5EF4-FFF2-40B4-BE49-F238E27FC236}">
              <a16:creationId xmlns:a16="http://schemas.microsoft.com/office/drawing/2014/main" id="{7A607CFC-4830-47F0-A042-E90547F4F15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262404" y="1013708"/>
          <a:ext cx="419857" cy="415042"/>
        </a:xfrm>
        <a:prstGeom prst="rect">
          <a:avLst/>
        </a:prstGeom>
      </xdr:spPr>
    </xdr:pic>
    <xdr:clientData/>
  </xdr:twoCellAnchor>
  <xdr:twoCellAnchor>
    <xdr:from>
      <xdr:col>11</xdr:col>
      <xdr:colOff>400050</xdr:colOff>
      <xdr:row>5</xdr:row>
      <xdr:rowOff>30264</xdr:rowOff>
    </xdr:from>
    <xdr:to>
      <xdr:col>14</xdr:col>
      <xdr:colOff>361950</xdr:colOff>
      <xdr:row>10</xdr:row>
      <xdr:rowOff>122793</xdr:rowOff>
    </xdr:to>
    <xdr:sp macro="" textlink="pivot_table!$B$4">
      <xdr:nvSpPr>
        <xdr:cNvPr id="50" name="Rectangle: Rounded Corners 49">
          <a:extLst>
            <a:ext uri="{FF2B5EF4-FFF2-40B4-BE49-F238E27FC236}">
              <a16:creationId xmlns:a16="http://schemas.microsoft.com/office/drawing/2014/main" id="{008B2E84-9FB4-4231-8459-60985372F506}"/>
            </a:ext>
          </a:extLst>
        </xdr:cNvPr>
        <xdr:cNvSpPr/>
      </xdr:nvSpPr>
      <xdr:spPr>
        <a:xfrm>
          <a:off x="7296150" y="982764"/>
          <a:ext cx="1790700" cy="1045029"/>
        </a:xfrm>
        <a:prstGeom prst="roundRect">
          <a:avLst/>
        </a:prstGeom>
        <a:gradFill flip="none" rotWithShape="1">
          <a:gsLst>
            <a:gs pos="0">
              <a:schemeClr val="accent3">
                <a:lumMod val="7000"/>
                <a:lumOff val="93000"/>
              </a:schemeClr>
            </a:gs>
            <a:gs pos="83000">
              <a:schemeClr val="accent3">
                <a:lumMod val="21000"/>
                <a:lumOff val="79000"/>
              </a:schemeClr>
            </a:gs>
            <a:gs pos="93000">
              <a:schemeClr val="accent3">
                <a:lumMod val="45000"/>
                <a:lumOff val="55000"/>
              </a:schemeClr>
            </a:gs>
            <a:gs pos="100000">
              <a:schemeClr val="accent3">
                <a:lumMod val="30000"/>
                <a:lumOff val="70000"/>
              </a:schemeClr>
            </a:gs>
          </a:gsLst>
          <a:lin ang="5400000" scaled="1"/>
          <a:tileRect/>
        </a:gradFill>
        <a:ln>
          <a:solidFill>
            <a:schemeClr val="accent3">
              <a:alpha val="98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938C79AC-C9E3-48D4-AD48-568531601097}" type="TxLink">
            <a:rPr lang="en-US" sz="1600" b="1" i="0" u="none" strike="noStrike">
              <a:solidFill>
                <a:srgbClr val="000000"/>
              </a:solidFill>
              <a:latin typeface="Calibri"/>
              <a:ea typeface="Calibri"/>
              <a:cs typeface="Calibri"/>
            </a:rPr>
            <a:t>$16,893,702.26 </a:t>
          </a:fld>
          <a:endParaRPr lang="en-US" sz="1600" b="1">
            <a:solidFill>
              <a:schemeClr val="accent5">
                <a:lumMod val="75000"/>
              </a:schemeClr>
            </a:solidFill>
          </a:endParaRPr>
        </a:p>
      </xdr:txBody>
    </xdr:sp>
    <xdr:clientData/>
  </xdr:twoCellAnchor>
  <xdr:twoCellAnchor>
    <xdr:from>
      <xdr:col>12</xdr:col>
      <xdr:colOff>262609</xdr:colOff>
      <xdr:row>5</xdr:row>
      <xdr:rowOff>95641</xdr:rowOff>
    </xdr:from>
    <xdr:to>
      <xdr:col>15</xdr:col>
      <xdr:colOff>62585</xdr:colOff>
      <xdr:row>7</xdr:row>
      <xdr:rowOff>67066</xdr:rowOff>
    </xdr:to>
    <xdr:sp macro="" textlink="">
      <xdr:nvSpPr>
        <xdr:cNvPr id="51" name="TextBox 50">
          <a:extLst>
            <a:ext uri="{FF2B5EF4-FFF2-40B4-BE49-F238E27FC236}">
              <a16:creationId xmlns:a16="http://schemas.microsoft.com/office/drawing/2014/main" id="{58B70607-EB9E-4ECD-B35F-5109C9D88BB0}"/>
            </a:ext>
          </a:extLst>
        </xdr:cNvPr>
        <xdr:cNvSpPr txBox="1"/>
      </xdr:nvSpPr>
      <xdr:spPr>
        <a:xfrm>
          <a:off x="7768309" y="1048141"/>
          <a:ext cx="162877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chemeClr val="accent5">
                  <a:lumMod val="75000"/>
                </a:schemeClr>
              </a:solidFill>
            </a:rPr>
            <a:t>PROFIT </a:t>
          </a:r>
          <a:r>
            <a:rPr lang="en-US" sz="1600" b="1" baseline="0">
              <a:solidFill>
                <a:schemeClr val="accent5">
                  <a:lumMod val="75000"/>
                </a:schemeClr>
              </a:solidFill>
            </a:rPr>
            <a:t>($)</a:t>
          </a:r>
          <a:endParaRPr lang="en-US" sz="1600" b="1">
            <a:solidFill>
              <a:schemeClr val="accent5">
                <a:lumMod val="75000"/>
              </a:schemeClr>
            </a:solidFill>
          </a:endParaRPr>
        </a:p>
      </xdr:txBody>
    </xdr:sp>
    <xdr:clientData/>
  </xdr:twoCellAnchor>
  <xdr:twoCellAnchor editAs="oneCell">
    <xdr:from>
      <xdr:col>16</xdr:col>
      <xdr:colOff>505800</xdr:colOff>
      <xdr:row>1</xdr:row>
      <xdr:rowOff>124624</xdr:rowOff>
    </xdr:from>
    <xdr:to>
      <xdr:col>17</xdr:col>
      <xdr:colOff>343468</xdr:colOff>
      <xdr:row>4</xdr:row>
      <xdr:rowOff>392</xdr:rowOff>
    </xdr:to>
    <xdr:pic>
      <xdr:nvPicPr>
        <xdr:cNvPr id="52" name="Picture 51">
          <a:extLst>
            <a:ext uri="{FF2B5EF4-FFF2-40B4-BE49-F238E27FC236}">
              <a16:creationId xmlns:a16="http://schemas.microsoft.com/office/drawing/2014/main" id="{BAE4FCF9-4A27-4C18-932E-D96BEF26333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0449900" y="315124"/>
          <a:ext cx="447268" cy="447268"/>
        </a:xfrm>
        <a:prstGeom prst="rect">
          <a:avLst/>
        </a:prstGeom>
      </xdr:spPr>
    </xdr:pic>
    <xdr:clientData/>
  </xdr:twoCellAnchor>
  <xdr:twoCellAnchor editAs="oneCell">
    <xdr:from>
      <xdr:col>11</xdr:col>
      <xdr:colOff>475639</xdr:colOff>
      <xdr:row>5</xdr:row>
      <xdr:rowOff>104775</xdr:rowOff>
    </xdr:from>
    <xdr:to>
      <xdr:col>12</xdr:col>
      <xdr:colOff>238124</xdr:colOff>
      <xdr:row>7</xdr:row>
      <xdr:rowOff>104775</xdr:rowOff>
    </xdr:to>
    <xdr:pic>
      <xdr:nvPicPr>
        <xdr:cNvPr id="54" name="Picture 53">
          <a:extLst>
            <a:ext uri="{FF2B5EF4-FFF2-40B4-BE49-F238E27FC236}">
              <a16:creationId xmlns:a16="http://schemas.microsoft.com/office/drawing/2014/main" id="{0A3AC2BB-94AD-4F7E-A9CE-A12769C3293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371739" y="1057275"/>
          <a:ext cx="372085" cy="381000"/>
        </a:xfrm>
        <a:prstGeom prst="rect">
          <a:avLst/>
        </a:prstGeom>
      </xdr:spPr>
    </xdr:pic>
    <xdr:clientData/>
  </xdr:twoCellAnchor>
  <xdr:twoCellAnchor>
    <xdr:from>
      <xdr:col>15</xdr:col>
      <xdr:colOff>241841</xdr:colOff>
      <xdr:row>5</xdr:row>
      <xdr:rowOff>96939</xdr:rowOff>
    </xdr:from>
    <xdr:to>
      <xdr:col>18</xdr:col>
      <xdr:colOff>41817</xdr:colOff>
      <xdr:row>7</xdr:row>
      <xdr:rowOff>68364</xdr:rowOff>
    </xdr:to>
    <xdr:sp macro="" textlink="">
      <xdr:nvSpPr>
        <xdr:cNvPr id="59" name="TextBox 58">
          <a:extLst>
            <a:ext uri="{FF2B5EF4-FFF2-40B4-BE49-F238E27FC236}">
              <a16:creationId xmlns:a16="http://schemas.microsoft.com/office/drawing/2014/main" id="{CEB37B93-08B1-4AF0-8404-F1B4DA9F8A22}"/>
            </a:ext>
          </a:extLst>
        </xdr:cNvPr>
        <xdr:cNvSpPr txBox="1"/>
      </xdr:nvSpPr>
      <xdr:spPr>
        <a:xfrm>
          <a:off x="9576341" y="1049439"/>
          <a:ext cx="162877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chemeClr val="accent5">
                  <a:lumMod val="75000"/>
                </a:schemeClr>
              </a:solidFill>
            </a:rPr>
            <a:t>PROFIT </a:t>
          </a:r>
          <a:r>
            <a:rPr lang="en-US" sz="1600" b="1" baseline="0">
              <a:solidFill>
                <a:schemeClr val="accent5">
                  <a:lumMod val="75000"/>
                </a:schemeClr>
              </a:solidFill>
            </a:rPr>
            <a:t>(%)</a:t>
          </a:r>
          <a:endParaRPr lang="en-US" sz="1600" b="1">
            <a:solidFill>
              <a:schemeClr val="accent5">
                <a:lumMod val="75000"/>
              </a:schemeClr>
            </a:solidFill>
          </a:endParaRPr>
        </a:p>
      </xdr:txBody>
    </xdr:sp>
    <xdr:clientData/>
  </xdr:twoCellAnchor>
  <xdr:twoCellAnchor>
    <xdr:from>
      <xdr:col>18</xdr:col>
      <xdr:colOff>41816</xdr:colOff>
      <xdr:row>5</xdr:row>
      <xdr:rowOff>106464</xdr:rowOff>
    </xdr:from>
    <xdr:to>
      <xdr:col>20</xdr:col>
      <xdr:colOff>133350</xdr:colOff>
      <xdr:row>7</xdr:row>
      <xdr:rowOff>77889</xdr:rowOff>
    </xdr:to>
    <xdr:sp macro="" textlink="">
      <xdr:nvSpPr>
        <xdr:cNvPr id="61" name="TextBox 60">
          <a:extLst>
            <a:ext uri="{FF2B5EF4-FFF2-40B4-BE49-F238E27FC236}">
              <a16:creationId xmlns:a16="http://schemas.microsoft.com/office/drawing/2014/main" id="{AD088C9F-BE74-4A0C-BC8A-D8E504A8A339}"/>
            </a:ext>
          </a:extLst>
        </xdr:cNvPr>
        <xdr:cNvSpPr txBox="1"/>
      </xdr:nvSpPr>
      <xdr:spPr>
        <a:xfrm>
          <a:off x="11205116" y="1058964"/>
          <a:ext cx="131073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chemeClr val="accent5">
                  <a:lumMod val="75000"/>
                </a:schemeClr>
              </a:solidFill>
            </a:rPr>
            <a:t>UNIT</a:t>
          </a:r>
          <a:r>
            <a:rPr lang="en-US" sz="1600" b="1" baseline="0">
              <a:solidFill>
                <a:schemeClr val="accent5">
                  <a:lumMod val="75000"/>
                </a:schemeClr>
              </a:solidFill>
            </a:rPr>
            <a:t> SOLD </a:t>
          </a:r>
          <a:endParaRPr lang="en-US" sz="1600" b="1">
            <a:solidFill>
              <a:schemeClr val="accent5">
                <a:lumMod val="75000"/>
              </a:schemeClr>
            </a:solidFill>
          </a:endParaRPr>
        </a:p>
      </xdr:txBody>
    </xdr:sp>
    <xdr:clientData/>
  </xdr:twoCellAnchor>
  <xdr:twoCellAnchor>
    <xdr:from>
      <xdr:col>17</xdr:col>
      <xdr:colOff>28575</xdr:colOff>
      <xdr:row>12</xdr:row>
      <xdr:rowOff>182664</xdr:rowOff>
    </xdr:from>
    <xdr:to>
      <xdr:col>20</xdr:col>
      <xdr:colOff>504824</xdr:colOff>
      <xdr:row>14</xdr:row>
      <xdr:rowOff>154089</xdr:rowOff>
    </xdr:to>
    <xdr:sp macro="" textlink="">
      <xdr:nvSpPr>
        <xdr:cNvPr id="63" name="TextBox 62">
          <a:extLst>
            <a:ext uri="{FF2B5EF4-FFF2-40B4-BE49-F238E27FC236}">
              <a16:creationId xmlns:a16="http://schemas.microsoft.com/office/drawing/2014/main" id="{29D98EFF-AE3C-45A7-85CA-787493484726}"/>
            </a:ext>
          </a:extLst>
        </xdr:cNvPr>
        <xdr:cNvSpPr txBox="1"/>
      </xdr:nvSpPr>
      <xdr:spPr>
        <a:xfrm>
          <a:off x="10582275" y="2468664"/>
          <a:ext cx="230504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chemeClr val="accent5">
                  <a:lumMod val="75000"/>
                </a:schemeClr>
              </a:solidFill>
            </a:rPr>
            <a:t>TOP SELLING</a:t>
          </a:r>
          <a:r>
            <a:rPr lang="en-US" sz="1600" b="1" baseline="0">
              <a:solidFill>
                <a:schemeClr val="accent5">
                  <a:lumMod val="75000"/>
                </a:schemeClr>
              </a:solidFill>
            </a:rPr>
            <a:t> PRODUCT</a:t>
          </a:r>
          <a:endParaRPr lang="en-US" sz="1600" b="1">
            <a:solidFill>
              <a:schemeClr val="accent5">
                <a:lumMod val="75000"/>
              </a:schemeClr>
            </a:solidFill>
          </a:endParaRPr>
        </a:p>
      </xdr:txBody>
    </xdr:sp>
    <xdr:clientData/>
  </xdr:twoCellAnchor>
  <xdr:twoCellAnchor>
    <xdr:from>
      <xdr:col>17</xdr:col>
      <xdr:colOff>390525</xdr:colOff>
      <xdr:row>14</xdr:row>
      <xdr:rowOff>173139</xdr:rowOff>
    </xdr:from>
    <xdr:to>
      <xdr:col>20</xdr:col>
      <xdr:colOff>114300</xdr:colOff>
      <xdr:row>16</xdr:row>
      <xdr:rowOff>144564</xdr:rowOff>
    </xdr:to>
    <xdr:sp macro="" textlink="">
      <xdr:nvSpPr>
        <xdr:cNvPr id="64" name="TextBox 63">
          <a:extLst>
            <a:ext uri="{FF2B5EF4-FFF2-40B4-BE49-F238E27FC236}">
              <a16:creationId xmlns:a16="http://schemas.microsoft.com/office/drawing/2014/main" id="{63E3C055-4863-449D-8C27-1AB5D26422A9}"/>
            </a:ext>
          </a:extLst>
        </xdr:cNvPr>
        <xdr:cNvSpPr txBox="1"/>
      </xdr:nvSpPr>
      <xdr:spPr>
        <a:xfrm>
          <a:off x="10944225" y="2840139"/>
          <a:ext cx="15525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800" b="1">
            <a:solidFill>
              <a:schemeClr val="accent5">
                <a:lumMod val="75000"/>
              </a:schemeClr>
            </a:solidFill>
          </a:endParaRPr>
        </a:p>
      </xdr:txBody>
    </xdr:sp>
    <xdr:clientData/>
  </xdr:twoCellAnchor>
  <xdr:twoCellAnchor>
    <xdr:from>
      <xdr:col>17</xdr:col>
      <xdr:colOff>447675</xdr:colOff>
      <xdr:row>16</xdr:row>
      <xdr:rowOff>154089</xdr:rowOff>
    </xdr:from>
    <xdr:to>
      <xdr:col>20</xdr:col>
      <xdr:colOff>0</xdr:colOff>
      <xdr:row>18</xdr:row>
      <xdr:rowOff>125514</xdr:rowOff>
    </xdr:to>
    <xdr:sp macro="" textlink="pivot_table!$J$7">
      <xdr:nvSpPr>
        <xdr:cNvPr id="65" name="TextBox 64">
          <a:extLst>
            <a:ext uri="{FF2B5EF4-FFF2-40B4-BE49-F238E27FC236}">
              <a16:creationId xmlns:a16="http://schemas.microsoft.com/office/drawing/2014/main" id="{36060B4D-DA38-4A21-B3D6-FF64153C6C4C}"/>
            </a:ext>
          </a:extLst>
        </xdr:cNvPr>
        <xdr:cNvSpPr txBox="1"/>
      </xdr:nvSpPr>
      <xdr:spPr>
        <a:xfrm>
          <a:off x="11001375" y="3202089"/>
          <a:ext cx="13811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AD4BF3A-3232-473C-8E85-673377222173}" type="TxLink">
            <a:rPr lang="en-US" sz="1600" b="1" i="0" u="none" strike="noStrike">
              <a:solidFill>
                <a:srgbClr val="000000"/>
              </a:solidFill>
              <a:latin typeface="Calibri"/>
              <a:ea typeface="Calibri"/>
              <a:cs typeface="Calibri"/>
            </a:rPr>
            <a:t> 33,011,144 </a:t>
          </a:fld>
          <a:endParaRPr lang="en-US" sz="1600" b="1">
            <a:solidFill>
              <a:schemeClr val="accent5">
                <a:lumMod val="75000"/>
              </a:schemeClr>
            </a:solidFill>
          </a:endParaRPr>
        </a:p>
      </xdr:txBody>
    </xdr:sp>
    <xdr:clientData/>
  </xdr:twoCellAnchor>
  <xdr:twoCellAnchor>
    <xdr:from>
      <xdr:col>9</xdr:col>
      <xdr:colOff>390525</xdr:colOff>
      <xdr:row>11</xdr:row>
      <xdr:rowOff>57150</xdr:rowOff>
    </xdr:from>
    <xdr:to>
      <xdr:col>16</xdr:col>
      <xdr:colOff>390524</xdr:colOff>
      <xdr:row>19</xdr:row>
      <xdr:rowOff>133350</xdr:rowOff>
    </xdr:to>
    <xdr:graphicFrame macro="">
      <xdr:nvGraphicFramePr>
        <xdr:cNvPr id="66" name="Chart 65">
          <a:extLst>
            <a:ext uri="{FF2B5EF4-FFF2-40B4-BE49-F238E27FC236}">
              <a16:creationId xmlns:a16="http://schemas.microsoft.com/office/drawing/2014/main" id="{F8FAEDE0-D16E-4CBC-B8DD-2F2ABEBE40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457201</xdr:colOff>
          <xdr:row>21</xdr:row>
          <xdr:rowOff>85726</xdr:rowOff>
        </xdr:from>
        <xdr:to>
          <xdr:col>10</xdr:col>
          <xdr:colOff>247651</xdr:colOff>
          <xdr:row>29</xdr:row>
          <xdr:rowOff>133350</xdr:rowOff>
        </xdr:to>
        <xdr:sp macro="" textlink="">
          <xdr:nvSpPr>
            <xdr:cNvPr id="4098" name="Scroll Bar 2" hidden="1">
              <a:extLst>
                <a:ext uri="{63B3BB69-23CF-44E3-9099-C40C66FF867C}">
                  <a14:compatExt spid="_x0000_s4098"/>
                </a:ext>
                <a:ext uri="{FF2B5EF4-FFF2-40B4-BE49-F238E27FC236}">
                  <a16:creationId xmlns:a16="http://schemas.microsoft.com/office/drawing/2014/main" id="{A3E03D40-4716-4F2B-87E8-2E46C956174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409574</xdr:colOff>
      <xdr:row>21</xdr:row>
      <xdr:rowOff>28575</xdr:rowOff>
    </xdr:from>
    <xdr:to>
      <xdr:col>16</xdr:col>
      <xdr:colOff>190499</xdr:colOff>
      <xdr:row>29</xdr:row>
      <xdr:rowOff>152401</xdr:rowOff>
    </xdr:to>
    <xdr:graphicFrame macro="">
      <xdr:nvGraphicFramePr>
        <xdr:cNvPr id="69" name="Chart 68">
          <a:extLst>
            <a:ext uri="{FF2B5EF4-FFF2-40B4-BE49-F238E27FC236}">
              <a16:creationId xmlns:a16="http://schemas.microsoft.com/office/drawing/2014/main" id="{601A08F3-3DCA-412C-97E2-DDF5A80F65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552450</xdr:colOff>
      <xdr:row>21</xdr:row>
      <xdr:rowOff>66675</xdr:rowOff>
    </xdr:from>
    <xdr:to>
      <xdr:col>20</xdr:col>
      <xdr:colOff>400050</xdr:colOff>
      <xdr:row>29</xdr:row>
      <xdr:rowOff>152400</xdr:rowOff>
    </xdr:to>
    <xdr:graphicFrame macro="">
      <xdr:nvGraphicFramePr>
        <xdr:cNvPr id="72" name="Chart 71">
          <a:extLst>
            <a:ext uri="{FF2B5EF4-FFF2-40B4-BE49-F238E27FC236}">
              <a16:creationId xmlns:a16="http://schemas.microsoft.com/office/drawing/2014/main" id="{CCC58B16-574B-4390-B94D-8DBF85CAD8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447676</xdr:colOff>
      <xdr:row>30</xdr:row>
      <xdr:rowOff>95250</xdr:rowOff>
    </xdr:from>
    <xdr:to>
      <xdr:col>20</xdr:col>
      <xdr:colOff>476250</xdr:colOff>
      <xdr:row>36</xdr:row>
      <xdr:rowOff>57150</xdr:rowOff>
    </xdr:to>
    <mc:AlternateContent xmlns:mc="http://schemas.openxmlformats.org/markup-compatibility/2006">
      <mc:Choice xmlns:cx1="http://schemas.microsoft.com/office/drawing/2015/9/8/chartex" Requires="cx1">
        <xdr:graphicFrame macro="">
          <xdr:nvGraphicFramePr>
            <xdr:cNvPr id="73" name="Chart 72">
              <a:extLst>
                <a:ext uri="{FF2B5EF4-FFF2-40B4-BE49-F238E27FC236}">
                  <a16:creationId xmlns:a16="http://schemas.microsoft.com/office/drawing/2014/main" id="{513A4817-D30E-407F-A18B-D8907C4C0F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7953376" y="5810250"/>
              <a:ext cx="4905374" cy="1104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533401</xdr:colOff>
      <xdr:row>30</xdr:row>
      <xdr:rowOff>161925</xdr:rowOff>
    </xdr:from>
    <xdr:to>
      <xdr:col>12</xdr:col>
      <xdr:colOff>66675</xdr:colOff>
      <xdr:row>36</xdr:row>
      <xdr:rowOff>19050</xdr:rowOff>
    </xdr:to>
    <xdr:graphicFrame macro="">
      <xdr:nvGraphicFramePr>
        <xdr:cNvPr id="74" name="Chart 73">
          <a:extLst>
            <a:ext uri="{FF2B5EF4-FFF2-40B4-BE49-F238E27FC236}">
              <a16:creationId xmlns:a16="http://schemas.microsoft.com/office/drawing/2014/main" id="{FE603160-0E9B-4D86-9F97-5C3AF3D691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333375</xdr:colOff>
      <xdr:row>11</xdr:row>
      <xdr:rowOff>161924</xdr:rowOff>
    </xdr:from>
    <xdr:to>
      <xdr:col>9</xdr:col>
      <xdr:colOff>104775</xdr:colOff>
      <xdr:row>28</xdr:row>
      <xdr:rowOff>161925</xdr:rowOff>
    </xdr:to>
    <xdr:graphicFrame macro="">
      <xdr:nvGraphicFramePr>
        <xdr:cNvPr id="75" name="Chart 74">
          <a:extLst>
            <a:ext uri="{FF2B5EF4-FFF2-40B4-BE49-F238E27FC236}">
              <a16:creationId xmlns:a16="http://schemas.microsoft.com/office/drawing/2014/main" id="{9BCD0E91-4FB8-4ABC-A6E9-9054E3C4E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xdr:col>
      <xdr:colOff>149291</xdr:colOff>
      <xdr:row>16</xdr:row>
      <xdr:rowOff>180974</xdr:rowOff>
    </xdr:from>
    <xdr:to>
      <xdr:col>4</xdr:col>
      <xdr:colOff>149291</xdr:colOff>
      <xdr:row>30</xdr:row>
      <xdr:rowOff>38099</xdr:rowOff>
    </xdr:to>
    <mc:AlternateContent xmlns:mc="http://schemas.openxmlformats.org/markup-compatibility/2006">
      <mc:Choice xmlns:a14="http://schemas.microsoft.com/office/drawing/2010/main" Requires="a14">
        <xdr:graphicFrame macro="">
          <xdr:nvGraphicFramePr>
            <xdr:cNvPr id="76" name="Month 1">
              <a:extLst>
                <a:ext uri="{FF2B5EF4-FFF2-40B4-BE49-F238E27FC236}">
                  <a16:creationId xmlns:a16="http://schemas.microsoft.com/office/drawing/2014/main" id="{C268BDB0-82B9-4A7F-A43C-F255169E48EE}"/>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758891" y="322897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168341</xdr:colOff>
      <xdr:row>11</xdr:row>
      <xdr:rowOff>114299</xdr:rowOff>
    </xdr:from>
    <xdr:to>
      <xdr:col>4</xdr:col>
      <xdr:colOff>168341</xdr:colOff>
      <xdr:row>16</xdr:row>
      <xdr:rowOff>0</xdr:rowOff>
    </xdr:to>
    <mc:AlternateContent xmlns:mc="http://schemas.openxmlformats.org/markup-compatibility/2006">
      <mc:Choice xmlns:a14="http://schemas.microsoft.com/office/drawing/2010/main" Requires="a14">
        <xdr:graphicFrame macro="">
          <xdr:nvGraphicFramePr>
            <xdr:cNvPr id="77" name="Year 1">
              <a:extLst>
                <a:ext uri="{FF2B5EF4-FFF2-40B4-BE49-F238E27FC236}">
                  <a16:creationId xmlns:a16="http://schemas.microsoft.com/office/drawing/2014/main" id="{AEFF2358-58C1-4291-BAEA-0654F37E264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777941" y="2209799"/>
              <a:ext cx="1828800" cy="838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81.833778587963" createdVersion="7" refreshedVersion="7" minRefreshableVersion="3" recordCount="700" xr:uid="{217D7DD8-581B-4CEE-84A0-8B2D7250E061}">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ount="510">
        <n v="345"/>
        <n v="549"/>
        <n v="788"/>
        <n v="1725"/>
        <n v="912"/>
        <n v="2152"/>
        <n v="1527"/>
        <n v="330"/>
        <n v="766"/>
        <n v="494"/>
        <n v="2498"/>
        <n v="663"/>
        <n v="2092"/>
        <n v="1989"/>
        <n v="321"/>
        <n v="214"/>
        <n v="2145"/>
        <n v="1660"/>
        <n v="809"/>
        <n v="1785"/>
        <n v="1925"/>
        <n v="2013"/>
        <n v="2966"/>
        <n v="544"/>
        <n v="266"/>
        <n v="1940"/>
        <n v="908"/>
        <n v="1797"/>
        <n v="1945"/>
        <n v="1760"/>
        <n v="2261"/>
        <n v="736"/>
        <n v="2851"/>
        <n v="671"/>
        <n v="1514"/>
        <n v="2646"/>
        <n v="349"/>
        <n v="1778"/>
        <n v="1159"/>
        <n v="2349"/>
        <n v="1016"/>
        <n v="720"/>
        <n v="1100"/>
        <n v="1228"/>
        <n v="1389"/>
        <n v="704"/>
        <n v="1802"/>
        <n v="2136"/>
        <n v="2116"/>
        <n v="1033"/>
        <n v="1265"/>
        <n v="2297"/>
        <n v="2299"/>
        <n v="263"/>
        <n v="887"/>
        <n v="1403"/>
        <n v="727"/>
        <n v="1221"/>
        <n v="2076"/>
        <n v="1123"/>
        <n v="2436"/>
        <n v="1757"/>
        <n v="1834"/>
        <n v="1031"/>
        <n v="2215"/>
        <n v="2500"/>
        <n v="2931"/>
        <n v="1404"/>
        <n v="2763"/>
        <n v="2125"/>
        <n v="1421"/>
        <n v="588"/>
        <n v="994"/>
        <n v="1283"/>
        <n v="2409"/>
        <n v="2146"/>
        <n v="1946"/>
        <n v="386"/>
        <n v="808"/>
        <n v="1375"/>
        <n v="367"/>
        <n v="322"/>
        <n v="1857"/>
        <n v="1611"/>
        <n v="334"/>
        <n v="1775"/>
        <n v="2234"/>
        <n v="970"/>
        <n v="2682"/>
        <n v="306"/>
        <n v="1482"/>
        <n v="1804"/>
        <n v="2167"/>
        <n v="2294"/>
        <n v="1916"/>
        <n v="1870"/>
        <n v="1198"/>
        <n v="1005"/>
        <n v="1560"/>
        <n v="2706"/>
        <n v="2992"/>
        <n v="2805"/>
        <n v="655"/>
        <n v="344"/>
        <n v="2935"/>
        <n v="947"/>
        <n v="380"/>
        <n v="2416"/>
        <n v="1715"/>
        <n v="1186"/>
        <n v="623"/>
        <n v="2548"/>
        <n v="2761"/>
        <n v="442"/>
        <n v="660"/>
        <n v="2605"/>
        <n v="1770"/>
        <n v="2996"/>
        <n v="2015"/>
        <n v="1023"/>
        <n v="2821"/>
        <n v="1727"/>
        <n v="2470"/>
        <n v="1743"/>
        <n v="2222"/>
        <n v="1922"/>
        <n v="269"/>
        <n v="2536"/>
        <n v="1281"/>
        <n v="267"/>
        <n v="2007"/>
        <n v="2151"/>
        <n v="2574"/>
        <n v="2438"/>
        <n v="2954"/>
        <n v="1618.5"/>
        <n v="1321"/>
        <n v="2178"/>
        <n v="888"/>
        <n v="1513"/>
        <n v="921"/>
        <n v="2518"/>
        <n v="1899"/>
        <n v="1545"/>
        <n v="2665.5"/>
        <n v="958"/>
        <n v="615"/>
        <n v="292"/>
        <n v="974"/>
        <n v="1006"/>
        <n v="883"/>
        <n v="2472"/>
        <n v="1143"/>
        <n v="1817"/>
        <n v="1493"/>
        <n v="2161"/>
        <n v="2001"/>
        <n v="2838"/>
        <n v="2750"/>
        <n v="1953"/>
        <n v="4219.5"/>
        <n v="1686"/>
        <n v="2141"/>
        <n v="3945"/>
        <n v="2296"/>
        <n v="1030"/>
        <n v="639"/>
        <n v="1326"/>
        <n v="1858"/>
        <n v="1210"/>
        <n v="2529"/>
        <n v="1445"/>
        <n v="2671"/>
        <n v="1397"/>
        <n v="2155"/>
        <n v="2214"/>
        <n v="2301"/>
        <n v="1375.5"/>
        <n v="1830"/>
        <n v="4492.5"/>
        <n v="787"/>
        <n v="1823"/>
        <n v="747"/>
        <n v="2905"/>
        <n v="3864"/>
        <n v="362"/>
        <n v="923"/>
        <n v="943.5"/>
        <n v="986"/>
        <n v="1744"/>
        <n v="742.5"/>
        <n v="1295"/>
        <n v="2852"/>
        <n v="1142"/>
        <n v="1566"/>
        <n v="690"/>
        <n v="2363"/>
        <n v="918"/>
        <n v="1728"/>
        <n v="662"/>
        <n v="2729"/>
        <n v="1055"/>
        <n v="1084"/>
        <n v="2877"/>
        <n v="259"/>
        <n v="1101"/>
        <n v="2276"/>
        <n v="1236"/>
        <n v="941"/>
        <n v="4243.5"/>
        <n v="2580"/>
        <n v="689"/>
        <n v="1947"/>
        <n v="1958"/>
        <n v="1901"/>
        <n v="1287"/>
        <n v="1706"/>
        <n v="2434.5"/>
        <n v="1774"/>
        <n v="1570"/>
        <n v="1369.5"/>
        <n v="2009"/>
        <n v="2844"/>
        <n v="1874"/>
        <n v="1642"/>
        <n v="831"/>
        <n v="3850.5"/>
        <n v="2479"/>
        <n v="2031"/>
        <n v="2021"/>
        <n v="274"/>
        <n v="1967"/>
        <n v="1859"/>
        <n v="1138"/>
        <n v="4251"/>
        <n v="795"/>
        <n v="1414.5"/>
        <n v="2918"/>
        <n v="3450"/>
        <n v="2988"/>
        <n v="218"/>
        <n v="2074"/>
        <n v="1056"/>
        <n v="1465"/>
        <n v="2177"/>
        <n v="866"/>
        <n v="1865"/>
        <n v="1074"/>
        <n v="1907"/>
        <n v="1372"/>
        <n v="2689"/>
        <n v="2431"/>
        <n v="1683"/>
        <n v="1116"/>
        <n v="1563"/>
        <n v="991"/>
        <n v="2791"/>
        <n v="570"/>
        <n v="2487"/>
        <n v="1384.5"/>
        <n v="3627"/>
        <n v="2342"/>
        <n v="1303"/>
        <n v="2385"/>
        <n v="1607"/>
        <n v="2327"/>
        <n v="602"/>
        <n v="2620"/>
        <n v="861"/>
        <n v="2663"/>
        <n v="555"/>
        <n v="2861"/>
        <n v="807"/>
        <n v="2832"/>
        <n v="1579"/>
        <n v="1250"/>
        <n v="1350"/>
        <n v="552"/>
        <n v="3801"/>
        <n v="1117.5"/>
        <n v="562"/>
        <n v="2030"/>
        <n v="980"/>
        <n v="1460"/>
        <n v="2723"/>
        <n v="1496"/>
        <n v="952"/>
        <n v="2755"/>
        <n v="1530"/>
        <n v="1498"/>
        <n v="1987.5"/>
        <n v="1679"/>
        <n v="2198"/>
        <n v="1153"/>
        <n v="1001"/>
        <n v="1333"/>
        <n v="1884"/>
        <n v="2340"/>
        <n v="1262"/>
        <n v="1135"/>
        <n v="547"/>
        <n v="1582"/>
        <n v="1738.5"/>
        <n v="1761"/>
        <n v="448"/>
        <n v="2181"/>
        <n v="1976"/>
        <n v="1702"/>
        <n v="3513"/>
        <n v="2101"/>
        <n v="1535"/>
        <n v="1659"/>
        <n v="609"/>
        <n v="2087"/>
        <n v="3244.5"/>
        <n v="959"/>
        <n v="2747"/>
        <n v="1645"/>
        <n v="2876"/>
        <n v="1118"/>
        <n v="488"/>
        <n v="1282"/>
        <n v="257"/>
        <n v="1540"/>
        <n v="490"/>
        <n v="1362"/>
        <n v="2501"/>
        <n v="708"/>
        <n v="645"/>
        <n v="1562"/>
        <n v="711"/>
        <n v="1114"/>
        <n v="1259"/>
        <n v="1095"/>
        <n v="1366"/>
        <n v="2460"/>
        <n v="678"/>
        <n v="1598"/>
        <n v="1934"/>
        <n v="2993"/>
        <n v="598"/>
        <n v="2907"/>
        <n v="2338"/>
        <n v="635"/>
        <n v="574.5"/>
        <n v="381"/>
        <n v="422"/>
        <n v="2134"/>
        <n v="1520"/>
        <n v="436.5"/>
        <n v="1094"/>
        <n v="3802.5"/>
        <n v="1666"/>
        <n v="2321"/>
        <n v="2797"/>
        <n v="2565"/>
        <n v="2417"/>
        <n v="3675"/>
        <n v="1227"/>
        <n v="1324"/>
        <n v="245"/>
        <n v="3793.5"/>
        <n v="1307"/>
        <n v="567"/>
        <n v="2110"/>
        <n v="1269"/>
        <n v="1956"/>
        <n v="2659"/>
        <n v="1351.5"/>
        <n v="880"/>
        <n v="1867"/>
        <n v="877"/>
        <n v="2071"/>
        <n v="1694"/>
        <n v="819"/>
        <n v="1580"/>
        <n v="521"/>
        <n v="973"/>
        <n v="1038"/>
        <n v="360"/>
        <n v="2628"/>
        <n v="1630.5"/>
        <n v="2328"/>
        <n v="3445.5"/>
        <n v="2313"/>
        <n v="2072"/>
        <n v="1954"/>
        <n v="591"/>
        <n v="241"/>
        <n v="681"/>
        <n v="510"/>
        <n v="790"/>
        <n v="1596"/>
        <n v="2665"/>
        <n v="853"/>
        <n v="341"/>
        <n v="641"/>
        <n v="2807"/>
        <n v="432"/>
        <n v="579"/>
        <n v="2240"/>
        <n v="3520.5"/>
        <n v="2039"/>
        <n v="707"/>
        <n v="2532"/>
        <n v="384"/>
        <n v="472"/>
        <n v="3199.5"/>
        <n v="1937"/>
        <n v="792"/>
        <n v="2811"/>
        <n v="2441"/>
        <n v="2157"/>
        <n v="873"/>
        <n v="1122"/>
        <n v="2104.5"/>
        <n v="4026"/>
        <n v="2425.5"/>
        <n v="2394"/>
        <n v="1984"/>
        <n v="1808"/>
        <n v="1734"/>
        <n v="554"/>
        <n v="3165"/>
        <n v="2629"/>
        <n v="1433"/>
        <n v="886"/>
        <n v="2156"/>
        <n v="677"/>
        <n v="1773"/>
        <n v="2420"/>
        <n v="2734"/>
        <n v="3495"/>
        <n v="905"/>
        <n v="1594"/>
        <n v="1359"/>
        <n v="2150"/>
        <n v="1197"/>
        <n v="1233"/>
        <n v="1395"/>
        <n v="2109"/>
        <n v="3874.5"/>
        <n v="2387"/>
        <n v="270"/>
        <n v="3421.5"/>
        <n v="2521.5"/>
        <n v="2661"/>
        <n v="1531"/>
        <n v="1491"/>
        <n v="2567"/>
        <n v="1790"/>
        <n v="982.5"/>
        <n v="1298"/>
        <n v="604"/>
        <n v="2255"/>
        <n v="1249"/>
        <n v="1438.5"/>
        <n v="2641"/>
        <n v="2708"/>
        <n v="2632"/>
        <n v="1583"/>
        <n v="571"/>
        <n v="2696"/>
        <n v="1565"/>
        <n v="357"/>
        <n v="1013"/>
        <n v="3997.5"/>
        <n v="1190"/>
        <n v="410"/>
        <n v="2579"/>
        <n v="280"/>
        <n v="293"/>
        <n v="278"/>
        <n v="2428"/>
        <n v="1767"/>
        <n v="1393"/>
        <n v="801"/>
        <n v="1010"/>
        <n v="2300"/>
        <n v="2227.5"/>
        <n v="1199"/>
        <n v="200"/>
        <n v="388"/>
        <n v="260"/>
        <n v="2914"/>
        <n v="1731"/>
        <n v="700"/>
        <n v="1177"/>
        <n v="1575"/>
        <n v="606"/>
        <n v="2903"/>
        <n v="2541"/>
        <n v="2475"/>
        <n v="1174"/>
        <n v="2767"/>
        <n v="1085"/>
        <n v="546"/>
        <n v="1158"/>
        <n v="1614"/>
        <n v="2535"/>
        <n v="2559"/>
        <n v="1175"/>
        <n v="914"/>
        <n v="500"/>
        <n v="2826"/>
        <n v="865.5"/>
        <n v="492"/>
        <n v="1368"/>
        <n v="723"/>
        <n v="1806"/>
      </sharedItems>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9333106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x v="0"/>
    <n v="5"/>
    <n v="125"/>
    <n v="43125"/>
    <n v="0"/>
    <n v="43125"/>
    <n v="43.125"/>
    <n v="41400"/>
    <n v="1725"/>
    <n v="1.7250000000000001"/>
    <d v="2021-09-22T00:00:00"/>
    <x v="0"/>
    <s v="Q3"/>
    <x v="0"/>
    <s v="James Smith"/>
    <x v="0"/>
    <x v="0"/>
  </r>
  <r>
    <x v="1"/>
    <x v="1"/>
    <x v="1"/>
    <s v="None"/>
    <x v="1"/>
    <n v="10"/>
    <n v="15"/>
    <n v="8235"/>
    <n v="0"/>
    <n v="8235"/>
    <n v="8.2349999999999994"/>
    <n v="5490"/>
    <n v="2745"/>
    <n v="2.7450000000000001"/>
    <d v="2021-01-11T00:00:00"/>
    <x v="1"/>
    <s v="Q1"/>
    <x v="0"/>
    <s v="Emma Johnson"/>
    <x v="1"/>
    <x v="1"/>
  </r>
  <r>
    <x v="2"/>
    <x v="2"/>
    <x v="1"/>
    <s v="None"/>
    <x v="2"/>
    <n v="10"/>
    <n v="300"/>
    <n v="236400"/>
    <n v="0"/>
    <n v="236400"/>
    <n v="236.4"/>
    <n v="197000"/>
    <n v="39400"/>
    <n v="39.4"/>
    <d v="2022-01-27T00:00:00"/>
    <x v="1"/>
    <s v="Q1"/>
    <x v="0"/>
    <s v="Noah Williams"/>
    <x v="1"/>
    <x v="2"/>
  </r>
  <r>
    <x v="3"/>
    <x v="3"/>
    <x v="1"/>
    <s v="None"/>
    <x v="3"/>
    <n v="10"/>
    <n v="350"/>
    <n v="603750"/>
    <n v="0"/>
    <n v="603750"/>
    <n v="603.75"/>
    <n v="448500"/>
    <n v="155250"/>
    <n v="155.25"/>
    <d v="2021-08-01T00:00:00"/>
    <x v="2"/>
    <s v="Q3"/>
    <x v="0"/>
    <s v="Olivia Brown"/>
    <x v="1"/>
    <x v="3"/>
  </r>
  <r>
    <x v="4"/>
    <x v="4"/>
    <x v="1"/>
    <s v="None"/>
    <x v="4"/>
    <n v="10"/>
    <n v="12"/>
    <n v="10944"/>
    <n v="0"/>
    <n v="10944"/>
    <n v="10.944000000000001"/>
    <n v="2736"/>
    <n v="8208"/>
    <n v="8.2080000000000002"/>
    <d v="2022-07-08T00:00:00"/>
    <x v="3"/>
    <s v="Q3"/>
    <x v="0"/>
    <s v="Liam Jones"/>
    <x v="1"/>
    <x v="4"/>
  </r>
  <r>
    <x v="1"/>
    <x v="5"/>
    <x v="1"/>
    <s v="None"/>
    <x v="5"/>
    <n v="10"/>
    <n v="15"/>
    <n v="32280"/>
    <n v="0"/>
    <n v="32280"/>
    <n v="32.28"/>
    <n v="21520"/>
    <n v="10760"/>
    <n v="10.76"/>
    <d v="2022-09-28T00:00:00"/>
    <x v="0"/>
    <s v="Q3"/>
    <x v="0"/>
    <s v="Ava Davis"/>
    <x v="1"/>
    <x v="5"/>
  </r>
  <r>
    <x v="0"/>
    <x v="6"/>
    <x v="2"/>
    <s v="None"/>
    <x v="0"/>
    <n v="120"/>
    <n v="125"/>
    <n v="43125"/>
    <n v="0"/>
    <n v="43125"/>
    <n v="43.125"/>
    <n v="41400"/>
    <n v="1725"/>
    <n v="1.7250000000000001"/>
    <d v="2021-09-26T00:00:00"/>
    <x v="0"/>
    <s v="Q3"/>
    <x v="0"/>
    <s v="Ethan Miller"/>
    <x v="2"/>
    <x v="6"/>
  </r>
  <r>
    <x v="3"/>
    <x v="7"/>
    <x v="3"/>
    <s v="None"/>
    <x v="6"/>
    <n v="250"/>
    <n v="350"/>
    <n v="534450"/>
    <n v="0"/>
    <n v="534450"/>
    <n v="534.45000000000005"/>
    <n v="397020"/>
    <n v="137430"/>
    <n v="137.43"/>
    <d v="2021-02-11T00:00:00"/>
    <x v="4"/>
    <s v="Q1"/>
    <x v="0"/>
    <s v="Isabella Wilson"/>
    <x v="3"/>
    <x v="7"/>
  </r>
  <r>
    <x v="0"/>
    <x v="8"/>
    <x v="4"/>
    <s v="Low"/>
    <x v="7"/>
    <n v="3"/>
    <n v="125"/>
    <n v="41250"/>
    <n v="412.5"/>
    <n v="40837.5"/>
    <n v="40.837499999999999"/>
    <n v="39600"/>
    <n v="1237.5"/>
    <n v="1.2375"/>
    <d v="2022-01-12T00:00:00"/>
    <x v="1"/>
    <s v="Q1"/>
    <x v="0"/>
    <s v="Mason Taylor"/>
    <x v="4"/>
    <x v="0"/>
  </r>
  <r>
    <x v="4"/>
    <x v="9"/>
    <x v="4"/>
    <s v="Low"/>
    <x v="8"/>
    <n v="3"/>
    <n v="12"/>
    <n v="9192"/>
    <n v="91.92"/>
    <n v="9100.08"/>
    <n v="9.1000800000000002"/>
    <n v="2298"/>
    <n v="6802.08"/>
    <n v="6.8020800000000001"/>
    <d v="2022-04-06T00:00:00"/>
    <x v="5"/>
    <s v="Q2"/>
    <x v="0"/>
    <s v="Sophia Anderson"/>
    <x v="4"/>
    <x v="1"/>
  </r>
  <r>
    <x v="2"/>
    <x v="10"/>
    <x v="4"/>
    <s v="Low"/>
    <x v="9"/>
    <n v="3"/>
    <n v="300"/>
    <n v="148200"/>
    <n v="1482"/>
    <n v="146718"/>
    <n v="146.71799999999999"/>
    <n v="123500"/>
    <n v="23218"/>
    <n v="23.218"/>
    <d v="2021-11-19T00:00:00"/>
    <x v="6"/>
    <s v="Q4"/>
    <x v="0"/>
    <s v="Benjamin Martinez"/>
    <x v="4"/>
    <x v="2"/>
  </r>
  <r>
    <x v="2"/>
    <x v="11"/>
    <x v="0"/>
    <s v="Low"/>
    <x v="10"/>
    <n v="5"/>
    <n v="300"/>
    <n v="749400"/>
    <n v="7494"/>
    <n v="741906"/>
    <n v="741.90599999999995"/>
    <n v="624500"/>
    <n v="117406"/>
    <n v="117.40600000000001"/>
    <d v="2021-12-20T00:00:00"/>
    <x v="7"/>
    <s v="Q4"/>
    <x v="0"/>
    <s v="Mia Thomas"/>
    <x v="0"/>
    <x v="3"/>
  </r>
  <r>
    <x v="0"/>
    <x v="12"/>
    <x v="0"/>
    <s v="Low"/>
    <x v="11"/>
    <n v="5"/>
    <n v="125"/>
    <n v="82875"/>
    <n v="828.75"/>
    <n v="82046.25"/>
    <n v="82.046250000000001"/>
    <n v="79560"/>
    <n v="2486.25"/>
    <n v="2.4862500000000001"/>
    <d v="2021-02-27T00:00:00"/>
    <x v="4"/>
    <s v="Q1"/>
    <x v="0"/>
    <s v="Logan Jackson"/>
    <x v="0"/>
    <x v="4"/>
  </r>
  <r>
    <x v="4"/>
    <x v="13"/>
    <x v="1"/>
    <s v="Low"/>
    <x v="8"/>
    <n v="10"/>
    <n v="12"/>
    <n v="9192"/>
    <n v="91.92"/>
    <n v="9100.08"/>
    <n v="9.1000800000000002"/>
    <n v="2298"/>
    <n v="6802.08"/>
    <n v="6.8020800000000001"/>
    <d v="2022-07-10T00:00:00"/>
    <x v="3"/>
    <s v="Q3"/>
    <x v="0"/>
    <s v="Charlotte White"/>
    <x v="1"/>
    <x v="5"/>
  </r>
  <r>
    <x v="0"/>
    <x v="14"/>
    <x v="2"/>
    <s v="Low"/>
    <x v="11"/>
    <n v="120"/>
    <n v="125"/>
    <n v="82875"/>
    <n v="828.75"/>
    <n v="82046.25"/>
    <n v="82.046250000000001"/>
    <n v="79560"/>
    <n v="2486.25"/>
    <n v="2.4862500000000001"/>
    <d v="2022-03-29T00:00:00"/>
    <x v="8"/>
    <s v="Q1"/>
    <x v="0"/>
    <s v="Samuel Taylor"/>
    <x v="2"/>
    <x v="6"/>
  </r>
  <r>
    <x v="3"/>
    <x v="15"/>
    <x v="2"/>
    <s v="Low"/>
    <x v="12"/>
    <n v="120"/>
    <n v="7"/>
    <n v="14644"/>
    <n v="146.44"/>
    <n v="14497.56"/>
    <n v="14.49756"/>
    <n v="10460"/>
    <n v="4037.5599999999995"/>
    <n v="4.0375599999999991"/>
    <d v="2022-10-19T00:00:00"/>
    <x v="9"/>
    <s v="Q4"/>
    <x v="0"/>
    <s v="Harper Davis"/>
    <x v="2"/>
    <x v="7"/>
  </r>
  <r>
    <x v="2"/>
    <x v="16"/>
    <x v="3"/>
    <s v="Low"/>
    <x v="9"/>
    <n v="250"/>
    <n v="300"/>
    <n v="148200"/>
    <n v="1482"/>
    <n v="146718"/>
    <n v="146.71799999999999"/>
    <n v="123500"/>
    <n v="23218"/>
    <n v="23.218"/>
    <d v="2022-07-31T00:00:00"/>
    <x v="3"/>
    <s v="Q3"/>
    <x v="0"/>
    <s v="Henry Anderson"/>
    <x v="3"/>
    <x v="0"/>
  </r>
  <r>
    <x v="4"/>
    <x v="17"/>
    <x v="5"/>
    <s v="Low"/>
    <x v="13"/>
    <n v="260"/>
    <n v="12"/>
    <n v="23868"/>
    <n v="238.68"/>
    <n v="23629.32"/>
    <n v="23.62932"/>
    <n v="5967"/>
    <n v="17662.32"/>
    <n v="17.662320000000001"/>
    <d v="2022-03-29T00:00:00"/>
    <x v="8"/>
    <s v="Q1"/>
    <x v="0"/>
    <s v="Amelia Garcia"/>
    <x v="5"/>
    <x v="1"/>
  </r>
  <r>
    <x v="1"/>
    <x v="18"/>
    <x v="5"/>
    <s v="Low"/>
    <x v="14"/>
    <n v="260"/>
    <n v="15"/>
    <n v="4815"/>
    <n v="48.15"/>
    <n v="4766.8500000000004"/>
    <n v="4.7668500000000007"/>
    <n v="3210"/>
    <n v="1556.8500000000004"/>
    <n v="1.5568500000000003"/>
    <d v="2022-07-27T00:00:00"/>
    <x v="3"/>
    <s v="Q3"/>
    <x v="0"/>
    <s v="Jackson Martinez"/>
    <x v="5"/>
    <x v="2"/>
  </r>
  <r>
    <x v="2"/>
    <x v="19"/>
    <x v="4"/>
    <s v="Low"/>
    <x v="15"/>
    <n v="3"/>
    <n v="300"/>
    <n v="64200"/>
    <n v="1284"/>
    <n v="62916"/>
    <n v="62.915999999999997"/>
    <n v="53500"/>
    <n v="9416"/>
    <n v="9.4160000000000004"/>
    <d v="2021-08-30T00:00:00"/>
    <x v="2"/>
    <s v="Q3"/>
    <x v="0"/>
    <s v="Abigail Robinson"/>
    <x v="4"/>
    <x v="3"/>
  </r>
  <r>
    <x v="3"/>
    <x v="20"/>
    <x v="4"/>
    <s v="Low"/>
    <x v="16"/>
    <n v="3"/>
    <n v="7"/>
    <n v="15015"/>
    <n v="300.3"/>
    <n v="14714.7"/>
    <n v="14.714700000000001"/>
    <n v="10725"/>
    <n v="3989.7000000000007"/>
    <n v="3.9897000000000009"/>
    <d v="2021-10-15T00:00:00"/>
    <x v="9"/>
    <s v="Q4"/>
    <x v="0"/>
    <s v="Aiden Lewis"/>
    <x v="4"/>
    <x v="4"/>
  </r>
  <r>
    <x v="0"/>
    <x v="21"/>
    <x v="0"/>
    <s v="Low"/>
    <x v="17"/>
    <n v="5"/>
    <n v="125"/>
    <n v="207500"/>
    <n v="4150"/>
    <n v="203350"/>
    <n v="203.35"/>
    <n v="199200"/>
    <n v="4150"/>
    <n v="4.1500000000000004"/>
    <d v="2022-10-30T00:00:00"/>
    <x v="9"/>
    <s v="Q4"/>
    <x v="0"/>
    <s v="Emily Clark"/>
    <x v="0"/>
    <x v="5"/>
  </r>
  <r>
    <x v="0"/>
    <x v="22"/>
    <x v="1"/>
    <s v="Low"/>
    <x v="18"/>
    <n v="10"/>
    <n v="125"/>
    <n v="101125"/>
    <n v="2022.5"/>
    <n v="99102.5"/>
    <n v="99.102500000000006"/>
    <n v="97080"/>
    <n v="2022.5"/>
    <n v="2.0225"/>
    <d v="2021-12-10T00:00:00"/>
    <x v="7"/>
    <s v="Q4"/>
    <x v="0"/>
    <s v="Sebastian Lee"/>
    <x v="1"/>
    <x v="6"/>
  </r>
  <r>
    <x v="0"/>
    <x v="23"/>
    <x v="1"/>
    <s v="Low"/>
    <x v="16"/>
    <n v="10"/>
    <n v="125"/>
    <n v="268125"/>
    <n v="5362.5"/>
    <n v="262762.5"/>
    <n v="262.76249999999999"/>
    <n v="257400"/>
    <n v="5362.5"/>
    <n v="5.3624999999999998"/>
    <d v="2021-05-23T00:00:00"/>
    <x v="10"/>
    <s v="Q2"/>
    <x v="0"/>
    <s v="Elizabeth Green"/>
    <x v="1"/>
    <x v="7"/>
  </r>
  <r>
    <x v="4"/>
    <x v="24"/>
    <x v="1"/>
    <s v="Low"/>
    <x v="19"/>
    <n v="10"/>
    <n v="12"/>
    <n v="21420"/>
    <n v="428.4"/>
    <n v="20991.599999999999"/>
    <n v="20.991599999999998"/>
    <n v="5355"/>
    <n v="15636.599999999999"/>
    <n v="15.636599999999998"/>
    <d v="2021-02-18T00:00:00"/>
    <x v="4"/>
    <s v="Q1"/>
    <x v="0"/>
    <s v="Alexander Perez"/>
    <x v="1"/>
    <x v="0"/>
  </r>
  <r>
    <x v="1"/>
    <x v="25"/>
    <x v="1"/>
    <s v="Low"/>
    <x v="20"/>
    <n v="10"/>
    <n v="15"/>
    <n v="28875"/>
    <n v="577.5"/>
    <n v="28297.5"/>
    <n v="28.297499999999999"/>
    <n v="19250"/>
    <n v="9047.5"/>
    <n v="9.0474999999999994"/>
    <d v="2021-01-28T00:00:00"/>
    <x v="1"/>
    <s v="Q1"/>
    <x v="0"/>
    <s v="Avery Turner"/>
    <x v="1"/>
    <x v="1"/>
  </r>
  <r>
    <x v="3"/>
    <x v="26"/>
    <x v="1"/>
    <s v="Low"/>
    <x v="21"/>
    <n v="10"/>
    <n v="7"/>
    <n v="14091"/>
    <n v="281.82"/>
    <n v="13809.18"/>
    <n v="13.80918"/>
    <n v="10065"/>
    <n v="3744.1800000000003"/>
    <n v="3.7441800000000005"/>
    <d v="2022-12-21T00:00:00"/>
    <x v="7"/>
    <s v="Q4"/>
    <x v="0"/>
    <s v="Michael Hill"/>
    <x v="1"/>
    <x v="2"/>
  </r>
  <r>
    <x v="3"/>
    <x v="27"/>
    <x v="2"/>
    <s v="Low"/>
    <x v="22"/>
    <n v="120"/>
    <n v="350"/>
    <n v="1038100"/>
    <n v="20762"/>
    <n v="1017338"/>
    <n v="1017.338"/>
    <n v="771160"/>
    <n v="246178"/>
    <n v="246.178"/>
    <d v="2022-01-13T00:00:00"/>
    <x v="1"/>
    <s v="Q1"/>
    <x v="0"/>
    <s v="Sofia Phillips"/>
    <x v="2"/>
    <x v="3"/>
  </r>
  <r>
    <x v="0"/>
    <x v="28"/>
    <x v="2"/>
    <s v="Low"/>
    <x v="18"/>
    <n v="120"/>
    <n v="125"/>
    <n v="101125"/>
    <n v="2022.5"/>
    <n v="99102.5"/>
    <n v="99.102500000000006"/>
    <n v="97080"/>
    <n v="2022.5"/>
    <n v="2.0225"/>
    <d v="2022-11-08T00:00:00"/>
    <x v="6"/>
    <s v="Q4"/>
    <x v="0"/>
    <s v="Elijah Martin"/>
    <x v="2"/>
    <x v="4"/>
  </r>
  <r>
    <x v="0"/>
    <x v="29"/>
    <x v="2"/>
    <s v="Low"/>
    <x v="16"/>
    <n v="120"/>
    <n v="125"/>
    <n v="268125"/>
    <n v="5362.5"/>
    <n v="262762.5"/>
    <n v="262.76249999999999"/>
    <n v="257400"/>
    <n v="5362.5"/>
    <n v="5.3624999999999998"/>
    <d v="2021-01-19T00:00:00"/>
    <x v="1"/>
    <s v="Q1"/>
    <x v="0"/>
    <s v="Sophia Turner"/>
    <x v="2"/>
    <x v="5"/>
  </r>
  <r>
    <x v="3"/>
    <x v="30"/>
    <x v="2"/>
    <s v="Low"/>
    <x v="23"/>
    <n v="120"/>
    <n v="20"/>
    <n v="10880"/>
    <n v="217.6"/>
    <n v="10662.4"/>
    <n v="10.6624"/>
    <n v="5440"/>
    <n v="5222.3999999999996"/>
    <n v="5.2223999999999995"/>
    <d v="2021-07-30T00:00:00"/>
    <x v="3"/>
    <s v="Q3"/>
    <x v="0"/>
    <s v="Benjamin Lee"/>
    <x v="2"/>
    <x v="6"/>
  </r>
  <r>
    <x v="2"/>
    <x v="31"/>
    <x v="3"/>
    <s v="Low"/>
    <x v="15"/>
    <n v="250"/>
    <n v="300"/>
    <n v="64200"/>
    <n v="1284"/>
    <n v="62916"/>
    <n v="62.915999999999997"/>
    <n v="53500"/>
    <n v="9416"/>
    <n v="9.4160000000000004"/>
    <d v="2021-02-21T00:00:00"/>
    <x v="4"/>
    <s v="Q1"/>
    <x v="0"/>
    <s v="Mia White"/>
    <x v="3"/>
    <x v="7"/>
  </r>
  <r>
    <x v="3"/>
    <x v="32"/>
    <x v="3"/>
    <s v="Low"/>
    <x v="24"/>
    <n v="250"/>
    <n v="350"/>
    <n v="93100"/>
    <n v="1862"/>
    <n v="91238"/>
    <n v="91.238"/>
    <n v="69160"/>
    <n v="22078"/>
    <n v="22.077999999999999"/>
    <d v="2022-01-28T00:00:00"/>
    <x v="1"/>
    <s v="Q1"/>
    <x v="0"/>
    <s v="Logan Garcia"/>
    <x v="3"/>
    <x v="0"/>
  </r>
  <r>
    <x v="3"/>
    <x v="33"/>
    <x v="3"/>
    <s v="Low"/>
    <x v="25"/>
    <n v="250"/>
    <n v="350"/>
    <n v="679000"/>
    <n v="13580"/>
    <n v="665420"/>
    <n v="665.42"/>
    <n v="504400"/>
    <n v="161020"/>
    <n v="161.02000000000001"/>
    <d v="2022-01-12T00:00:00"/>
    <x v="1"/>
    <s v="Q1"/>
    <x v="0"/>
    <s v="Charlotte Davis"/>
    <x v="3"/>
    <x v="1"/>
  </r>
  <r>
    <x v="3"/>
    <x v="34"/>
    <x v="5"/>
    <s v="Low"/>
    <x v="22"/>
    <n v="260"/>
    <n v="350"/>
    <n v="1038100"/>
    <n v="20762"/>
    <n v="1017338"/>
    <n v="1017.338"/>
    <n v="771160"/>
    <n v="246178"/>
    <n v="246.178"/>
    <d v="2022-07-01T00:00:00"/>
    <x v="3"/>
    <s v="Q3"/>
    <x v="0"/>
    <s v="Samuel Johnson"/>
    <x v="5"/>
    <x v="2"/>
  </r>
  <r>
    <x v="4"/>
    <x v="35"/>
    <x v="4"/>
    <s v="Low"/>
    <x v="26"/>
    <n v="3"/>
    <n v="12"/>
    <n v="10896"/>
    <n v="326.88"/>
    <n v="10569.12"/>
    <n v="10.569120000000002"/>
    <n v="2724"/>
    <n v="7845.1200000000008"/>
    <n v="7.8451200000000005"/>
    <d v="2022-12-11T00:00:00"/>
    <x v="7"/>
    <s v="Q4"/>
    <x v="0"/>
    <s v="Harper Anderson"/>
    <x v="4"/>
    <x v="3"/>
  </r>
  <r>
    <x v="3"/>
    <x v="36"/>
    <x v="0"/>
    <s v="Low"/>
    <x v="27"/>
    <n v="5"/>
    <n v="350"/>
    <n v="628950"/>
    <n v="18868.5"/>
    <n v="610081.5"/>
    <n v="610.08150000000001"/>
    <n v="467220"/>
    <n v="142861.5"/>
    <n v="142.86150000000001"/>
    <d v="2021-05-16T00:00:00"/>
    <x v="10"/>
    <s v="Q2"/>
    <x v="0"/>
    <s v="Henry Martinez"/>
    <x v="0"/>
    <x v="4"/>
  </r>
  <r>
    <x v="1"/>
    <x v="37"/>
    <x v="1"/>
    <s v="Low"/>
    <x v="28"/>
    <n v="10"/>
    <n v="15"/>
    <n v="29175"/>
    <n v="875.25"/>
    <n v="28299.75"/>
    <n v="28.29975"/>
    <n v="19450"/>
    <n v="8849.75"/>
    <n v="8.8497500000000002"/>
    <d v="2022-05-02T00:00:00"/>
    <x v="10"/>
    <s v="Q2"/>
    <x v="0"/>
    <s v="Amelia Wilson"/>
    <x v="1"/>
    <x v="5"/>
  </r>
  <r>
    <x v="1"/>
    <x v="38"/>
    <x v="3"/>
    <s v="Low"/>
    <x v="28"/>
    <n v="250"/>
    <n v="15"/>
    <n v="29175"/>
    <n v="875.25"/>
    <n v="28299.75"/>
    <n v="28.29975"/>
    <n v="19450"/>
    <n v="8849.75"/>
    <n v="8.8497500000000002"/>
    <d v="2022-04-02T00:00:00"/>
    <x v="5"/>
    <s v="Q2"/>
    <x v="0"/>
    <s v="Jackson Turner"/>
    <x v="3"/>
    <x v="6"/>
  </r>
  <r>
    <x v="3"/>
    <x v="39"/>
    <x v="1"/>
    <s v="Low"/>
    <x v="29"/>
    <n v="10"/>
    <n v="7"/>
    <n v="12320"/>
    <n v="369.6"/>
    <n v="11950.4"/>
    <n v="11.9504"/>
    <n v="8800"/>
    <n v="3150.3999999999996"/>
    <n v="3.1503999999999994"/>
    <d v="2021-11-03T00:00:00"/>
    <x v="6"/>
    <s v="Q4"/>
    <x v="0"/>
    <s v="Abigail Lewis"/>
    <x v="1"/>
    <x v="7"/>
  </r>
  <r>
    <x v="1"/>
    <x v="1"/>
    <x v="1"/>
    <s v="Low"/>
    <x v="30"/>
    <n v="10"/>
    <n v="15"/>
    <n v="33915"/>
    <n v="1356.6"/>
    <n v="32558.400000000001"/>
    <n v="32.558399999999999"/>
    <n v="22610"/>
    <n v="9948.4000000000015"/>
    <n v="9.9484000000000012"/>
    <d v="2022-04-10T00:00:00"/>
    <x v="5"/>
    <s v="Q2"/>
    <x v="0"/>
    <s v="Emma Johnson"/>
    <x v="1"/>
    <x v="1"/>
  </r>
  <r>
    <x v="3"/>
    <x v="40"/>
    <x v="2"/>
    <s v="Low"/>
    <x v="31"/>
    <n v="120"/>
    <n v="20"/>
    <n v="14720"/>
    <n v="588.79999999999995"/>
    <n v="14131.2"/>
    <n v="14.131200000000002"/>
    <n v="7360"/>
    <n v="6771.2000000000007"/>
    <n v="6.7712000000000003"/>
    <d v="2022-07-12T00:00:00"/>
    <x v="3"/>
    <s v="Q3"/>
    <x v="0"/>
    <s v="Aiden Clark"/>
    <x v="2"/>
    <x v="0"/>
  </r>
  <r>
    <x v="3"/>
    <x v="41"/>
    <x v="4"/>
    <s v="Low"/>
    <x v="32"/>
    <n v="3"/>
    <n v="7"/>
    <n v="19957"/>
    <n v="798.28"/>
    <n v="19158.72"/>
    <n v="19.158720000000002"/>
    <n v="14255"/>
    <n v="4903.7200000000012"/>
    <n v="4.9037200000000007"/>
    <d v="2022-12-20T00:00:00"/>
    <x v="7"/>
    <s v="Q4"/>
    <x v="0"/>
    <s v="Emily Garcia"/>
    <x v="4"/>
    <x v="1"/>
  </r>
  <r>
    <x v="3"/>
    <x v="42"/>
    <x v="0"/>
    <s v="Low"/>
    <x v="32"/>
    <n v="5"/>
    <n v="7"/>
    <n v="19957"/>
    <n v="798.28"/>
    <n v="19158.72"/>
    <n v="19.158720000000002"/>
    <n v="14255"/>
    <n v="4903.7200000000012"/>
    <n v="4.9037200000000007"/>
    <d v="2021-07-14T00:00:00"/>
    <x v="3"/>
    <s v="Q3"/>
    <x v="0"/>
    <s v="Sebastian Phillips"/>
    <x v="0"/>
    <x v="2"/>
  </r>
  <r>
    <x v="1"/>
    <x v="25"/>
    <x v="1"/>
    <s v="Low"/>
    <x v="33"/>
    <n v="10"/>
    <n v="15"/>
    <n v="10065"/>
    <n v="402.6"/>
    <n v="9662.4"/>
    <n v="9.6623999999999999"/>
    <n v="6710"/>
    <n v="2952.3999999999996"/>
    <n v="2.9523999999999995"/>
    <d v="2021-01-15T00:00:00"/>
    <x v="1"/>
    <s v="Q1"/>
    <x v="0"/>
    <s v="Avery Turner"/>
    <x v="1"/>
    <x v="1"/>
  </r>
  <r>
    <x v="1"/>
    <x v="43"/>
    <x v="1"/>
    <s v="Low"/>
    <x v="34"/>
    <n v="10"/>
    <n v="15"/>
    <n v="22710"/>
    <n v="908.4"/>
    <n v="21801.599999999999"/>
    <n v="21.801599999999997"/>
    <n v="15140"/>
    <n v="6661.5999999999985"/>
    <n v="6.6615999999999982"/>
    <d v="2022-03-22T00:00:00"/>
    <x v="8"/>
    <s v="Q1"/>
    <x v="0"/>
    <s v="Elizabeth Martin"/>
    <x v="1"/>
    <x v="3"/>
  </r>
  <r>
    <x v="3"/>
    <x v="15"/>
    <x v="2"/>
    <s v="Low"/>
    <x v="35"/>
    <n v="120"/>
    <n v="20"/>
    <n v="52920"/>
    <n v="2116.8000000000002"/>
    <n v="50803.199999999997"/>
    <n v="50.803199999999997"/>
    <n v="26460"/>
    <n v="24343.199999999997"/>
    <n v="24.343199999999996"/>
    <d v="2022-06-05T00:00:00"/>
    <x v="11"/>
    <s v="Q2"/>
    <x v="0"/>
    <s v="Harper Davis"/>
    <x v="2"/>
    <x v="7"/>
  </r>
  <r>
    <x v="3"/>
    <x v="32"/>
    <x v="3"/>
    <s v="Low"/>
    <x v="36"/>
    <n v="250"/>
    <n v="350"/>
    <n v="122150"/>
    <n v="4886"/>
    <n v="117264"/>
    <n v="117.264"/>
    <n v="90740"/>
    <n v="26524"/>
    <n v="26.524000000000001"/>
    <d v="2021-02-16T00:00:00"/>
    <x v="4"/>
    <s v="Q1"/>
    <x v="0"/>
    <s v="Logan Garcia"/>
    <x v="3"/>
    <x v="0"/>
  </r>
  <r>
    <x v="1"/>
    <x v="44"/>
    <x v="3"/>
    <s v="Low"/>
    <x v="34"/>
    <n v="250"/>
    <n v="15"/>
    <n v="22710"/>
    <n v="908.4"/>
    <n v="21801.599999999999"/>
    <n v="21.801599999999997"/>
    <n v="15140"/>
    <n v="6661.5999999999985"/>
    <n v="6.6615999999999982"/>
    <d v="2021-09-15T00:00:00"/>
    <x v="0"/>
    <s v="Q3"/>
    <x v="0"/>
    <s v="Alexander Hill"/>
    <x v="3"/>
    <x v="4"/>
  </r>
  <r>
    <x v="1"/>
    <x v="45"/>
    <x v="5"/>
    <s v="Low"/>
    <x v="33"/>
    <n v="260"/>
    <n v="15"/>
    <n v="10065"/>
    <n v="402.6"/>
    <n v="9662.4"/>
    <n v="9.6623999999999999"/>
    <n v="6710"/>
    <n v="2952.3999999999996"/>
    <n v="2.9523999999999995"/>
    <d v="2022-10-19T00:00:00"/>
    <x v="9"/>
    <s v="Q4"/>
    <x v="0"/>
    <s v="Avery Anderson"/>
    <x v="5"/>
    <x v="5"/>
  </r>
  <r>
    <x v="3"/>
    <x v="46"/>
    <x v="5"/>
    <s v="Low"/>
    <x v="37"/>
    <n v="260"/>
    <n v="350"/>
    <n v="622300"/>
    <n v="24892"/>
    <n v="597408"/>
    <n v="597.40800000000002"/>
    <n v="462280"/>
    <n v="135128"/>
    <n v="135.12799999999999"/>
    <d v="2021-12-31T00:00:00"/>
    <x v="7"/>
    <s v="Q4"/>
    <x v="0"/>
    <s v="Michael Wilson"/>
    <x v="5"/>
    <x v="6"/>
  </r>
  <r>
    <x v="3"/>
    <x v="36"/>
    <x v="0"/>
    <s v="Medium"/>
    <x v="38"/>
    <n v="5"/>
    <n v="7"/>
    <n v="8113"/>
    <n v="405.65"/>
    <n v="7707.35"/>
    <n v="7.7073499999999999"/>
    <n v="5795"/>
    <n v="1912.3500000000004"/>
    <n v="1.9123500000000004"/>
    <d v="2022-08-17T00:00:00"/>
    <x v="2"/>
    <s v="Q3"/>
    <x v="0"/>
    <s v="Henry Martinez"/>
    <x v="0"/>
    <x v="4"/>
  </r>
  <r>
    <x v="3"/>
    <x v="3"/>
    <x v="1"/>
    <s v="Medium"/>
    <x v="39"/>
    <n v="10"/>
    <n v="7"/>
    <n v="16443"/>
    <n v="822.15"/>
    <n v="15620.85"/>
    <n v="15.620850000000001"/>
    <n v="11745"/>
    <n v="3875.8500000000004"/>
    <n v="3.8758500000000002"/>
    <d v="2022-09-28T00:00:00"/>
    <x v="0"/>
    <s v="Q3"/>
    <x v="0"/>
    <s v="Olivia Brown"/>
    <x v="1"/>
    <x v="3"/>
  </r>
  <r>
    <x v="3"/>
    <x v="34"/>
    <x v="5"/>
    <s v="Medium"/>
    <x v="38"/>
    <n v="260"/>
    <n v="7"/>
    <n v="8113"/>
    <n v="405.65"/>
    <n v="7707.35"/>
    <n v="7.7073499999999999"/>
    <n v="5795"/>
    <n v="1912.3500000000004"/>
    <n v="1.9123500000000004"/>
    <d v="2021-03-28T00:00:00"/>
    <x v="8"/>
    <s v="Q1"/>
    <x v="0"/>
    <s v="Samuel Johnson"/>
    <x v="5"/>
    <x v="2"/>
  </r>
  <r>
    <x v="3"/>
    <x v="47"/>
    <x v="4"/>
    <s v="Medium"/>
    <x v="40"/>
    <n v="3"/>
    <n v="7"/>
    <n v="7112"/>
    <n v="355.6"/>
    <n v="6756.4"/>
    <n v="6.7563999999999993"/>
    <n v="5080"/>
    <n v="1676.3999999999996"/>
    <n v="1.6763999999999997"/>
    <d v="2022-05-24T00:00:00"/>
    <x v="10"/>
    <s v="Q2"/>
    <x v="0"/>
    <s v="Sofia Turner"/>
    <x v="4"/>
    <x v="7"/>
  </r>
  <r>
    <x v="3"/>
    <x v="48"/>
    <x v="0"/>
    <s v="Medium"/>
    <x v="41"/>
    <n v="5"/>
    <n v="350"/>
    <n v="252000"/>
    <n v="12600"/>
    <n v="239400"/>
    <n v="239.4"/>
    <n v="187200"/>
    <n v="52200"/>
    <n v="52.2"/>
    <d v="2021-04-08T00:00:00"/>
    <x v="5"/>
    <s v="Q2"/>
    <x v="0"/>
    <s v="Elijah Perez"/>
    <x v="0"/>
    <x v="0"/>
  </r>
  <r>
    <x v="2"/>
    <x v="49"/>
    <x v="0"/>
    <s v="Medium"/>
    <x v="42"/>
    <n v="5"/>
    <n v="300"/>
    <n v="330000"/>
    <n v="16500"/>
    <n v="313500"/>
    <n v="313.5"/>
    <n v="275000"/>
    <n v="38500"/>
    <n v="38.5"/>
    <d v="2021-01-20T00:00:00"/>
    <x v="1"/>
    <s v="Q1"/>
    <x v="0"/>
    <s v="Mia Hill"/>
    <x v="0"/>
    <x v="1"/>
  </r>
  <r>
    <x v="3"/>
    <x v="3"/>
    <x v="1"/>
    <s v="Medium"/>
    <x v="43"/>
    <n v="10"/>
    <n v="350"/>
    <n v="429800"/>
    <n v="21490"/>
    <n v="408310"/>
    <n v="408.31"/>
    <n v="319280"/>
    <n v="89030"/>
    <n v="89.03"/>
    <d v="2021-01-09T00:00:00"/>
    <x v="1"/>
    <s v="Q1"/>
    <x v="0"/>
    <s v="Olivia Brown"/>
    <x v="1"/>
    <x v="3"/>
  </r>
  <r>
    <x v="3"/>
    <x v="3"/>
    <x v="1"/>
    <s v="Medium"/>
    <x v="44"/>
    <n v="10"/>
    <n v="20"/>
    <n v="27780"/>
    <n v="1389"/>
    <n v="26391"/>
    <n v="26.390999999999998"/>
    <n v="13890"/>
    <n v="12501"/>
    <n v="12.500999999999999"/>
    <d v="2021-12-16T00:00:00"/>
    <x v="7"/>
    <s v="Q4"/>
    <x v="0"/>
    <s v="Olivia Brown"/>
    <x v="1"/>
    <x v="3"/>
  </r>
  <r>
    <x v="0"/>
    <x v="50"/>
    <x v="1"/>
    <s v="Medium"/>
    <x v="45"/>
    <n v="10"/>
    <n v="125"/>
    <n v="88000"/>
    <n v="4400"/>
    <n v="83600"/>
    <n v="83.6"/>
    <n v="84480"/>
    <n v="-880"/>
    <n v="-0.88"/>
    <d v="2021-07-25T00:00:00"/>
    <x v="3"/>
    <s v="Q3"/>
    <x v="0"/>
    <s v="Logan Phillips"/>
    <x v="1"/>
    <x v="2"/>
  </r>
  <r>
    <x v="3"/>
    <x v="3"/>
    <x v="1"/>
    <s v="Medium"/>
    <x v="46"/>
    <n v="10"/>
    <n v="20"/>
    <n v="36040"/>
    <n v="1802"/>
    <n v="34238"/>
    <n v="34.238"/>
    <n v="18020"/>
    <n v="16218"/>
    <n v="16.218"/>
    <d v="2021-09-30T00:00:00"/>
    <x v="0"/>
    <s v="Q3"/>
    <x v="0"/>
    <s v="Olivia Brown"/>
    <x v="1"/>
    <x v="3"/>
  </r>
  <r>
    <x v="3"/>
    <x v="51"/>
    <x v="1"/>
    <s v="Medium"/>
    <x v="47"/>
    <n v="10"/>
    <n v="7"/>
    <n v="14952"/>
    <n v="747.6"/>
    <n v="14204.4"/>
    <n v="14.2044"/>
    <n v="10680"/>
    <n v="3524.3999999999996"/>
    <n v="3.5243999999999995"/>
    <d v="2021-07-22T00:00:00"/>
    <x v="3"/>
    <s v="Q3"/>
    <x v="0"/>
    <s v="Charlotte Martin"/>
    <x v="1"/>
    <x v="3"/>
  </r>
  <r>
    <x v="1"/>
    <x v="37"/>
    <x v="1"/>
    <s v="Medium"/>
    <x v="48"/>
    <n v="10"/>
    <n v="15"/>
    <n v="31740"/>
    <n v="1587"/>
    <n v="30153"/>
    <n v="30.152999999999999"/>
    <n v="21160"/>
    <n v="8993"/>
    <n v="8.9930000000000003"/>
    <d v="2022-03-16T00:00:00"/>
    <x v="8"/>
    <s v="Q1"/>
    <x v="0"/>
    <s v="Amelia Wilson"/>
    <x v="1"/>
    <x v="5"/>
  </r>
  <r>
    <x v="0"/>
    <x v="52"/>
    <x v="2"/>
    <s v="Medium"/>
    <x v="45"/>
    <n v="120"/>
    <n v="125"/>
    <n v="88000"/>
    <n v="4400"/>
    <n v="83600"/>
    <n v="83.6"/>
    <n v="84480"/>
    <n v="-880"/>
    <n v="-0.88"/>
    <d v="2021-04-25T00:00:00"/>
    <x v="5"/>
    <s v="Q2"/>
    <x v="0"/>
    <s v="Samuel Hill"/>
    <x v="2"/>
    <x v="4"/>
  </r>
  <r>
    <x v="3"/>
    <x v="53"/>
    <x v="2"/>
    <s v="Medium"/>
    <x v="49"/>
    <n v="120"/>
    <n v="20"/>
    <n v="20660"/>
    <n v="1033"/>
    <n v="19627"/>
    <n v="19.626999999999999"/>
    <n v="10330"/>
    <n v="9297"/>
    <n v="9.2970000000000006"/>
    <d v="2022-10-28T00:00:00"/>
    <x v="9"/>
    <s v="Q4"/>
    <x v="0"/>
    <s v="Harper Wilson"/>
    <x v="2"/>
    <x v="5"/>
  </r>
  <r>
    <x v="3"/>
    <x v="54"/>
    <x v="3"/>
    <s v="Medium"/>
    <x v="44"/>
    <n v="250"/>
    <n v="20"/>
    <n v="27780"/>
    <n v="1389"/>
    <n v="26391"/>
    <n v="26.390999999999998"/>
    <n v="13890"/>
    <n v="12501"/>
    <n v="12.500999999999999"/>
    <d v="2021-09-07T00:00:00"/>
    <x v="0"/>
    <s v="Q3"/>
    <x v="0"/>
    <s v="Henry Turner"/>
    <x v="3"/>
    <x v="6"/>
  </r>
  <r>
    <x v="3"/>
    <x v="32"/>
    <x v="3"/>
    <s v="Medium"/>
    <x v="50"/>
    <n v="250"/>
    <n v="20"/>
    <n v="25300"/>
    <n v="1265"/>
    <n v="24035"/>
    <n v="24.035"/>
    <n v="12650"/>
    <n v="11385"/>
    <n v="11.385"/>
    <d v="2021-07-03T00:00:00"/>
    <x v="3"/>
    <s v="Q3"/>
    <x v="0"/>
    <s v="Logan Garcia"/>
    <x v="3"/>
    <x v="0"/>
  </r>
  <r>
    <x v="3"/>
    <x v="55"/>
    <x v="3"/>
    <s v="Medium"/>
    <x v="51"/>
    <n v="250"/>
    <n v="20"/>
    <n v="45940"/>
    <n v="2297"/>
    <n v="43643"/>
    <n v="43.643000000000001"/>
    <n v="22970"/>
    <n v="20673"/>
    <n v="20.672999999999998"/>
    <d v="2021-07-31T00:00:00"/>
    <x v="3"/>
    <s v="Q3"/>
    <x v="0"/>
    <s v="Amelia Perez"/>
    <x v="3"/>
    <x v="7"/>
  </r>
  <r>
    <x v="3"/>
    <x v="46"/>
    <x v="5"/>
    <s v="Medium"/>
    <x v="43"/>
    <n v="260"/>
    <n v="350"/>
    <n v="429800"/>
    <n v="21490"/>
    <n v="408310"/>
    <n v="408.31"/>
    <n v="319280"/>
    <n v="89030"/>
    <n v="89.03"/>
    <d v="2022-01-11T00:00:00"/>
    <x v="1"/>
    <s v="Q1"/>
    <x v="0"/>
    <s v="Michael Wilson"/>
    <x v="5"/>
    <x v="6"/>
  </r>
  <r>
    <x v="4"/>
    <x v="35"/>
    <x v="4"/>
    <s v="Medium"/>
    <x v="52"/>
    <n v="3"/>
    <n v="12"/>
    <n v="27588"/>
    <n v="1655.28"/>
    <n v="25932.720000000001"/>
    <n v="25.93272"/>
    <n v="6897"/>
    <n v="19035.72"/>
    <n v="19.035720000000001"/>
    <d v="2022-01-01T00:00:00"/>
    <x v="1"/>
    <s v="Q1"/>
    <x v="0"/>
    <s v="Harper Anderson"/>
    <x v="4"/>
    <x v="3"/>
  </r>
  <r>
    <x v="3"/>
    <x v="56"/>
    <x v="4"/>
    <s v="Medium"/>
    <x v="53"/>
    <n v="3"/>
    <n v="7"/>
    <n v="1841"/>
    <n v="110.46"/>
    <n v="1730.54"/>
    <n v="1.73054"/>
    <n v="1315"/>
    <n v="415.53999999999996"/>
    <n v="0.41553999999999996"/>
    <d v="2021-04-15T00:00:00"/>
    <x v="5"/>
    <s v="Q2"/>
    <x v="0"/>
    <s v="Jackson Hill"/>
    <x v="4"/>
    <x v="0"/>
  </r>
  <r>
    <x v="0"/>
    <x v="57"/>
    <x v="4"/>
    <s v="Medium"/>
    <x v="54"/>
    <n v="3"/>
    <n v="125"/>
    <n v="110875"/>
    <n v="6652.5"/>
    <n v="104222.5"/>
    <n v="104.2225"/>
    <n v="106440"/>
    <n v="-2217.5"/>
    <n v="-2.2174999999999998"/>
    <d v="2022-08-16T00:00:00"/>
    <x v="2"/>
    <s v="Q3"/>
    <x v="0"/>
    <s v="Abigail Phillips"/>
    <x v="4"/>
    <x v="1"/>
  </r>
  <r>
    <x v="3"/>
    <x v="58"/>
    <x v="0"/>
    <s v="Medium"/>
    <x v="55"/>
    <n v="5"/>
    <n v="7"/>
    <n v="9821"/>
    <n v="589.26"/>
    <n v="9231.74"/>
    <n v="9.2317400000000003"/>
    <n v="7015"/>
    <n v="2216.7399999999998"/>
    <n v="2.2167399999999997"/>
    <d v="2022-09-25T00:00:00"/>
    <x v="0"/>
    <s v="Q3"/>
    <x v="0"/>
    <s v="Aiden Martin"/>
    <x v="0"/>
    <x v="2"/>
  </r>
  <r>
    <x v="4"/>
    <x v="59"/>
    <x v="1"/>
    <s v="Medium"/>
    <x v="52"/>
    <n v="10"/>
    <n v="12"/>
    <n v="27588"/>
    <n v="1655.28"/>
    <n v="25932.720000000001"/>
    <n v="25.93272"/>
    <n v="6897"/>
    <n v="19035.72"/>
    <n v="19.035720000000001"/>
    <d v="2021-04-25T00:00:00"/>
    <x v="5"/>
    <s v="Q2"/>
    <x v="0"/>
    <s v="Emily Garcia"/>
    <x v="1"/>
    <x v="3"/>
  </r>
  <r>
    <x v="3"/>
    <x v="26"/>
    <x v="1"/>
    <s v="Medium"/>
    <x v="56"/>
    <n v="10"/>
    <n v="350"/>
    <n v="254450"/>
    <n v="15267"/>
    <n v="239183"/>
    <n v="239.18299999999999"/>
    <n v="189020"/>
    <n v="50163"/>
    <n v="50.162999999999997"/>
    <d v="2022-04-19T00:00:00"/>
    <x v="5"/>
    <s v="Q2"/>
    <x v="0"/>
    <s v="Michael Hill"/>
    <x v="1"/>
    <x v="2"/>
  </r>
  <r>
    <x v="2"/>
    <x v="60"/>
    <x v="2"/>
    <s v="Medium"/>
    <x v="57"/>
    <n v="120"/>
    <n v="300"/>
    <n v="366300"/>
    <n v="21978"/>
    <n v="344322"/>
    <n v="344.322"/>
    <n v="305250"/>
    <n v="39072"/>
    <n v="39.072000000000003"/>
    <d v="2021-05-25T00:00:00"/>
    <x v="10"/>
    <s v="Q2"/>
    <x v="0"/>
    <s v="Benjamin Martin"/>
    <x v="2"/>
    <x v="4"/>
  </r>
  <r>
    <x v="3"/>
    <x v="53"/>
    <x v="2"/>
    <s v="Medium"/>
    <x v="58"/>
    <n v="120"/>
    <n v="350"/>
    <n v="726600"/>
    <n v="43596"/>
    <n v="683004"/>
    <n v="683.00400000000002"/>
    <n v="539760"/>
    <n v="143244"/>
    <n v="143.244"/>
    <d v="2021-09-24T00:00:00"/>
    <x v="0"/>
    <s v="Q3"/>
    <x v="0"/>
    <s v="Harper Wilson"/>
    <x v="2"/>
    <x v="5"/>
  </r>
  <r>
    <x v="2"/>
    <x v="61"/>
    <x v="3"/>
    <s v="Medium"/>
    <x v="57"/>
    <n v="250"/>
    <n v="300"/>
    <n v="366300"/>
    <n v="21978"/>
    <n v="344322"/>
    <n v="344.322"/>
    <n v="305250"/>
    <n v="39072"/>
    <n v="39.072000000000003"/>
    <d v="2021-08-20T00:00:00"/>
    <x v="2"/>
    <s v="Q3"/>
    <x v="0"/>
    <s v="Mia Lewis"/>
    <x v="3"/>
    <x v="5"/>
  </r>
  <r>
    <x v="3"/>
    <x v="33"/>
    <x v="3"/>
    <s v="Medium"/>
    <x v="59"/>
    <n v="250"/>
    <n v="20"/>
    <n v="22460"/>
    <n v="1347.6"/>
    <n v="21112.400000000001"/>
    <n v="21.112400000000001"/>
    <n v="11230"/>
    <n v="9882.4000000000015"/>
    <n v="9.8824000000000023"/>
    <d v="2022-07-25T00:00:00"/>
    <x v="3"/>
    <s v="Q3"/>
    <x v="0"/>
    <s v="Charlotte Davis"/>
    <x v="3"/>
    <x v="1"/>
  </r>
  <r>
    <x v="2"/>
    <x v="62"/>
    <x v="3"/>
    <s v="Medium"/>
    <x v="60"/>
    <n v="250"/>
    <n v="300"/>
    <n v="730800"/>
    <n v="43848"/>
    <n v="686952"/>
    <n v="686.952"/>
    <n v="609000"/>
    <n v="77952"/>
    <n v="77.951999999999998"/>
    <d v="2021-03-05T00:00:00"/>
    <x v="8"/>
    <s v="Q1"/>
    <x v="0"/>
    <s v="Logan Clark"/>
    <x v="3"/>
    <x v="6"/>
  </r>
  <r>
    <x v="3"/>
    <x v="63"/>
    <x v="5"/>
    <s v="Medium"/>
    <x v="56"/>
    <n v="260"/>
    <n v="350"/>
    <n v="254450"/>
    <n v="15267"/>
    <n v="239183"/>
    <n v="239.18299999999999"/>
    <n v="189020"/>
    <n v="50163"/>
    <n v="50.162999999999997"/>
    <d v="2022-02-21T00:00:00"/>
    <x v="4"/>
    <s v="Q1"/>
    <x v="0"/>
    <s v="Charlotte Anderson"/>
    <x v="5"/>
    <x v="7"/>
  </r>
  <r>
    <x v="3"/>
    <x v="64"/>
    <x v="5"/>
    <s v="Medium"/>
    <x v="55"/>
    <n v="260"/>
    <n v="7"/>
    <n v="9821"/>
    <n v="589.26"/>
    <n v="9231.74"/>
    <n v="9.2317400000000003"/>
    <n v="7015"/>
    <n v="2216.7399999999998"/>
    <n v="2.2167399999999997"/>
    <d v="2021-09-08T00:00:00"/>
    <x v="0"/>
    <s v="Q3"/>
    <x v="0"/>
    <s v="Samuel Wilson"/>
    <x v="5"/>
    <x v="0"/>
  </r>
  <r>
    <x v="3"/>
    <x v="64"/>
    <x v="5"/>
    <s v="Medium"/>
    <x v="58"/>
    <n v="260"/>
    <n v="350"/>
    <n v="726600"/>
    <n v="43596"/>
    <n v="683004"/>
    <n v="683.00400000000002"/>
    <n v="539760"/>
    <n v="143244"/>
    <n v="143.244"/>
    <d v="2022-08-21T00:00:00"/>
    <x v="2"/>
    <s v="Q3"/>
    <x v="0"/>
    <s v="Samuel Wilson"/>
    <x v="5"/>
    <x v="0"/>
  </r>
  <r>
    <x v="3"/>
    <x v="58"/>
    <x v="0"/>
    <s v="Medium"/>
    <x v="61"/>
    <n v="5"/>
    <n v="20"/>
    <n v="35140"/>
    <n v="2108.4"/>
    <n v="33031.599999999999"/>
    <n v="33.031599999999997"/>
    <n v="17570"/>
    <n v="15461.599999999999"/>
    <n v="15.461599999999999"/>
    <d v="2022-05-18T00:00:00"/>
    <x v="10"/>
    <s v="Q2"/>
    <x v="0"/>
    <s v="Aiden Martin"/>
    <x v="0"/>
    <x v="2"/>
  </r>
  <r>
    <x v="3"/>
    <x v="51"/>
    <x v="1"/>
    <s v="Medium"/>
    <x v="61"/>
    <n v="10"/>
    <n v="20"/>
    <n v="35140"/>
    <n v="2108.4"/>
    <n v="33031.599999999999"/>
    <n v="33.031599999999997"/>
    <n v="17570"/>
    <n v="15461.599999999999"/>
    <n v="15.461599999999999"/>
    <d v="2022-08-29T00:00:00"/>
    <x v="2"/>
    <s v="Q3"/>
    <x v="0"/>
    <s v="Charlotte Martin"/>
    <x v="1"/>
    <x v="3"/>
  </r>
  <r>
    <x v="3"/>
    <x v="65"/>
    <x v="4"/>
    <s v="Medium"/>
    <x v="62"/>
    <n v="3"/>
    <n v="20"/>
    <n v="36680"/>
    <n v="2567.6"/>
    <n v="34112.400000000001"/>
    <n v="34.112400000000001"/>
    <n v="18340"/>
    <n v="15772.400000000001"/>
    <n v="15.772400000000001"/>
    <d v="2022-04-23T00:00:00"/>
    <x v="5"/>
    <s v="Q2"/>
    <x v="0"/>
    <s v="Harper Turner"/>
    <x v="4"/>
    <x v="1"/>
  </r>
  <r>
    <x v="3"/>
    <x v="51"/>
    <x v="1"/>
    <s v="Medium"/>
    <x v="63"/>
    <n v="10"/>
    <n v="7"/>
    <n v="7217"/>
    <n v="505.19"/>
    <n v="6711.81"/>
    <n v="6.7118100000000007"/>
    <n v="5155"/>
    <n v="1556.8100000000004"/>
    <n v="1.5568100000000005"/>
    <d v="2022-02-06T00:00:00"/>
    <x v="4"/>
    <s v="Q1"/>
    <x v="0"/>
    <s v="Charlotte Martin"/>
    <x v="1"/>
    <x v="3"/>
  </r>
  <r>
    <x v="4"/>
    <x v="66"/>
    <x v="3"/>
    <s v="Medium"/>
    <x v="64"/>
    <n v="250"/>
    <n v="12"/>
    <n v="26580"/>
    <n v="1860.6"/>
    <n v="24719.4"/>
    <n v="24.7194"/>
    <n v="6645"/>
    <n v="18074.400000000001"/>
    <n v="18.074400000000001"/>
    <d v="2021-01-02T00:00:00"/>
    <x v="1"/>
    <s v="Q1"/>
    <x v="0"/>
    <s v="Henry Phillips"/>
    <x v="3"/>
    <x v="2"/>
  </r>
  <r>
    <x v="0"/>
    <x v="67"/>
    <x v="0"/>
    <s v="Medium"/>
    <x v="65"/>
    <n v="5"/>
    <n v="125"/>
    <n v="312500"/>
    <n v="21875"/>
    <n v="290625"/>
    <n v="290.625"/>
    <n v="300000"/>
    <n v="-9375"/>
    <n v="-9.375"/>
    <d v="2021-03-13T00:00:00"/>
    <x v="8"/>
    <s v="Q1"/>
    <x v="0"/>
    <s v="Amelia Martin"/>
    <x v="0"/>
    <x v="3"/>
  </r>
  <r>
    <x v="1"/>
    <x v="25"/>
    <x v="1"/>
    <s v="Medium"/>
    <x v="66"/>
    <n v="10"/>
    <n v="15"/>
    <n v="43965"/>
    <n v="3077.55"/>
    <n v="40887.449999999997"/>
    <n v="40.887449999999994"/>
    <n v="29310"/>
    <n v="11577.449999999997"/>
    <n v="11.577449999999997"/>
    <d v="2021-09-12T00:00:00"/>
    <x v="0"/>
    <s v="Q3"/>
    <x v="0"/>
    <s v="Avery Turner"/>
    <x v="1"/>
    <x v="1"/>
  </r>
  <r>
    <x v="2"/>
    <x v="68"/>
    <x v="1"/>
    <s v="Medium"/>
    <x v="59"/>
    <n v="10"/>
    <n v="300"/>
    <n v="336900"/>
    <n v="23583"/>
    <n v="313317"/>
    <n v="313.31700000000001"/>
    <n v="280750"/>
    <n v="32567"/>
    <n v="32.567"/>
    <d v="2021-06-16T00:00:00"/>
    <x v="11"/>
    <s v="Q2"/>
    <x v="0"/>
    <s v="Jackson Hill"/>
    <x v="1"/>
    <x v="4"/>
  </r>
  <r>
    <x v="2"/>
    <x v="69"/>
    <x v="1"/>
    <s v="Medium"/>
    <x v="67"/>
    <n v="10"/>
    <n v="300"/>
    <n v="421200"/>
    <n v="29484"/>
    <n v="391716"/>
    <n v="391.71600000000001"/>
    <n v="351000"/>
    <n v="40716"/>
    <n v="40.716000000000001"/>
    <d v="2022-05-19T00:00:00"/>
    <x v="10"/>
    <s v="Q2"/>
    <x v="0"/>
    <s v="Abigail Garcia"/>
    <x v="1"/>
    <x v="5"/>
  </r>
  <r>
    <x v="4"/>
    <x v="70"/>
    <x v="1"/>
    <s v="Medium"/>
    <x v="68"/>
    <n v="10"/>
    <n v="12"/>
    <n v="33156"/>
    <n v="2320.92"/>
    <n v="30835.08"/>
    <n v="30.835080000000001"/>
    <n v="8289"/>
    <n v="22546.080000000002"/>
    <n v="22.546080000000003"/>
    <d v="2021-04-07T00:00:00"/>
    <x v="5"/>
    <s v="Q2"/>
    <x v="0"/>
    <s v="Aiden Perez"/>
    <x v="1"/>
    <x v="6"/>
  </r>
  <r>
    <x v="3"/>
    <x v="71"/>
    <x v="1"/>
    <s v="Medium"/>
    <x v="69"/>
    <n v="10"/>
    <n v="7"/>
    <n v="14875"/>
    <n v="1041.25"/>
    <n v="13833.75"/>
    <n v="13.83375"/>
    <n v="10625"/>
    <n v="3208.75"/>
    <n v="3.2087500000000002"/>
    <d v="2022-06-14T00:00:00"/>
    <x v="11"/>
    <s v="Q2"/>
    <x v="0"/>
    <s v="Emily Hill"/>
    <x v="1"/>
    <x v="7"/>
  </r>
  <r>
    <x v="3"/>
    <x v="40"/>
    <x v="2"/>
    <s v="Medium"/>
    <x v="70"/>
    <n v="120"/>
    <n v="20"/>
    <n v="28420"/>
    <n v="1989.4"/>
    <n v="26430.6"/>
    <n v="26.430599999999998"/>
    <n v="14210"/>
    <n v="12220.599999999999"/>
    <n v="12.220599999999999"/>
    <d v="2022-02-11T00:00:00"/>
    <x v="4"/>
    <s v="Q1"/>
    <x v="0"/>
    <s v="Aiden Clark"/>
    <x v="2"/>
    <x v="0"/>
  </r>
  <r>
    <x v="3"/>
    <x v="27"/>
    <x v="2"/>
    <s v="Medium"/>
    <x v="71"/>
    <n v="120"/>
    <n v="20"/>
    <n v="11760"/>
    <n v="823.2"/>
    <n v="10936.8"/>
    <n v="10.9368"/>
    <n v="5880"/>
    <n v="5056.7999999999993"/>
    <n v="5.0567999999999991"/>
    <d v="2022-05-05T00:00:00"/>
    <x v="10"/>
    <s v="Q2"/>
    <x v="0"/>
    <s v="Sofia Phillips"/>
    <x v="2"/>
    <x v="3"/>
  </r>
  <r>
    <x v="0"/>
    <x v="72"/>
    <x v="5"/>
    <s v="Medium"/>
    <x v="72"/>
    <n v="260"/>
    <n v="125"/>
    <n v="124250"/>
    <n v="8697.5"/>
    <n v="115552.5"/>
    <n v="115.55249999999999"/>
    <n v="119280"/>
    <n v="-3727.5"/>
    <n v="-3.7275"/>
    <d v="2022-06-06T00:00:00"/>
    <x v="11"/>
    <s v="Q2"/>
    <x v="0"/>
    <s v="Benjamin Phillips"/>
    <x v="5"/>
    <x v="0"/>
  </r>
  <r>
    <x v="2"/>
    <x v="73"/>
    <x v="0"/>
    <s v="Medium"/>
    <x v="73"/>
    <n v="5"/>
    <n v="300"/>
    <n v="384900"/>
    <n v="30792"/>
    <n v="354108"/>
    <n v="354.108"/>
    <n v="320750"/>
    <n v="33358"/>
    <n v="33.357999999999997"/>
    <d v="2021-08-13T00:00:00"/>
    <x v="2"/>
    <s v="Q3"/>
    <x v="0"/>
    <s v="Mia Turner"/>
    <x v="0"/>
    <x v="1"/>
  </r>
  <r>
    <x v="3"/>
    <x v="71"/>
    <x v="1"/>
    <s v="Medium"/>
    <x v="74"/>
    <n v="10"/>
    <n v="7"/>
    <n v="16863"/>
    <n v="1349.04"/>
    <n v="15513.96"/>
    <n v="15.513959999999999"/>
    <n v="12045"/>
    <n v="3468.9599999999991"/>
    <n v="3.4689599999999992"/>
    <d v="2022-11-14T00:00:00"/>
    <x v="6"/>
    <s v="Q4"/>
    <x v="0"/>
    <s v="Emily Hill"/>
    <x v="1"/>
    <x v="7"/>
  </r>
  <r>
    <x v="3"/>
    <x v="71"/>
    <x v="1"/>
    <s v="Medium"/>
    <x v="75"/>
    <n v="10"/>
    <n v="350"/>
    <n v="751100"/>
    <n v="60088"/>
    <n v="691012"/>
    <n v="691.01199999999994"/>
    <n v="557960"/>
    <n v="133052"/>
    <n v="133.05199999999999"/>
    <d v="2021-10-21T00:00:00"/>
    <x v="9"/>
    <s v="Q4"/>
    <x v="0"/>
    <s v="Emily Hill"/>
    <x v="1"/>
    <x v="7"/>
  </r>
  <r>
    <x v="3"/>
    <x v="39"/>
    <x v="1"/>
    <s v="Medium"/>
    <x v="76"/>
    <n v="10"/>
    <n v="7"/>
    <n v="13622"/>
    <n v="1089.76"/>
    <n v="12532.24"/>
    <n v="12.53224"/>
    <n v="9730"/>
    <n v="2802.24"/>
    <n v="2.8022399999999998"/>
    <d v="2021-02-16T00:00:00"/>
    <x v="4"/>
    <s v="Q1"/>
    <x v="0"/>
    <s v="Abigail Lewis"/>
    <x v="1"/>
    <x v="7"/>
  </r>
  <r>
    <x v="2"/>
    <x v="60"/>
    <x v="2"/>
    <s v="Medium"/>
    <x v="77"/>
    <n v="120"/>
    <n v="300"/>
    <n v="115800"/>
    <n v="9264"/>
    <n v="106536"/>
    <n v="106.536"/>
    <n v="96500"/>
    <n v="10036"/>
    <n v="10.036"/>
    <d v="2022-11-12T00:00:00"/>
    <x v="6"/>
    <s v="Q4"/>
    <x v="0"/>
    <s v="Benjamin Martin"/>
    <x v="2"/>
    <x v="4"/>
  </r>
  <r>
    <x v="2"/>
    <x v="74"/>
    <x v="3"/>
    <s v="Medium"/>
    <x v="78"/>
    <n v="250"/>
    <n v="300"/>
    <n v="242400"/>
    <n v="19392"/>
    <n v="223008"/>
    <n v="223.00800000000001"/>
    <n v="202000"/>
    <n v="21008"/>
    <n v="21.007999999999999"/>
    <d v="2022-06-30T00:00:00"/>
    <x v="11"/>
    <s v="Q2"/>
    <x v="0"/>
    <s v="Logan Martin"/>
    <x v="3"/>
    <x v="2"/>
  </r>
  <r>
    <x v="4"/>
    <x v="75"/>
    <x v="5"/>
    <s v="Medium"/>
    <x v="79"/>
    <n v="260"/>
    <n v="12"/>
    <n v="16500"/>
    <n v="1320"/>
    <n v="15180"/>
    <n v="15.18"/>
    <n v="4125"/>
    <n v="11055"/>
    <n v="11.055"/>
    <d v="2022-10-07T00:00:00"/>
    <x v="9"/>
    <s v="Q4"/>
    <x v="0"/>
    <s v="Charlotte Garcia"/>
    <x v="5"/>
    <x v="3"/>
  </r>
  <r>
    <x v="4"/>
    <x v="76"/>
    <x v="4"/>
    <s v="Medium"/>
    <x v="80"/>
    <n v="3"/>
    <n v="12"/>
    <n v="4404"/>
    <n v="396.36"/>
    <n v="4007.64"/>
    <n v="4.0076400000000003"/>
    <n v="1101"/>
    <n v="2906.64"/>
    <n v="2.9066399999999999"/>
    <d v="2022-02-17T00:00:00"/>
    <x v="4"/>
    <s v="Q1"/>
    <x v="0"/>
    <s v="Samuel Phillips"/>
    <x v="4"/>
    <x v="4"/>
  </r>
  <r>
    <x v="2"/>
    <x v="77"/>
    <x v="0"/>
    <s v="Medium"/>
    <x v="81"/>
    <n v="5"/>
    <n v="300"/>
    <n v="96600"/>
    <n v="8694"/>
    <n v="87906"/>
    <n v="87.906000000000006"/>
    <n v="80500"/>
    <n v="7406"/>
    <n v="7.4059999999999997"/>
    <d v="2021-06-14T00:00:00"/>
    <x v="11"/>
    <s v="Q2"/>
    <x v="0"/>
    <s v="Harper Hill"/>
    <x v="0"/>
    <x v="5"/>
  </r>
  <r>
    <x v="0"/>
    <x v="78"/>
    <x v="0"/>
    <s v="Medium"/>
    <x v="82"/>
    <n v="5"/>
    <n v="125"/>
    <n v="232125"/>
    <n v="20891.25"/>
    <n v="211233.75"/>
    <n v="211.23374999999999"/>
    <n v="222840"/>
    <n v="-11606.25"/>
    <n v="-11.606249999999999"/>
    <d v="2022-04-29T00:00:00"/>
    <x v="5"/>
    <s v="Q2"/>
    <x v="0"/>
    <s v="Henry Turner"/>
    <x v="0"/>
    <x v="6"/>
  </r>
  <r>
    <x v="3"/>
    <x v="42"/>
    <x v="0"/>
    <s v="Medium"/>
    <x v="83"/>
    <n v="5"/>
    <n v="7"/>
    <n v="11277"/>
    <n v="1014.93"/>
    <n v="10262.07"/>
    <n v="10.26207"/>
    <n v="8055"/>
    <n v="2207.0699999999997"/>
    <n v="2.2070699999999999"/>
    <d v="2022-11-30T00:00:00"/>
    <x v="6"/>
    <s v="Q4"/>
    <x v="0"/>
    <s v="Sebastian Phillips"/>
    <x v="0"/>
    <x v="2"/>
  </r>
  <r>
    <x v="2"/>
    <x v="79"/>
    <x v="0"/>
    <s v="Medium"/>
    <x v="84"/>
    <n v="5"/>
    <n v="300"/>
    <n v="100200"/>
    <n v="9018"/>
    <n v="91182"/>
    <n v="91.182000000000002"/>
    <n v="83500"/>
    <n v="7682"/>
    <n v="7.6820000000000004"/>
    <d v="2022-03-19T00:00:00"/>
    <x v="8"/>
    <s v="Q1"/>
    <x v="0"/>
    <s v="Amelia Martin"/>
    <x v="0"/>
    <x v="7"/>
  </r>
  <r>
    <x v="4"/>
    <x v="70"/>
    <x v="1"/>
    <s v="Medium"/>
    <x v="80"/>
    <n v="10"/>
    <n v="12"/>
    <n v="4404"/>
    <n v="396.36"/>
    <n v="4007.64"/>
    <n v="4.0076400000000003"/>
    <n v="1101"/>
    <n v="2906.64"/>
    <n v="2.9066399999999999"/>
    <d v="2022-06-25T00:00:00"/>
    <x v="11"/>
    <s v="Q2"/>
    <x v="0"/>
    <s v="Aiden Perez"/>
    <x v="1"/>
    <x v="6"/>
  </r>
  <r>
    <x v="4"/>
    <x v="13"/>
    <x v="1"/>
    <s v="Medium"/>
    <x v="85"/>
    <n v="10"/>
    <n v="12"/>
    <n v="21300"/>
    <n v="1917"/>
    <n v="19383"/>
    <n v="19.382999999999999"/>
    <n v="5325"/>
    <n v="14058"/>
    <n v="14.058"/>
    <d v="2022-03-09T00:00:00"/>
    <x v="8"/>
    <s v="Q1"/>
    <x v="0"/>
    <s v="Charlotte White"/>
    <x v="1"/>
    <x v="5"/>
  </r>
  <r>
    <x v="4"/>
    <x v="80"/>
    <x v="3"/>
    <s v="Medium"/>
    <x v="86"/>
    <n v="250"/>
    <n v="12"/>
    <n v="26808"/>
    <n v="2412.7199999999998"/>
    <n v="24395.279999999999"/>
    <n v="24.39528"/>
    <n v="6702"/>
    <n v="17693.28"/>
    <n v="17.693279999999998"/>
    <d v="2021-07-11T00:00:00"/>
    <x v="3"/>
    <s v="Q3"/>
    <x v="0"/>
    <s v="Jackson Lewis"/>
    <x v="3"/>
    <x v="0"/>
  </r>
  <r>
    <x v="1"/>
    <x v="81"/>
    <x v="5"/>
    <s v="Medium"/>
    <x v="87"/>
    <n v="260"/>
    <n v="15"/>
    <n v="14550"/>
    <n v="1309.5"/>
    <n v="13240.5"/>
    <n v="13.240500000000001"/>
    <n v="9700"/>
    <n v="3540.5"/>
    <n v="3.5405000000000002"/>
    <d v="2022-08-16T00:00:00"/>
    <x v="2"/>
    <s v="Q3"/>
    <x v="0"/>
    <s v="Abigail Clark"/>
    <x v="5"/>
    <x v="1"/>
  </r>
  <r>
    <x v="3"/>
    <x v="7"/>
    <x v="3"/>
    <s v="Medium"/>
    <x v="88"/>
    <n v="250"/>
    <n v="20"/>
    <n v="53640"/>
    <n v="4827.6000000000004"/>
    <n v="48812.4"/>
    <n v="48.812400000000004"/>
    <n v="26820"/>
    <n v="21992.400000000001"/>
    <n v="21.9924"/>
    <d v="2022-01-20T00:00:00"/>
    <x v="1"/>
    <s v="Q1"/>
    <x v="0"/>
    <s v="Isabella Wilson"/>
    <x v="3"/>
    <x v="7"/>
  </r>
  <r>
    <x v="4"/>
    <x v="82"/>
    <x v="5"/>
    <s v="Medium"/>
    <x v="89"/>
    <n v="260"/>
    <n v="12"/>
    <n v="3672"/>
    <n v="330.48"/>
    <n v="3341.52"/>
    <n v="3.34152"/>
    <n v="918"/>
    <n v="2423.52"/>
    <n v="2.4235199999999999"/>
    <d v="2021-11-12T00:00:00"/>
    <x v="6"/>
    <s v="Q4"/>
    <x v="0"/>
    <s v="Aiden Anderson"/>
    <x v="5"/>
    <x v="2"/>
  </r>
  <r>
    <x v="4"/>
    <x v="83"/>
    <x v="4"/>
    <s v="High"/>
    <x v="77"/>
    <n v="3"/>
    <n v="12"/>
    <n v="4632"/>
    <n v="463.2"/>
    <n v="4168.8"/>
    <n v="4.1688000000000001"/>
    <n v="1158"/>
    <n v="3010.8"/>
    <n v="3.0108000000000001"/>
    <d v="2022-08-21T00:00:00"/>
    <x v="2"/>
    <s v="Q3"/>
    <x v="0"/>
    <s v="Emily Martin"/>
    <x v="4"/>
    <x v="3"/>
  </r>
  <r>
    <x v="4"/>
    <x v="4"/>
    <x v="1"/>
    <s v="High"/>
    <x v="77"/>
    <n v="10"/>
    <n v="12"/>
    <n v="4632"/>
    <n v="463.2"/>
    <n v="4168.8"/>
    <n v="4.1688000000000001"/>
    <n v="1158"/>
    <n v="3010.8"/>
    <n v="3.0108000000000001"/>
    <d v="2022-01-13T00:00:00"/>
    <x v="1"/>
    <s v="Q1"/>
    <x v="0"/>
    <s v="Liam Jones"/>
    <x v="1"/>
    <x v="4"/>
  </r>
  <r>
    <x v="0"/>
    <x v="84"/>
    <x v="4"/>
    <s v="High"/>
    <x v="90"/>
    <n v="3"/>
    <n v="125"/>
    <n v="185250"/>
    <n v="18525"/>
    <n v="166725"/>
    <n v="166.72499999999999"/>
    <n v="177840"/>
    <n v="-11115"/>
    <n v="-11.115"/>
    <d v="2022-04-28T00:00:00"/>
    <x v="5"/>
    <s v="Q2"/>
    <x v="0"/>
    <s v="Benjamin Garcia"/>
    <x v="4"/>
    <x v="4"/>
  </r>
  <r>
    <x v="0"/>
    <x v="12"/>
    <x v="0"/>
    <s v="High"/>
    <x v="91"/>
    <n v="5"/>
    <n v="125"/>
    <n v="225500"/>
    <n v="22550"/>
    <n v="202950"/>
    <n v="202.95"/>
    <n v="216480"/>
    <n v="-13530"/>
    <n v="-13.53"/>
    <d v="2022-04-21T00:00:00"/>
    <x v="5"/>
    <s v="Q2"/>
    <x v="0"/>
    <s v="Logan Jackson"/>
    <x v="0"/>
    <x v="4"/>
  </r>
  <r>
    <x v="1"/>
    <x v="1"/>
    <x v="1"/>
    <s v="High"/>
    <x v="92"/>
    <n v="10"/>
    <n v="15"/>
    <n v="32505"/>
    <n v="3250.5"/>
    <n v="29254.5"/>
    <n v="29.2545"/>
    <n v="21670"/>
    <n v="7584.5"/>
    <n v="7.5845000000000002"/>
    <d v="2021-09-25T00:00:00"/>
    <x v="0"/>
    <s v="Q3"/>
    <x v="0"/>
    <s v="Emma Johnson"/>
    <x v="1"/>
    <x v="1"/>
  </r>
  <r>
    <x v="2"/>
    <x v="85"/>
    <x v="2"/>
    <s v="High"/>
    <x v="93"/>
    <n v="120"/>
    <n v="300"/>
    <n v="688200"/>
    <n v="68820"/>
    <n v="619380"/>
    <n v="619.38"/>
    <n v="573500"/>
    <n v="45880"/>
    <n v="45.88"/>
    <d v="2022-04-11T00:00:00"/>
    <x v="5"/>
    <s v="Q2"/>
    <x v="0"/>
    <s v="Mia Hill"/>
    <x v="2"/>
    <x v="5"/>
  </r>
  <r>
    <x v="0"/>
    <x v="6"/>
    <x v="2"/>
    <s v="High"/>
    <x v="94"/>
    <n v="120"/>
    <n v="125"/>
    <n v="239500"/>
    <n v="23950"/>
    <n v="215550"/>
    <n v="215.55"/>
    <n v="229920"/>
    <n v="-14370"/>
    <n v="-14.37"/>
    <d v="2021-02-08T00:00:00"/>
    <x v="4"/>
    <s v="Q1"/>
    <x v="0"/>
    <s v="Ethan Miller"/>
    <x v="2"/>
    <x v="6"/>
  </r>
  <r>
    <x v="2"/>
    <x v="74"/>
    <x v="3"/>
    <s v="High"/>
    <x v="93"/>
    <n v="250"/>
    <n v="300"/>
    <n v="688200"/>
    <n v="68820"/>
    <n v="619380"/>
    <n v="619.38"/>
    <n v="573500"/>
    <n v="45880"/>
    <n v="45.88"/>
    <d v="2022-06-18T00:00:00"/>
    <x v="11"/>
    <s v="Q2"/>
    <x v="0"/>
    <s v="Logan Martin"/>
    <x v="3"/>
    <x v="2"/>
  </r>
  <r>
    <x v="1"/>
    <x v="86"/>
    <x v="3"/>
    <s v="High"/>
    <x v="92"/>
    <n v="250"/>
    <n v="15"/>
    <n v="32505"/>
    <n v="3250.5"/>
    <n v="29254.5"/>
    <n v="29.2545"/>
    <n v="21670"/>
    <n v="7584.5"/>
    <n v="7.5845000000000002"/>
    <d v="2022-08-11T00:00:00"/>
    <x v="2"/>
    <s v="Q3"/>
    <x v="0"/>
    <s v="Logan Phillips"/>
    <x v="3"/>
    <x v="6"/>
  </r>
  <r>
    <x v="3"/>
    <x v="55"/>
    <x v="3"/>
    <s v="High"/>
    <x v="95"/>
    <n v="250"/>
    <n v="350"/>
    <n v="654500"/>
    <n v="65450"/>
    <n v="589050"/>
    <n v="589.04999999999995"/>
    <n v="486200"/>
    <n v="102850"/>
    <n v="102.85"/>
    <d v="2022-07-23T00:00:00"/>
    <x v="3"/>
    <s v="Q3"/>
    <x v="0"/>
    <s v="Amelia Perez"/>
    <x v="3"/>
    <x v="7"/>
  </r>
  <r>
    <x v="4"/>
    <x v="87"/>
    <x v="4"/>
    <s v="High"/>
    <x v="96"/>
    <n v="3"/>
    <n v="12"/>
    <n v="14376"/>
    <n v="1581.36"/>
    <n v="12794.64"/>
    <n v="12.794639999999999"/>
    <n v="3594"/>
    <n v="9200.64"/>
    <n v="9.2006399999999999"/>
    <d v="2022-04-21T00:00:00"/>
    <x v="5"/>
    <s v="Q2"/>
    <x v="0"/>
    <s v="Charlotte Hill"/>
    <x v="4"/>
    <x v="7"/>
  </r>
  <r>
    <x v="4"/>
    <x v="24"/>
    <x v="1"/>
    <s v="High"/>
    <x v="96"/>
    <n v="10"/>
    <n v="12"/>
    <n v="14376"/>
    <n v="1581.36"/>
    <n v="12794.64"/>
    <n v="12.794639999999999"/>
    <n v="3594"/>
    <n v="9200.64"/>
    <n v="9.2006399999999999"/>
    <d v="2022-04-26T00:00:00"/>
    <x v="5"/>
    <s v="Q2"/>
    <x v="0"/>
    <s v="Alexander Perez"/>
    <x v="1"/>
    <x v="0"/>
  </r>
  <r>
    <x v="4"/>
    <x v="88"/>
    <x v="3"/>
    <s v="High"/>
    <x v="97"/>
    <n v="250"/>
    <n v="12"/>
    <n v="12060"/>
    <n v="1326.6"/>
    <n v="10733.4"/>
    <n v="10.7334"/>
    <n v="3015"/>
    <n v="7718.4"/>
    <n v="7.7183999999999999"/>
    <d v="2021-06-22T00:00:00"/>
    <x v="11"/>
    <s v="Q2"/>
    <x v="0"/>
    <s v="Samuel Turner"/>
    <x v="3"/>
    <x v="0"/>
  </r>
  <r>
    <x v="1"/>
    <x v="89"/>
    <x v="4"/>
    <s v="High"/>
    <x v="98"/>
    <n v="3"/>
    <n v="15"/>
    <n v="23400"/>
    <n v="2574"/>
    <n v="20826"/>
    <n v="20.826000000000001"/>
    <n v="15600"/>
    <n v="5226"/>
    <n v="5.226"/>
    <d v="2021-01-23T00:00:00"/>
    <x v="1"/>
    <s v="Q1"/>
    <x v="0"/>
    <s v="Harper Martin"/>
    <x v="4"/>
    <x v="1"/>
  </r>
  <r>
    <x v="3"/>
    <x v="65"/>
    <x v="4"/>
    <s v="High"/>
    <x v="99"/>
    <n v="3"/>
    <n v="7"/>
    <n v="18942"/>
    <n v="2083.62"/>
    <n v="16858.38"/>
    <n v="16.85838"/>
    <n v="13530"/>
    <n v="3328.380000000001"/>
    <n v="3.328380000000001"/>
    <d v="2022-03-25T00:00:00"/>
    <x v="8"/>
    <s v="Q1"/>
    <x v="0"/>
    <s v="Harper Turner"/>
    <x v="4"/>
    <x v="1"/>
  </r>
  <r>
    <x v="3"/>
    <x v="36"/>
    <x v="0"/>
    <s v="High"/>
    <x v="100"/>
    <n v="5"/>
    <n v="20"/>
    <n v="59840"/>
    <n v="6582.4"/>
    <n v="53257.599999999999"/>
    <n v="53.257599999999996"/>
    <n v="29920"/>
    <n v="23337.599999999999"/>
    <n v="23.337599999999998"/>
    <d v="2022-12-30T00:00:00"/>
    <x v="7"/>
    <s v="Q4"/>
    <x v="0"/>
    <s v="Henry Martinez"/>
    <x v="0"/>
    <x v="4"/>
  </r>
  <r>
    <x v="3"/>
    <x v="71"/>
    <x v="1"/>
    <s v="High"/>
    <x v="100"/>
    <n v="10"/>
    <n v="20"/>
    <n v="59840"/>
    <n v="6582.4"/>
    <n v="53257.599999999999"/>
    <n v="53.257599999999996"/>
    <n v="29920"/>
    <n v="23337.599999999999"/>
    <n v="23.337599999999998"/>
    <d v="2022-04-15T00:00:00"/>
    <x v="5"/>
    <s v="Q2"/>
    <x v="0"/>
    <s v="Emily Hill"/>
    <x v="1"/>
    <x v="7"/>
  </r>
  <r>
    <x v="3"/>
    <x v="53"/>
    <x v="2"/>
    <s v="High"/>
    <x v="101"/>
    <n v="120"/>
    <n v="20"/>
    <n v="56100"/>
    <n v="6171"/>
    <n v="49929"/>
    <n v="49.929000000000002"/>
    <n v="28050"/>
    <n v="21879"/>
    <n v="21.879000000000001"/>
    <d v="2021-10-09T00:00:00"/>
    <x v="9"/>
    <s v="Q4"/>
    <x v="0"/>
    <s v="Harper Wilson"/>
    <x v="2"/>
    <x v="5"/>
  </r>
  <r>
    <x v="1"/>
    <x v="90"/>
    <x v="2"/>
    <s v="High"/>
    <x v="102"/>
    <n v="120"/>
    <n v="15"/>
    <n v="9825"/>
    <n v="1080.75"/>
    <n v="8744.25"/>
    <n v="8.7442499999999992"/>
    <n v="6550"/>
    <n v="2194.25"/>
    <n v="2.1942499999999998"/>
    <d v="2021-10-31T00:00:00"/>
    <x v="9"/>
    <s v="Q4"/>
    <x v="0"/>
    <s v="Henry Garcia"/>
    <x v="2"/>
    <x v="2"/>
  </r>
  <r>
    <x v="3"/>
    <x v="30"/>
    <x v="2"/>
    <s v="High"/>
    <x v="103"/>
    <n v="120"/>
    <n v="350"/>
    <n v="120400"/>
    <n v="13244"/>
    <n v="107156"/>
    <n v="107.15600000000001"/>
    <n v="89440"/>
    <n v="17716"/>
    <n v="17.716000000000001"/>
    <d v="2022-04-03T00:00:00"/>
    <x v="5"/>
    <s v="Q2"/>
    <x v="0"/>
    <s v="Benjamin Lee"/>
    <x v="2"/>
    <x v="6"/>
  </r>
  <r>
    <x v="3"/>
    <x v="54"/>
    <x v="3"/>
    <s v="High"/>
    <x v="104"/>
    <n v="250"/>
    <n v="20"/>
    <n v="58700"/>
    <n v="6457"/>
    <n v="52243"/>
    <n v="52.243000000000002"/>
    <n v="29350"/>
    <n v="22893"/>
    <n v="22.893000000000001"/>
    <d v="2022-03-09T00:00:00"/>
    <x v="8"/>
    <s v="Q1"/>
    <x v="0"/>
    <s v="Henry Turner"/>
    <x v="3"/>
    <x v="6"/>
  </r>
  <r>
    <x v="0"/>
    <x v="91"/>
    <x v="5"/>
    <s v="High"/>
    <x v="105"/>
    <n v="260"/>
    <n v="125"/>
    <n v="118375"/>
    <n v="13021.25"/>
    <n v="105353.75"/>
    <n v="105.35375000000001"/>
    <n v="113640"/>
    <n v="-8286.25"/>
    <n v="-8.2862500000000008"/>
    <d v="2021-10-24T00:00:00"/>
    <x v="9"/>
    <s v="Q4"/>
    <x v="0"/>
    <s v="Amelia Phillips"/>
    <x v="5"/>
    <x v="3"/>
  </r>
  <r>
    <x v="3"/>
    <x v="92"/>
    <x v="5"/>
    <s v="High"/>
    <x v="103"/>
    <n v="260"/>
    <n v="350"/>
    <n v="120400"/>
    <n v="13244"/>
    <n v="107156"/>
    <n v="107.15600000000001"/>
    <n v="89440"/>
    <n v="17716"/>
    <n v="17.716000000000001"/>
    <d v="2022-10-03T00:00:00"/>
    <x v="9"/>
    <s v="Q4"/>
    <x v="0"/>
    <s v="Jackson Hill"/>
    <x v="5"/>
    <x v="4"/>
  </r>
  <r>
    <x v="3"/>
    <x v="26"/>
    <x v="1"/>
    <s v="High"/>
    <x v="106"/>
    <n v="10"/>
    <n v="7"/>
    <n v="2660"/>
    <n v="292.60000000000002"/>
    <n v="2367.4"/>
    <n v="2.3673999999999999"/>
    <n v="1900"/>
    <n v="467.40000000000009"/>
    <n v="0.46740000000000009"/>
    <d v="2022-04-30T00:00:00"/>
    <x v="5"/>
    <s v="Q2"/>
    <x v="0"/>
    <s v="Michael Hill"/>
    <x v="1"/>
    <x v="2"/>
  </r>
  <r>
    <x v="0"/>
    <x v="93"/>
    <x v="4"/>
    <s v="High"/>
    <x v="107"/>
    <n v="3"/>
    <n v="125"/>
    <n v="302000"/>
    <n v="36240"/>
    <n v="265760"/>
    <n v="265.76"/>
    <n v="289920"/>
    <n v="-24160"/>
    <n v="-24.16"/>
    <d v="2021-11-11T00:00:00"/>
    <x v="6"/>
    <s v="Q4"/>
    <x v="0"/>
    <s v="Abigail Martin"/>
    <x v="4"/>
    <x v="5"/>
  </r>
  <r>
    <x v="3"/>
    <x v="48"/>
    <x v="0"/>
    <s v="High"/>
    <x v="108"/>
    <n v="5"/>
    <n v="20"/>
    <n v="34300"/>
    <n v="4116"/>
    <n v="30184"/>
    <n v="30.184000000000001"/>
    <n v="17150"/>
    <n v="13034"/>
    <n v="13.034000000000001"/>
    <d v="2022-12-12T00:00:00"/>
    <x v="7"/>
    <s v="Q4"/>
    <x v="0"/>
    <s v="Elijah Perez"/>
    <x v="0"/>
    <x v="0"/>
  </r>
  <r>
    <x v="2"/>
    <x v="77"/>
    <x v="0"/>
    <s v="High"/>
    <x v="109"/>
    <n v="5"/>
    <n v="300"/>
    <n v="355800"/>
    <n v="42696"/>
    <n v="313104"/>
    <n v="313.10399999999998"/>
    <n v="296500"/>
    <n v="16604"/>
    <n v="16.603999999999999"/>
    <d v="2022-07-17T00:00:00"/>
    <x v="3"/>
    <s v="Q3"/>
    <x v="0"/>
    <s v="Harper Hill"/>
    <x v="0"/>
    <x v="5"/>
  </r>
  <r>
    <x v="3"/>
    <x v="39"/>
    <x v="1"/>
    <s v="High"/>
    <x v="108"/>
    <n v="10"/>
    <n v="20"/>
    <n v="34300"/>
    <n v="4116"/>
    <n v="30184"/>
    <n v="30.184000000000001"/>
    <n v="17150"/>
    <n v="13034"/>
    <n v="13.034000000000001"/>
    <d v="2022-10-19T00:00:00"/>
    <x v="9"/>
    <s v="Q4"/>
    <x v="0"/>
    <s v="Abigail Lewis"/>
    <x v="1"/>
    <x v="7"/>
  </r>
  <r>
    <x v="1"/>
    <x v="43"/>
    <x v="1"/>
    <s v="High"/>
    <x v="106"/>
    <n v="10"/>
    <n v="15"/>
    <n v="5700"/>
    <n v="684"/>
    <n v="5016"/>
    <n v="5.016"/>
    <n v="3800"/>
    <n v="1216"/>
    <n v="1.216"/>
    <d v="2022-05-17T00:00:00"/>
    <x v="10"/>
    <s v="Q2"/>
    <x v="0"/>
    <s v="Elizabeth Martin"/>
    <x v="1"/>
    <x v="3"/>
  </r>
  <r>
    <x v="3"/>
    <x v="54"/>
    <x v="3"/>
    <s v="High"/>
    <x v="110"/>
    <n v="250"/>
    <n v="350"/>
    <n v="218050"/>
    <n v="26166"/>
    <n v="191884"/>
    <n v="191.88399999999999"/>
    <n v="161980"/>
    <n v="29904"/>
    <n v="29.904"/>
    <d v="2021-02-28T00:00:00"/>
    <x v="4"/>
    <s v="Q1"/>
    <x v="0"/>
    <s v="Henry Turner"/>
    <x v="3"/>
    <x v="6"/>
  </r>
  <r>
    <x v="1"/>
    <x v="45"/>
    <x v="5"/>
    <s v="High"/>
    <x v="111"/>
    <n v="260"/>
    <n v="15"/>
    <n v="38220"/>
    <n v="4586.3999999999996"/>
    <n v="33633.599999999999"/>
    <n v="33.633600000000001"/>
    <n v="25480"/>
    <n v="8153.5999999999985"/>
    <n v="8.1535999999999991"/>
    <d v="2021-12-16T00:00:00"/>
    <x v="7"/>
    <s v="Q4"/>
    <x v="0"/>
    <s v="Avery Anderson"/>
    <x v="5"/>
    <x v="5"/>
  </r>
  <r>
    <x v="4"/>
    <x v="94"/>
    <x v="5"/>
    <s v="High"/>
    <x v="112"/>
    <n v="260"/>
    <n v="12"/>
    <n v="33132"/>
    <n v="3975.84"/>
    <n v="29156.16"/>
    <n v="29.15616"/>
    <n v="8283"/>
    <n v="20873.16"/>
    <n v="20.873159999999999"/>
    <d v="2021-01-07T00:00:00"/>
    <x v="1"/>
    <s v="Q1"/>
    <x v="0"/>
    <s v="Aiden Garcia"/>
    <x v="5"/>
    <x v="6"/>
  </r>
  <r>
    <x v="3"/>
    <x v="47"/>
    <x v="4"/>
    <s v="High"/>
    <x v="113"/>
    <n v="3"/>
    <n v="20"/>
    <n v="8840"/>
    <n v="1149.2"/>
    <n v="7690.8"/>
    <n v="7.6908000000000003"/>
    <n v="4420"/>
    <n v="3270.8"/>
    <n v="3.2708000000000004"/>
    <d v="2021-03-22T00:00:00"/>
    <x v="8"/>
    <s v="Q1"/>
    <x v="0"/>
    <s v="Sofia Turner"/>
    <x v="4"/>
    <x v="7"/>
  </r>
  <r>
    <x v="1"/>
    <x v="95"/>
    <x v="2"/>
    <s v="High"/>
    <x v="114"/>
    <n v="120"/>
    <n v="15"/>
    <n v="9900"/>
    <n v="1287"/>
    <n v="8613"/>
    <n v="8.6129999999999995"/>
    <n v="6600"/>
    <n v="2013"/>
    <n v="2.0129999999999999"/>
    <d v="2022-07-04T00:00:00"/>
    <x v="3"/>
    <s v="Q3"/>
    <x v="0"/>
    <s v="Emily Phillips"/>
    <x v="2"/>
    <x v="7"/>
  </r>
  <r>
    <x v="2"/>
    <x v="96"/>
    <x v="2"/>
    <s v="High"/>
    <x v="115"/>
    <n v="120"/>
    <n v="300"/>
    <n v="781500"/>
    <n v="101595"/>
    <n v="679905"/>
    <n v="679.90499999999997"/>
    <n v="651250"/>
    <n v="28655"/>
    <n v="28.655000000000001"/>
    <d v="2022-08-21T00:00:00"/>
    <x v="2"/>
    <s v="Q3"/>
    <x v="0"/>
    <s v="Benjamin Hill"/>
    <x v="2"/>
    <x v="0"/>
  </r>
  <r>
    <x v="4"/>
    <x v="97"/>
    <x v="5"/>
    <s v="High"/>
    <x v="116"/>
    <n v="260"/>
    <n v="12"/>
    <n v="21240"/>
    <n v="2761.2"/>
    <n v="18478.8"/>
    <n v="18.4788"/>
    <n v="5310"/>
    <n v="13168.8"/>
    <n v="13.168799999999999"/>
    <d v="2021-01-21T00:00:00"/>
    <x v="1"/>
    <s v="Q1"/>
    <x v="0"/>
    <s v="Mia Turner"/>
    <x v="5"/>
    <x v="1"/>
  </r>
  <r>
    <x v="3"/>
    <x v="56"/>
    <x v="4"/>
    <s v="High"/>
    <x v="117"/>
    <n v="3"/>
    <n v="7"/>
    <n v="20972"/>
    <n v="2936.08"/>
    <n v="18035.919999999998"/>
    <n v="18.035919999999997"/>
    <n v="14980"/>
    <n v="3055.9199999999983"/>
    <n v="3.0559199999999982"/>
    <d v="2021-06-04T00:00:00"/>
    <x v="11"/>
    <s v="Q2"/>
    <x v="0"/>
    <s v="Jackson Hill"/>
    <x v="4"/>
    <x v="0"/>
  </r>
  <r>
    <x v="3"/>
    <x v="98"/>
    <x v="0"/>
    <s v="High"/>
    <x v="117"/>
    <n v="5"/>
    <n v="7"/>
    <n v="20972"/>
    <n v="2936.08"/>
    <n v="18035.919999999998"/>
    <n v="18.035919999999997"/>
    <n v="14980"/>
    <n v="3055.9199999999983"/>
    <n v="3.0559199999999982"/>
    <d v="2022-03-06T00:00:00"/>
    <x v="8"/>
    <s v="Q1"/>
    <x v="0"/>
    <s v="Logan Martin"/>
    <x v="0"/>
    <x v="2"/>
  </r>
  <r>
    <x v="4"/>
    <x v="17"/>
    <x v="5"/>
    <s v="High"/>
    <x v="118"/>
    <n v="260"/>
    <n v="12"/>
    <n v="24180"/>
    <n v="3385.2"/>
    <n v="20794.8"/>
    <n v="20.794799999999999"/>
    <n v="6045"/>
    <n v="14749.8"/>
    <n v="14.749799999999999"/>
    <d v="2022-08-07T00:00:00"/>
    <x v="2"/>
    <s v="Q3"/>
    <x v="0"/>
    <s v="Amelia Garcia"/>
    <x v="5"/>
    <x v="1"/>
  </r>
  <r>
    <x v="0"/>
    <x v="84"/>
    <x v="4"/>
    <s v="High"/>
    <x v="119"/>
    <n v="3"/>
    <n v="125"/>
    <n v="127875"/>
    <n v="17902.5"/>
    <n v="109972.5"/>
    <n v="109.9725"/>
    <n v="122760"/>
    <n v="-12787.5"/>
    <n v="-12.7875"/>
    <d v="2021-03-28T00:00:00"/>
    <x v="8"/>
    <s v="Q1"/>
    <x v="0"/>
    <s v="Benjamin Garcia"/>
    <x v="4"/>
    <x v="4"/>
  </r>
  <r>
    <x v="0"/>
    <x v="99"/>
    <x v="4"/>
    <s v="High"/>
    <x v="120"/>
    <n v="3"/>
    <n v="125"/>
    <n v="352625"/>
    <n v="49367.5"/>
    <n v="303257.5"/>
    <n v="303.25749999999999"/>
    <n v="338520"/>
    <n v="-35262.5"/>
    <n v="-35.262500000000003"/>
    <d v="2022-07-08T00:00:00"/>
    <x v="3"/>
    <s v="Q3"/>
    <x v="0"/>
    <s v="Charlotte Garcia"/>
    <x v="4"/>
    <x v="3"/>
  </r>
  <r>
    <x v="3"/>
    <x v="48"/>
    <x v="0"/>
    <s v="High"/>
    <x v="121"/>
    <n v="5"/>
    <n v="7"/>
    <n v="12089"/>
    <n v="1692.46"/>
    <n v="10396.540000000001"/>
    <n v="10.396540000000002"/>
    <n v="8635"/>
    <n v="1761.5400000000009"/>
    <n v="1.7615400000000008"/>
    <d v="2021-11-16T00:00:00"/>
    <x v="6"/>
    <s v="Q4"/>
    <x v="0"/>
    <s v="Elijah Perez"/>
    <x v="0"/>
    <x v="0"/>
  </r>
  <r>
    <x v="1"/>
    <x v="5"/>
    <x v="1"/>
    <s v="High"/>
    <x v="122"/>
    <n v="10"/>
    <n v="15"/>
    <n v="37050"/>
    <n v="5187"/>
    <n v="31863"/>
    <n v="31.863"/>
    <n v="24700"/>
    <n v="7163"/>
    <n v="7.1630000000000003"/>
    <d v="2021-04-01T00:00:00"/>
    <x v="5"/>
    <s v="Q2"/>
    <x v="0"/>
    <s v="Ava Davis"/>
    <x v="1"/>
    <x v="5"/>
  </r>
  <r>
    <x v="1"/>
    <x v="5"/>
    <x v="1"/>
    <s v="High"/>
    <x v="123"/>
    <n v="10"/>
    <n v="15"/>
    <n v="26145"/>
    <n v="3660.3"/>
    <n v="22484.7"/>
    <n v="22.4847"/>
    <n v="17430"/>
    <n v="5054.7000000000007"/>
    <n v="5.0547000000000004"/>
    <d v="2022-04-22T00:00:00"/>
    <x v="5"/>
    <s v="Q2"/>
    <x v="0"/>
    <s v="Ava Davis"/>
    <x v="1"/>
    <x v="5"/>
  </r>
  <r>
    <x v="4"/>
    <x v="59"/>
    <x v="1"/>
    <s v="High"/>
    <x v="124"/>
    <n v="10"/>
    <n v="12"/>
    <n v="26664"/>
    <n v="3732.96"/>
    <n v="22931.040000000001"/>
    <n v="22.931039999999999"/>
    <n v="6666"/>
    <n v="16265.04"/>
    <n v="16.265040000000003"/>
    <d v="2021-05-01T00:00:00"/>
    <x v="10"/>
    <s v="Q2"/>
    <x v="0"/>
    <s v="Emily Garcia"/>
    <x v="1"/>
    <x v="3"/>
  </r>
  <r>
    <x v="3"/>
    <x v="51"/>
    <x v="1"/>
    <s v="High"/>
    <x v="125"/>
    <n v="10"/>
    <n v="350"/>
    <n v="672700"/>
    <n v="94178"/>
    <n v="578522"/>
    <n v="578.52200000000005"/>
    <n v="499720"/>
    <n v="78802"/>
    <n v="78.802000000000007"/>
    <d v="2022-06-19T00:00:00"/>
    <x v="11"/>
    <s v="Q2"/>
    <x v="0"/>
    <s v="Charlotte Martin"/>
    <x v="1"/>
    <x v="3"/>
  </r>
  <r>
    <x v="2"/>
    <x v="100"/>
    <x v="2"/>
    <s v="High"/>
    <x v="126"/>
    <n v="120"/>
    <n v="300"/>
    <n v="80700"/>
    <n v="11298"/>
    <n v="69402"/>
    <n v="69.402000000000001"/>
    <n v="67250"/>
    <n v="2152"/>
    <n v="2.1520000000000001"/>
    <d v="2022-01-08T00:00:00"/>
    <x v="1"/>
    <s v="Q1"/>
    <x v="0"/>
    <s v="Samuel Hill"/>
    <x v="2"/>
    <x v="4"/>
  </r>
  <r>
    <x v="2"/>
    <x v="101"/>
    <x v="2"/>
    <s v="High"/>
    <x v="127"/>
    <n v="120"/>
    <n v="300"/>
    <n v="760800"/>
    <n v="106512"/>
    <n v="654288"/>
    <n v="654.28800000000001"/>
    <n v="634000"/>
    <n v="20288"/>
    <n v="20.288"/>
    <d v="2022-09-03T00:00:00"/>
    <x v="0"/>
    <s v="Q3"/>
    <x v="0"/>
    <s v="Harper Phillips"/>
    <x v="2"/>
    <x v="5"/>
  </r>
  <r>
    <x v="2"/>
    <x v="62"/>
    <x v="3"/>
    <s v="High"/>
    <x v="126"/>
    <n v="250"/>
    <n v="300"/>
    <n v="80700"/>
    <n v="11298"/>
    <n v="69402"/>
    <n v="69.402000000000001"/>
    <n v="67250"/>
    <n v="2152"/>
    <n v="2.1520000000000001"/>
    <d v="2022-10-19T00:00:00"/>
    <x v="9"/>
    <s v="Q4"/>
    <x v="0"/>
    <s v="Logan Clark"/>
    <x v="3"/>
    <x v="6"/>
  </r>
  <r>
    <x v="3"/>
    <x v="7"/>
    <x v="3"/>
    <s v="High"/>
    <x v="128"/>
    <n v="250"/>
    <n v="350"/>
    <n v="448350"/>
    <n v="62769"/>
    <n v="385581"/>
    <n v="385.58100000000002"/>
    <n v="333060"/>
    <n v="52521"/>
    <n v="52.521000000000001"/>
    <d v="2022-01-19T00:00:00"/>
    <x v="1"/>
    <s v="Q1"/>
    <x v="0"/>
    <s v="Isabella Wilson"/>
    <x v="3"/>
    <x v="7"/>
  </r>
  <r>
    <x v="1"/>
    <x v="102"/>
    <x v="5"/>
    <s v="High"/>
    <x v="123"/>
    <n v="260"/>
    <n v="15"/>
    <n v="26145"/>
    <n v="3660.3"/>
    <n v="22484.7"/>
    <n v="22.4847"/>
    <n v="17430"/>
    <n v="5054.7000000000007"/>
    <n v="5.0547000000000004"/>
    <d v="2021-10-07T00:00:00"/>
    <x v="9"/>
    <s v="Q4"/>
    <x v="0"/>
    <s v="Henry Martin"/>
    <x v="5"/>
    <x v="6"/>
  </r>
  <r>
    <x v="3"/>
    <x v="92"/>
    <x v="5"/>
    <s v="High"/>
    <x v="121"/>
    <n v="260"/>
    <n v="7"/>
    <n v="12089"/>
    <n v="1692.46"/>
    <n v="10396.540000000001"/>
    <n v="10.396540000000002"/>
    <n v="8635"/>
    <n v="1761.5400000000009"/>
    <n v="1.7615400000000008"/>
    <d v="2022-11-30T00:00:00"/>
    <x v="6"/>
    <s v="Q4"/>
    <x v="0"/>
    <s v="Jackson Hill"/>
    <x v="5"/>
    <x v="4"/>
  </r>
  <r>
    <x v="1"/>
    <x v="103"/>
    <x v="5"/>
    <s v="High"/>
    <x v="95"/>
    <n v="260"/>
    <n v="15"/>
    <n v="28050"/>
    <n v="3927"/>
    <n v="24123"/>
    <n v="24.123000000000001"/>
    <n v="18700"/>
    <n v="5423"/>
    <n v="5.423"/>
    <d v="2021-11-21T00:00:00"/>
    <x v="6"/>
    <s v="Q4"/>
    <x v="0"/>
    <s v="Amelia Hill"/>
    <x v="5"/>
    <x v="7"/>
  </r>
  <r>
    <x v="3"/>
    <x v="26"/>
    <x v="1"/>
    <s v="High"/>
    <x v="129"/>
    <n v="10"/>
    <n v="20"/>
    <n v="5340"/>
    <n v="801"/>
    <n v="4539"/>
    <n v="4.5389999999999997"/>
    <n v="2670"/>
    <n v="1869"/>
    <n v="1.869"/>
    <d v="2021-03-21T00:00:00"/>
    <x v="8"/>
    <s v="Q1"/>
    <x v="0"/>
    <s v="Michael Hill"/>
    <x v="1"/>
    <x v="2"/>
  </r>
  <r>
    <x v="3"/>
    <x v="26"/>
    <x v="1"/>
    <s v="High"/>
    <x v="130"/>
    <n v="10"/>
    <n v="350"/>
    <n v="702450"/>
    <n v="105367.5"/>
    <n v="597082.5"/>
    <n v="597.08249999999998"/>
    <n v="521820"/>
    <n v="75262.5"/>
    <n v="75.262500000000003"/>
    <d v="2022-09-02T00:00:00"/>
    <x v="0"/>
    <s v="Q3"/>
    <x v="0"/>
    <s v="Michael Hill"/>
    <x v="1"/>
    <x v="2"/>
  </r>
  <r>
    <x v="3"/>
    <x v="39"/>
    <x v="1"/>
    <s v="High"/>
    <x v="131"/>
    <n v="10"/>
    <n v="350"/>
    <n v="752850"/>
    <n v="112927.5"/>
    <n v="639922.5"/>
    <n v="639.92250000000001"/>
    <n v="559260"/>
    <n v="80662.5"/>
    <n v="80.662499999999994"/>
    <d v="2021-02-01T00:00:00"/>
    <x v="4"/>
    <s v="Q1"/>
    <x v="0"/>
    <s v="Abigail Lewis"/>
    <x v="1"/>
    <x v="7"/>
  </r>
  <r>
    <x v="2"/>
    <x v="85"/>
    <x v="2"/>
    <s v="High"/>
    <x v="132"/>
    <n v="120"/>
    <n v="300"/>
    <n v="772200"/>
    <n v="115830"/>
    <n v="656370"/>
    <n v="656.37"/>
    <n v="643500"/>
    <n v="12870"/>
    <n v="12.87"/>
    <d v="2022-06-13T00:00:00"/>
    <x v="11"/>
    <s v="Q2"/>
    <x v="0"/>
    <s v="Mia Hill"/>
    <x v="2"/>
    <x v="5"/>
  </r>
  <r>
    <x v="0"/>
    <x v="14"/>
    <x v="2"/>
    <s v="High"/>
    <x v="133"/>
    <n v="120"/>
    <n v="125"/>
    <n v="304750"/>
    <n v="45712.5"/>
    <n v="259037.5"/>
    <n v="259.03750000000002"/>
    <n v="292560"/>
    <n v="-33522.5"/>
    <n v="-33.522500000000001"/>
    <d v="2021-03-02T00:00:00"/>
    <x v="8"/>
    <s v="Q1"/>
    <x v="0"/>
    <s v="Samuel Taylor"/>
    <x v="2"/>
    <x v="6"/>
  </r>
  <r>
    <x v="3"/>
    <x v="32"/>
    <x v="3"/>
    <s v="High"/>
    <x v="129"/>
    <n v="250"/>
    <n v="20"/>
    <n v="5340"/>
    <n v="801"/>
    <n v="4539"/>
    <n v="4.5389999999999997"/>
    <n v="2670"/>
    <n v="1869"/>
    <n v="1.869"/>
    <d v="2021-10-27T00:00:00"/>
    <x v="9"/>
    <s v="Q4"/>
    <x v="0"/>
    <s v="Logan Garcia"/>
    <x v="3"/>
    <x v="0"/>
  </r>
  <r>
    <x v="0"/>
    <x v="104"/>
    <x v="3"/>
    <s v="High"/>
    <x v="134"/>
    <n v="250"/>
    <n v="125"/>
    <n v="369250"/>
    <n v="55387.5"/>
    <n v="313862.5"/>
    <n v="313.86250000000001"/>
    <n v="354480"/>
    <n v="-40617.5"/>
    <n v="-40.6175"/>
    <d v="2021-02-22T00:00:00"/>
    <x v="4"/>
    <s v="Q1"/>
    <x v="0"/>
    <s v="Jackson Turner"/>
    <x v="3"/>
    <x v="0"/>
  </r>
  <r>
    <x v="3"/>
    <x v="41"/>
    <x v="4"/>
    <s v="None"/>
    <x v="135"/>
    <n v="3"/>
    <n v="20"/>
    <n v="32370"/>
    <n v="0"/>
    <n v="32370"/>
    <n v="32.369999999999997"/>
    <n v="16185"/>
    <n v="16185"/>
    <n v="16.184999999999999"/>
    <d v="2021-03-02T00:00:00"/>
    <x v="8"/>
    <s v="Q1"/>
    <x v="1"/>
    <s v="Emily Garcia"/>
    <x v="4"/>
    <x v="1"/>
  </r>
  <r>
    <x v="3"/>
    <x v="47"/>
    <x v="4"/>
    <s v="None"/>
    <x v="136"/>
    <n v="3"/>
    <n v="20"/>
    <n v="26420"/>
    <n v="0"/>
    <n v="26420"/>
    <n v="26.42"/>
    <n v="13210"/>
    <n v="13210"/>
    <n v="13.21"/>
    <d v="2021-03-08T00:00:00"/>
    <x v="8"/>
    <s v="Q1"/>
    <x v="1"/>
    <s v="Sofia Turner"/>
    <x v="4"/>
    <x v="7"/>
  </r>
  <r>
    <x v="1"/>
    <x v="105"/>
    <x v="4"/>
    <s v="None"/>
    <x v="137"/>
    <n v="3"/>
    <n v="15"/>
    <n v="32670"/>
    <n v="0"/>
    <n v="32670"/>
    <n v="32.67"/>
    <n v="21780"/>
    <n v="10890"/>
    <n v="10.89"/>
    <d v="2022-11-08T00:00:00"/>
    <x v="6"/>
    <s v="Q4"/>
    <x v="1"/>
    <s v="Abigail Phillips"/>
    <x v="4"/>
    <x v="1"/>
  </r>
  <r>
    <x v="1"/>
    <x v="106"/>
    <x v="4"/>
    <s v="None"/>
    <x v="138"/>
    <n v="3"/>
    <n v="15"/>
    <n v="13320"/>
    <n v="0"/>
    <n v="13320"/>
    <n v="13.32"/>
    <n v="8880"/>
    <n v="4440"/>
    <n v="4.4400000000000004"/>
    <d v="2021-05-18T00:00:00"/>
    <x v="10"/>
    <s v="Q2"/>
    <x v="1"/>
    <s v="Aiden Hill"/>
    <x v="4"/>
    <x v="2"/>
  </r>
  <r>
    <x v="1"/>
    <x v="107"/>
    <x v="4"/>
    <s v="None"/>
    <x v="122"/>
    <n v="3"/>
    <n v="15"/>
    <n v="37050"/>
    <n v="0"/>
    <n v="37050"/>
    <n v="37.049999999999997"/>
    <n v="24700"/>
    <n v="12350"/>
    <n v="12.35"/>
    <d v="2022-09-16T00:00:00"/>
    <x v="0"/>
    <s v="Q3"/>
    <x v="1"/>
    <s v="Emily Martin"/>
    <x v="4"/>
    <x v="3"/>
  </r>
  <r>
    <x v="3"/>
    <x v="47"/>
    <x v="4"/>
    <s v="None"/>
    <x v="139"/>
    <n v="3"/>
    <n v="350"/>
    <n v="529550"/>
    <n v="0"/>
    <n v="529550"/>
    <n v="529.54999999999995"/>
    <n v="393380"/>
    <n v="136170"/>
    <n v="136.16999999999999"/>
    <d v="2022-01-11T00:00:00"/>
    <x v="1"/>
    <s v="Q1"/>
    <x v="1"/>
    <s v="Sofia Turner"/>
    <x v="4"/>
    <x v="7"/>
  </r>
  <r>
    <x v="1"/>
    <x v="108"/>
    <x v="0"/>
    <s v="None"/>
    <x v="140"/>
    <n v="5"/>
    <n v="15"/>
    <n v="13815"/>
    <n v="0"/>
    <n v="13815"/>
    <n v="13.815"/>
    <n v="9210"/>
    <n v="4605"/>
    <n v="4.6050000000000004"/>
    <d v="2022-10-23T00:00:00"/>
    <x v="9"/>
    <s v="Q4"/>
    <x v="1"/>
    <s v="Benjamin Garcia"/>
    <x v="0"/>
    <x v="4"/>
  </r>
  <r>
    <x v="4"/>
    <x v="109"/>
    <x v="0"/>
    <s v="None"/>
    <x v="141"/>
    <n v="5"/>
    <n v="12"/>
    <n v="30216"/>
    <n v="0"/>
    <n v="30216"/>
    <n v="30.216000000000001"/>
    <n v="7554"/>
    <n v="22662"/>
    <n v="22.661999999999999"/>
    <d v="2021-10-24T00:00:00"/>
    <x v="9"/>
    <s v="Q4"/>
    <x v="1"/>
    <s v="Mia Hill"/>
    <x v="0"/>
    <x v="5"/>
  </r>
  <r>
    <x v="3"/>
    <x v="58"/>
    <x v="0"/>
    <s v="None"/>
    <x v="142"/>
    <n v="5"/>
    <n v="20"/>
    <n v="37980"/>
    <n v="0"/>
    <n v="37980"/>
    <n v="37.979999999999997"/>
    <n v="18990"/>
    <n v="18990"/>
    <n v="18.989999999999998"/>
    <d v="2022-01-02T00:00:00"/>
    <x v="1"/>
    <s v="Q1"/>
    <x v="1"/>
    <s v="Aiden Martin"/>
    <x v="0"/>
    <x v="2"/>
  </r>
  <r>
    <x v="4"/>
    <x v="110"/>
    <x v="0"/>
    <s v="None"/>
    <x v="143"/>
    <n v="5"/>
    <n v="12"/>
    <n v="18540"/>
    <n v="0"/>
    <n v="18540"/>
    <n v="18.54"/>
    <n v="4635"/>
    <n v="13905"/>
    <n v="13.904999999999999"/>
    <d v="2021-03-14T00:00:00"/>
    <x v="8"/>
    <s v="Q1"/>
    <x v="1"/>
    <s v="Logan Phillips"/>
    <x v="0"/>
    <x v="6"/>
  </r>
  <r>
    <x v="1"/>
    <x v="111"/>
    <x v="0"/>
    <s v="None"/>
    <x v="122"/>
    <n v="5"/>
    <n v="15"/>
    <n v="37050"/>
    <n v="0"/>
    <n v="37050"/>
    <n v="37.049999999999997"/>
    <n v="24700"/>
    <n v="12350"/>
    <n v="12.35"/>
    <d v="2021-07-29T00:00:00"/>
    <x v="3"/>
    <s v="Q3"/>
    <x v="1"/>
    <s v="Charlotte Hill"/>
    <x v="0"/>
    <x v="7"/>
  </r>
  <r>
    <x v="0"/>
    <x v="0"/>
    <x v="0"/>
    <s v="None"/>
    <x v="144"/>
    <n v="5"/>
    <n v="125"/>
    <n v="333187.5"/>
    <n v="0"/>
    <n v="333187.5"/>
    <n v="333.1875"/>
    <n v="319860"/>
    <n v="13327.5"/>
    <n v="13.327500000000001"/>
    <d v="2022-02-25T00:00:00"/>
    <x v="4"/>
    <s v="Q1"/>
    <x v="1"/>
    <s v="James Smith"/>
    <x v="0"/>
    <x v="0"/>
  </r>
  <r>
    <x v="2"/>
    <x v="49"/>
    <x v="0"/>
    <s v="None"/>
    <x v="145"/>
    <n v="5"/>
    <n v="300"/>
    <n v="287400"/>
    <n v="0"/>
    <n v="287400"/>
    <n v="287.39999999999998"/>
    <n v="239500"/>
    <n v="47900"/>
    <n v="47.9"/>
    <d v="2022-02-13T00:00:00"/>
    <x v="4"/>
    <s v="Q1"/>
    <x v="1"/>
    <s v="Mia Hill"/>
    <x v="0"/>
    <x v="1"/>
  </r>
  <r>
    <x v="3"/>
    <x v="36"/>
    <x v="0"/>
    <s v="None"/>
    <x v="75"/>
    <n v="5"/>
    <n v="7"/>
    <n v="15022"/>
    <n v="0"/>
    <n v="15022"/>
    <n v="15.022"/>
    <n v="10730"/>
    <n v="4292"/>
    <n v="4.2919999999999998"/>
    <d v="2022-01-25T00:00:00"/>
    <x v="1"/>
    <s v="Q1"/>
    <x v="1"/>
    <s v="Henry Martinez"/>
    <x v="0"/>
    <x v="4"/>
  </r>
  <r>
    <x v="1"/>
    <x v="112"/>
    <x v="0"/>
    <s v="None"/>
    <x v="146"/>
    <n v="5"/>
    <n v="15"/>
    <n v="9225"/>
    <n v="0"/>
    <n v="9225"/>
    <n v="9.2249999999999996"/>
    <n v="6150"/>
    <n v="3075"/>
    <n v="3.0750000000000002"/>
    <d v="2021-03-09T00:00:00"/>
    <x v="8"/>
    <s v="Q1"/>
    <x v="1"/>
    <s v="Samuel Turner"/>
    <x v="0"/>
    <x v="0"/>
  </r>
  <r>
    <x v="3"/>
    <x v="3"/>
    <x v="1"/>
    <s v="None"/>
    <x v="147"/>
    <n v="10"/>
    <n v="20"/>
    <n v="5840"/>
    <n v="0"/>
    <n v="5840"/>
    <n v="5.84"/>
    <n v="2920"/>
    <n v="2920"/>
    <n v="2.92"/>
    <d v="2021-04-30T00:00:00"/>
    <x v="5"/>
    <s v="Q2"/>
    <x v="1"/>
    <s v="Olivia Brown"/>
    <x v="1"/>
    <x v="3"/>
  </r>
  <r>
    <x v="1"/>
    <x v="43"/>
    <x v="1"/>
    <s v="None"/>
    <x v="148"/>
    <n v="10"/>
    <n v="15"/>
    <n v="14610"/>
    <n v="0"/>
    <n v="14610"/>
    <n v="14.61"/>
    <n v="9740"/>
    <n v="4870"/>
    <n v="4.87"/>
    <d v="2022-04-04T00:00:00"/>
    <x v="5"/>
    <s v="Q2"/>
    <x v="1"/>
    <s v="Elizabeth Martin"/>
    <x v="1"/>
    <x v="3"/>
  </r>
  <r>
    <x v="4"/>
    <x v="59"/>
    <x v="1"/>
    <s v="None"/>
    <x v="141"/>
    <n v="10"/>
    <n v="12"/>
    <n v="30216"/>
    <n v="0"/>
    <n v="30216"/>
    <n v="30.216000000000001"/>
    <n v="7554"/>
    <n v="22662"/>
    <n v="22.661999999999999"/>
    <d v="2022-11-04T00:00:00"/>
    <x v="6"/>
    <s v="Q4"/>
    <x v="1"/>
    <s v="Emily Garcia"/>
    <x v="1"/>
    <x v="3"/>
  </r>
  <r>
    <x v="3"/>
    <x v="71"/>
    <x v="1"/>
    <s v="None"/>
    <x v="149"/>
    <n v="10"/>
    <n v="350"/>
    <n v="352100"/>
    <n v="0"/>
    <n v="352100"/>
    <n v="352.1"/>
    <n v="261560"/>
    <n v="90540"/>
    <n v="90.54"/>
    <d v="2022-07-20T00:00:00"/>
    <x v="3"/>
    <s v="Q3"/>
    <x v="1"/>
    <s v="Emily Hill"/>
    <x v="1"/>
    <x v="7"/>
  </r>
  <r>
    <x v="4"/>
    <x v="13"/>
    <x v="1"/>
    <s v="None"/>
    <x v="80"/>
    <n v="10"/>
    <n v="12"/>
    <n v="4404"/>
    <n v="0"/>
    <n v="4404"/>
    <n v="4.4039999999999999"/>
    <n v="1101"/>
    <n v="3303"/>
    <n v="3.3029999999999999"/>
    <d v="2021-05-24T00:00:00"/>
    <x v="10"/>
    <s v="Q2"/>
    <x v="1"/>
    <s v="Charlotte White"/>
    <x v="1"/>
    <x v="5"/>
  </r>
  <r>
    <x v="3"/>
    <x v="39"/>
    <x v="1"/>
    <s v="None"/>
    <x v="150"/>
    <n v="10"/>
    <n v="7"/>
    <n v="6181"/>
    <n v="0"/>
    <n v="6181"/>
    <n v="6.181"/>
    <n v="4415"/>
    <n v="1766"/>
    <n v="1.766"/>
    <d v="2021-08-29T00:00:00"/>
    <x v="2"/>
    <s v="Q3"/>
    <x v="1"/>
    <s v="Abigail Lewis"/>
    <x v="1"/>
    <x v="7"/>
  </r>
  <r>
    <x v="1"/>
    <x v="43"/>
    <x v="1"/>
    <s v="None"/>
    <x v="151"/>
    <n v="10"/>
    <n v="15"/>
    <n v="37080"/>
    <n v="0"/>
    <n v="37080"/>
    <n v="37.08"/>
    <n v="24720"/>
    <n v="12360"/>
    <n v="12.36"/>
    <d v="2021-02-27T00:00:00"/>
    <x v="4"/>
    <s v="Q1"/>
    <x v="1"/>
    <s v="Elizabeth Martin"/>
    <x v="1"/>
    <x v="3"/>
  </r>
  <r>
    <x v="3"/>
    <x v="26"/>
    <x v="1"/>
    <s v="None"/>
    <x v="152"/>
    <n v="10"/>
    <n v="7"/>
    <n v="8001"/>
    <n v="0"/>
    <n v="8001"/>
    <n v="8.0009999999999994"/>
    <n v="5715"/>
    <n v="2286"/>
    <n v="2.286"/>
    <d v="2022-11-10T00:00:00"/>
    <x v="6"/>
    <s v="Q4"/>
    <x v="1"/>
    <s v="Michael Hill"/>
    <x v="1"/>
    <x v="2"/>
  </r>
  <r>
    <x v="3"/>
    <x v="3"/>
    <x v="1"/>
    <s v="None"/>
    <x v="153"/>
    <n v="10"/>
    <n v="20"/>
    <n v="36340"/>
    <n v="0"/>
    <n v="36340"/>
    <n v="36.340000000000003"/>
    <n v="18170"/>
    <n v="18170"/>
    <n v="18.170000000000002"/>
    <d v="2022-01-18T00:00:00"/>
    <x v="1"/>
    <s v="Q1"/>
    <x v="1"/>
    <s v="Olivia Brown"/>
    <x v="1"/>
    <x v="3"/>
  </r>
  <r>
    <x v="3"/>
    <x v="71"/>
    <x v="1"/>
    <s v="None"/>
    <x v="139"/>
    <n v="10"/>
    <n v="350"/>
    <n v="529550"/>
    <n v="0"/>
    <n v="529550"/>
    <n v="529.54999999999995"/>
    <n v="393380"/>
    <n v="136170"/>
    <n v="136.16999999999999"/>
    <d v="2022-02-11T00:00:00"/>
    <x v="4"/>
    <s v="Q1"/>
    <x v="1"/>
    <s v="Emily Hill"/>
    <x v="1"/>
    <x v="7"/>
  </r>
  <r>
    <x v="3"/>
    <x v="30"/>
    <x v="2"/>
    <s v="None"/>
    <x v="154"/>
    <n v="120"/>
    <n v="7"/>
    <n v="10451"/>
    <n v="0"/>
    <n v="10451"/>
    <n v="10.451000000000001"/>
    <n v="7465"/>
    <n v="2986"/>
    <n v="2.9860000000000002"/>
    <d v="2022-03-04T00:00:00"/>
    <x v="8"/>
    <s v="Q1"/>
    <x v="1"/>
    <s v="Benjamin Lee"/>
    <x v="2"/>
    <x v="6"/>
  </r>
  <r>
    <x v="0"/>
    <x v="52"/>
    <x v="2"/>
    <s v="None"/>
    <x v="91"/>
    <n v="120"/>
    <n v="125"/>
    <n v="225500"/>
    <n v="0"/>
    <n v="225500"/>
    <n v="225.5"/>
    <n v="216480"/>
    <n v="9020"/>
    <n v="9.02"/>
    <d v="2022-06-28T00:00:00"/>
    <x v="11"/>
    <s v="Q2"/>
    <x v="1"/>
    <s v="Samuel Hill"/>
    <x v="2"/>
    <x v="4"/>
  </r>
  <r>
    <x v="4"/>
    <x v="113"/>
    <x v="2"/>
    <s v="None"/>
    <x v="155"/>
    <n v="120"/>
    <n v="12"/>
    <n v="25932"/>
    <n v="0"/>
    <n v="25932"/>
    <n v="25.931999999999999"/>
    <n v="6483"/>
    <n v="19449"/>
    <n v="19.449000000000002"/>
    <d v="2021-08-19T00:00:00"/>
    <x v="2"/>
    <s v="Q3"/>
    <x v="1"/>
    <s v="Harper Martin"/>
    <x v="2"/>
    <x v="1"/>
  </r>
  <r>
    <x v="3"/>
    <x v="27"/>
    <x v="2"/>
    <s v="None"/>
    <x v="149"/>
    <n v="120"/>
    <n v="350"/>
    <n v="352100"/>
    <n v="0"/>
    <n v="352100"/>
    <n v="352.1"/>
    <n v="261560"/>
    <n v="90540"/>
    <n v="90.54"/>
    <d v="2022-10-04T00:00:00"/>
    <x v="9"/>
    <s v="Q4"/>
    <x v="1"/>
    <s v="Sofia Phillips"/>
    <x v="2"/>
    <x v="3"/>
  </r>
  <r>
    <x v="4"/>
    <x v="113"/>
    <x v="2"/>
    <s v="None"/>
    <x v="143"/>
    <n v="120"/>
    <n v="12"/>
    <n v="18540"/>
    <n v="0"/>
    <n v="18540"/>
    <n v="18.54"/>
    <n v="4635"/>
    <n v="13905"/>
    <n v="13.904999999999999"/>
    <d v="2022-08-04T00:00:00"/>
    <x v="2"/>
    <s v="Q3"/>
    <x v="1"/>
    <s v="Harper Martin"/>
    <x v="2"/>
    <x v="1"/>
  </r>
  <r>
    <x v="0"/>
    <x v="14"/>
    <x v="2"/>
    <s v="None"/>
    <x v="120"/>
    <n v="120"/>
    <n v="125"/>
    <n v="352625"/>
    <n v="0"/>
    <n v="352625"/>
    <n v="352.625"/>
    <n v="338520"/>
    <n v="14105"/>
    <n v="14.105"/>
    <d v="2022-08-19T00:00:00"/>
    <x v="2"/>
    <s v="Q3"/>
    <x v="1"/>
    <s v="Samuel Taylor"/>
    <x v="2"/>
    <x v="6"/>
  </r>
  <r>
    <x v="2"/>
    <x v="62"/>
    <x v="3"/>
    <s v="None"/>
    <x v="156"/>
    <n v="250"/>
    <n v="300"/>
    <n v="600300"/>
    <n v="0"/>
    <n v="600300"/>
    <n v="600.29999999999995"/>
    <n v="500250"/>
    <n v="100050"/>
    <n v="100.05"/>
    <d v="2022-03-26T00:00:00"/>
    <x v="8"/>
    <s v="Q1"/>
    <x v="1"/>
    <s v="Logan Clark"/>
    <x v="3"/>
    <x v="6"/>
  </r>
  <r>
    <x v="4"/>
    <x v="66"/>
    <x v="3"/>
    <s v="None"/>
    <x v="157"/>
    <n v="250"/>
    <n v="12"/>
    <n v="34056"/>
    <n v="0"/>
    <n v="34056"/>
    <n v="34.055999999999997"/>
    <n v="8514"/>
    <n v="25542"/>
    <n v="25.542000000000002"/>
    <d v="2022-07-03T00:00:00"/>
    <x v="3"/>
    <s v="Q3"/>
    <x v="1"/>
    <s v="Henry Phillips"/>
    <x v="3"/>
    <x v="2"/>
  </r>
  <r>
    <x v="1"/>
    <x v="86"/>
    <x v="3"/>
    <s v="None"/>
    <x v="137"/>
    <n v="250"/>
    <n v="15"/>
    <n v="32670"/>
    <n v="0"/>
    <n v="32670"/>
    <n v="32.67"/>
    <n v="21780"/>
    <n v="10890"/>
    <n v="10.89"/>
    <d v="2021-07-24T00:00:00"/>
    <x v="3"/>
    <s v="Q3"/>
    <x v="1"/>
    <s v="Logan Phillips"/>
    <x v="3"/>
    <x v="6"/>
  </r>
  <r>
    <x v="1"/>
    <x v="38"/>
    <x v="3"/>
    <s v="None"/>
    <x v="138"/>
    <n v="250"/>
    <n v="15"/>
    <n v="13320"/>
    <n v="0"/>
    <n v="13320"/>
    <n v="13.32"/>
    <n v="8880"/>
    <n v="4440"/>
    <n v="4.4400000000000004"/>
    <d v="2021-02-03T00:00:00"/>
    <x v="4"/>
    <s v="Q1"/>
    <x v="1"/>
    <s v="Jackson Turner"/>
    <x v="3"/>
    <x v="6"/>
  </r>
  <r>
    <x v="2"/>
    <x v="61"/>
    <x v="3"/>
    <s v="None"/>
    <x v="131"/>
    <n v="250"/>
    <n v="300"/>
    <n v="645300"/>
    <n v="0"/>
    <n v="645300"/>
    <n v="645.29999999999995"/>
    <n v="537750"/>
    <n v="107550"/>
    <n v="107.55"/>
    <d v="2021-05-23T00:00:00"/>
    <x v="10"/>
    <s v="Q2"/>
    <x v="1"/>
    <s v="Mia Lewis"/>
    <x v="3"/>
    <x v="5"/>
  </r>
  <r>
    <x v="3"/>
    <x v="54"/>
    <x v="3"/>
    <s v="None"/>
    <x v="153"/>
    <n v="250"/>
    <n v="20"/>
    <n v="36340"/>
    <n v="0"/>
    <n v="36340"/>
    <n v="36.340000000000003"/>
    <n v="18170"/>
    <n v="18170"/>
    <n v="18.170000000000002"/>
    <d v="2022-12-15T00:00:00"/>
    <x v="7"/>
    <s v="Q4"/>
    <x v="1"/>
    <s v="Henry Turner"/>
    <x v="3"/>
    <x v="6"/>
  </r>
  <r>
    <x v="3"/>
    <x v="64"/>
    <x v="5"/>
    <s v="None"/>
    <x v="158"/>
    <n v="260"/>
    <n v="350"/>
    <n v="962500"/>
    <n v="0"/>
    <n v="962500"/>
    <n v="962.5"/>
    <n v="715000"/>
    <n v="247500"/>
    <n v="247.5"/>
    <d v="2021-08-23T00:00:00"/>
    <x v="2"/>
    <s v="Q3"/>
    <x v="1"/>
    <s v="Samuel Wilson"/>
    <x v="5"/>
    <x v="0"/>
  </r>
  <r>
    <x v="4"/>
    <x v="17"/>
    <x v="5"/>
    <s v="None"/>
    <x v="159"/>
    <n v="260"/>
    <n v="12"/>
    <n v="23436"/>
    <n v="0"/>
    <n v="23436"/>
    <n v="23.436"/>
    <n v="5859"/>
    <n v="17577"/>
    <n v="17.577000000000002"/>
    <d v="2021-10-13T00:00:00"/>
    <x v="9"/>
    <s v="Q4"/>
    <x v="1"/>
    <s v="Amelia Garcia"/>
    <x v="5"/>
    <x v="1"/>
  </r>
  <r>
    <x v="0"/>
    <x v="72"/>
    <x v="5"/>
    <s v="None"/>
    <x v="160"/>
    <n v="260"/>
    <n v="125"/>
    <n v="527437.5"/>
    <n v="0"/>
    <n v="527437.5"/>
    <n v="527.4375"/>
    <n v="506340"/>
    <n v="21097.5"/>
    <n v="21.0975"/>
    <d v="2022-02-20T00:00:00"/>
    <x v="4"/>
    <s v="Q1"/>
    <x v="1"/>
    <s v="Benjamin Phillips"/>
    <x v="5"/>
    <x v="0"/>
  </r>
  <r>
    <x v="3"/>
    <x v="64"/>
    <x v="5"/>
    <s v="None"/>
    <x v="142"/>
    <n v="260"/>
    <n v="20"/>
    <n v="37980"/>
    <n v="0"/>
    <n v="37980"/>
    <n v="37.979999999999997"/>
    <n v="18990"/>
    <n v="18990"/>
    <n v="18.989999999999998"/>
    <d v="2022-07-03T00:00:00"/>
    <x v="3"/>
    <s v="Q3"/>
    <x v="1"/>
    <s v="Samuel Wilson"/>
    <x v="5"/>
    <x v="0"/>
  </r>
  <r>
    <x v="3"/>
    <x v="34"/>
    <x v="5"/>
    <s v="None"/>
    <x v="161"/>
    <n v="260"/>
    <n v="7"/>
    <n v="11802"/>
    <n v="0"/>
    <n v="11802"/>
    <n v="11.802"/>
    <n v="8430"/>
    <n v="3372"/>
    <n v="3.3719999999999999"/>
    <d v="2022-09-14T00:00:00"/>
    <x v="0"/>
    <s v="Q3"/>
    <x v="1"/>
    <s v="Samuel Johnson"/>
    <x v="5"/>
    <x v="2"/>
  </r>
  <r>
    <x v="4"/>
    <x v="17"/>
    <x v="5"/>
    <s v="None"/>
    <x v="162"/>
    <n v="260"/>
    <n v="12"/>
    <n v="25692"/>
    <n v="0"/>
    <n v="25692"/>
    <n v="25.692"/>
    <n v="6423"/>
    <n v="19269"/>
    <n v="19.268999999999998"/>
    <d v="2021-11-15T00:00:00"/>
    <x v="6"/>
    <s v="Q4"/>
    <x v="1"/>
    <s v="Amelia Garcia"/>
    <x v="5"/>
    <x v="1"/>
  </r>
  <r>
    <x v="3"/>
    <x v="63"/>
    <x v="5"/>
    <s v="None"/>
    <x v="152"/>
    <n v="260"/>
    <n v="7"/>
    <n v="8001"/>
    <n v="0"/>
    <n v="8001"/>
    <n v="8.0009999999999994"/>
    <n v="5715"/>
    <n v="2286"/>
    <n v="2.286"/>
    <d v="2022-04-23T00:00:00"/>
    <x v="5"/>
    <s v="Q2"/>
    <x v="1"/>
    <s v="Charlotte Anderson"/>
    <x v="5"/>
    <x v="7"/>
  </r>
  <r>
    <x v="1"/>
    <x v="45"/>
    <x v="5"/>
    <s v="None"/>
    <x v="146"/>
    <n v="260"/>
    <n v="15"/>
    <n v="9225"/>
    <n v="0"/>
    <n v="9225"/>
    <n v="9.2249999999999996"/>
    <n v="6150"/>
    <n v="3075"/>
    <n v="3.0750000000000002"/>
    <d v="2021-12-26T00:00:00"/>
    <x v="7"/>
    <s v="Q4"/>
    <x v="1"/>
    <s v="Avery Anderson"/>
    <x v="5"/>
    <x v="5"/>
  </r>
  <r>
    <x v="3"/>
    <x v="51"/>
    <x v="1"/>
    <s v="Low"/>
    <x v="163"/>
    <n v="10"/>
    <n v="7"/>
    <n v="27615"/>
    <n v="276.14999999999998"/>
    <n v="27338.850000000002"/>
    <n v="27.338850000000001"/>
    <n v="19725"/>
    <n v="7613.8500000000022"/>
    <n v="7.613850000000002"/>
    <d v="2021-09-23T00:00:00"/>
    <x v="0"/>
    <s v="Q3"/>
    <x v="1"/>
    <s v="Charlotte Martin"/>
    <x v="1"/>
    <x v="3"/>
  </r>
  <r>
    <x v="1"/>
    <x v="1"/>
    <x v="1"/>
    <s v="Low"/>
    <x v="164"/>
    <n v="10"/>
    <n v="15"/>
    <n v="34440"/>
    <n v="344.4"/>
    <n v="34095.599999999999"/>
    <n v="34.095599999999997"/>
    <n v="22960"/>
    <n v="11135.599999999999"/>
    <n v="11.135599999999998"/>
    <d v="2021-12-16T00:00:00"/>
    <x v="7"/>
    <s v="Q4"/>
    <x v="1"/>
    <s v="Emma Johnson"/>
    <x v="1"/>
    <x v="1"/>
  </r>
  <r>
    <x v="3"/>
    <x v="51"/>
    <x v="1"/>
    <s v="Low"/>
    <x v="165"/>
    <n v="10"/>
    <n v="7"/>
    <n v="7210"/>
    <n v="72.099999999999994"/>
    <n v="7137.9"/>
    <n v="7.1378999999999992"/>
    <n v="5150"/>
    <n v="1987.8999999999996"/>
    <n v="1.9878999999999996"/>
    <d v="2022-08-12T00:00:00"/>
    <x v="2"/>
    <s v="Q3"/>
    <x v="1"/>
    <s v="Charlotte Martin"/>
    <x v="1"/>
    <x v="3"/>
  </r>
  <r>
    <x v="3"/>
    <x v="53"/>
    <x v="2"/>
    <s v="Low"/>
    <x v="166"/>
    <n v="120"/>
    <n v="7"/>
    <n v="4473"/>
    <n v="44.73"/>
    <n v="4428.2700000000004"/>
    <n v="4.4282700000000004"/>
    <n v="3195"/>
    <n v="1233.2700000000004"/>
    <n v="1.2332700000000005"/>
    <d v="2021-10-31T00:00:00"/>
    <x v="9"/>
    <s v="Q4"/>
    <x v="1"/>
    <s v="Harper Wilson"/>
    <x v="2"/>
    <x v="5"/>
  </r>
  <r>
    <x v="3"/>
    <x v="54"/>
    <x v="3"/>
    <s v="Low"/>
    <x v="167"/>
    <n v="250"/>
    <n v="7"/>
    <n v="9282"/>
    <n v="92.82"/>
    <n v="9189.18"/>
    <n v="9.1891800000000003"/>
    <n v="6630"/>
    <n v="2559.1800000000003"/>
    <n v="2.5591800000000005"/>
    <d v="2022-03-19T00:00:00"/>
    <x v="8"/>
    <s v="Q1"/>
    <x v="1"/>
    <s v="Henry Turner"/>
    <x v="3"/>
    <x v="6"/>
  </r>
  <r>
    <x v="4"/>
    <x v="83"/>
    <x v="4"/>
    <s v="Low"/>
    <x v="168"/>
    <n v="3"/>
    <n v="12"/>
    <n v="22296"/>
    <n v="222.96"/>
    <n v="22073.040000000001"/>
    <n v="22.073040000000002"/>
    <n v="5574"/>
    <n v="16499.04"/>
    <n v="16.499040000000001"/>
    <d v="2022-09-07T00:00:00"/>
    <x v="0"/>
    <s v="Q3"/>
    <x v="1"/>
    <s v="Emily Martin"/>
    <x v="4"/>
    <x v="3"/>
  </r>
  <r>
    <x v="3"/>
    <x v="65"/>
    <x v="4"/>
    <s v="Low"/>
    <x v="169"/>
    <n v="3"/>
    <n v="350"/>
    <n v="423500"/>
    <n v="4235"/>
    <n v="419265"/>
    <n v="419.26499999999999"/>
    <n v="314600"/>
    <n v="104665"/>
    <n v="104.66500000000001"/>
    <d v="2021-06-27T00:00:00"/>
    <x v="11"/>
    <s v="Q2"/>
    <x v="1"/>
    <s v="Harper Turner"/>
    <x v="4"/>
    <x v="1"/>
  </r>
  <r>
    <x v="3"/>
    <x v="56"/>
    <x v="4"/>
    <s v="Low"/>
    <x v="170"/>
    <n v="3"/>
    <n v="7"/>
    <n v="17703"/>
    <n v="177.03"/>
    <n v="17525.97"/>
    <n v="17.525970000000001"/>
    <n v="12645"/>
    <n v="4880.9699999999993"/>
    <n v="4.8809699999999996"/>
    <d v="2021-08-20T00:00:00"/>
    <x v="2"/>
    <s v="Q3"/>
    <x v="1"/>
    <s v="Jackson Hill"/>
    <x v="4"/>
    <x v="0"/>
  </r>
  <r>
    <x v="4"/>
    <x v="35"/>
    <x v="4"/>
    <s v="Low"/>
    <x v="171"/>
    <n v="3"/>
    <n v="12"/>
    <n v="17340"/>
    <n v="173.4"/>
    <n v="17166.599999999999"/>
    <n v="17.166599999999999"/>
    <n v="4335"/>
    <n v="12831.599999999999"/>
    <n v="12.831599999999998"/>
    <d v="2021-08-10T00:00:00"/>
    <x v="2"/>
    <s v="Q3"/>
    <x v="1"/>
    <s v="Harper Anderson"/>
    <x v="4"/>
    <x v="3"/>
  </r>
  <r>
    <x v="4"/>
    <x v="87"/>
    <x v="4"/>
    <s v="Low"/>
    <x v="172"/>
    <n v="3"/>
    <n v="12"/>
    <n v="32052"/>
    <n v="320.52"/>
    <n v="31731.48"/>
    <n v="31.731480000000001"/>
    <n v="8013"/>
    <n v="23718.48"/>
    <n v="23.71848"/>
    <d v="2022-12-10T00:00:00"/>
    <x v="7"/>
    <s v="Q4"/>
    <x v="1"/>
    <s v="Charlotte Hill"/>
    <x v="4"/>
    <x v="7"/>
  </r>
  <r>
    <x v="3"/>
    <x v="65"/>
    <x v="4"/>
    <s v="Low"/>
    <x v="173"/>
    <n v="3"/>
    <n v="350"/>
    <n v="488950"/>
    <n v="4889.5"/>
    <n v="484060.5"/>
    <n v="484.06049999999999"/>
    <n v="363220"/>
    <n v="120840.5"/>
    <n v="120.84050000000001"/>
    <d v="2021-08-03T00:00:00"/>
    <x v="2"/>
    <s v="Q3"/>
    <x v="1"/>
    <s v="Harper Turner"/>
    <x v="4"/>
    <x v="1"/>
  </r>
  <r>
    <x v="3"/>
    <x v="20"/>
    <x v="4"/>
    <s v="Low"/>
    <x v="174"/>
    <n v="3"/>
    <n v="350"/>
    <n v="754250"/>
    <n v="7542.5"/>
    <n v="746707.5"/>
    <n v="746.70749999999998"/>
    <n v="560300"/>
    <n v="186407.5"/>
    <n v="186.4075"/>
    <d v="2021-04-06T00:00:00"/>
    <x v="5"/>
    <s v="Q2"/>
    <x v="1"/>
    <s v="Aiden Lewis"/>
    <x v="4"/>
    <x v="4"/>
  </r>
  <r>
    <x v="1"/>
    <x v="111"/>
    <x v="0"/>
    <s v="Low"/>
    <x v="175"/>
    <n v="5"/>
    <n v="15"/>
    <n v="33210"/>
    <n v="332.1"/>
    <n v="32877.9"/>
    <n v="32.877900000000004"/>
    <n v="22140"/>
    <n v="10737.900000000001"/>
    <n v="10.737900000000002"/>
    <d v="2021-01-15T00:00:00"/>
    <x v="1"/>
    <s v="Q1"/>
    <x v="1"/>
    <s v="Charlotte Hill"/>
    <x v="0"/>
    <x v="7"/>
  </r>
  <r>
    <x v="2"/>
    <x v="11"/>
    <x v="0"/>
    <s v="Low"/>
    <x v="176"/>
    <n v="5"/>
    <n v="300"/>
    <n v="690300"/>
    <n v="6903"/>
    <n v="683397"/>
    <n v="683.39700000000005"/>
    <n v="575250"/>
    <n v="108147"/>
    <n v="108.14700000000001"/>
    <d v="2021-11-28T00:00:00"/>
    <x v="6"/>
    <s v="Q4"/>
    <x v="1"/>
    <s v="Mia Thomas"/>
    <x v="0"/>
    <x v="3"/>
  </r>
  <r>
    <x v="3"/>
    <x v="58"/>
    <x v="0"/>
    <s v="Low"/>
    <x v="177"/>
    <n v="5"/>
    <n v="20"/>
    <n v="27510"/>
    <n v="275.10000000000002"/>
    <n v="27234.899999999998"/>
    <n v="27.234899999999996"/>
    <n v="13755"/>
    <n v="13479.899999999998"/>
    <n v="13.479899999999997"/>
    <d v="2022-11-21T00:00:00"/>
    <x v="6"/>
    <s v="Q4"/>
    <x v="1"/>
    <s v="Aiden Martin"/>
    <x v="0"/>
    <x v="2"/>
  </r>
  <r>
    <x v="3"/>
    <x v="42"/>
    <x v="0"/>
    <s v="Low"/>
    <x v="178"/>
    <n v="5"/>
    <n v="7"/>
    <n v="12810"/>
    <n v="128.1"/>
    <n v="12681.9"/>
    <n v="12.681899999999999"/>
    <n v="9150"/>
    <n v="3531.8999999999996"/>
    <n v="3.5318999999999998"/>
    <d v="2021-08-07T00:00:00"/>
    <x v="2"/>
    <s v="Q3"/>
    <x v="1"/>
    <s v="Sebastian Phillips"/>
    <x v="0"/>
    <x v="2"/>
  </r>
  <r>
    <x v="1"/>
    <x v="25"/>
    <x v="1"/>
    <s v="Low"/>
    <x v="34"/>
    <n v="10"/>
    <n v="15"/>
    <n v="22710"/>
    <n v="227.1"/>
    <n v="22482.9"/>
    <n v="22.482900000000001"/>
    <n v="15140"/>
    <n v="7342.9000000000015"/>
    <n v="7.3429000000000011"/>
    <d v="2022-09-07T00:00:00"/>
    <x v="0"/>
    <s v="Q3"/>
    <x v="1"/>
    <s v="Avery Turner"/>
    <x v="1"/>
    <x v="1"/>
  </r>
  <r>
    <x v="3"/>
    <x v="26"/>
    <x v="1"/>
    <s v="Low"/>
    <x v="179"/>
    <n v="10"/>
    <n v="7"/>
    <n v="31447.5"/>
    <n v="314.47500000000002"/>
    <n v="31133.024999999998"/>
    <n v="31.133024999999996"/>
    <n v="22462.5"/>
    <n v="8670.5249999999978"/>
    <n v="8.6705249999999978"/>
    <d v="2021-02-17T00:00:00"/>
    <x v="4"/>
    <s v="Q1"/>
    <x v="1"/>
    <s v="Michael Hill"/>
    <x v="1"/>
    <x v="2"/>
  </r>
  <r>
    <x v="0"/>
    <x v="114"/>
    <x v="1"/>
    <s v="Low"/>
    <x v="56"/>
    <n v="10"/>
    <n v="125"/>
    <n v="90875"/>
    <n v="908.75"/>
    <n v="89966.25"/>
    <n v="89.966250000000002"/>
    <n v="87240"/>
    <n v="2726.25"/>
    <n v="2.7262499999999998"/>
    <d v="2022-03-05T00:00:00"/>
    <x v="8"/>
    <s v="Q1"/>
    <x v="1"/>
    <s v="Henry Garcia"/>
    <x v="1"/>
    <x v="2"/>
  </r>
  <r>
    <x v="0"/>
    <x v="50"/>
    <x v="1"/>
    <s v="Low"/>
    <x v="180"/>
    <n v="10"/>
    <n v="125"/>
    <n v="98375"/>
    <n v="983.75"/>
    <n v="97391.25"/>
    <n v="97.391249999999999"/>
    <n v="94440"/>
    <n v="2951.25"/>
    <n v="2.9512499999999999"/>
    <d v="2021-06-24T00:00:00"/>
    <x v="11"/>
    <s v="Q2"/>
    <x v="1"/>
    <s v="Logan Phillips"/>
    <x v="1"/>
    <x v="2"/>
  </r>
  <r>
    <x v="0"/>
    <x v="23"/>
    <x v="1"/>
    <s v="Low"/>
    <x v="181"/>
    <n v="10"/>
    <n v="125"/>
    <n v="227875"/>
    <n v="2278.75"/>
    <n v="225596.25"/>
    <n v="225.59625"/>
    <n v="218760"/>
    <n v="6836.25"/>
    <n v="6.8362499999999997"/>
    <d v="2022-11-30T00:00:00"/>
    <x v="6"/>
    <s v="Q4"/>
    <x v="1"/>
    <s v="Elizabeth Green"/>
    <x v="1"/>
    <x v="7"/>
  </r>
  <r>
    <x v="1"/>
    <x v="37"/>
    <x v="1"/>
    <s v="Low"/>
    <x v="182"/>
    <n v="10"/>
    <n v="15"/>
    <n v="11205"/>
    <n v="112.05"/>
    <n v="11092.95"/>
    <n v="11.09295"/>
    <n v="7470"/>
    <n v="3622.9500000000007"/>
    <n v="3.6229500000000008"/>
    <d v="2021-06-08T00:00:00"/>
    <x v="11"/>
    <s v="Q2"/>
    <x v="1"/>
    <s v="Amelia Wilson"/>
    <x v="1"/>
    <x v="5"/>
  </r>
  <r>
    <x v="2"/>
    <x v="115"/>
    <x v="1"/>
    <s v="Low"/>
    <x v="183"/>
    <n v="10"/>
    <n v="300"/>
    <n v="871500"/>
    <n v="8715"/>
    <n v="862785"/>
    <n v="862.78499999999997"/>
    <n v="726250"/>
    <n v="136535"/>
    <n v="136.535"/>
    <d v="2022-01-17T00:00:00"/>
    <x v="1"/>
    <s v="Q1"/>
    <x v="1"/>
    <s v="Amelia Phillips"/>
    <x v="1"/>
    <x v="3"/>
  </r>
  <r>
    <x v="3"/>
    <x v="51"/>
    <x v="1"/>
    <s v="Low"/>
    <x v="174"/>
    <n v="10"/>
    <n v="350"/>
    <n v="754250"/>
    <n v="7542.5"/>
    <n v="746707.5"/>
    <n v="746.70749999999998"/>
    <n v="560300"/>
    <n v="186407.5"/>
    <n v="186.4075"/>
    <d v="2022-08-04T00:00:00"/>
    <x v="2"/>
    <s v="Q3"/>
    <x v="1"/>
    <s v="Charlotte Martin"/>
    <x v="1"/>
    <x v="3"/>
  </r>
  <r>
    <x v="3"/>
    <x v="53"/>
    <x v="2"/>
    <s v="Low"/>
    <x v="184"/>
    <n v="120"/>
    <n v="20"/>
    <n v="77280"/>
    <n v="772.80000000000007"/>
    <n v="76507.200000000012"/>
    <n v="76.507200000000012"/>
    <n v="38640"/>
    <n v="37867.200000000004"/>
    <n v="37.867200000000004"/>
    <d v="2021-10-13T00:00:00"/>
    <x v="9"/>
    <s v="Q4"/>
    <x v="1"/>
    <s v="Harper Wilson"/>
    <x v="2"/>
    <x v="5"/>
  </r>
  <r>
    <x v="3"/>
    <x v="30"/>
    <x v="2"/>
    <s v="Low"/>
    <x v="185"/>
    <n v="120"/>
    <n v="7"/>
    <n v="2534"/>
    <n v="25.34"/>
    <n v="2508.66"/>
    <n v="2.5086599999999999"/>
    <n v="1810"/>
    <n v="698.65999999999985"/>
    <n v="0.69865999999999984"/>
    <d v="2022-11-01T00:00:00"/>
    <x v="6"/>
    <s v="Q4"/>
    <x v="1"/>
    <s v="Benjamin Lee"/>
    <x v="2"/>
    <x v="6"/>
  </r>
  <r>
    <x v="0"/>
    <x v="6"/>
    <x v="2"/>
    <s v="Low"/>
    <x v="186"/>
    <n v="120"/>
    <n v="125"/>
    <n v="115375"/>
    <n v="1153.75"/>
    <n v="114221.25"/>
    <n v="114.22125"/>
    <n v="110760"/>
    <n v="3461.25"/>
    <n v="3.4612500000000002"/>
    <d v="2022-04-04T00:00:00"/>
    <x v="5"/>
    <s v="Q2"/>
    <x v="1"/>
    <s v="Ethan Miller"/>
    <x v="2"/>
    <x v="6"/>
  </r>
  <r>
    <x v="3"/>
    <x v="55"/>
    <x v="3"/>
    <s v="Low"/>
    <x v="53"/>
    <n v="250"/>
    <n v="7"/>
    <n v="1841"/>
    <n v="18.41"/>
    <n v="1822.59"/>
    <n v="1.8225899999999999"/>
    <n v="1315"/>
    <n v="507.58999999999992"/>
    <n v="0.50758999999999987"/>
    <d v="2022-12-22T00:00:00"/>
    <x v="7"/>
    <s v="Q4"/>
    <x v="1"/>
    <s v="Amelia Perez"/>
    <x v="3"/>
    <x v="7"/>
  </r>
  <r>
    <x v="3"/>
    <x v="54"/>
    <x v="3"/>
    <s v="Low"/>
    <x v="187"/>
    <n v="250"/>
    <n v="350"/>
    <n v="330225"/>
    <n v="3302.25"/>
    <n v="326922.75"/>
    <n v="326.92275000000001"/>
    <n v="245310"/>
    <n v="81612.75"/>
    <n v="81.612750000000005"/>
    <d v="2021-09-21T00:00:00"/>
    <x v="0"/>
    <s v="Q3"/>
    <x v="1"/>
    <s v="Henry Turner"/>
    <x v="3"/>
    <x v="6"/>
  </r>
  <r>
    <x v="0"/>
    <x v="116"/>
    <x v="3"/>
    <s v="Low"/>
    <x v="56"/>
    <n v="250"/>
    <n v="125"/>
    <n v="90875"/>
    <n v="908.75"/>
    <n v="89966.25"/>
    <n v="89.966250000000002"/>
    <n v="87240"/>
    <n v="2726.25"/>
    <n v="2.7262499999999998"/>
    <d v="2021-04-30T00:00:00"/>
    <x v="5"/>
    <s v="Q2"/>
    <x v="1"/>
    <s v="Jackson Hill"/>
    <x v="3"/>
    <x v="4"/>
  </r>
  <r>
    <x v="0"/>
    <x v="117"/>
    <x v="3"/>
    <s v="Low"/>
    <x v="180"/>
    <n v="250"/>
    <n v="125"/>
    <n v="98375"/>
    <n v="983.75"/>
    <n v="97391.25"/>
    <n v="97.391249999999999"/>
    <n v="94440"/>
    <n v="2951.25"/>
    <n v="2.9512499999999999"/>
    <d v="2021-05-27T00:00:00"/>
    <x v="10"/>
    <s v="Q2"/>
    <x v="1"/>
    <s v="Abigail Martin"/>
    <x v="3"/>
    <x v="5"/>
  </r>
  <r>
    <x v="2"/>
    <x v="31"/>
    <x v="3"/>
    <s v="Low"/>
    <x v="188"/>
    <n v="250"/>
    <n v="300"/>
    <n v="295800"/>
    <n v="2958"/>
    <n v="292842"/>
    <n v="292.84199999999998"/>
    <n v="246500"/>
    <n v="46342"/>
    <n v="46.341999999999999"/>
    <d v="2022-10-09T00:00:00"/>
    <x v="9"/>
    <s v="Q4"/>
    <x v="1"/>
    <s v="Mia White"/>
    <x v="3"/>
    <x v="7"/>
  </r>
  <r>
    <x v="3"/>
    <x v="33"/>
    <x v="3"/>
    <s v="Low"/>
    <x v="173"/>
    <n v="250"/>
    <n v="350"/>
    <n v="488950"/>
    <n v="4889.5"/>
    <n v="484060.5"/>
    <n v="484.06049999999999"/>
    <n v="363220"/>
    <n v="120840.5"/>
    <n v="120.84050000000001"/>
    <d v="2022-10-09T00:00:00"/>
    <x v="9"/>
    <s v="Q4"/>
    <x v="1"/>
    <s v="Charlotte Davis"/>
    <x v="3"/>
    <x v="1"/>
  </r>
  <r>
    <x v="0"/>
    <x v="117"/>
    <x v="3"/>
    <s v="Low"/>
    <x v="189"/>
    <n v="250"/>
    <n v="125"/>
    <n v="218000"/>
    <n v="2180"/>
    <n v="215820"/>
    <n v="215.82"/>
    <n v="209280"/>
    <n v="6540"/>
    <n v="6.54"/>
    <d v="2021-09-21T00:00:00"/>
    <x v="0"/>
    <s v="Q3"/>
    <x v="1"/>
    <s v="Abigail Martin"/>
    <x v="3"/>
    <x v="5"/>
  </r>
  <r>
    <x v="0"/>
    <x v="93"/>
    <x v="4"/>
    <s v="Low"/>
    <x v="190"/>
    <n v="3"/>
    <n v="125"/>
    <n v="92812.5"/>
    <n v="1856.25"/>
    <n v="90956.25"/>
    <n v="90.956249999999997"/>
    <n v="89100"/>
    <n v="1856.25"/>
    <n v="1.85625"/>
    <d v="2022-05-27T00:00:00"/>
    <x v="10"/>
    <s v="Q2"/>
    <x v="1"/>
    <s v="Abigail Martin"/>
    <x v="4"/>
    <x v="5"/>
  </r>
  <r>
    <x v="4"/>
    <x v="35"/>
    <x v="4"/>
    <s v="Low"/>
    <x v="191"/>
    <n v="3"/>
    <n v="12"/>
    <n v="15540"/>
    <n v="310.8"/>
    <n v="15229.2"/>
    <n v="15.229200000000001"/>
    <n v="3885"/>
    <n v="11344.2"/>
    <n v="11.344200000000001"/>
    <d v="2021-05-03T00:00:00"/>
    <x v="10"/>
    <s v="Q2"/>
    <x v="1"/>
    <s v="Harper Anderson"/>
    <x v="4"/>
    <x v="3"/>
  </r>
  <r>
    <x v="3"/>
    <x v="41"/>
    <x v="4"/>
    <s v="Low"/>
    <x v="192"/>
    <n v="3"/>
    <n v="350"/>
    <n v="998200"/>
    <n v="19964"/>
    <n v="978236"/>
    <n v="978.23599999999999"/>
    <n v="741520"/>
    <n v="236716"/>
    <n v="236.71600000000001"/>
    <d v="2021-07-20T00:00:00"/>
    <x v="3"/>
    <s v="Q3"/>
    <x v="1"/>
    <s v="Emily Garcia"/>
    <x v="4"/>
    <x v="1"/>
  </r>
  <r>
    <x v="4"/>
    <x v="118"/>
    <x v="0"/>
    <s v="Low"/>
    <x v="193"/>
    <n v="5"/>
    <n v="12"/>
    <n v="13704"/>
    <n v="274.08"/>
    <n v="13429.92"/>
    <n v="13.429919999999999"/>
    <n v="3426"/>
    <n v="10003.92"/>
    <n v="10.003920000000001"/>
    <d v="2022-11-10T00:00:00"/>
    <x v="6"/>
    <s v="Q4"/>
    <x v="1"/>
    <s v="Aiden Garcia"/>
    <x v="0"/>
    <x v="6"/>
  </r>
  <r>
    <x v="3"/>
    <x v="98"/>
    <x v="0"/>
    <s v="Low"/>
    <x v="194"/>
    <n v="5"/>
    <n v="20"/>
    <n v="31320"/>
    <n v="626.4"/>
    <n v="30693.599999999999"/>
    <n v="30.6936"/>
    <n v="15660"/>
    <n v="15033.599999999999"/>
    <n v="15.033599999999998"/>
    <d v="2021-07-17T00:00:00"/>
    <x v="3"/>
    <s v="Q3"/>
    <x v="1"/>
    <s v="Logan Martin"/>
    <x v="0"/>
    <x v="2"/>
  </r>
  <r>
    <x v="4"/>
    <x v="119"/>
    <x v="0"/>
    <s v="Low"/>
    <x v="195"/>
    <n v="5"/>
    <n v="12"/>
    <n v="8280"/>
    <n v="165.6"/>
    <n v="8114.4"/>
    <n v="8.1143999999999998"/>
    <n v="2070"/>
    <n v="6044.4"/>
    <n v="6.0443999999999996"/>
    <d v="2022-07-26T00:00:00"/>
    <x v="3"/>
    <s v="Q3"/>
    <x v="1"/>
    <s v="Emily Hill"/>
    <x v="0"/>
    <x v="7"/>
  </r>
  <r>
    <x v="1"/>
    <x v="5"/>
    <x v="1"/>
    <s v="Low"/>
    <x v="196"/>
    <n v="10"/>
    <n v="15"/>
    <n v="35445"/>
    <n v="708.9"/>
    <n v="34736.1"/>
    <n v="34.7361"/>
    <n v="23630"/>
    <n v="11106.099999999999"/>
    <n v="11.106099999999998"/>
    <d v="2022-10-24T00:00:00"/>
    <x v="9"/>
    <s v="Q4"/>
    <x v="1"/>
    <s v="Ava Davis"/>
    <x v="1"/>
    <x v="5"/>
  </r>
  <r>
    <x v="2"/>
    <x v="120"/>
    <x v="1"/>
    <s v="Low"/>
    <x v="197"/>
    <n v="10"/>
    <n v="300"/>
    <n v="275400"/>
    <n v="5508"/>
    <n v="269892"/>
    <n v="269.892"/>
    <n v="229500"/>
    <n v="40392"/>
    <n v="40.392000000000003"/>
    <d v="2021-06-02T00:00:00"/>
    <x v="11"/>
    <s v="Q2"/>
    <x v="1"/>
    <s v="Benjamin Phillips"/>
    <x v="1"/>
    <x v="0"/>
  </r>
  <r>
    <x v="2"/>
    <x v="68"/>
    <x v="1"/>
    <s v="Low"/>
    <x v="198"/>
    <n v="10"/>
    <n v="300"/>
    <n v="518400"/>
    <n v="10368"/>
    <n v="508032"/>
    <n v="508.03199999999998"/>
    <n v="432000"/>
    <n v="76032"/>
    <n v="76.031999999999996"/>
    <d v="2021-07-29T00:00:00"/>
    <x v="3"/>
    <s v="Q3"/>
    <x v="1"/>
    <s v="Jackson Hill"/>
    <x v="1"/>
    <x v="4"/>
  </r>
  <r>
    <x v="4"/>
    <x v="4"/>
    <x v="1"/>
    <s v="Low"/>
    <x v="193"/>
    <n v="10"/>
    <n v="12"/>
    <n v="13704"/>
    <n v="274.08"/>
    <n v="13429.92"/>
    <n v="13.429919999999999"/>
    <n v="3426"/>
    <n v="10003.92"/>
    <n v="10.003920000000001"/>
    <d v="2021-05-20T00:00:00"/>
    <x v="10"/>
    <s v="Q2"/>
    <x v="1"/>
    <s v="Liam Jones"/>
    <x v="1"/>
    <x v="4"/>
  </r>
  <r>
    <x v="0"/>
    <x v="23"/>
    <x v="1"/>
    <s v="Low"/>
    <x v="199"/>
    <n v="10"/>
    <n v="125"/>
    <n v="82750"/>
    <n v="1655"/>
    <n v="81095"/>
    <n v="81.094999999999999"/>
    <n v="79440"/>
    <n v="1655"/>
    <n v="1.655"/>
    <d v="2021-05-01T00:00:00"/>
    <x v="10"/>
    <s v="Q2"/>
    <x v="1"/>
    <s v="Elizabeth Green"/>
    <x v="1"/>
    <x v="7"/>
  </r>
  <r>
    <x v="4"/>
    <x v="59"/>
    <x v="1"/>
    <s v="Low"/>
    <x v="191"/>
    <n v="10"/>
    <n v="12"/>
    <n v="15540"/>
    <n v="310.8"/>
    <n v="15229.2"/>
    <n v="15.229200000000001"/>
    <n v="3885"/>
    <n v="11344.2"/>
    <n v="11.344200000000001"/>
    <d v="2021-02-23T00:00:00"/>
    <x v="4"/>
    <s v="Q1"/>
    <x v="1"/>
    <s v="Emily Garcia"/>
    <x v="1"/>
    <x v="3"/>
  </r>
  <r>
    <x v="2"/>
    <x v="69"/>
    <x v="1"/>
    <s v="Low"/>
    <x v="94"/>
    <n v="10"/>
    <n v="300"/>
    <n v="574800"/>
    <n v="11496"/>
    <n v="563304"/>
    <n v="563.30399999999997"/>
    <n v="479000"/>
    <n v="84304"/>
    <n v="84.304000000000002"/>
    <d v="2021-12-16T00:00:00"/>
    <x v="7"/>
    <s v="Q4"/>
    <x v="1"/>
    <s v="Abigail Garcia"/>
    <x v="1"/>
    <x v="5"/>
  </r>
  <r>
    <x v="3"/>
    <x v="3"/>
    <x v="1"/>
    <s v="Low"/>
    <x v="192"/>
    <n v="10"/>
    <n v="350"/>
    <n v="998200"/>
    <n v="19964"/>
    <n v="978236"/>
    <n v="978.23599999999999"/>
    <n v="741520"/>
    <n v="236716"/>
    <n v="236.71600000000001"/>
    <d v="2021-04-19T00:00:00"/>
    <x v="5"/>
    <s v="Q2"/>
    <x v="1"/>
    <s v="Olivia Brown"/>
    <x v="1"/>
    <x v="3"/>
  </r>
  <r>
    <x v="0"/>
    <x v="121"/>
    <x v="1"/>
    <s v="Low"/>
    <x v="200"/>
    <n v="10"/>
    <n v="125"/>
    <n v="341125"/>
    <n v="6822.5"/>
    <n v="334302.5"/>
    <n v="334.30250000000001"/>
    <n v="327480"/>
    <n v="6822.5"/>
    <n v="6.8224999999999998"/>
    <d v="2021-12-04T00:00:00"/>
    <x v="7"/>
    <s v="Q4"/>
    <x v="1"/>
    <s v="Mia Turner"/>
    <x v="1"/>
    <x v="1"/>
  </r>
  <r>
    <x v="4"/>
    <x v="24"/>
    <x v="1"/>
    <s v="Low"/>
    <x v="201"/>
    <n v="10"/>
    <n v="12"/>
    <n v="12660"/>
    <n v="253.2"/>
    <n v="12406.8"/>
    <n v="12.406799999999999"/>
    <n v="3165"/>
    <n v="9241.7999999999993"/>
    <n v="9.2417999999999996"/>
    <d v="2021-02-06T00:00:00"/>
    <x v="4"/>
    <s v="Q1"/>
    <x v="1"/>
    <s v="Alexander Perez"/>
    <x v="1"/>
    <x v="0"/>
  </r>
  <r>
    <x v="4"/>
    <x v="70"/>
    <x v="1"/>
    <s v="Low"/>
    <x v="202"/>
    <n v="10"/>
    <n v="12"/>
    <n v="13008"/>
    <n v="260.16000000000003"/>
    <n v="12747.84"/>
    <n v="12.74784"/>
    <n v="3252"/>
    <n v="9495.84"/>
    <n v="9.4958399999999994"/>
    <d v="2022-04-19T00:00:00"/>
    <x v="5"/>
    <s v="Q2"/>
    <x v="1"/>
    <s v="Aiden Perez"/>
    <x v="1"/>
    <x v="6"/>
  </r>
  <r>
    <x v="3"/>
    <x v="40"/>
    <x v="2"/>
    <s v="Low"/>
    <x v="194"/>
    <n v="120"/>
    <n v="20"/>
    <n v="31320"/>
    <n v="626.4"/>
    <n v="30693.599999999999"/>
    <n v="30.6936"/>
    <n v="15660"/>
    <n v="15033.599999999999"/>
    <n v="15.033599999999998"/>
    <d v="2022-08-28T00:00:00"/>
    <x v="2"/>
    <s v="Q3"/>
    <x v="1"/>
    <s v="Aiden Clark"/>
    <x v="2"/>
    <x v="0"/>
  </r>
  <r>
    <x v="3"/>
    <x v="27"/>
    <x v="2"/>
    <s v="Low"/>
    <x v="203"/>
    <n v="120"/>
    <n v="350"/>
    <n v="1006950"/>
    <n v="20139"/>
    <n v="986811"/>
    <n v="986.81100000000004"/>
    <n v="748020"/>
    <n v="238791"/>
    <n v="238.791"/>
    <d v="2022-09-17T00:00:00"/>
    <x v="0"/>
    <s v="Q3"/>
    <x v="1"/>
    <s v="Sofia Phillips"/>
    <x v="2"/>
    <x v="3"/>
  </r>
  <r>
    <x v="4"/>
    <x v="122"/>
    <x v="2"/>
    <s v="Low"/>
    <x v="201"/>
    <n v="120"/>
    <n v="12"/>
    <n v="12660"/>
    <n v="253.2"/>
    <n v="12406.8"/>
    <n v="12.406799999999999"/>
    <n v="3165"/>
    <n v="9241.7999999999993"/>
    <n v="9.2417999999999996"/>
    <d v="2021-12-14T00:00:00"/>
    <x v="7"/>
    <s v="Q4"/>
    <x v="1"/>
    <s v="Logan Martin"/>
    <x v="2"/>
    <x v="2"/>
  </r>
  <r>
    <x v="4"/>
    <x v="123"/>
    <x v="2"/>
    <s v="Low"/>
    <x v="202"/>
    <n v="120"/>
    <n v="12"/>
    <n v="13008"/>
    <n v="260.16000000000003"/>
    <n v="12747.84"/>
    <n v="12.74784"/>
    <n v="3252"/>
    <n v="9495.84"/>
    <n v="9.4958399999999994"/>
    <d v="2022-04-09T00:00:00"/>
    <x v="5"/>
    <s v="Q2"/>
    <x v="1"/>
    <s v="Charlotte Garcia"/>
    <x v="2"/>
    <x v="3"/>
  </r>
  <r>
    <x v="0"/>
    <x v="124"/>
    <x v="3"/>
    <s v="Low"/>
    <x v="199"/>
    <n v="250"/>
    <n v="125"/>
    <n v="82750"/>
    <n v="1655"/>
    <n v="81095"/>
    <n v="81.094999999999999"/>
    <n v="79440"/>
    <n v="1655"/>
    <n v="1.655"/>
    <d v="2022-12-06T00:00:00"/>
    <x v="7"/>
    <s v="Q4"/>
    <x v="1"/>
    <s v="Samuel Hill"/>
    <x v="3"/>
    <x v="4"/>
  </r>
  <r>
    <x v="3"/>
    <x v="55"/>
    <x v="3"/>
    <s v="Low"/>
    <x v="203"/>
    <n v="250"/>
    <n v="350"/>
    <n v="1006950"/>
    <n v="20139"/>
    <n v="986811"/>
    <n v="986.81100000000004"/>
    <n v="748020"/>
    <n v="238791"/>
    <n v="238.791"/>
    <d v="2022-11-16T00:00:00"/>
    <x v="6"/>
    <s v="Q4"/>
    <x v="1"/>
    <s v="Amelia Perez"/>
    <x v="3"/>
    <x v="7"/>
  </r>
  <r>
    <x v="0"/>
    <x v="104"/>
    <x v="3"/>
    <s v="Low"/>
    <x v="200"/>
    <n v="250"/>
    <n v="125"/>
    <n v="341125"/>
    <n v="6822.5"/>
    <n v="334302.5"/>
    <n v="334.30250000000001"/>
    <n v="327480"/>
    <n v="6822.5"/>
    <n v="6.8224999999999998"/>
    <d v="2022-12-13T00:00:00"/>
    <x v="7"/>
    <s v="Q4"/>
    <x v="1"/>
    <s v="Jackson Turner"/>
    <x v="3"/>
    <x v="0"/>
  </r>
  <r>
    <x v="2"/>
    <x v="125"/>
    <x v="5"/>
    <s v="Low"/>
    <x v="204"/>
    <n v="260"/>
    <n v="300"/>
    <n v="77700"/>
    <n v="1554"/>
    <n v="76146"/>
    <n v="76.146000000000001"/>
    <n v="64750"/>
    <n v="11396"/>
    <n v="11.396000000000001"/>
    <d v="2022-02-26T00:00:00"/>
    <x v="4"/>
    <s v="Q1"/>
    <x v="1"/>
    <s v="Harper Phillips"/>
    <x v="5"/>
    <x v="5"/>
  </r>
  <r>
    <x v="2"/>
    <x v="126"/>
    <x v="5"/>
    <s v="Low"/>
    <x v="205"/>
    <n v="260"/>
    <n v="300"/>
    <n v="330300"/>
    <n v="6606"/>
    <n v="323694"/>
    <n v="323.69400000000002"/>
    <n v="275250"/>
    <n v="48444"/>
    <n v="48.444000000000003"/>
    <d v="2022-09-25T00:00:00"/>
    <x v="0"/>
    <s v="Q3"/>
    <x v="1"/>
    <s v="Henry Martin"/>
    <x v="5"/>
    <x v="6"/>
  </r>
  <r>
    <x v="0"/>
    <x v="72"/>
    <x v="5"/>
    <s v="Low"/>
    <x v="206"/>
    <n v="260"/>
    <n v="125"/>
    <n v="284500"/>
    <n v="5690"/>
    <n v="278810"/>
    <n v="278.81"/>
    <n v="273120"/>
    <n v="5690"/>
    <n v="5.69"/>
    <d v="2022-09-23T00:00:00"/>
    <x v="0"/>
    <s v="Q3"/>
    <x v="1"/>
    <s v="Benjamin Phillips"/>
    <x v="5"/>
    <x v="0"/>
  </r>
  <r>
    <x v="3"/>
    <x v="63"/>
    <x v="5"/>
    <s v="Low"/>
    <x v="207"/>
    <n v="260"/>
    <n v="20"/>
    <n v="24720"/>
    <n v="494.4"/>
    <n v="24225.599999999999"/>
    <n v="24.2256"/>
    <n v="12360"/>
    <n v="11865.599999999999"/>
    <n v="11.865599999999999"/>
    <d v="2021-02-03T00:00:00"/>
    <x v="4"/>
    <s v="Q1"/>
    <x v="1"/>
    <s v="Charlotte Anderson"/>
    <x v="5"/>
    <x v="7"/>
  </r>
  <r>
    <x v="3"/>
    <x v="64"/>
    <x v="5"/>
    <s v="Low"/>
    <x v="208"/>
    <n v="260"/>
    <n v="20"/>
    <n v="18820"/>
    <n v="376.4"/>
    <n v="18443.599999999999"/>
    <n v="18.4436"/>
    <n v="9410"/>
    <n v="9033.5999999999985"/>
    <n v="9.0335999999999981"/>
    <d v="2022-11-19T00:00:00"/>
    <x v="6"/>
    <s v="Q4"/>
    <x v="1"/>
    <s v="Samuel Wilson"/>
    <x v="5"/>
    <x v="0"/>
  </r>
  <r>
    <x v="2"/>
    <x v="127"/>
    <x v="5"/>
    <s v="Low"/>
    <x v="94"/>
    <n v="260"/>
    <n v="300"/>
    <n v="574800"/>
    <n v="11496"/>
    <n v="563304"/>
    <n v="563.30399999999997"/>
    <n v="479000"/>
    <n v="84304"/>
    <n v="84.304000000000002"/>
    <d v="2022-05-30T00:00:00"/>
    <x v="10"/>
    <s v="Q2"/>
    <x v="1"/>
    <s v="Amelia Hill"/>
    <x v="5"/>
    <x v="7"/>
  </r>
  <r>
    <x v="0"/>
    <x v="84"/>
    <x v="4"/>
    <s v="Low"/>
    <x v="209"/>
    <n v="3"/>
    <n v="125"/>
    <n v="530437.5"/>
    <n v="15913.125"/>
    <n v="514524.375"/>
    <n v="514.52437499999996"/>
    <n v="509220"/>
    <n v="5304.375"/>
    <n v="5.3043750000000003"/>
    <d v="2021-04-28T00:00:00"/>
    <x v="5"/>
    <s v="Q2"/>
    <x v="1"/>
    <s v="Benjamin Garcia"/>
    <x v="4"/>
    <x v="4"/>
  </r>
  <r>
    <x v="3"/>
    <x v="47"/>
    <x v="4"/>
    <s v="Low"/>
    <x v="210"/>
    <n v="3"/>
    <n v="20"/>
    <n v="51600"/>
    <n v="1548"/>
    <n v="50052"/>
    <n v="50.052"/>
    <n v="25800"/>
    <n v="24252"/>
    <n v="24.251999999999999"/>
    <d v="2022-04-09T00:00:00"/>
    <x v="5"/>
    <s v="Q2"/>
    <x v="1"/>
    <s v="Sofia Turner"/>
    <x v="4"/>
    <x v="7"/>
  </r>
  <r>
    <x v="2"/>
    <x v="19"/>
    <x v="4"/>
    <s v="Low"/>
    <x v="211"/>
    <n v="3"/>
    <n v="300"/>
    <n v="206700"/>
    <n v="6201"/>
    <n v="200499"/>
    <n v="200.499"/>
    <n v="172250"/>
    <n v="28249"/>
    <n v="28.248999999999999"/>
    <d v="2022-10-23T00:00:00"/>
    <x v="9"/>
    <s v="Q4"/>
    <x v="1"/>
    <s v="Abigail Robinson"/>
    <x v="4"/>
    <x v="3"/>
  </r>
  <r>
    <x v="4"/>
    <x v="83"/>
    <x v="4"/>
    <s v="Low"/>
    <x v="212"/>
    <n v="3"/>
    <n v="12"/>
    <n v="23364"/>
    <n v="700.92"/>
    <n v="22663.08"/>
    <n v="22.663080000000001"/>
    <n v="5841"/>
    <n v="16822.080000000002"/>
    <n v="16.822080000000003"/>
    <d v="2022-04-23T00:00:00"/>
    <x v="5"/>
    <s v="Q2"/>
    <x v="1"/>
    <s v="Emily Martin"/>
    <x v="4"/>
    <x v="3"/>
  </r>
  <r>
    <x v="3"/>
    <x v="36"/>
    <x v="0"/>
    <s v="Low"/>
    <x v="213"/>
    <n v="5"/>
    <n v="7"/>
    <n v="13706"/>
    <n v="411.18"/>
    <n v="13294.82"/>
    <n v="13.29482"/>
    <n v="9790"/>
    <n v="3504.8199999999997"/>
    <n v="3.5048199999999996"/>
    <d v="2022-05-26T00:00:00"/>
    <x v="10"/>
    <s v="Q2"/>
    <x v="1"/>
    <s v="Henry Martinez"/>
    <x v="0"/>
    <x v="4"/>
  </r>
  <r>
    <x v="4"/>
    <x v="128"/>
    <x v="0"/>
    <s v="Low"/>
    <x v="214"/>
    <n v="5"/>
    <n v="12"/>
    <n v="22812"/>
    <n v="684.36"/>
    <n v="22127.64"/>
    <n v="22.12764"/>
    <n v="5703"/>
    <n v="16424.64"/>
    <n v="16.42464"/>
    <d v="2022-03-13T00:00:00"/>
    <x v="8"/>
    <s v="Q1"/>
    <x v="1"/>
    <s v="Jackson Turner"/>
    <x v="0"/>
    <x v="0"/>
  </r>
  <r>
    <x v="3"/>
    <x v="58"/>
    <x v="0"/>
    <s v="Low"/>
    <x v="23"/>
    <n v="5"/>
    <n v="7"/>
    <n v="3808"/>
    <n v="114.24"/>
    <n v="3693.76"/>
    <n v="3.6937600000000002"/>
    <n v="2720"/>
    <n v="973.76000000000022"/>
    <n v="0.97376000000000018"/>
    <d v="2021-07-23T00:00:00"/>
    <x v="3"/>
    <s v="Q3"/>
    <x v="1"/>
    <s v="Aiden Martin"/>
    <x v="0"/>
    <x v="2"/>
  </r>
  <r>
    <x v="0"/>
    <x v="78"/>
    <x v="0"/>
    <s v="Low"/>
    <x v="215"/>
    <n v="5"/>
    <n v="125"/>
    <n v="160875"/>
    <n v="4826.25"/>
    <n v="156048.75"/>
    <n v="156.04875000000001"/>
    <n v="154440"/>
    <n v="1608.75"/>
    <n v="1.6087499999999999"/>
    <d v="2021-09-27T00:00:00"/>
    <x v="0"/>
    <s v="Q3"/>
    <x v="1"/>
    <s v="Henry Turner"/>
    <x v="0"/>
    <x v="6"/>
  </r>
  <r>
    <x v="0"/>
    <x v="67"/>
    <x v="0"/>
    <s v="Low"/>
    <x v="216"/>
    <n v="5"/>
    <n v="125"/>
    <n v="213250"/>
    <n v="6397.5"/>
    <n v="206852.5"/>
    <n v="206.85249999999999"/>
    <n v="204720"/>
    <n v="2132.5"/>
    <n v="2.1324999999999998"/>
    <d v="2021-05-15T00:00:00"/>
    <x v="10"/>
    <s v="Q2"/>
    <x v="1"/>
    <s v="Amelia Martin"/>
    <x v="0"/>
    <x v="3"/>
  </r>
  <r>
    <x v="2"/>
    <x v="120"/>
    <x v="1"/>
    <s v="Low"/>
    <x v="217"/>
    <n v="10"/>
    <n v="300"/>
    <n v="730350"/>
    <n v="21910.5"/>
    <n v="708439.5"/>
    <n v="708.43949999999995"/>
    <n v="608625"/>
    <n v="99814.5"/>
    <n v="99.814499999999995"/>
    <d v="2022-05-25T00:00:00"/>
    <x v="10"/>
    <s v="Q2"/>
    <x v="1"/>
    <s v="Benjamin Phillips"/>
    <x v="1"/>
    <x v="0"/>
  </r>
  <r>
    <x v="0"/>
    <x v="121"/>
    <x v="1"/>
    <s v="Low"/>
    <x v="218"/>
    <n v="10"/>
    <n v="125"/>
    <n v="221750"/>
    <n v="6652.5"/>
    <n v="215097.5"/>
    <n v="215.0975"/>
    <n v="212880"/>
    <n v="2217.5"/>
    <n v="2.2174999999999998"/>
    <d v="2022-10-03T00:00:00"/>
    <x v="9"/>
    <s v="Q4"/>
    <x v="1"/>
    <s v="Mia Turner"/>
    <x v="1"/>
    <x v="1"/>
  </r>
  <r>
    <x v="4"/>
    <x v="24"/>
    <x v="1"/>
    <s v="Low"/>
    <x v="214"/>
    <n v="10"/>
    <n v="12"/>
    <n v="22812"/>
    <n v="684.36"/>
    <n v="22127.64"/>
    <n v="22.12764"/>
    <n v="5703"/>
    <n v="16424.64"/>
    <n v="16.42464"/>
    <d v="2021-01-14T00:00:00"/>
    <x v="1"/>
    <s v="Q1"/>
    <x v="1"/>
    <s v="Alexander Perez"/>
    <x v="1"/>
    <x v="0"/>
  </r>
  <r>
    <x v="2"/>
    <x v="68"/>
    <x v="1"/>
    <s v="Low"/>
    <x v="211"/>
    <n v="10"/>
    <n v="300"/>
    <n v="206700"/>
    <n v="6201"/>
    <n v="200499"/>
    <n v="200.499"/>
    <n v="172250"/>
    <n v="28249"/>
    <n v="28.248999999999999"/>
    <d v="2021-12-14T00:00:00"/>
    <x v="7"/>
    <s v="Q4"/>
    <x v="1"/>
    <s v="Jackson Hill"/>
    <x v="1"/>
    <x v="4"/>
  </r>
  <r>
    <x v="0"/>
    <x v="22"/>
    <x v="1"/>
    <s v="Low"/>
    <x v="219"/>
    <n v="10"/>
    <n v="125"/>
    <n v="196250"/>
    <n v="5887.5"/>
    <n v="190362.5"/>
    <n v="190.36250000000001"/>
    <n v="188400"/>
    <n v="1962.5"/>
    <n v="1.9624999999999999"/>
    <d v="2022-06-14T00:00:00"/>
    <x v="11"/>
    <s v="Q2"/>
    <x v="1"/>
    <s v="Sebastian Lee"/>
    <x v="1"/>
    <x v="6"/>
  </r>
  <r>
    <x v="4"/>
    <x v="4"/>
    <x v="1"/>
    <s v="Low"/>
    <x v="220"/>
    <n v="10"/>
    <n v="12"/>
    <n v="16434"/>
    <n v="493.02"/>
    <n v="15940.98"/>
    <n v="15.94098"/>
    <n v="4108.5"/>
    <n v="11832.48"/>
    <n v="11.83248"/>
    <d v="2021-06-06T00:00:00"/>
    <x v="11"/>
    <s v="Q2"/>
    <x v="1"/>
    <s v="Liam Jones"/>
    <x v="1"/>
    <x v="4"/>
  </r>
  <r>
    <x v="0"/>
    <x v="121"/>
    <x v="1"/>
    <s v="Low"/>
    <x v="221"/>
    <n v="10"/>
    <n v="125"/>
    <n v="251125"/>
    <n v="7533.75"/>
    <n v="243591.25"/>
    <n v="243.59125"/>
    <n v="241080"/>
    <n v="2511.25"/>
    <n v="2.51125"/>
    <d v="2021-01-07T00:00:00"/>
    <x v="1"/>
    <s v="Q1"/>
    <x v="1"/>
    <s v="Mia Turner"/>
    <x v="1"/>
    <x v="1"/>
  </r>
  <r>
    <x v="0"/>
    <x v="50"/>
    <x v="1"/>
    <s v="Low"/>
    <x v="215"/>
    <n v="10"/>
    <n v="125"/>
    <n v="160875"/>
    <n v="4826.25"/>
    <n v="156048.75"/>
    <n v="156.04875000000001"/>
    <n v="154440"/>
    <n v="1608.75"/>
    <n v="1.6087499999999999"/>
    <d v="2021-05-31T00:00:00"/>
    <x v="10"/>
    <s v="Q2"/>
    <x v="1"/>
    <s v="Logan Phillips"/>
    <x v="1"/>
    <x v="2"/>
  </r>
  <r>
    <x v="0"/>
    <x v="22"/>
    <x v="1"/>
    <s v="Low"/>
    <x v="216"/>
    <n v="10"/>
    <n v="125"/>
    <n v="213250"/>
    <n v="6397.5"/>
    <n v="206852.5"/>
    <n v="206.85249999999999"/>
    <n v="204720"/>
    <n v="2132.5"/>
    <n v="2.1324999999999998"/>
    <d v="2022-07-17T00:00:00"/>
    <x v="3"/>
    <s v="Q3"/>
    <x v="1"/>
    <s v="Sebastian Lee"/>
    <x v="1"/>
    <x v="6"/>
  </r>
  <r>
    <x v="0"/>
    <x v="6"/>
    <x v="2"/>
    <s v="Low"/>
    <x v="221"/>
    <n v="120"/>
    <n v="125"/>
    <n v="251125"/>
    <n v="7533.75"/>
    <n v="243591.25"/>
    <n v="243.59125"/>
    <n v="241080"/>
    <n v="2511.25"/>
    <n v="2.51125"/>
    <d v="2022-02-11T00:00:00"/>
    <x v="4"/>
    <s v="Q1"/>
    <x v="1"/>
    <s v="Ethan Miller"/>
    <x v="2"/>
    <x v="6"/>
  </r>
  <r>
    <x v="2"/>
    <x v="74"/>
    <x v="3"/>
    <s v="Low"/>
    <x v="222"/>
    <n v="250"/>
    <n v="300"/>
    <n v="853200"/>
    <n v="25596"/>
    <n v="827604"/>
    <n v="827.60400000000004"/>
    <n v="711000"/>
    <n v="116604"/>
    <n v="116.604"/>
    <d v="2022-04-24T00:00:00"/>
    <x v="5"/>
    <s v="Q2"/>
    <x v="1"/>
    <s v="Logan Martin"/>
    <x v="3"/>
    <x v="2"/>
  </r>
  <r>
    <x v="4"/>
    <x v="88"/>
    <x v="3"/>
    <s v="Low"/>
    <x v="94"/>
    <n v="250"/>
    <n v="12"/>
    <n v="22992"/>
    <n v="689.76"/>
    <n v="22302.240000000002"/>
    <n v="22.302240000000001"/>
    <n v="5748"/>
    <n v="16554.240000000002"/>
    <n v="16.55424"/>
    <d v="2021-09-23T00:00:00"/>
    <x v="0"/>
    <s v="Q3"/>
    <x v="1"/>
    <s v="Samuel Turner"/>
    <x v="3"/>
    <x v="0"/>
  </r>
  <r>
    <x v="0"/>
    <x v="129"/>
    <x v="3"/>
    <s v="Low"/>
    <x v="219"/>
    <n v="250"/>
    <n v="125"/>
    <n v="196250"/>
    <n v="5887.5"/>
    <n v="190362.5"/>
    <n v="190.36250000000001"/>
    <n v="188400"/>
    <n v="1962.5"/>
    <n v="1.9624999999999999"/>
    <d v="2021-03-08T00:00:00"/>
    <x v="8"/>
    <s v="Q1"/>
    <x v="1"/>
    <s v="Abigail Phillips"/>
    <x v="3"/>
    <x v="1"/>
  </r>
  <r>
    <x v="2"/>
    <x v="62"/>
    <x v="3"/>
    <s v="Low"/>
    <x v="223"/>
    <n v="250"/>
    <n v="300"/>
    <n v="562200"/>
    <n v="16866"/>
    <n v="545334"/>
    <n v="545.33399999999995"/>
    <n v="468500"/>
    <n v="76834"/>
    <n v="76.834000000000003"/>
    <d v="2021-04-11T00:00:00"/>
    <x v="5"/>
    <s v="Q2"/>
    <x v="1"/>
    <s v="Logan Clark"/>
    <x v="3"/>
    <x v="6"/>
  </r>
  <r>
    <x v="3"/>
    <x v="33"/>
    <x v="3"/>
    <s v="Low"/>
    <x v="224"/>
    <n v="250"/>
    <n v="350"/>
    <n v="574700"/>
    <n v="17241"/>
    <n v="557459"/>
    <n v="557.45899999999995"/>
    <n v="426920"/>
    <n v="130539"/>
    <n v="130.53899999999999"/>
    <d v="2021-12-21T00:00:00"/>
    <x v="7"/>
    <s v="Q4"/>
    <x v="1"/>
    <s v="Charlotte Davis"/>
    <x v="3"/>
    <x v="1"/>
  </r>
  <r>
    <x v="3"/>
    <x v="41"/>
    <x v="4"/>
    <s v="Low"/>
    <x v="225"/>
    <n v="3"/>
    <n v="20"/>
    <n v="16620"/>
    <n v="498.6"/>
    <n v="16121.4"/>
    <n v="16.121400000000001"/>
    <n v="8310"/>
    <n v="7811.4"/>
    <n v="7.8113999999999999"/>
    <d v="2021-12-20T00:00:00"/>
    <x v="7"/>
    <s v="Q4"/>
    <x v="1"/>
    <s v="Emily Garcia"/>
    <x v="4"/>
    <x v="1"/>
  </r>
  <r>
    <x v="3"/>
    <x v="15"/>
    <x v="2"/>
    <s v="Low"/>
    <x v="226"/>
    <n v="120"/>
    <n v="20"/>
    <n v="77010"/>
    <n v="2310.3000000000002"/>
    <n v="74699.700000000012"/>
    <n v="74.699700000000007"/>
    <n v="38505"/>
    <n v="36194.700000000004"/>
    <n v="36.194700000000005"/>
    <d v="2021-12-02T00:00:00"/>
    <x v="7"/>
    <s v="Q4"/>
    <x v="1"/>
    <s v="Harper Davis"/>
    <x v="2"/>
    <x v="7"/>
  </r>
  <r>
    <x v="4"/>
    <x v="66"/>
    <x v="3"/>
    <s v="Low"/>
    <x v="227"/>
    <n v="250"/>
    <n v="12"/>
    <n v="29748"/>
    <n v="892.44"/>
    <n v="28855.56"/>
    <n v="28.855560000000001"/>
    <n v="7437"/>
    <n v="21418.560000000001"/>
    <n v="21.418560000000003"/>
    <d v="2022-12-14T00:00:00"/>
    <x v="7"/>
    <s v="Q4"/>
    <x v="1"/>
    <s v="Henry Phillips"/>
    <x v="3"/>
    <x v="2"/>
  </r>
  <r>
    <x v="1"/>
    <x v="111"/>
    <x v="0"/>
    <s v="Low"/>
    <x v="228"/>
    <n v="5"/>
    <n v="15"/>
    <n v="30465"/>
    <n v="1218.5999999999999"/>
    <n v="29246.400000000001"/>
    <n v="29.246400000000001"/>
    <n v="20310"/>
    <n v="8936.4000000000015"/>
    <n v="8.9364000000000008"/>
    <d v="2022-04-21T00:00:00"/>
    <x v="5"/>
    <s v="Q2"/>
    <x v="1"/>
    <s v="Charlotte Hill"/>
    <x v="0"/>
    <x v="7"/>
  </r>
  <r>
    <x v="1"/>
    <x v="43"/>
    <x v="1"/>
    <s v="Low"/>
    <x v="228"/>
    <n v="10"/>
    <n v="15"/>
    <n v="30465"/>
    <n v="1218.5999999999999"/>
    <n v="29246.400000000001"/>
    <n v="29.246400000000001"/>
    <n v="20310"/>
    <n v="8936.4000000000015"/>
    <n v="8.9364000000000008"/>
    <d v="2022-12-23T00:00:00"/>
    <x v="7"/>
    <s v="Q4"/>
    <x v="1"/>
    <s v="Elizabeth Martin"/>
    <x v="1"/>
    <x v="3"/>
  </r>
  <r>
    <x v="2"/>
    <x v="19"/>
    <x v="4"/>
    <s v="Low"/>
    <x v="229"/>
    <n v="3"/>
    <n v="300"/>
    <n v="606300"/>
    <n v="24252"/>
    <n v="582048"/>
    <n v="582.048"/>
    <n v="505250"/>
    <n v="76798"/>
    <n v="76.798000000000002"/>
    <d v="2021-09-06T00:00:00"/>
    <x v="0"/>
    <s v="Q3"/>
    <x v="1"/>
    <s v="Abigail Robinson"/>
    <x v="4"/>
    <x v="3"/>
  </r>
  <r>
    <x v="3"/>
    <x v="56"/>
    <x v="4"/>
    <s v="Low"/>
    <x v="230"/>
    <n v="3"/>
    <n v="350"/>
    <n v="95900"/>
    <n v="3836"/>
    <n v="92064"/>
    <n v="92.063999999999993"/>
    <n v="71240"/>
    <n v="20824"/>
    <n v="20.824000000000002"/>
    <d v="2022-06-09T00:00:00"/>
    <x v="11"/>
    <s v="Q2"/>
    <x v="1"/>
    <s v="Jackson Hill"/>
    <x v="4"/>
    <x v="0"/>
  </r>
  <r>
    <x v="1"/>
    <x v="130"/>
    <x v="0"/>
    <s v="Low"/>
    <x v="231"/>
    <n v="5"/>
    <n v="15"/>
    <n v="29505"/>
    <n v="1180.2"/>
    <n v="28324.799999999999"/>
    <n v="28.3248"/>
    <n v="19670"/>
    <n v="8654.7999999999993"/>
    <n v="8.6547999999999998"/>
    <d v="2022-11-28T00:00:00"/>
    <x v="6"/>
    <s v="Q4"/>
    <x v="1"/>
    <s v="Aiden Hill"/>
    <x v="0"/>
    <x v="2"/>
  </r>
  <r>
    <x v="2"/>
    <x v="79"/>
    <x v="0"/>
    <s v="Low"/>
    <x v="232"/>
    <n v="5"/>
    <n v="300"/>
    <n v="557700"/>
    <n v="22308"/>
    <n v="535392"/>
    <n v="535.39200000000005"/>
    <n v="464750"/>
    <n v="70642"/>
    <n v="70.641999999999996"/>
    <d v="2022-05-20T00:00:00"/>
    <x v="10"/>
    <s v="Q2"/>
    <x v="1"/>
    <s v="Amelia Martin"/>
    <x v="0"/>
    <x v="7"/>
  </r>
  <r>
    <x v="2"/>
    <x v="79"/>
    <x v="0"/>
    <s v="Low"/>
    <x v="229"/>
    <n v="5"/>
    <n v="300"/>
    <n v="606300"/>
    <n v="24252"/>
    <n v="582048"/>
    <n v="582.048"/>
    <n v="505250"/>
    <n v="76798"/>
    <n v="76.798000000000002"/>
    <d v="2022-06-06T00:00:00"/>
    <x v="11"/>
    <s v="Q2"/>
    <x v="1"/>
    <s v="Amelia Martin"/>
    <x v="0"/>
    <x v="7"/>
  </r>
  <r>
    <x v="0"/>
    <x v="21"/>
    <x v="0"/>
    <s v="Low"/>
    <x v="233"/>
    <n v="5"/>
    <n v="125"/>
    <n v="142250"/>
    <n v="5690"/>
    <n v="136560"/>
    <n v="136.56"/>
    <n v="136560"/>
    <n v="0"/>
    <n v="0"/>
    <d v="2022-11-04T00:00:00"/>
    <x v="6"/>
    <s v="Q4"/>
    <x v="1"/>
    <s v="Emily Clark"/>
    <x v="0"/>
    <x v="5"/>
  </r>
  <r>
    <x v="3"/>
    <x v="3"/>
    <x v="1"/>
    <s v="Low"/>
    <x v="234"/>
    <n v="10"/>
    <n v="7"/>
    <n v="29757"/>
    <n v="1190.28"/>
    <n v="28566.720000000001"/>
    <n v="28.56672"/>
    <n v="21255"/>
    <n v="7311.7199999999993"/>
    <n v="7.3117199999999993"/>
    <d v="2021-05-05T00:00:00"/>
    <x v="10"/>
    <s v="Q2"/>
    <x v="1"/>
    <s v="Olivia Brown"/>
    <x v="1"/>
    <x v="3"/>
  </r>
  <r>
    <x v="0"/>
    <x v="22"/>
    <x v="1"/>
    <s v="Low"/>
    <x v="235"/>
    <n v="10"/>
    <n v="125"/>
    <n v="99375"/>
    <n v="3975"/>
    <n v="95400"/>
    <n v="95.4"/>
    <n v="95400"/>
    <n v="0"/>
    <n v="0"/>
    <d v="2022-11-09T00:00:00"/>
    <x v="6"/>
    <s v="Q4"/>
    <x v="1"/>
    <s v="Sebastian Lee"/>
    <x v="1"/>
    <x v="6"/>
  </r>
  <r>
    <x v="2"/>
    <x v="68"/>
    <x v="1"/>
    <s v="Low"/>
    <x v="236"/>
    <n v="10"/>
    <n v="300"/>
    <n v="424350"/>
    <n v="16974"/>
    <n v="407376"/>
    <n v="407.37599999999998"/>
    <n v="353625"/>
    <n v="53751"/>
    <n v="53.750999999999998"/>
    <d v="2021-02-24T00:00:00"/>
    <x v="4"/>
    <s v="Q1"/>
    <x v="1"/>
    <s v="Jackson Hill"/>
    <x v="1"/>
    <x v="4"/>
  </r>
  <r>
    <x v="2"/>
    <x v="115"/>
    <x v="1"/>
    <s v="Low"/>
    <x v="237"/>
    <n v="10"/>
    <n v="300"/>
    <n v="875400"/>
    <n v="35016"/>
    <n v="840384"/>
    <n v="840.38400000000001"/>
    <n v="729500"/>
    <n v="110884"/>
    <n v="110.884"/>
    <d v="2021-08-31T00:00:00"/>
    <x v="2"/>
    <s v="Q3"/>
    <x v="1"/>
    <s v="Amelia Phillips"/>
    <x v="1"/>
    <x v="3"/>
  </r>
  <r>
    <x v="3"/>
    <x v="26"/>
    <x v="1"/>
    <s v="Low"/>
    <x v="238"/>
    <n v="10"/>
    <n v="350"/>
    <n v="1207500"/>
    <n v="48300"/>
    <n v="1159200"/>
    <n v="1159.2"/>
    <n v="897000"/>
    <n v="262200"/>
    <n v="262.2"/>
    <d v="2022-07-27T00:00:00"/>
    <x v="3"/>
    <s v="Q3"/>
    <x v="1"/>
    <s v="Michael Hill"/>
    <x v="1"/>
    <x v="2"/>
  </r>
  <r>
    <x v="0"/>
    <x v="50"/>
    <x v="1"/>
    <s v="Low"/>
    <x v="239"/>
    <n v="10"/>
    <n v="125"/>
    <n v="373500"/>
    <n v="14940"/>
    <n v="358560"/>
    <n v="358.56"/>
    <n v="358560"/>
    <n v="0"/>
    <n v="0"/>
    <d v="2022-01-29T00:00:00"/>
    <x v="1"/>
    <s v="Q1"/>
    <x v="1"/>
    <s v="Logan Phillips"/>
    <x v="1"/>
    <x v="2"/>
  </r>
  <r>
    <x v="1"/>
    <x v="5"/>
    <x v="1"/>
    <s v="Low"/>
    <x v="240"/>
    <n v="10"/>
    <n v="15"/>
    <n v="3270"/>
    <n v="130.80000000000001"/>
    <n v="3139.2"/>
    <n v="3.1391999999999998"/>
    <n v="2180"/>
    <n v="959.19999999999982"/>
    <n v="0.95919999999999983"/>
    <d v="2022-04-05T00:00:00"/>
    <x v="5"/>
    <s v="Q2"/>
    <x v="1"/>
    <s v="Ava Davis"/>
    <x v="1"/>
    <x v="5"/>
  </r>
  <r>
    <x v="3"/>
    <x v="3"/>
    <x v="1"/>
    <s v="Low"/>
    <x v="241"/>
    <n v="10"/>
    <n v="20"/>
    <n v="41480"/>
    <n v="1659.2"/>
    <n v="39820.800000000003"/>
    <n v="39.820800000000006"/>
    <n v="20740"/>
    <n v="19080.800000000003"/>
    <n v="19.080800000000004"/>
    <d v="2022-12-30T00:00:00"/>
    <x v="7"/>
    <s v="Q4"/>
    <x v="1"/>
    <s v="Olivia Brown"/>
    <x v="1"/>
    <x v="3"/>
  </r>
  <r>
    <x v="3"/>
    <x v="26"/>
    <x v="1"/>
    <s v="Low"/>
    <x v="242"/>
    <n v="10"/>
    <n v="20"/>
    <n v="21120"/>
    <n v="844.8"/>
    <n v="20275.2"/>
    <n v="20.275200000000002"/>
    <n v="10560"/>
    <n v="9715.2000000000007"/>
    <n v="9.7152000000000012"/>
    <d v="2022-03-16T00:00:00"/>
    <x v="8"/>
    <s v="Q1"/>
    <x v="1"/>
    <s v="Michael Hill"/>
    <x v="1"/>
    <x v="2"/>
  </r>
  <r>
    <x v="3"/>
    <x v="26"/>
    <x v="1"/>
    <s v="Low"/>
    <x v="230"/>
    <n v="10"/>
    <n v="350"/>
    <n v="95900"/>
    <n v="3836"/>
    <n v="92064"/>
    <n v="92.063999999999993"/>
    <n v="71240"/>
    <n v="20824"/>
    <n v="20.824000000000002"/>
    <d v="2021-11-16T00:00:00"/>
    <x v="6"/>
    <s v="Q4"/>
    <x v="1"/>
    <s v="Michael Hill"/>
    <x v="1"/>
    <x v="2"/>
  </r>
  <r>
    <x v="0"/>
    <x v="23"/>
    <x v="1"/>
    <s v="Low"/>
    <x v="233"/>
    <n v="10"/>
    <n v="125"/>
    <n v="142250"/>
    <n v="5690"/>
    <n v="136560"/>
    <n v="136.56"/>
    <n v="136560"/>
    <n v="0"/>
    <n v="0"/>
    <d v="2021-02-19T00:00:00"/>
    <x v="4"/>
    <s v="Q1"/>
    <x v="1"/>
    <s v="Elizabeth Green"/>
    <x v="1"/>
    <x v="7"/>
  </r>
  <r>
    <x v="4"/>
    <x v="131"/>
    <x v="2"/>
    <s v="Low"/>
    <x v="243"/>
    <n v="120"/>
    <n v="12"/>
    <n v="17580"/>
    <n v="703.2"/>
    <n v="16876.8"/>
    <n v="16.876799999999999"/>
    <n v="4395"/>
    <n v="12481.8"/>
    <n v="12.4818"/>
    <d v="2022-12-26T00:00:00"/>
    <x v="7"/>
    <s v="Q4"/>
    <x v="1"/>
    <s v="Emily Martin"/>
    <x v="2"/>
    <x v="3"/>
  </r>
  <r>
    <x v="3"/>
    <x v="53"/>
    <x v="2"/>
    <s v="Low"/>
    <x v="244"/>
    <n v="120"/>
    <n v="350"/>
    <n v="761950"/>
    <n v="30478"/>
    <n v="731472"/>
    <n v="731.47199999999998"/>
    <n v="566020"/>
    <n v="165452"/>
    <n v="165.452"/>
    <d v="2022-05-18T00:00:00"/>
    <x v="10"/>
    <s v="Q2"/>
    <x v="1"/>
    <s v="Harper Wilson"/>
    <x v="2"/>
    <x v="5"/>
  </r>
  <r>
    <x v="4"/>
    <x v="80"/>
    <x v="3"/>
    <s v="Low"/>
    <x v="245"/>
    <n v="250"/>
    <n v="12"/>
    <n v="10392"/>
    <n v="415.68"/>
    <n v="9976.32"/>
    <n v="9.9763199999999994"/>
    <n v="2598"/>
    <n v="7378.32"/>
    <n v="7.3783199999999995"/>
    <d v="2021-06-30T00:00:00"/>
    <x v="11"/>
    <s v="Q2"/>
    <x v="1"/>
    <s v="Jackson Lewis"/>
    <x v="3"/>
    <x v="0"/>
  </r>
  <r>
    <x v="3"/>
    <x v="7"/>
    <x v="3"/>
    <s v="Low"/>
    <x v="244"/>
    <n v="250"/>
    <n v="350"/>
    <n v="761950"/>
    <n v="30478"/>
    <n v="731472"/>
    <n v="731.47199999999998"/>
    <n v="566020"/>
    <n v="165452"/>
    <n v="165.452"/>
    <d v="2021-03-02T00:00:00"/>
    <x v="8"/>
    <s v="Q1"/>
    <x v="1"/>
    <s v="Isabella Wilson"/>
    <x v="3"/>
    <x v="7"/>
  </r>
  <r>
    <x v="3"/>
    <x v="92"/>
    <x v="5"/>
    <s v="Low"/>
    <x v="246"/>
    <n v="260"/>
    <n v="350"/>
    <n v="652750"/>
    <n v="26110"/>
    <n v="626640"/>
    <n v="626.64"/>
    <n v="484900"/>
    <n v="141740"/>
    <n v="141.74"/>
    <d v="2021-01-10T00:00:00"/>
    <x v="1"/>
    <s v="Q1"/>
    <x v="1"/>
    <s v="Jackson Hill"/>
    <x v="5"/>
    <x v="4"/>
  </r>
  <r>
    <x v="0"/>
    <x v="91"/>
    <x v="5"/>
    <s v="Low"/>
    <x v="247"/>
    <n v="260"/>
    <n v="125"/>
    <n v="134250"/>
    <n v="5370"/>
    <n v="128880"/>
    <n v="128.88"/>
    <n v="128880"/>
    <n v="0"/>
    <n v="0"/>
    <d v="2022-05-13T00:00:00"/>
    <x v="10"/>
    <s v="Q2"/>
    <x v="1"/>
    <s v="Amelia Phillips"/>
    <x v="5"/>
    <x v="3"/>
  </r>
  <r>
    <x v="3"/>
    <x v="34"/>
    <x v="5"/>
    <s v="Low"/>
    <x v="248"/>
    <n v="260"/>
    <n v="350"/>
    <n v="667450"/>
    <n v="26698"/>
    <n v="640752"/>
    <n v="640.75199999999995"/>
    <n v="495820"/>
    <n v="144932"/>
    <n v="144.93199999999999"/>
    <d v="2021-12-10T00:00:00"/>
    <x v="7"/>
    <s v="Q4"/>
    <x v="1"/>
    <s v="Samuel Johnson"/>
    <x v="5"/>
    <x v="2"/>
  </r>
  <r>
    <x v="3"/>
    <x v="71"/>
    <x v="1"/>
    <s v="Medium"/>
    <x v="249"/>
    <n v="10"/>
    <n v="7"/>
    <n v="9604"/>
    <n v="480.2"/>
    <n v="9123.7999999999993"/>
    <n v="9.1237999999999992"/>
    <n v="6860"/>
    <n v="2263.7999999999993"/>
    <n v="2.2637999999999994"/>
    <d v="2022-04-07T00:00:00"/>
    <x v="5"/>
    <s v="Q2"/>
    <x v="1"/>
    <s v="Emily Hill"/>
    <x v="1"/>
    <x v="7"/>
  </r>
  <r>
    <x v="3"/>
    <x v="39"/>
    <x v="1"/>
    <s v="Medium"/>
    <x v="250"/>
    <n v="10"/>
    <n v="7"/>
    <n v="18823"/>
    <n v="941.15"/>
    <n v="17881.849999999999"/>
    <n v="17.88185"/>
    <n v="13445"/>
    <n v="4436.8499999999985"/>
    <n v="4.4368499999999989"/>
    <d v="2022-02-03T00:00:00"/>
    <x v="4"/>
    <s v="Q1"/>
    <x v="1"/>
    <s v="Abigail Lewis"/>
    <x v="1"/>
    <x v="7"/>
  </r>
  <r>
    <x v="4"/>
    <x v="59"/>
    <x v="1"/>
    <s v="Medium"/>
    <x v="251"/>
    <n v="10"/>
    <n v="12"/>
    <n v="29172"/>
    <n v="1458.6"/>
    <n v="27713.4"/>
    <n v="27.7134"/>
    <n v="7293"/>
    <n v="20420.400000000001"/>
    <n v="20.420400000000001"/>
    <d v="2022-12-10T00:00:00"/>
    <x v="7"/>
    <s v="Q4"/>
    <x v="1"/>
    <s v="Emily Garcia"/>
    <x v="1"/>
    <x v="3"/>
  </r>
  <r>
    <x v="4"/>
    <x v="132"/>
    <x v="2"/>
    <s v="Medium"/>
    <x v="251"/>
    <n v="120"/>
    <n v="12"/>
    <n v="29172"/>
    <n v="1458.6"/>
    <n v="27713.4"/>
    <n v="27.7134"/>
    <n v="7293"/>
    <n v="20420.400000000001"/>
    <n v="20.420400000000001"/>
    <d v="2022-11-08T00:00:00"/>
    <x v="6"/>
    <s v="Q4"/>
    <x v="1"/>
    <s v="Benjamin Garcia"/>
    <x v="2"/>
    <x v="4"/>
  </r>
  <r>
    <x v="3"/>
    <x v="33"/>
    <x v="3"/>
    <s v="Medium"/>
    <x v="250"/>
    <n v="250"/>
    <n v="7"/>
    <n v="18823"/>
    <n v="941.15"/>
    <n v="17881.849999999999"/>
    <n v="17.88185"/>
    <n v="13445"/>
    <n v="4436.8499999999985"/>
    <n v="4.4368499999999989"/>
    <d v="2021-07-14T00:00:00"/>
    <x v="3"/>
    <s v="Q3"/>
    <x v="1"/>
    <s v="Charlotte Davis"/>
    <x v="3"/>
    <x v="1"/>
  </r>
  <r>
    <x v="3"/>
    <x v="92"/>
    <x v="5"/>
    <s v="Medium"/>
    <x v="252"/>
    <n v="260"/>
    <n v="7"/>
    <n v="11781"/>
    <n v="589.04999999999995"/>
    <n v="11191.95"/>
    <n v="11.19195"/>
    <n v="8415"/>
    <n v="2776.9500000000007"/>
    <n v="2.7769500000000007"/>
    <d v="2022-01-16T00:00:00"/>
    <x v="1"/>
    <s v="Q1"/>
    <x v="1"/>
    <s v="Jackson Hill"/>
    <x v="5"/>
    <x v="4"/>
  </r>
  <r>
    <x v="4"/>
    <x v="75"/>
    <x v="5"/>
    <s v="Medium"/>
    <x v="59"/>
    <n v="260"/>
    <n v="12"/>
    <n v="13476"/>
    <n v="673.8"/>
    <n v="12802.2"/>
    <n v="12.802200000000001"/>
    <n v="3369"/>
    <n v="9433.2000000000007"/>
    <n v="9.4332000000000011"/>
    <d v="2022-01-01T00:00:00"/>
    <x v="1"/>
    <s v="Q1"/>
    <x v="1"/>
    <s v="Charlotte Garcia"/>
    <x v="5"/>
    <x v="3"/>
  </r>
  <r>
    <x v="4"/>
    <x v="87"/>
    <x v="4"/>
    <s v="Medium"/>
    <x v="246"/>
    <n v="3"/>
    <n v="12"/>
    <n v="22380"/>
    <n v="1119"/>
    <n v="21261"/>
    <n v="21.260999999999999"/>
    <n v="5595"/>
    <n v="15666"/>
    <n v="15.666"/>
    <d v="2022-01-13T00:00:00"/>
    <x v="1"/>
    <s v="Q1"/>
    <x v="1"/>
    <s v="Charlotte Hill"/>
    <x v="4"/>
    <x v="7"/>
  </r>
  <r>
    <x v="4"/>
    <x v="9"/>
    <x v="4"/>
    <s v="Medium"/>
    <x v="253"/>
    <n v="3"/>
    <n v="12"/>
    <n v="13392"/>
    <n v="669.6"/>
    <n v="12722.4"/>
    <n v="12.7224"/>
    <n v="3348"/>
    <n v="9374.4"/>
    <n v="9.3743999999999996"/>
    <d v="2021-05-29T00:00:00"/>
    <x v="10"/>
    <s v="Q2"/>
    <x v="1"/>
    <s v="Sophia Anderson"/>
    <x v="4"/>
    <x v="1"/>
  </r>
  <r>
    <x v="3"/>
    <x v="20"/>
    <x v="4"/>
    <s v="Medium"/>
    <x v="254"/>
    <n v="3"/>
    <n v="20"/>
    <n v="31260"/>
    <n v="1563"/>
    <n v="29697"/>
    <n v="29.696999999999999"/>
    <n v="15630"/>
    <n v="14067"/>
    <n v="14.067"/>
    <d v="2021-08-09T00:00:00"/>
    <x v="2"/>
    <s v="Q3"/>
    <x v="1"/>
    <s v="Aiden Lewis"/>
    <x v="4"/>
    <x v="4"/>
  </r>
  <r>
    <x v="2"/>
    <x v="133"/>
    <x v="4"/>
    <s v="Medium"/>
    <x v="255"/>
    <n v="3"/>
    <n v="300"/>
    <n v="297300"/>
    <n v="14865"/>
    <n v="282435"/>
    <n v="282.435"/>
    <n v="247750"/>
    <n v="34685"/>
    <n v="34.685000000000002"/>
    <d v="2022-12-23T00:00:00"/>
    <x v="7"/>
    <s v="Q4"/>
    <x v="1"/>
    <s v="Mia Hill"/>
    <x v="4"/>
    <x v="5"/>
  </r>
  <r>
    <x v="1"/>
    <x v="107"/>
    <x v="4"/>
    <s v="Medium"/>
    <x v="256"/>
    <n v="3"/>
    <n v="15"/>
    <n v="41865"/>
    <n v="2093.25"/>
    <n v="39771.75"/>
    <n v="39.771749999999997"/>
    <n v="27910"/>
    <n v="11861.75"/>
    <n v="11.861750000000001"/>
    <d v="2021-09-06T00:00:00"/>
    <x v="0"/>
    <s v="Q3"/>
    <x v="1"/>
    <s v="Emily Martin"/>
    <x v="4"/>
    <x v="3"/>
  </r>
  <r>
    <x v="3"/>
    <x v="56"/>
    <x v="4"/>
    <s v="Medium"/>
    <x v="257"/>
    <n v="3"/>
    <n v="7"/>
    <n v="3990"/>
    <n v="199.5"/>
    <n v="3790.5"/>
    <n v="3.7905000000000002"/>
    <n v="2850"/>
    <n v="940.5"/>
    <n v="0.9405"/>
    <d v="2021-04-05T00:00:00"/>
    <x v="5"/>
    <s v="Q2"/>
    <x v="1"/>
    <s v="Jackson Hill"/>
    <x v="4"/>
    <x v="0"/>
  </r>
  <r>
    <x v="3"/>
    <x v="20"/>
    <x v="4"/>
    <s v="Medium"/>
    <x v="258"/>
    <n v="3"/>
    <n v="7"/>
    <n v="17409"/>
    <n v="870.45"/>
    <n v="16538.55"/>
    <n v="16.538550000000001"/>
    <n v="12435"/>
    <n v="4103.5499999999993"/>
    <n v="4.1035499999999994"/>
    <d v="2022-08-08T00:00:00"/>
    <x v="2"/>
    <s v="Q3"/>
    <x v="1"/>
    <s v="Aiden Lewis"/>
    <x v="4"/>
    <x v="4"/>
  </r>
  <r>
    <x v="3"/>
    <x v="58"/>
    <x v="0"/>
    <s v="Medium"/>
    <x v="259"/>
    <n v="5"/>
    <n v="350"/>
    <n v="484575"/>
    <n v="24228.75"/>
    <n v="460346.25"/>
    <n v="460.34625"/>
    <n v="359970"/>
    <n v="100376.25"/>
    <n v="100.37625"/>
    <d v="2021-06-24T00:00:00"/>
    <x v="11"/>
    <s v="Q2"/>
    <x v="1"/>
    <s v="Aiden Martin"/>
    <x v="0"/>
    <x v="2"/>
  </r>
  <r>
    <x v="0"/>
    <x v="12"/>
    <x v="0"/>
    <s v="Medium"/>
    <x v="260"/>
    <n v="5"/>
    <n v="125"/>
    <n v="453375"/>
    <n v="22668.75"/>
    <n v="430706.25"/>
    <n v="430.70625000000001"/>
    <n v="435240"/>
    <n v="-4533.75"/>
    <n v="-4.5337500000000004"/>
    <d v="2021-06-06T00:00:00"/>
    <x v="11"/>
    <s v="Q2"/>
    <x v="1"/>
    <s v="Logan Jackson"/>
    <x v="0"/>
    <x v="4"/>
  </r>
  <r>
    <x v="4"/>
    <x v="110"/>
    <x v="0"/>
    <s v="Medium"/>
    <x v="261"/>
    <n v="5"/>
    <n v="12"/>
    <n v="28104"/>
    <n v="1405.2"/>
    <n v="26698.799999999999"/>
    <n v="26.698799999999999"/>
    <n v="7026"/>
    <n v="19672.8"/>
    <n v="19.672799999999999"/>
    <d v="2021-08-24T00:00:00"/>
    <x v="2"/>
    <s v="Q3"/>
    <x v="1"/>
    <s v="Logan Phillips"/>
    <x v="0"/>
    <x v="6"/>
  </r>
  <r>
    <x v="3"/>
    <x v="51"/>
    <x v="1"/>
    <s v="Medium"/>
    <x v="262"/>
    <n v="10"/>
    <n v="20"/>
    <n v="26060"/>
    <n v="1303"/>
    <n v="24757"/>
    <n v="24.757000000000001"/>
    <n v="13030"/>
    <n v="11727"/>
    <n v="11.727"/>
    <d v="2022-11-23T00:00:00"/>
    <x v="6"/>
    <s v="Q4"/>
    <x v="1"/>
    <s v="Charlotte Martin"/>
    <x v="1"/>
    <x v="3"/>
  </r>
  <r>
    <x v="0"/>
    <x v="114"/>
    <x v="1"/>
    <s v="Medium"/>
    <x v="100"/>
    <n v="10"/>
    <n v="125"/>
    <n v="374000"/>
    <n v="18700"/>
    <n v="355300"/>
    <n v="355.3"/>
    <n v="359040"/>
    <n v="-3740"/>
    <n v="-3.74"/>
    <d v="2022-05-16T00:00:00"/>
    <x v="10"/>
    <s v="Q2"/>
    <x v="1"/>
    <s v="Henry Garcia"/>
    <x v="1"/>
    <x v="2"/>
  </r>
  <r>
    <x v="0"/>
    <x v="50"/>
    <x v="1"/>
    <s v="Medium"/>
    <x v="263"/>
    <n v="10"/>
    <n v="125"/>
    <n v="298125"/>
    <n v="14906.25"/>
    <n v="283218.75"/>
    <n v="283.21875"/>
    <n v="286200"/>
    <n v="-2981.25"/>
    <n v="-2.9812500000000002"/>
    <d v="2021-01-13T00:00:00"/>
    <x v="1"/>
    <s v="Q1"/>
    <x v="1"/>
    <s v="Logan Phillips"/>
    <x v="1"/>
    <x v="2"/>
  </r>
  <r>
    <x v="2"/>
    <x v="2"/>
    <x v="1"/>
    <s v="Medium"/>
    <x v="264"/>
    <n v="10"/>
    <n v="300"/>
    <n v="482100"/>
    <n v="24105"/>
    <n v="457995"/>
    <n v="457.995"/>
    <n v="401750"/>
    <n v="56245"/>
    <n v="56.244999999999997"/>
    <d v="2021-03-03T00:00:00"/>
    <x v="8"/>
    <s v="Q1"/>
    <x v="1"/>
    <s v="Noah Williams"/>
    <x v="1"/>
    <x v="2"/>
  </r>
  <r>
    <x v="3"/>
    <x v="26"/>
    <x v="1"/>
    <s v="Medium"/>
    <x v="265"/>
    <n v="10"/>
    <n v="7"/>
    <n v="16289"/>
    <n v="814.45"/>
    <n v="15474.55"/>
    <n v="15.474549999999999"/>
    <n v="11635"/>
    <n v="3839.5499999999993"/>
    <n v="3.8395499999999991"/>
    <d v="2022-03-25T00:00:00"/>
    <x v="8"/>
    <s v="Q1"/>
    <x v="1"/>
    <s v="Michael Hill"/>
    <x v="1"/>
    <x v="2"/>
  </r>
  <r>
    <x v="2"/>
    <x v="115"/>
    <x v="1"/>
    <s v="Medium"/>
    <x v="255"/>
    <n v="10"/>
    <n v="300"/>
    <n v="297300"/>
    <n v="14865"/>
    <n v="282435"/>
    <n v="282.435"/>
    <n v="247750"/>
    <n v="34685"/>
    <n v="34.685000000000002"/>
    <d v="2021-10-07T00:00:00"/>
    <x v="9"/>
    <s v="Q4"/>
    <x v="1"/>
    <s v="Amelia Phillips"/>
    <x v="1"/>
    <x v="3"/>
  </r>
  <r>
    <x v="3"/>
    <x v="26"/>
    <x v="1"/>
    <s v="Medium"/>
    <x v="266"/>
    <n v="10"/>
    <n v="350"/>
    <n v="210700"/>
    <n v="10535"/>
    <n v="200165"/>
    <n v="200.16499999999999"/>
    <n v="156520"/>
    <n v="43645"/>
    <n v="43.645000000000003"/>
    <d v="2022-11-21T00:00:00"/>
    <x v="6"/>
    <s v="Q4"/>
    <x v="1"/>
    <s v="Michael Hill"/>
    <x v="1"/>
    <x v="2"/>
  </r>
  <r>
    <x v="1"/>
    <x v="1"/>
    <x v="1"/>
    <s v="Medium"/>
    <x v="267"/>
    <n v="10"/>
    <n v="15"/>
    <n v="39300"/>
    <n v="1965"/>
    <n v="37335"/>
    <n v="37.335000000000001"/>
    <n v="26200"/>
    <n v="11135"/>
    <n v="11.135"/>
    <d v="2021-01-31T00:00:00"/>
    <x v="1"/>
    <s v="Q1"/>
    <x v="1"/>
    <s v="Emma Johnson"/>
    <x v="1"/>
    <x v="1"/>
  </r>
  <r>
    <x v="0"/>
    <x v="114"/>
    <x v="1"/>
    <s v="Medium"/>
    <x v="268"/>
    <n v="10"/>
    <n v="125"/>
    <n v="107625"/>
    <n v="5381.25"/>
    <n v="102243.75"/>
    <n v="102.24375000000001"/>
    <n v="103320"/>
    <n v="-1076.25"/>
    <n v="-1.0762499999999999"/>
    <d v="2021-07-17T00:00:00"/>
    <x v="3"/>
    <s v="Q3"/>
    <x v="1"/>
    <s v="Henry Garcia"/>
    <x v="1"/>
    <x v="2"/>
  </r>
  <r>
    <x v="3"/>
    <x v="26"/>
    <x v="1"/>
    <s v="Medium"/>
    <x v="269"/>
    <n v="10"/>
    <n v="20"/>
    <n v="53260"/>
    <n v="2663"/>
    <n v="50597"/>
    <n v="50.597000000000001"/>
    <n v="26630"/>
    <n v="23967"/>
    <n v="23.966999999999999"/>
    <d v="2021-01-20T00:00:00"/>
    <x v="1"/>
    <s v="Q1"/>
    <x v="1"/>
    <s v="Michael Hill"/>
    <x v="1"/>
    <x v="2"/>
  </r>
  <r>
    <x v="1"/>
    <x v="134"/>
    <x v="2"/>
    <s v="Medium"/>
    <x v="270"/>
    <n v="120"/>
    <n v="15"/>
    <n v="8325"/>
    <n v="416.25"/>
    <n v="7908.75"/>
    <n v="7.9087500000000004"/>
    <n v="5550"/>
    <n v="2358.75"/>
    <n v="2.3587500000000001"/>
    <d v="2021-10-03T00:00:00"/>
    <x v="9"/>
    <s v="Q4"/>
    <x v="1"/>
    <s v="Logan Phillips"/>
    <x v="2"/>
    <x v="6"/>
  </r>
  <r>
    <x v="1"/>
    <x v="90"/>
    <x v="2"/>
    <s v="Medium"/>
    <x v="271"/>
    <n v="120"/>
    <n v="15"/>
    <n v="42915"/>
    <n v="2145.75"/>
    <n v="40769.25"/>
    <n v="40.76925"/>
    <n v="28610"/>
    <n v="12159.25"/>
    <n v="12.15925"/>
    <d v="2022-07-20T00:00:00"/>
    <x v="3"/>
    <s v="Q3"/>
    <x v="1"/>
    <s v="Henry Garcia"/>
    <x v="2"/>
    <x v="2"/>
  </r>
  <r>
    <x v="0"/>
    <x v="28"/>
    <x v="2"/>
    <s v="Medium"/>
    <x v="272"/>
    <n v="120"/>
    <n v="125"/>
    <n v="100875"/>
    <n v="5043.75"/>
    <n v="95831.25"/>
    <n v="95.831249999999997"/>
    <n v="96840"/>
    <n v="-1008.75"/>
    <n v="-1.00875"/>
    <d v="2022-10-07T00:00:00"/>
    <x v="9"/>
    <s v="Q4"/>
    <x v="1"/>
    <s v="Elijah Martin"/>
    <x v="2"/>
    <x v="4"/>
  </r>
  <r>
    <x v="3"/>
    <x v="40"/>
    <x v="2"/>
    <s v="Medium"/>
    <x v="266"/>
    <n v="120"/>
    <n v="350"/>
    <n v="210700"/>
    <n v="10535"/>
    <n v="200165"/>
    <n v="200.16499999999999"/>
    <n v="156520"/>
    <n v="43645"/>
    <n v="43.645000000000003"/>
    <d v="2022-01-23T00:00:00"/>
    <x v="1"/>
    <s v="Q1"/>
    <x v="1"/>
    <s v="Aiden Clark"/>
    <x v="2"/>
    <x v="0"/>
  </r>
  <r>
    <x v="3"/>
    <x v="40"/>
    <x v="2"/>
    <s v="Medium"/>
    <x v="273"/>
    <n v="120"/>
    <n v="20"/>
    <n v="56640"/>
    <n v="2832"/>
    <n v="53808"/>
    <n v="53.808"/>
    <n v="28320"/>
    <n v="25488"/>
    <n v="25.488"/>
    <d v="2021-12-10T00:00:00"/>
    <x v="7"/>
    <s v="Q4"/>
    <x v="1"/>
    <s v="Aiden Clark"/>
    <x v="2"/>
    <x v="0"/>
  </r>
  <r>
    <x v="3"/>
    <x v="53"/>
    <x v="2"/>
    <s v="Medium"/>
    <x v="274"/>
    <n v="120"/>
    <n v="20"/>
    <n v="31580"/>
    <n v="1579"/>
    <n v="30001"/>
    <n v="30.001000000000001"/>
    <n v="15790"/>
    <n v="14211"/>
    <n v="14.211"/>
    <d v="2022-11-13T00:00:00"/>
    <x v="6"/>
    <s v="Q4"/>
    <x v="1"/>
    <s v="Harper Wilson"/>
    <x v="2"/>
    <x v="5"/>
  </r>
  <r>
    <x v="0"/>
    <x v="14"/>
    <x v="2"/>
    <s v="Medium"/>
    <x v="268"/>
    <n v="120"/>
    <n v="125"/>
    <n v="107625"/>
    <n v="5381.25"/>
    <n v="102243.75"/>
    <n v="102.24375000000001"/>
    <n v="103320"/>
    <n v="-1076.25"/>
    <n v="-1.0762499999999999"/>
    <d v="2022-04-27T00:00:00"/>
    <x v="5"/>
    <s v="Q2"/>
    <x v="1"/>
    <s v="Samuel Taylor"/>
    <x v="2"/>
    <x v="6"/>
  </r>
  <r>
    <x v="2"/>
    <x v="101"/>
    <x v="2"/>
    <s v="Medium"/>
    <x v="275"/>
    <n v="120"/>
    <n v="300"/>
    <n v="375000"/>
    <n v="18750"/>
    <n v="356250"/>
    <n v="356.25"/>
    <n v="312500"/>
    <n v="43750"/>
    <n v="43.75"/>
    <d v="2022-05-25T00:00:00"/>
    <x v="10"/>
    <s v="Q2"/>
    <x v="1"/>
    <s v="Harper Phillips"/>
    <x v="2"/>
    <x v="5"/>
  </r>
  <r>
    <x v="3"/>
    <x v="32"/>
    <x v="3"/>
    <s v="Medium"/>
    <x v="269"/>
    <n v="250"/>
    <n v="20"/>
    <n v="53260"/>
    <n v="2663"/>
    <n v="50597"/>
    <n v="50.597000000000001"/>
    <n v="26630"/>
    <n v="23967"/>
    <n v="23.966999999999999"/>
    <d v="2022-08-16T00:00:00"/>
    <x v="2"/>
    <s v="Q3"/>
    <x v="1"/>
    <s v="Logan Garcia"/>
    <x v="3"/>
    <x v="0"/>
  </r>
  <r>
    <x v="3"/>
    <x v="32"/>
    <x v="3"/>
    <s v="Medium"/>
    <x v="257"/>
    <n v="250"/>
    <n v="7"/>
    <n v="3990"/>
    <n v="199.5"/>
    <n v="3790.5"/>
    <n v="3.7905000000000002"/>
    <n v="2850"/>
    <n v="940.5"/>
    <n v="0.9405"/>
    <d v="2022-10-24T00:00:00"/>
    <x v="9"/>
    <s v="Q4"/>
    <x v="1"/>
    <s v="Logan Garcia"/>
    <x v="3"/>
    <x v="0"/>
  </r>
  <r>
    <x v="3"/>
    <x v="7"/>
    <x v="3"/>
    <s v="Medium"/>
    <x v="258"/>
    <n v="250"/>
    <n v="7"/>
    <n v="17409"/>
    <n v="870.45"/>
    <n v="16538.55"/>
    <n v="16.538550000000001"/>
    <n v="12435"/>
    <n v="4103.5499999999993"/>
    <n v="4.1035499999999994"/>
    <d v="2022-03-27T00:00:00"/>
    <x v="8"/>
    <s v="Q1"/>
    <x v="1"/>
    <s v="Isabella Wilson"/>
    <x v="3"/>
    <x v="7"/>
  </r>
  <r>
    <x v="3"/>
    <x v="34"/>
    <x v="5"/>
    <s v="Medium"/>
    <x v="276"/>
    <n v="260"/>
    <n v="350"/>
    <n v="472500"/>
    <n v="23625"/>
    <n v="448875"/>
    <n v="448.875"/>
    <n v="351000"/>
    <n v="97875"/>
    <n v="97.875"/>
    <d v="2022-12-18T00:00:00"/>
    <x v="7"/>
    <s v="Q4"/>
    <x v="1"/>
    <s v="Samuel Johnson"/>
    <x v="5"/>
    <x v="2"/>
  </r>
  <r>
    <x v="3"/>
    <x v="46"/>
    <x v="5"/>
    <s v="Medium"/>
    <x v="277"/>
    <n v="260"/>
    <n v="350"/>
    <n v="193200"/>
    <n v="9660"/>
    <n v="183540"/>
    <n v="183.54"/>
    <n v="143520"/>
    <n v="40020"/>
    <n v="40.020000000000003"/>
    <d v="2021-08-29T00:00:00"/>
    <x v="2"/>
    <s v="Q3"/>
    <x v="1"/>
    <s v="Michael Wilson"/>
    <x v="5"/>
    <x v="6"/>
  </r>
  <r>
    <x v="2"/>
    <x v="125"/>
    <x v="5"/>
    <s v="Medium"/>
    <x v="275"/>
    <n v="260"/>
    <n v="300"/>
    <n v="375000"/>
    <n v="18750"/>
    <n v="356250"/>
    <n v="356.25"/>
    <n v="312500"/>
    <n v="43750"/>
    <n v="43.75"/>
    <d v="2022-08-15T00:00:00"/>
    <x v="2"/>
    <s v="Q3"/>
    <x v="1"/>
    <s v="Harper Phillips"/>
    <x v="5"/>
    <x v="5"/>
  </r>
  <r>
    <x v="1"/>
    <x v="1"/>
    <x v="1"/>
    <s v="Medium"/>
    <x v="278"/>
    <n v="10"/>
    <n v="15"/>
    <n v="57015"/>
    <n v="3420.8999999999996"/>
    <n v="53594.100000000006"/>
    <n v="53.594100000000005"/>
    <n v="38010"/>
    <n v="15584.100000000002"/>
    <n v="15.584100000000003"/>
    <d v="2022-03-19T00:00:00"/>
    <x v="8"/>
    <s v="Q1"/>
    <x v="1"/>
    <s v="Emma Johnson"/>
    <x v="1"/>
    <x v="1"/>
  </r>
  <r>
    <x v="3"/>
    <x v="56"/>
    <x v="4"/>
    <s v="Medium"/>
    <x v="279"/>
    <n v="3"/>
    <n v="20"/>
    <n v="22350"/>
    <n v="1341"/>
    <n v="21009"/>
    <n v="21.009"/>
    <n v="11175"/>
    <n v="9834"/>
    <n v="9.8339999999999996"/>
    <d v="2021-06-12T00:00:00"/>
    <x v="11"/>
    <s v="Q2"/>
    <x v="1"/>
    <s v="Jackson Hill"/>
    <x v="4"/>
    <x v="0"/>
  </r>
  <r>
    <x v="1"/>
    <x v="89"/>
    <x v="4"/>
    <s v="Medium"/>
    <x v="222"/>
    <n v="3"/>
    <n v="15"/>
    <n v="42660"/>
    <n v="2559.6"/>
    <n v="40100.400000000001"/>
    <n v="40.1004"/>
    <n v="28440"/>
    <n v="11660.400000000001"/>
    <n v="11.660400000000001"/>
    <d v="2021-07-27T00:00:00"/>
    <x v="3"/>
    <s v="Q3"/>
    <x v="1"/>
    <s v="Harper Martin"/>
    <x v="4"/>
    <x v="1"/>
  </r>
  <r>
    <x v="4"/>
    <x v="76"/>
    <x v="4"/>
    <s v="Medium"/>
    <x v="280"/>
    <n v="3"/>
    <n v="12"/>
    <n v="6744"/>
    <n v="404.64"/>
    <n v="6339.36"/>
    <n v="6.3393600000000001"/>
    <n v="1686"/>
    <n v="4653.3599999999997"/>
    <n v="4.6533599999999993"/>
    <d v="2021-11-23T00:00:00"/>
    <x v="6"/>
    <s v="Q4"/>
    <x v="1"/>
    <s v="Samuel Phillips"/>
    <x v="4"/>
    <x v="4"/>
  </r>
  <r>
    <x v="1"/>
    <x v="135"/>
    <x v="4"/>
    <s v="Medium"/>
    <x v="281"/>
    <n v="3"/>
    <n v="15"/>
    <n v="30450"/>
    <n v="1827"/>
    <n v="28623"/>
    <n v="28.623000000000001"/>
    <n v="20300"/>
    <n v="8323"/>
    <n v="8.3230000000000004"/>
    <d v="2021-07-26T00:00:00"/>
    <x v="3"/>
    <s v="Q3"/>
    <x v="1"/>
    <s v="Charlotte Hill"/>
    <x v="4"/>
    <x v="7"/>
  </r>
  <r>
    <x v="3"/>
    <x v="48"/>
    <x v="0"/>
    <s v="Medium"/>
    <x v="282"/>
    <n v="5"/>
    <n v="350"/>
    <n v="343000"/>
    <n v="20580"/>
    <n v="322420"/>
    <n v="322.42"/>
    <n v="254800"/>
    <n v="67620"/>
    <n v="67.62"/>
    <d v="2022-07-15T00:00:00"/>
    <x v="3"/>
    <s v="Q3"/>
    <x v="1"/>
    <s v="Elijah Perez"/>
    <x v="0"/>
    <x v="0"/>
  </r>
  <r>
    <x v="3"/>
    <x v="36"/>
    <x v="0"/>
    <s v="Medium"/>
    <x v="283"/>
    <n v="5"/>
    <n v="350"/>
    <n v="511000"/>
    <n v="30660"/>
    <n v="480340"/>
    <n v="480.34"/>
    <n v="379600"/>
    <n v="100740"/>
    <n v="100.74"/>
    <d v="2022-05-17T00:00:00"/>
    <x v="10"/>
    <s v="Q2"/>
    <x v="1"/>
    <s v="Henry Martinez"/>
    <x v="0"/>
    <x v="4"/>
  </r>
  <r>
    <x v="4"/>
    <x v="118"/>
    <x v="0"/>
    <s v="Medium"/>
    <x v="284"/>
    <n v="5"/>
    <n v="12"/>
    <n v="32676"/>
    <n v="1960.56"/>
    <n v="30715.439999999999"/>
    <n v="30.715439999999997"/>
    <n v="8169"/>
    <n v="22546.44"/>
    <n v="22.546439999999997"/>
    <d v="2022-11-20T00:00:00"/>
    <x v="6"/>
    <s v="Q4"/>
    <x v="1"/>
    <s v="Aiden Garcia"/>
    <x v="0"/>
    <x v="6"/>
  </r>
  <r>
    <x v="3"/>
    <x v="51"/>
    <x v="1"/>
    <s v="Medium"/>
    <x v="285"/>
    <n v="10"/>
    <n v="350"/>
    <n v="523600"/>
    <n v="31416"/>
    <n v="492184"/>
    <n v="492.18400000000003"/>
    <n v="388960"/>
    <n v="103224"/>
    <n v="103.224"/>
    <d v="2021-03-01T00:00:00"/>
    <x v="8"/>
    <s v="Q1"/>
    <x v="1"/>
    <s v="Charlotte Martin"/>
    <x v="1"/>
    <x v="3"/>
  </r>
  <r>
    <x v="0"/>
    <x v="6"/>
    <x v="2"/>
    <s v="Medium"/>
    <x v="286"/>
    <n v="120"/>
    <n v="125"/>
    <n v="119000"/>
    <n v="7140"/>
    <n v="111860"/>
    <n v="111.86"/>
    <n v="114240"/>
    <n v="-2380"/>
    <n v="-2.38"/>
    <d v="2022-11-11T00:00:00"/>
    <x v="6"/>
    <s v="Q4"/>
    <x v="1"/>
    <s v="Ethan Miller"/>
    <x v="2"/>
    <x v="6"/>
  </r>
  <r>
    <x v="0"/>
    <x v="14"/>
    <x v="2"/>
    <s v="Medium"/>
    <x v="287"/>
    <n v="120"/>
    <n v="125"/>
    <n v="344375"/>
    <n v="20662.5"/>
    <n v="323712.5"/>
    <n v="323.71249999999998"/>
    <n v="330600"/>
    <n v="-6887.5"/>
    <n v="-6.8875000000000002"/>
    <d v="2021-08-17T00:00:00"/>
    <x v="2"/>
    <s v="Q3"/>
    <x v="1"/>
    <s v="Samuel Taylor"/>
    <x v="2"/>
    <x v="6"/>
  </r>
  <r>
    <x v="1"/>
    <x v="95"/>
    <x v="2"/>
    <s v="Medium"/>
    <x v="288"/>
    <n v="120"/>
    <n v="15"/>
    <n v="22950"/>
    <n v="1377"/>
    <n v="21573"/>
    <n v="21.573"/>
    <n v="15300"/>
    <n v="6273"/>
    <n v="6.2729999999999997"/>
    <d v="2022-08-24T00:00:00"/>
    <x v="2"/>
    <s v="Q3"/>
    <x v="1"/>
    <s v="Emily Phillips"/>
    <x v="2"/>
    <x v="7"/>
  </r>
  <r>
    <x v="3"/>
    <x v="53"/>
    <x v="2"/>
    <s v="Medium"/>
    <x v="285"/>
    <n v="120"/>
    <n v="350"/>
    <n v="523600"/>
    <n v="31416"/>
    <n v="492184"/>
    <n v="492.18400000000003"/>
    <n v="388960"/>
    <n v="103224"/>
    <n v="103.224"/>
    <d v="2021-05-14T00:00:00"/>
    <x v="10"/>
    <s v="Q2"/>
    <x v="1"/>
    <s v="Harper Wilson"/>
    <x v="2"/>
    <x v="5"/>
  </r>
  <r>
    <x v="3"/>
    <x v="30"/>
    <x v="2"/>
    <s v="Medium"/>
    <x v="289"/>
    <n v="120"/>
    <n v="7"/>
    <n v="10486"/>
    <n v="629.16"/>
    <n v="9856.84"/>
    <n v="9.85684"/>
    <n v="7490"/>
    <n v="2366.84"/>
    <n v="2.3668400000000003"/>
    <d v="2022-01-11T00:00:00"/>
    <x v="1"/>
    <s v="Q1"/>
    <x v="1"/>
    <s v="Benjamin Lee"/>
    <x v="2"/>
    <x v="6"/>
  </r>
  <r>
    <x v="1"/>
    <x v="136"/>
    <x v="3"/>
    <s v="Medium"/>
    <x v="222"/>
    <n v="250"/>
    <n v="15"/>
    <n v="42660"/>
    <n v="2559.6"/>
    <n v="40100.400000000001"/>
    <n v="40.1004"/>
    <n v="28440"/>
    <n v="11660.400000000001"/>
    <n v="11.660400000000001"/>
    <d v="2021-11-21T00:00:00"/>
    <x v="6"/>
    <s v="Q4"/>
    <x v="1"/>
    <s v="Samuel Turner"/>
    <x v="3"/>
    <x v="0"/>
  </r>
  <r>
    <x v="3"/>
    <x v="33"/>
    <x v="3"/>
    <s v="Medium"/>
    <x v="289"/>
    <n v="250"/>
    <n v="7"/>
    <n v="10486"/>
    <n v="629.16"/>
    <n v="9856.84"/>
    <n v="9.85684"/>
    <n v="7490"/>
    <n v="2366.84"/>
    <n v="2.3668400000000003"/>
    <d v="2021-03-15T00:00:00"/>
    <x v="8"/>
    <s v="Q1"/>
    <x v="1"/>
    <s v="Charlotte Davis"/>
    <x v="3"/>
    <x v="1"/>
  </r>
  <r>
    <x v="0"/>
    <x v="137"/>
    <x v="5"/>
    <s v="Medium"/>
    <x v="290"/>
    <n v="260"/>
    <n v="125"/>
    <n v="248437.5"/>
    <n v="14906.25"/>
    <n v="233531.25"/>
    <n v="233.53125"/>
    <n v="238500"/>
    <n v="-4968.75"/>
    <n v="-4.96875"/>
    <d v="2022-06-28T00:00:00"/>
    <x v="11"/>
    <s v="Q2"/>
    <x v="1"/>
    <s v="Harper Martin"/>
    <x v="5"/>
    <x v="1"/>
  </r>
  <r>
    <x v="3"/>
    <x v="92"/>
    <x v="5"/>
    <s v="Medium"/>
    <x v="291"/>
    <n v="260"/>
    <n v="350"/>
    <n v="587650"/>
    <n v="35259"/>
    <n v="552391"/>
    <n v="552.39099999999996"/>
    <n v="436540"/>
    <n v="115851"/>
    <n v="115.851"/>
    <d v="2021-11-18T00:00:00"/>
    <x v="6"/>
    <s v="Q4"/>
    <x v="1"/>
    <s v="Jackson Hill"/>
    <x v="5"/>
    <x v="4"/>
  </r>
  <r>
    <x v="1"/>
    <x v="25"/>
    <x v="1"/>
    <s v="Medium"/>
    <x v="292"/>
    <n v="10"/>
    <n v="15"/>
    <n v="32970"/>
    <n v="1978.2"/>
    <n v="30991.8"/>
    <n v="30.991799999999998"/>
    <n v="21980"/>
    <n v="9011.7999999999993"/>
    <n v="9.0117999999999991"/>
    <d v="2022-10-20T00:00:00"/>
    <x v="9"/>
    <s v="Q4"/>
    <x v="1"/>
    <s v="Avery Turner"/>
    <x v="1"/>
    <x v="1"/>
  </r>
  <r>
    <x v="1"/>
    <x v="37"/>
    <x v="1"/>
    <s v="Medium"/>
    <x v="123"/>
    <n v="10"/>
    <n v="15"/>
    <n v="26145"/>
    <n v="1568.7"/>
    <n v="24576.3"/>
    <n v="24.5763"/>
    <n v="17430"/>
    <n v="7146.2999999999993"/>
    <n v="7.1462999999999992"/>
    <d v="2022-03-16T00:00:00"/>
    <x v="8"/>
    <s v="Q1"/>
    <x v="1"/>
    <s v="Amelia Wilson"/>
    <x v="1"/>
    <x v="5"/>
  </r>
  <r>
    <x v="1"/>
    <x v="25"/>
    <x v="1"/>
    <s v="Medium"/>
    <x v="293"/>
    <n v="10"/>
    <n v="15"/>
    <n v="17295"/>
    <n v="1037.7"/>
    <n v="16257.3"/>
    <n v="16.257300000000001"/>
    <n v="11530"/>
    <n v="4727.2999999999993"/>
    <n v="4.7272999999999996"/>
    <d v="2021-11-18T00:00:00"/>
    <x v="6"/>
    <s v="Q4"/>
    <x v="1"/>
    <s v="Avery Turner"/>
    <x v="1"/>
    <x v="1"/>
  </r>
  <r>
    <x v="3"/>
    <x v="27"/>
    <x v="2"/>
    <s v="Medium"/>
    <x v="294"/>
    <n v="120"/>
    <n v="20"/>
    <n v="20020"/>
    <n v="1201.2"/>
    <n v="18818.8"/>
    <n v="18.8188"/>
    <n v="10010"/>
    <n v="8808.7999999999993"/>
    <n v="8.8087999999999997"/>
    <d v="2022-11-30T00:00:00"/>
    <x v="6"/>
    <s v="Q4"/>
    <x v="1"/>
    <s v="Sofia Phillips"/>
    <x v="2"/>
    <x v="3"/>
  </r>
  <r>
    <x v="3"/>
    <x v="30"/>
    <x v="2"/>
    <s v="Medium"/>
    <x v="295"/>
    <n v="120"/>
    <n v="7"/>
    <n v="9331"/>
    <n v="559.86"/>
    <n v="8771.14"/>
    <n v="8.771139999999999"/>
    <n v="6665"/>
    <n v="2106.1399999999994"/>
    <n v="2.1061399999999995"/>
    <d v="2021-06-17T00:00:00"/>
    <x v="11"/>
    <s v="Q2"/>
    <x v="1"/>
    <s v="Benjamin Lee"/>
    <x v="2"/>
    <x v="6"/>
  </r>
  <r>
    <x v="1"/>
    <x v="138"/>
    <x v="3"/>
    <s v="Medium"/>
    <x v="293"/>
    <n v="250"/>
    <n v="15"/>
    <n v="17295"/>
    <n v="1037.7"/>
    <n v="16257.3"/>
    <n v="16.257300000000001"/>
    <n v="11530"/>
    <n v="4727.2999999999993"/>
    <n v="4.7272999999999996"/>
    <d v="2022-10-13T00:00:00"/>
    <x v="9"/>
    <s v="Q4"/>
    <x v="1"/>
    <s v="Henry Garcia"/>
    <x v="3"/>
    <x v="2"/>
  </r>
  <r>
    <x v="4"/>
    <x v="76"/>
    <x v="4"/>
    <s v="Medium"/>
    <x v="56"/>
    <n v="3"/>
    <n v="12"/>
    <n v="8724"/>
    <n v="610.67999999999995"/>
    <n v="8113.32"/>
    <n v="8.1133199999999999"/>
    <n v="2181"/>
    <n v="5932.32"/>
    <n v="5.9323199999999998"/>
    <d v="2022-08-20T00:00:00"/>
    <x v="2"/>
    <s v="Q3"/>
    <x v="1"/>
    <s v="Samuel Phillips"/>
    <x v="4"/>
    <x v="4"/>
  </r>
  <r>
    <x v="4"/>
    <x v="35"/>
    <x v="4"/>
    <s v="Medium"/>
    <x v="296"/>
    <n v="3"/>
    <n v="12"/>
    <n v="22608"/>
    <n v="1582.56"/>
    <n v="21025.439999999999"/>
    <n v="21.02544"/>
    <n v="5652"/>
    <n v="15373.439999999999"/>
    <n v="15.373439999999999"/>
    <d v="2021-04-24T00:00:00"/>
    <x v="5"/>
    <s v="Q2"/>
    <x v="1"/>
    <s v="Harper Anderson"/>
    <x v="4"/>
    <x v="3"/>
  </r>
  <r>
    <x v="4"/>
    <x v="119"/>
    <x v="0"/>
    <s v="Medium"/>
    <x v="297"/>
    <n v="5"/>
    <n v="12"/>
    <n v="28080"/>
    <n v="1965.6"/>
    <n v="26114.400000000001"/>
    <n v="26.1144"/>
    <n v="7020"/>
    <n v="19094.400000000001"/>
    <n v="19.0944"/>
    <d v="2022-03-08T00:00:00"/>
    <x v="8"/>
    <s v="Q1"/>
    <x v="1"/>
    <s v="Emily Hill"/>
    <x v="0"/>
    <x v="7"/>
  </r>
  <r>
    <x v="4"/>
    <x v="128"/>
    <x v="0"/>
    <s v="Medium"/>
    <x v="261"/>
    <n v="5"/>
    <n v="12"/>
    <n v="28104"/>
    <n v="1967.28"/>
    <n v="26136.720000000001"/>
    <n v="26.13672"/>
    <n v="7026"/>
    <n v="19110.72"/>
    <n v="19.110720000000001"/>
    <d v="2021-08-25T00:00:00"/>
    <x v="2"/>
    <s v="Q3"/>
    <x v="1"/>
    <s v="Jackson Turner"/>
    <x v="0"/>
    <x v="0"/>
  </r>
  <r>
    <x v="1"/>
    <x v="139"/>
    <x v="2"/>
    <s v="Medium"/>
    <x v="298"/>
    <n v="120"/>
    <n v="15"/>
    <n v="18930"/>
    <n v="1325.1"/>
    <n v="17604.900000000001"/>
    <n v="17.604900000000001"/>
    <n v="12620"/>
    <n v="4984.9000000000015"/>
    <n v="4.9849000000000014"/>
    <d v="2021-04-18T00:00:00"/>
    <x v="5"/>
    <s v="Q2"/>
    <x v="1"/>
    <s v="Amelia Phillips"/>
    <x v="2"/>
    <x v="3"/>
  </r>
  <r>
    <x v="3"/>
    <x v="15"/>
    <x v="2"/>
    <s v="Medium"/>
    <x v="299"/>
    <n v="120"/>
    <n v="7"/>
    <n v="7945"/>
    <n v="556.15"/>
    <n v="7388.85"/>
    <n v="7.3888500000000006"/>
    <n v="5675"/>
    <n v="1713.8500000000004"/>
    <n v="1.7138500000000003"/>
    <d v="2021-05-08T00:00:00"/>
    <x v="10"/>
    <s v="Q2"/>
    <x v="1"/>
    <s v="Harper Davis"/>
    <x v="2"/>
    <x v="7"/>
  </r>
  <r>
    <x v="3"/>
    <x v="40"/>
    <x v="2"/>
    <s v="Medium"/>
    <x v="300"/>
    <n v="120"/>
    <n v="7"/>
    <n v="3829"/>
    <n v="268.02999999999997"/>
    <n v="3560.9700000000003"/>
    <n v="3.5609700000000002"/>
    <n v="2735"/>
    <n v="825.97000000000025"/>
    <n v="0.8259700000000002"/>
    <d v="2022-08-04T00:00:00"/>
    <x v="2"/>
    <s v="Q3"/>
    <x v="1"/>
    <s v="Aiden Clark"/>
    <x v="2"/>
    <x v="0"/>
  </r>
  <r>
    <x v="3"/>
    <x v="15"/>
    <x v="2"/>
    <s v="Medium"/>
    <x v="301"/>
    <n v="120"/>
    <n v="7"/>
    <n v="11074"/>
    <n v="775.18"/>
    <n v="10298.82"/>
    <n v="10.298819999999999"/>
    <n v="7910"/>
    <n v="2388.8199999999997"/>
    <n v="2.3888199999999995"/>
    <d v="2021-04-05T00:00:00"/>
    <x v="5"/>
    <s v="Q2"/>
    <x v="1"/>
    <s v="Harper Davis"/>
    <x v="2"/>
    <x v="7"/>
  </r>
  <r>
    <x v="4"/>
    <x v="80"/>
    <x v="3"/>
    <s v="Medium"/>
    <x v="302"/>
    <n v="250"/>
    <n v="12"/>
    <n v="20862"/>
    <n v="1460.34"/>
    <n v="19401.66"/>
    <n v="19.40166"/>
    <n v="5215.5"/>
    <n v="14186.16"/>
    <n v="14.186159999999999"/>
    <d v="2022-02-25T00:00:00"/>
    <x v="4"/>
    <s v="Q1"/>
    <x v="1"/>
    <s v="Jackson Lewis"/>
    <x v="3"/>
    <x v="0"/>
  </r>
  <r>
    <x v="3"/>
    <x v="54"/>
    <x v="3"/>
    <s v="Medium"/>
    <x v="301"/>
    <n v="250"/>
    <n v="7"/>
    <n v="11074"/>
    <n v="775.18"/>
    <n v="10298.82"/>
    <n v="10.298819999999999"/>
    <n v="7910"/>
    <n v="2388.8199999999997"/>
    <n v="2.3888199999999995"/>
    <d v="2022-01-01T00:00:00"/>
    <x v="1"/>
    <s v="Q1"/>
    <x v="1"/>
    <s v="Henry Turner"/>
    <x v="3"/>
    <x v="6"/>
  </r>
  <r>
    <x v="3"/>
    <x v="46"/>
    <x v="5"/>
    <s v="Medium"/>
    <x v="299"/>
    <n v="260"/>
    <n v="7"/>
    <n v="7945"/>
    <n v="556.15"/>
    <n v="7388.85"/>
    <n v="7.3888500000000006"/>
    <n v="5675"/>
    <n v="1713.8500000000004"/>
    <n v="1.7138500000000003"/>
    <d v="2021-06-04T00:00:00"/>
    <x v="11"/>
    <s v="Q2"/>
    <x v="1"/>
    <s v="Michael Wilson"/>
    <x v="5"/>
    <x v="6"/>
  </r>
  <r>
    <x v="3"/>
    <x v="56"/>
    <x v="4"/>
    <s v="Medium"/>
    <x v="303"/>
    <n v="3"/>
    <n v="350"/>
    <n v="616350"/>
    <n v="43144.5"/>
    <n v="573205.5"/>
    <n v="573.20550000000003"/>
    <n v="457860"/>
    <n v="115345.5"/>
    <n v="115.3455"/>
    <d v="2022-05-03T00:00:00"/>
    <x v="10"/>
    <s v="Q2"/>
    <x v="1"/>
    <s v="Jackson Hill"/>
    <x v="4"/>
    <x v="0"/>
  </r>
  <r>
    <x v="2"/>
    <x v="140"/>
    <x v="4"/>
    <s v="Medium"/>
    <x v="304"/>
    <n v="3"/>
    <n v="300"/>
    <n v="134400"/>
    <n v="9408"/>
    <n v="124992"/>
    <n v="124.992"/>
    <n v="112000"/>
    <n v="12992"/>
    <n v="12.992000000000001"/>
    <d v="2022-08-14T00:00:00"/>
    <x v="2"/>
    <s v="Q3"/>
    <x v="1"/>
    <s v="Jackson Hill"/>
    <x v="4"/>
    <x v="4"/>
  </r>
  <r>
    <x v="2"/>
    <x v="140"/>
    <x v="4"/>
    <s v="Medium"/>
    <x v="305"/>
    <n v="3"/>
    <n v="300"/>
    <n v="654300"/>
    <n v="45801"/>
    <n v="608499"/>
    <n v="608.49900000000002"/>
    <n v="545250"/>
    <n v="63249"/>
    <n v="63.249000000000002"/>
    <d v="2021-07-24T00:00:00"/>
    <x v="3"/>
    <s v="Q3"/>
    <x v="1"/>
    <s v="Jackson Hill"/>
    <x v="4"/>
    <x v="4"/>
  </r>
  <r>
    <x v="3"/>
    <x v="58"/>
    <x v="0"/>
    <s v="Medium"/>
    <x v="306"/>
    <n v="5"/>
    <n v="20"/>
    <n v="39520"/>
    <n v="2766.4"/>
    <n v="36753.599999999999"/>
    <n v="36.753599999999999"/>
    <n v="19760"/>
    <n v="16993.599999999999"/>
    <n v="16.993599999999997"/>
    <d v="2021-09-24T00:00:00"/>
    <x v="0"/>
    <s v="Q3"/>
    <x v="1"/>
    <s v="Aiden Martin"/>
    <x v="0"/>
    <x v="2"/>
  </r>
  <r>
    <x v="2"/>
    <x v="77"/>
    <x v="0"/>
    <s v="Medium"/>
    <x v="305"/>
    <n v="5"/>
    <n v="300"/>
    <n v="654300"/>
    <n v="45801"/>
    <n v="608499"/>
    <n v="608.49900000000002"/>
    <n v="545250"/>
    <n v="63249"/>
    <n v="63.249000000000002"/>
    <d v="2022-07-26T00:00:00"/>
    <x v="3"/>
    <s v="Q3"/>
    <x v="1"/>
    <s v="Harper Hill"/>
    <x v="0"/>
    <x v="5"/>
  </r>
  <r>
    <x v="2"/>
    <x v="69"/>
    <x v="1"/>
    <s v="Medium"/>
    <x v="307"/>
    <n v="10"/>
    <n v="300"/>
    <n v="510600"/>
    <n v="35742"/>
    <n v="474858"/>
    <n v="474.858"/>
    <n v="425500"/>
    <n v="49358"/>
    <n v="49.357999999999997"/>
    <d v="2022-05-17T00:00:00"/>
    <x v="10"/>
    <s v="Q2"/>
    <x v="1"/>
    <s v="Abigail Garcia"/>
    <x v="1"/>
    <x v="5"/>
  </r>
  <r>
    <x v="2"/>
    <x v="120"/>
    <x v="1"/>
    <s v="Medium"/>
    <x v="304"/>
    <n v="10"/>
    <n v="300"/>
    <n v="134400"/>
    <n v="9408"/>
    <n v="124992"/>
    <n v="124.992"/>
    <n v="112000"/>
    <n v="12992"/>
    <n v="12.992000000000001"/>
    <d v="2022-06-04T00:00:00"/>
    <x v="11"/>
    <s v="Q2"/>
    <x v="1"/>
    <s v="Benjamin Phillips"/>
    <x v="1"/>
    <x v="0"/>
  </r>
  <r>
    <x v="0"/>
    <x v="22"/>
    <x v="1"/>
    <s v="Medium"/>
    <x v="308"/>
    <n v="10"/>
    <n v="125"/>
    <n v="439125"/>
    <n v="30738.75"/>
    <n v="408386.25"/>
    <n v="408.38625000000002"/>
    <n v="421560"/>
    <n v="-13173.75"/>
    <n v="-13.17375"/>
    <d v="2021-10-09T00:00:00"/>
    <x v="9"/>
    <s v="Q4"/>
    <x v="1"/>
    <s v="Sebastian Lee"/>
    <x v="1"/>
    <x v="6"/>
  </r>
  <r>
    <x v="1"/>
    <x v="1"/>
    <x v="1"/>
    <s v="Medium"/>
    <x v="309"/>
    <n v="10"/>
    <n v="15"/>
    <n v="31515"/>
    <n v="2206.0500000000002"/>
    <n v="29308.95"/>
    <n v="29.308949999999999"/>
    <n v="21010"/>
    <n v="8298.9500000000007"/>
    <n v="8.2989500000000014"/>
    <d v="2021-04-28T00:00:00"/>
    <x v="5"/>
    <s v="Q2"/>
    <x v="1"/>
    <s v="Emma Johnson"/>
    <x v="1"/>
    <x v="1"/>
  </r>
  <r>
    <x v="3"/>
    <x v="51"/>
    <x v="1"/>
    <s v="Medium"/>
    <x v="310"/>
    <n v="10"/>
    <n v="20"/>
    <n v="30700"/>
    <n v="2149"/>
    <n v="28551"/>
    <n v="28.550999999999998"/>
    <n v="15350"/>
    <n v="13201"/>
    <n v="13.201000000000001"/>
    <d v="2021-03-06T00:00:00"/>
    <x v="8"/>
    <s v="Q1"/>
    <x v="1"/>
    <s v="Charlotte Martin"/>
    <x v="1"/>
    <x v="3"/>
  </r>
  <r>
    <x v="2"/>
    <x v="60"/>
    <x v="2"/>
    <s v="Medium"/>
    <x v="311"/>
    <n v="120"/>
    <n v="300"/>
    <n v="497700"/>
    <n v="34839"/>
    <n v="462861"/>
    <n v="462.86099999999999"/>
    <n v="414750"/>
    <n v="48111"/>
    <n v="48.110999999999997"/>
    <d v="2022-11-06T00:00:00"/>
    <x v="6"/>
    <s v="Q4"/>
    <x v="1"/>
    <s v="Benjamin Martin"/>
    <x v="2"/>
    <x v="4"/>
  </r>
  <r>
    <x v="3"/>
    <x v="30"/>
    <x v="2"/>
    <s v="Medium"/>
    <x v="312"/>
    <n v="120"/>
    <n v="20"/>
    <n v="12180"/>
    <n v="852.6"/>
    <n v="11327.4"/>
    <n v="11.327399999999999"/>
    <n v="6090"/>
    <n v="5237.3999999999996"/>
    <n v="5.2374000000000001"/>
    <d v="2021-12-20T00:00:00"/>
    <x v="7"/>
    <s v="Q4"/>
    <x v="1"/>
    <s v="Benjamin Lee"/>
    <x v="2"/>
    <x v="6"/>
  </r>
  <r>
    <x v="0"/>
    <x v="28"/>
    <x v="2"/>
    <s v="Medium"/>
    <x v="313"/>
    <n v="120"/>
    <n v="125"/>
    <n v="260875"/>
    <n v="18261.25"/>
    <n v="242613.75"/>
    <n v="242.61375000000001"/>
    <n v="250440"/>
    <n v="-7826.25"/>
    <n v="-7.8262499999999999"/>
    <d v="2021-04-12T00:00:00"/>
    <x v="5"/>
    <s v="Q2"/>
    <x v="1"/>
    <s v="Elijah Martin"/>
    <x v="2"/>
    <x v="4"/>
  </r>
  <r>
    <x v="3"/>
    <x v="53"/>
    <x v="2"/>
    <s v="Medium"/>
    <x v="306"/>
    <n v="120"/>
    <n v="20"/>
    <n v="39520"/>
    <n v="2766.4"/>
    <n v="36753.599999999999"/>
    <n v="36.753599999999999"/>
    <n v="19760"/>
    <n v="16993.599999999999"/>
    <n v="16.993599999999997"/>
    <d v="2022-08-03T00:00:00"/>
    <x v="2"/>
    <s v="Q3"/>
    <x v="1"/>
    <s v="Harper Wilson"/>
    <x v="2"/>
    <x v="5"/>
  </r>
  <r>
    <x v="2"/>
    <x v="85"/>
    <x v="2"/>
    <s v="Medium"/>
    <x v="249"/>
    <n v="120"/>
    <n v="300"/>
    <n v="411600"/>
    <n v="28812"/>
    <n v="382788"/>
    <n v="382.78800000000001"/>
    <n v="343000"/>
    <n v="39788"/>
    <n v="39.787999999999997"/>
    <d v="2021-07-29T00:00:00"/>
    <x v="3"/>
    <s v="Q3"/>
    <x v="1"/>
    <s v="Mia Hill"/>
    <x v="2"/>
    <x v="5"/>
  </r>
  <r>
    <x v="4"/>
    <x v="141"/>
    <x v="3"/>
    <s v="Medium"/>
    <x v="314"/>
    <n v="250"/>
    <n v="12"/>
    <n v="38934"/>
    <n v="2725.38"/>
    <n v="36208.620000000003"/>
    <n v="36.208620000000003"/>
    <n v="9733.5"/>
    <n v="26475.120000000003"/>
    <n v="26.475120000000004"/>
    <d v="2022-09-24T00:00:00"/>
    <x v="0"/>
    <s v="Q3"/>
    <x v="1"/>
    <s v="Abigail Martin"/>
    <x v="3"/>
    <x v="5"/>
  </r>
  <r>
    <x v="2"/>
    <x v="61"/>
    <x v="3"/>
    <s v="Medium"/>
    <x v="315"/>
    <n v="250"/>
    <n v="300"/>
    <n v="287700"/>
    <n v="20139"/>
    <n v="267561"/>
    <n v="267.56099999999998"/>
    <n v="239750"/>
    <n v="27811"/>
    <n v="27.811"/>
    <d v="2022-04-14T00:00:00"/>
    <x v="5"/>
    <s v="Q2"/>
    <x v="1"/>
    <s v="Mia Lewis"/>
    <x v="3"/>
    <x v="5"/>
  </r>
  <r>
    <x v="2"/>
    <x v="16"/>
    <x v="3"/>
    <s v="Medium"/>
    <x v="316"/>
    <n v="250"/>
    <n v="300"/>
    <n v="824100"/>
    <n v="57687"/>
    <n v="766413"/>
    <n v="766.41300000000001"/>
    <n v="686750"/>
    <n v="79663"/>
    <n v="79.662999999999997"/>
    <d v="2021-04-10T00:00:00"/>
    <x v="5"/>
    <s v="Q2"/>
    <x v="1"/>
    <s v="Henry Anderson"/>
    <x v="3"/>
    <x v="0"/>
  </r>
  <r>
    <x v="0"/>
    <x v="142"/>
    <x v="5"/>
    <s v="Medium"/>
    <x v="317"/>
    <n v="260"/>
    <n v="125"/>
    <n v="205625"/>
    <n v="14393.75"/>
    <n v="191231.25"/>
    <n v="191.23124999999999"/>
    <n v="197400"/>
    <n v="-6168.75"/>
    <n v="-6.1687500000000002"/>
    <d v="2022-06-03T00:00:00"/>
    <x v="11"/>
    <s v="Q2"/>
    <x v="1"/>
    <s v="Aiden Garcia"/>
    <x v="5"/>
    <x v="6"/>
  </r>
  <r>
    <x v="3"/>
    <x v="64"/>
    <x v="5"/>
    <s v="Medium"/>
    <x v="318"/>
    <n v="260"/>
    <n v="350"/>
    <n v="1006600"/>
    <n v="70462"/>
    <n v="936138"/>
    <n v="936.13800000000003"/>
    <n v="747760"/>
    <n v="188378"/>
    <n v="188.37799999999999"/>
    <d v="2022-06-30T00:00:00"/>
    <x v="11"/>
    <s v="Q2"/>
    <x v="1"/>
    <s v="Samuel Wilson"/>
    <x v="5"/>
    <x v="0"/>
  </r>
  <r>
    <x v="3"/>
    <x v="46"/>
    <x v="5"/>
    <s v="Medium"/>
    <x v="319"/>
    <n v="260"/>
    <n v="20"/>
    <n v="22360"/>
    <n v="1565.2"/>
    <n v="20794.8"/>
    <n v="20.794799999999999"/>
    <n v="11180"/>
    <n v="9614.7999999999993"/>
    <n v="9.6147999999999989"/>
    <d v="2021-12-04T00:00:00"/>
    <x v="7"/>
    <s v="Q4"/>
    <x v="1"/>
    <s v="Michael Wilson"/>
    <x v="5"/>
    <x v="6"/>
  </r>
  <r>
    <x v="2"/>
    <x v="143"/>
    <x v="5"/>
    <s v="Medium"/>
    <x v="249"/>
    <n v="260"/>
    <n v="300"/>
    <n v="411600"/>
    <n v="28812"/>
    <n v="382788"/>
    <n v="382.78800000000001"/>
    <n v="343000"/>
    <n v="39788"/>
    <n v="39.787999999999997"/>
    <d v="2022-09-20T00:00:00"/>
    <x v="0"/>
    <s v="Q3"/>
    <x v="1"/>
    <s v="Emily Hill"/>
    <x v="5"/>
    <x v="7"/>
  </r>
  <r>
    <x v="3"/>
    <x v="42"/>
    <x v="0"/>
    <s v="Medium"/>
    <x v="320"/>
    <n v="5"/>
    <n v="7"/>
    <n v="3416"/>
    <n v="273.27999999999997"/>
    <n v="3142.7200000000003"/>
    <n v="3.1427200000000002"/>
    <n v="2440"/>
    <n v="702.72000000000025"/>
    <n v="0.70272000000000023"/>
    <d v="2022-10-20T00:00:00"/>
    <x v="9"/>
    <s v="Q4"/>
    <x v="1"/>
    <s v="Sebastian Phillips"/>
    <x v="0"/>
    <x v="2"/>
  </r>
  <r>
    <x v="3"/>
    <x v="98"/>
    <x v="0"/>
    <s v="Medium"/>
    <x v="321"/>
    <n v="5"/>
    <n v="20"/>
    <n v="25640"/>
    <n v="2051.1999999999998"/>
    <n v="23588.799999999999"/>
    <n v="23.588799999999999"/>
    <n v="12820"/>
    <n v="10768.8"/>
    <n v="10.768799999999999"/>
    <d v="2021-10-12T00:00:00"/>
    <x v="9"/>
    <s v="Q4"/>
    <x v="1"/>
    <s v="Logan Martin"/>
    <x v="0"/>
    <x v="2"/>
  </r>
  <r>
    <x v="3"/>
    <x v="3"/>
    <x v="1"/>
    <s v="Medium"/>
    <x v="322"/>
    <n v="10"/>
    <n v="7"/>
    <n v="1799"/>
    <n v="143.91999999999999"/>
    <n v="1655.08"/>
    <n v="1.6550799999999999"/>
    <n v="1285"/>
    <n v="370.07999999999993"/>
    <n v="0.37007999999999991"/>
    <d v="2021-10-21T00:00:00"/>
    <x v="9"/>
    <s v="Q4"/>
    <x v="1"/>
    <s v="Olivia Brown"/>
    <x v="1"/>
    <x v="3"/>
  </r>
  <r>
    <x v="3"/>
    <x v="63"/>
    <x v="5"/>
    <s v="Medium"/>
    <x v="321"/>
    <n v="260"/>
    <n v="20"/>
    <n v="25640"/>
    <n v="2051.1999999999998"/>
    <n v="23588.799999999999"/>
    <n v="23.588799999999999"/>
    <n v="12820"/>
    <n v="10768.8"/>
    <n v="10.768799999999999"/>
    <d v="2021-10-02T00:00:00"/>
    <x v="9"/>
    <s v="Q4"/>
    <x v="1"/>
    <s v="Charlotte Anderson"/>
    <x v="5"/>
    <x v="7"/>
  </r>
  <r>
    <x v="0"/>
    <x v="99"/>
    <x v="4"/>
    <s v="Medium"/>
    <x v="323"/>
    <n v="3"/>
    <n v="125"/>
    <n v="192500"/>
    <n v="15400"/>
    <n v="177100"/>
    <n v="177.1"/>
    <n v="184800"/>
    <n v="-7700"/>
    <n v="-7.7"/>
    <d v="2021-05-31T00:00:00"/>
    <x v="10"/>
    <s v="Q2"/>
    <x v="1"/>
    <s v="Charlotte Garcia"/>
    <x v="4"/>
    <x v="3"/>
  </r>
  <r>
    <x v="1"/>
    <x v="105"/>
    <x v="4"/>
    <s v="Medium"/>
    <x v="324"/>
    <n v="3"/>
    <n v="15"/>
    <n v="7350"/>
    <n v="588"/>
    <n v="6762"/>
    <n v="6.7619999999999996"/>
    <n v="4900"/>
    <n v="1862"/>
    <n v="1.8620000000000001"/>
    <d v="2022-01-06T00:00:00"/>
    <x v="1"/>
    <s v="Q1"/>
    <x v="1"/>
    <s v="Abigail Phillips"/>
    <x v="4"/>
    <x v="1"/>
  </r>
  <r>
    <x v="3"/>
    <x v="65"/>
    <x v="4"/>
    <s v="Medium"/>
    <x v="325"/>
    <n v="3"/>
    <n v="350"/>
    <n v="476700"/>
    <n v="38136"/>
    <n v="438564"/>
    <n v="438.56400000000002"/>
    <n v="354120"/>
    <n v="84444"/>
    <n v="84.444000000000003"/>
    <d v="2021-01-26T00:00:00"/>
    <x v="1"/>
    <s v="Q1"/>
    <x v="1"/>
    <s v="Harper Turner"/>
    <x v="4"/>
    <x v="1"/>
  </r>
  <r>
    <x v="1"/>
    <x v="144"/>
    <x v="0"/>
    <s v="Medium"/>
    <x v="326"/>
    <n v="5"/>
    <n v="15"/>
    <n v="37515"/>
    <n v="3001.2"/>
    <n v="34513.800000000003"/>
    <n v="34.513800000000003"/>
    <n v="25010"/>
    <n v="9503.8000000000029"/>
    <n v="9.5038000000000036"/>
    <d v="2022-01-03T00:00:00"/>
    <x v="1"/>
    <s v="Q1"/>
    <x v="1"/>
    <s v="Benjamin Phillips"/>
    <x v="0"/>
    <x v="0"/>
  </r>
  <r>
    <x v="3"/>
    <x v="42"/>
    <x v="0"/>
    <s v="Medium"/>
    <x v="327"/>
    <n v="5"/>
    <n v="20"/>
    <n v="14160"/>
    <n v="1132.8"/>
    <n v="13027.2"/>
    <n v="13.027200000000001"/>
    <n v="7080"/>
    <n v="5947.2000000000007"/>
    <n v="5.9472000000000005"/>
    <d v="2021-11-27T00:00:00"/>
    <x v="6"/>
    <s v="Q4"/>
    <x v="1"/>
    <s v="Sebastian Phillips"/>
    <x v="0"/>
    <x v="2"/>
  </r>
  <r>
    <x v="3"/>
    <x v="36"/>
    <x v="0"/>
    <s v="Medium"/>
    <x v="328"/>
    <n v="5"/>
    <n v="20"/>
    <n v="12900"/>
    <n v="1032"/>
    <n v="11868"/>
    <n v="11.868"/>
    <n v="6450"/>
    <n v="5418"/>
    <n v="5.4180000000000001"/>
    <d v="2022-08-15T00:00:00"/>
    <x v="2"/>
    <s v="Q3"/>
    <x v="1"/>
    <s v="Henry Martinez"/>
    <x v="0"/>
    <x v="4"/>
  </r>
  <r>
    <x v="2"/>
    <x v="77"/>
    <x v="0"/>
    <s v="Medium"/>
    <x v="329"/>
    <n v="5"/>
    <n v="300"/>
    <n v="468600"/>
    <n v="37488"/>
    <n v="431112"/>
    <n v="431.11200000000002"/>
    <n v="390500"/>
    <n v="40612"/>
    <n v="40.612000000000002"/>
    <d v="2022-07-11T00:00:00"/>
    <x v="3"/>
    <s v="Q3"/>
    <x v="1"/>
    <s v="Harper Hill"/>
    <x v="0"/>
    <x v="5"/>
  </r>
  <r>
    <x v="1"/>
    <x v="108"/>
    <x v="0"/>
    <s v="Medium"/>
    <x v="330"/>
    <n v="5"/>
    <n v="15"/>
    <n v="10665"/>
    <n v="853.2"/>
    <n v="9811.7999999999993"/>
    <n v="9.8117999999999999"/>
    <n v="7110"/>
    <n v="2701.7999999999993"/>
    <n v="2.7017999999999991"/>
    <d v="2022-06-22T00:00:00"/>
    <x v="11"/>
    <s v="Q2"/>
    <x v="1"/>
    <s v="Benjamin Garcia"/>
    <x v="0"/>
    <x v="4"/>
  </r>
  <r>
    <x v="0"/>
    <x v="23"/>
    <x v="1"/>
    <s v="Medium"/>
    <x v="331"/>
    <n v="10"/>
    <n v="125"/>
    <n v="139250"/>
    <n v="11140"/>
    <n v="128110"/>
    <n v="128.11000000000001"/>
    <n v="133680"/>
    <n v="-5570"/>
    <n v="-5.57"/>
    <d v="2022-11-09T00:00:00"/>
    <x v="6"/>
    <s v="Q4"/>
    <x v="1"/>
    <s v="Elizabeth Green"/>
    <x v="1"/>
    <x v="7"/>
  </r>
  <r>
    <x v="3"/>
    <x v="71"/>
    <x v="1"/>
    <s v="Medium"/>
    <x v="332"/>
    <n v="10"/>
    <n v="7"/>
    <n v="8813"/>
    <n v="705.04"/>
    <n v="8107.96"/>
    <n v="8.1079600000000003"/>
    <n v="6295"/>
    <n v="1812.96"/>
    <n v="1.8129600000000001"/>
    <d v="2022-07-12T00:00:00"/>
    <x v="3"/>
    <s v="Q3"/>
    <x v="1"/>
    <s v="Emily Hill"/>
    <x v="1"/>
    <x v="7"/>
  </r>
  <r>
    <x v="3"/>
    <x v="71"/>
    <x v="1"/>
    <s v="Medium"/>
    <x v="333"/>
    <n v="10"/>
    <n v="7"/>
    <n v="7665"/>
    <n v="613.20000000000005"/>
    <n v="7051.8"/>
    <n v="7.0518000000000001"/>
    <n v="5475"/>
    <n v="1576.8000000000002"/>
    <n v="1.5768000000000002"/>
    <d v="2021-09-28T00:00:00"/>
    <x v="0"/>
    <s v="Q3"/>
    <x v="1"/>
    <s v="Emily Hill"/>
    <x v="1"/>
    <x v="7"/>
  </r>
  <r>
    <x v="3"/>
    <x v="71"/>
    <x v="1"/>
    <s v="Medium"/>
    <x v="334"/>
    <n v="10"/>
    <n v="20"/>
    <n v="27320"/>
    <n v="2185.6"/>
    <n v="25134.400000000001"/>
    <n v="25.134400000000003"/>
    <n v="13660"/>
    <n v="11474.400000000001"/>
    <n v="11.474400000000001"/>
    <d v="2021-03-04T00:00:00"/>
    <x v="8"/>
    <s v="Q1"/>
    <x v="1"/>
    <s v="Emily Hill"/>
    <x v="1"/>
    <x v="7"/>
  </r>
  <r>
    <x v="2"/>
    <x v="2"/>
    <x v="1"/>
    <s v="Medium"/>
    <x v="335"/>
    <n v="10"/>
    <n v="300"/>
    <n v="738000"/>
    <n v="59040"/>
    <n v="678960"/>
    <n v="678.96"/>
    <n v="615000"/>
    <n v="63960"/>
    <n v="63.96"/>
    <d v="2021-07-27T00:00:00"/>
    <x v="3"/>
    <s v="Q3"/>
    <x v="1"/>
    <s v="Noah Williams"/>
    <x v="1"/>
    <x v="2"/>
  </r>
  <r>
    <x v="3"/>
    <x v="26"/>
    <x v="1"/>
    <s v="Medium"/>
    <x v="336"/>
    <n v="10"/>
    <n v="7"/>
    <n v="4746"/>
    <n v="379.68"/>
    <n v="4366.32"/>
    <n v="4.36632"/>
    <n v="3390"/>
    <n v="976.31999999999971"/>
    <n v="0.97631999999999974"/>
    <d v="2021-03-21T00:00:00"/>
    <x v="8"/>
    <s v="Q1"/>
    <x v="1"/>
    <s v="Michael Hill"/>
    <x v="1"/>
    <x v="2"/>
  </r>
  <r>
    <x v="3"/>
    <x v="71"/>
    <x v="1"/>
    <s v="Medium"/>
    <x v="337"/>
    <n v="10"/>
    <n v="7"/>
    <n v="11186"/>
    <n v="894.88"/>
    <n v="10291.120000000001"/>
    <n v="10.291120000000001"/>
    <n v="7990"/>
    <n v="2301.1200000000008"/>
    <n v="2.3011200000000009"/>
    <d v="2021-11-06T00:00:00"/>
    <x v="6"/>
    <s v="Q4"/>
    <x v="1"/>
    <s v="Emily Hill"/>
    <x v="1"/>
    <x v="7"/>
  </r>
  <r>
    <x v="3"/>
    <x v="71"/>
    <x v="1"/>
    <s v="Medium"/>
    <x v="338"/>
    <n v="10"/>
    <n v="20"/>
    <n v="38680"/>
    <n v="3094.4"/>
    <n v="35585.599999999999"/>
    <n v="35.585599999999999"/>
    <n v="19340"/>
    <n v="16245.599999999999"/>
    <n v="16.2456"/>
    <d v="2021-02-02T00:00:00"/>
    <x v="4"/>
    <s v="Q1"/>
    <x v="1"/>
    <s v="Emily Hill"/>
    <x v="1"/>
    <x v="7"/>
  </r>
  <r>
    <x v="3"/>
    <x v="39"/>
    <x v="1"/>
    <s v="Medium"/>
    <x v="339"/>
    <n v="10"/>
    <n v="20"/>
    <n v="59860"/>
    <n v="4788.8"/>
    <n v="55071.199999999997"/>
    <n v="55.071199999999997"/>
    <n v="29930"/>
    <n v="25141.199999999997"/>
    <n v="25.141199999999998"/>
    <d v="2021-01-12T00:00:00"/>
    <x v="1"/>
    <s v="Q1"/>
    <x v="1"/>
    <s v="Abigail Lewis"/>
    <x v="1"/>
    <x v="7"/>
  </r>
  <r>
    <x v="3"/>
    <x v="39"/>
    <x v="1"/>
    <s v="Medium"/>
    <x v="325"/>
    <n v="10"/>
    <n v="350"/>
    <n v="476700"/>
    <n v="38136"/>
    <n v="438564"/>
    <n v="438.56400000000002"/>
    <n v="354120"/>
    <n v="84444"/>
    <n v="84.444000000000003"/>
    <d v="2022-09-12T00:00:00"/>
    <x v="0"/>
    <s v="Q3"/>
    <x v="1"/>
    <s v="Abigail Lewis"/>
    <x v="1"/>
    <x v="7"/>
  </r>
  <r>
    <x v="4"/>
    <x v="132"/>
    <x v="2"/>
    <s v="Medium"/>
    <x v="340"/>
    <n v="120"/>
    <n v="12"/>
    <n v="7176"/>
    <n v="574.08000000000004"/>
    <n v="6601.92"/>
    <n v="6.6019199999999998"/>
    <n v="1794"/>
    <n v="4807.92"/>
    <n v="4.8079200000000002"/>
    <d v="2021-05-04T00:00:00"/>
    <x v="10"/>
    <s v="Q2"/>
    <x v="1"/>
    <s v="Benjamin Garcia"/>
    <x v="2"/>
    <x v="4"/>
  </r>
  <r>
    <x v="3"/>
    <x v="40"/>
    <x v="2"/>
    <s v="Medium"/>
    <x v="341"/>
    <n v="120"/>
    <n v="7"/>
    <n v="20349"/>
    <n v="1627.92"/>
    <n v="18721.080000000002"/>
    <n v="18.721080000000001"/>
    <n v="14535"/>
    <n v="4186.0800000000017"/>
    <n v="4.1860800000000014"/>
    <d v="2022-08-17T00:00:00"/>
    <x v="2"/>
    <s v="Q3"/>
    <x v="1"/>
    <s v="Aiden Clark"/>
    <x v="2"/>
    <x v="0"/>
  </r>
  <r>
    <x v="3"/>
    <x v="27"/>
    <x v="2"/>
    <s v="Medium"/>
    <x v="342"/>
    <n v="120"/>
    <n v="7"/>
    <n v="16366"/>
    <n v="1309.28"/>
    <n v="15056.72"/>
    <n v="15.056719999999999"/>
    <n v="11690"/>
    <n v="3366.7199999999993"/>
    <n v="3.3667199999999995"/>
    <d v="2021-07-05T00:00:00"/>
    <x v="3"/>
    <s v="Q3"/>
    <x v="1"/>
    <s v="Sofia Phillips"/>
    <x v="2"/>
    <x v="3"/>
  </r>
  <r>
    <x v="2"/>
    <x v="96"/>
    <x v="2"/>
    <s v="Medium"/>
    <x v="343"/>
    <n v="120"/>
    <n v="300"/>
    <n v="190500"/>
    <n v="15240"/>
    <n v="175260"/>
    <n v="175.26"/>
    <n v="158750"/>
    <n v="16510"/>
    <n v="16.510000000000002"/>
    <d v="2021-08-11T00:00:00"/>
    <x v="2"/>
    <s v="Q3"/>
    <x v="1"/>
    <s v="Benjamin Hill"/>
    <x v="2"/>
    <x v="0"/>
  </r>
  <r>
    <x v="3"/>
    <x v="7"/>
    <x v="3"/>
    <s v="Medium"/>
    <x v="344"/>
    <n v="250"/>
    <n v="350"/>
    <n v="201075"/>
    <n v="16086"/>
    <n v="184989"/>
    <n v="184.989"/>
    <n v="149370"/>
    <n v="35619"/>
    <n v="35.619"/>
    <d v="2022-02-22T00:00:00"/>
    <x v="4"/>
    <s v="Q1"/>
    <x v="1"/>
    <s v="Isabella Wilson"/>
    <x v="3"/>
    <x v="7"/>
  </r>
  <r>
    <x v="3"/>
    <x v="55"/>
    <x v="3"/>
    <s v="Medium"/>
    <x v="342"/>
    <n v="250"/>
    <n v="7"/>
    <n v="16366"/>
    <n v="1309.28"/>
    <n v="15056.72"/>
    <n v="15.056719999999999"/>
    <n v="11690"/>
    <n v="3366.7199999999993"/>
    <n v="3.3667199999999995"/>
    <d v="2022-10-13T00:00:00"/>
    <x v="9"/>
    <s v="Q4"/>
    <x v="1"/>
    <s v="Amelia Perez"/>
    <x v="3"/>
    <x v="7"/>
  </r>
  <r>
    <x v="3"/>
    <x v="7"/>
    <x v="3"/>
    <s v="Medium"/>
    <x v="345"/>
    <n v="250"/>
    <n v="350"/>
    <n v="133350"/>
    <n v="10668"/>
    <n v="122682"/>
    <n v="122.682"/>
    <n v="99060"/>
    <n v="23622"/>
    <n v="23.622"/>
    <d v="2022-03-20T00:00:00"/>
    <x v="8"/>
    <s v="Q1"/>
    <x v="1"/>
    <s v="Isabella Wilson"/>
    <x v="3"/>
    <x v="7"/>
  </r>
  <r>
    <x v="3"/>
    <x v="55"/>
    <x v="3"/>
    <s v="Medium"/>
    <x v="346"/>
    <n v="250"/>
    <n v="350"/>
    <n v="147700"/>
    <n v="11816"/>
    <n v="135884"/>
    <n v="135.88399999999999"/>
    <n v="109720"/>
    <n v="26164"/>
    <n v="26.164000000000001"/>
    <d v="2022-08-06T00:00:00"/>
    <x v="2"/>
    <s v="Q3"/>
    <x v="1"/>
    <s v="Amelia Perez"/>
    <x v="3"/>
    <x v="7"/>
  </r>
  <r>
    <x v="2"/>
    <x v="62"/>
    <x v="3"/>
    <s v="Medium"/>
    <x v="347"/>
    <n v="250"/>
    <n v="300"/>
    <n v="640200"/>
    <n v="51216"/>
    <n v="588984"/>
    <n v="588.98400000000004"/>
    <n v="533500"/>
    <n v="55484"/>
    <n v="55.484000000000002"/>
    <d v="2022-03-20T00:00:00"/>
    <x v="8"/>
    <s v="Q1"/>
    <x v="1"/>
    <s v="Logan Clark"/>
    <x v="3"/>
    <x v="6"/>
  </r>
  <r>
    <x v="3"/>
    <x v="46"/>
    <x v="5"/>
    <s v="Medium"/>
    <x v="327"/>
    <n v="260"/>
    <n v="20"/>
    <n v="14160"/>
    <n v="1132.8"/>
    <n v="13027.2"/>
    <n v="13.027200000000001"/>
    <n v="7080"/>
    <n v="5947.2000000000007"/>
    <n v="5.9472000000000005"/>
    <d v="2021-04-19T00:00:00"/>
    <x v="5"/>
    <s v="Q2"/>
    <x v="1"/>
    <s v="Michael Wilson"/>
    <x v="5"/>
    <x v="6"/>
  </r>
  <r>
    <x v="3"/>
    <x v="63"/>
    <x v="5"/>
    <s v="Medium"/>
    <x v="341"/>
    <n v="260"/>
    <n v="7"/>
    <n v="20349"/>
    <n v="1627.92"/>
    <n v="18721.080000000002"/>
    <n v="18.721080000000001"/>
    <n v="14535"/>
    <n v="4186.0800000000017"/>
    <n v="4.1860800000000014"/>
    <d v="2022-04-25T00:00:00"/>
    <x v="5"/>
    <s v="Q2"/>
    <x v="1"/>
    <s v="Charlotte Anderson"/>
    <x v="5"/>
    <x v="7"/>
  </r>
  <r>
    <x v="3"/>
    <x v="34"/>
    <x v="5"/>
    <s v="Medium"/>
    <x v="334"/>
    <n v="260"/>
    <n v="20"/>
    <n v="27320"/>
    <n v="2185.6"/>
    <n v="25134.400000000001"/>
    <n v="25.134400000000003"/>
    <n v="13660"/>
    <n v="11474.400000000001"/>
    <n v="11.474400000000001"/>
    <d v="2022-10-08T00:00:00"/>
    <x v="9"/>
    <s v="Q4"/>
    <x v="1"/>
    <s v="Samuel Johnson"/>
    <x v="5"/>
    <x v="2"/>
  </r>
  <r>
    <x v="2"/>
    <x v="126"/>
    <x v="5"/>
    <s v="Medium"/>
    <x v="335"/>
    <n v="260"/>
    <n v="300"/>
    <n v="738000"/>
    <n v="59040"/>
    <n v="678960"/>
    <n v="678.96"/>
    <n v="615000"/>
    <n v="63960"/>
    <n v="63.96"/>
    <d v="2022-06-15T00:00:00"/>
    <x v="11"/>
    <s v="Q2"/>
    <x v="1"/>
    <s v="Henry Martin"/>
    <x v="5"/>
    <x v="6"/>
  </r>
  <r>
    <x v="3"/>
    <x v="34"/>
    <x v="5"/>
    <s v="Medium"/>
    <x v="348"/>
    <n v="260"/>
    <n v="20"/>
    <n v="30400"/>
    <n v="2432"/>
    <n v="27968"/>
    <n v="27.968"/>
    <n v="15200"/>
    <n v="12768"/>
    <n v="12.768000000000001"/>
    <d v="2022-10-10T00:00:00"/>
    <x v="9"/>
    <s v="Q4"/>
    <x v="1"/>
    <s v="Samuel Johnson"/>
    <x v="5"/>
    <x v="2"/>
  </r>
  <r>
    <x v="1"/>
    <x v="81"/>
    <x v="5"/>
    <s v="Medium"/>
    <x v="330"/>
    <n v="260"/>
    <n v="15"/>
    <n v="10665"/>
    <n v="853.2"/>
    <n v="9811.7999999999993"/>
    <n v="9.8117999999999999"/>
    <n v="7110"/>
    <n v="2701.7999999999993"/>
    <n v="2.7017999999999991"/>
    <d v="2022-07-27T00:00:00"/>
    <x v="3"/>
    <s v="Q3"/>
    <x v="1"/>
    <s v="Abigail Clark"/>
    <x v="5"/>
    <x v="1"/>
  </r>
  <r>
    <x v="2"/>
    <x v="126"/>
    <x v="5"/>
    <s v="Medium"/>
    <x v="343"/>
    <n v="260"/>
    <n v="300"/>
    <n v="190500"/>
    <n v="15240"/>
    <n v="175260"/>
    <n v="175.26"/>
    <n v="158750"/>
    <n v="16510"/>
    <n v="16.510000000000002"/>
    <d v="2022-06-27T00:00:00"/>
    <x v="11"/>
    <s v="Q2"/>
    <x v="1"/>
    <s v="Henry Martin"/>
    <x v="5"/>
    <x v="6"/>
  </r>
  <r>
    <x v="3"/>
    <x v="32"/>
    <x v="3"/>
    <s v="Medium"/>
    <x v="349"/>
    <n v="250"/>
    <n v="20"/>
    <n v="8730"/>
    <n v="698.40000000000009"/>
    <n v="8031.5999999999995"/>
    <n v="8.0315999999999992"/>
    <n v="4365"/>
    <n v="3666.5999999999995"/>
    <n v="3.6665999999999994"/>
    <d v="2022-05-12T00:00:00"/>
    <x v="10"/>
    <s v="Q2"/>
    <x v="1"/>
    <s v="Logan Garcia"/>
    <x v="3"/>
    <x v="0"/>
  </r>
  <r>
    <x v="2"/>
    <x v="145"/>
    <x v="4"/>
    <s v="Medium"/>
    <x v="350"/>
    <n v="3"/>
    <n v="300"/>
    <n v="328200"/>
    <n v="29538"/>
    <n v="298662"/>
    <n v="298.66199999999998"/>
    <n v="273500"/>
    <n v="25162"/>
    <n v="25.161999999999999"/>
    <d v="2022-12-20T00:00:00"/>
    <x v="7"/>
    <s v="Q4"/>
    <x v="1"/>
    <s v="Mia Turner"/>
    <x v="4"/>
    <x v="1"/>
  </r>
  <r>
    <x v="2"/>
    <x v="73"/>
    <x v="0"/>
    <s v="Medium"/>
    <x v="351"/>
    <n v="5"/>
    <n v="300"/>
    <n v="1140750"/>
    <n v="102667.5"/>
    <n v="1038082.5"/>
    <n v="1038.0825"/>
    <n v="950625"/>
    <n v="87457.5"/>
    <n v="87.457499999999996"/>
    <d v="2022-12-06T00:00:00"/>
    <x v="7"/>
    <s v="Q4"/>
    <x v="1"/>
    <s v="Mia Turner"/>
    <x v="0"/>
    <x v="1"/>
  </r>
  <r>
    <x v="3"/>
    <x v="58"/>
    <x v="0"/>
    <s v="Medium"/>
    <x v="352"/>
    <n v="5"/>
    <n v="350"/>
    <n v="583100"/>
    <n v="52479"/>
    <n v="530621"/>
    <n v="530.62099999999998"/>
    <n v="433160"/>
    <n v="97461"/>
    <n v="97.460999999999999"/>
    <d v="2021-09-01T00:00:00"/>
    <x v="0"/>
    <s v="Q3"/>
    <x v="1"/>
    <s v="Aiden Martin"/>
    <x v="0"/>
    <x v="2"/>
  </r>
  <r>
    <x v="4"/>
    <x v="109"/>
    <x v="0"/>
    <s v="Medium"/>
    <x v="353"/>
    <n v="5"/>
    <n v="12"/>
    <n v="27852"/>
    <n v="2506.6799999999998"/>
    <n v="25345.32"/>
    <n v="25.345320000000001"/>
    <n v="6963"/>
    <n v="18382.32"/>
    <n v="18.38232"/>
    <d v="2021-06-21T00:00:00"/>
    <x v="11"/>
    <s v="Q2"/>
    <x v="1"/>
    <s v="Mia Hill"/>
    <x v="0"/>
    <x v="5"/>
  </r>
  <r>
    <x v="0"/>
    <x v="12"/>
    <x v="0"/>
    <s v="Medium"/>
    <x v="354"/>
    <n v="5"/>
    <n v="125"/>
    <n v="349625"/>
    <n v="31466.25"/>
    <n v="318158.75"/>
    <n v="318.15875"/>
    <n v="335640"/>
    <n v="-17481.25"/>
    <n v="-17.481249999999999"/>
    <d v="2021-10-24T00:00:00"/>
    <x v="9"/>
    <s v="Q4"/>
    <x v="1"/>
    <s v="Logan Jackson"/>
    <x v="0"/>
    <x v="4"/>
  </r>
  <r>
    <x v="2"/>
    <x v="2"/>
    <x v="1"/>
    <s v="Medium"/>
    <x v="355"/>
    <n v="10"/>
    <n v="300"/>
    <n v="769500"/>
    <n v="69255"/>
    <n v="700245"/>
    <n v="700.245"/>
    <n v="641250"/>
    <n v="58995"/>
    <n v="58.994999999999997"/>
    <d v="2021-07-29T00:00:00"/>
    <x v="3"/>
    <s v="Q3"/>
    <x v="1"/>
    <s v="Noah Williams"/>
    <x v="1"/>
    <x v="2"/>
  </r>
  <r>
    <x v="3"/>
    <x v="39"/>
    <x v="1"/>
    <s v="Medium"/>
    <x v="356"/>
    <n v="10"/>
    <n v="350"/>
    <n v="845950"/>
    <n v="76135.5"/>
    <n v="769814.5"/>
    <n v="769.81449999999995"/>
    <n v="628420"/>
    <n v="141394.5"/>
    <n v="141.39449999999999"/>
    <d v="2022-04-24T00:00:00"/>
    <x v="5"/>
    <s v="Q2"/>
    <x v="1"/>
    <s v="Abigail Lewis"/>
    <x v="1"/>
    <x v="7"/>
  </r>
  <r>
    <x v="1"/>
    <x v="25"/>
    <x v="1"/>
    <s v="Medium"/>
    <x v="357"/>
    <n v="10"/>
    <n v="15"/>
    <n v="55125"/>
    <n v="4961.25"/>
    <n v="50163.75"/>
    <n v="50.16375"/>
    <n v="36750"/>
    <n v="13413.75"/>
    <n v="13.41375"/>
    <d v="2021-10-28T00:00:00"/>
    <x v="9"/>
    <s v="Q4"/>
    <x v="1"/>
    <s v="Avery Turner"/>
    <x v="1"/>
    <x v="1"/>
  </r>
  <r>
    <x v="2"/>
    <x v="69"/>
    <x v="1"/>
    <s v="Medium"/>
    <x v="350"/>
    <n v="10"/>
    <n v="300"/>
    <n v="328200"/>
    <n v="29538"/>
    <n v="298662"/>
    <n v="298.66199999999998"/>
    <n v="273500"/>
    <n v="25162"/>
    <n v="25.161999999999999"/>
    <d v="2021-07-01T00:00:00"/>
    <x v="3"/>
    <s v="Q3"/>
    <x v="1"/>
    <s v="Abigail Garcia"/>
    <x v="1"/>
    <x v="5"/>
  </r>
  <r>
    <x v="1"/>
    <x v="1"/>
    <x v="1"/>
    <s v="Medium"/>
    <x v="358"/>
    <n v="10"/>
    <n v="15"/>
    <n v="18405"/>
    <n v="1656.45"/>
    <n v="16748.55"/>
    <n v="16.748549999999998"/>
    <n v="12270"/>
    <n v="4478.5499999999993"/>
    <n v="4.4785499999999994"/>
    <d v="2021-10-21T00:00:00"/>
    <x v="9"/>
    <s v="Q4"/>
    <x v="1"/>
    <s v="Emma Johnson"/>
    <x v="1"/>
    <x v="1"/>
  </r>
  <r>
    <x v="2"/>
    <x v="120"/>
    <x v="1"/>
    <s v="Medium"/>
    <x v="359"/>
    <n v="10"/>
    <n v="300"/>
    <n v="397200"/>
    <n v="35748"/>
    <n v="361452"/>
    <n v="361.452"/>
    <n v="331000"/>
    <n v="30452"/>
    <n v="30.452000000000002"/>
    <d v="2021-06-04T00:00:00"/>
    <x v="11"/>
    <s v="Q2"/>
    <x v="1"/>
    <s v="Benjamin Phillips"/>
    <x v="1"/>
    <x v="0"/>
  </r>
  <r>
    <x v="0"/>
    <x v="114"/>
    <x v="1"/>
    <s v="Medium"/>
    <x v="354"/>
    <n v="10"/>
    <n v="125"/>
    <n v="349625"/>
    <n v="31466.25"/>
    <n v="318158.75"/>
    <n v="318.15875"/>
    <n v="335640"/>
    <n v="-17481.25"/>
    <n v="-17.481249999999999"/>
    <d v="2021-07-26T00:00:00"/>
    <x v="3"/>
    <s v="Q3"/>
    <x v="1"/>
    <s v="Henry Garcia"/>
    <x v="1"/>
    <x v="2"/>
  </r>
  <r>
    <x v="1"/>
    <x v="90"/>
    <x v="2"/>
    <s v="Medium"/>
    <x v="360"/>
    <n v="120"/>
    <n v="15"/>
    <n v="3675"/>
    <n v="330.75"/>
    <n v="3344.25"/>
    <n v="3.3442500000000002"/>
    <n v="2450"/>
    <n v="894.25"/>
    <n v="0.89424999999999999"/>
    <d v="2022-12-29T00:00:00"/>
    <x v="7"/>
    <s v="Q4"/>
    <x v="1"/>
    <s v="Henry Garcia"/>
    <x v="2"/>
    <x v="2"/>
  </r>
  <r>
    <x v="2"/>
    <x v="100"/>
    <x v="2"/>
    <s v="Medium"/>
    <x v="361"/>
    <n v="120"/>
    <n v="300"/>
    <n v="1138050"/>
    <n v="102424.5"/>
    <n v="1035625.5"/>
    <n v="1035.6255000000001"/>
    <n v="948375"/>
    <n v="87250.5"/>
    <n v="87.250500000000002"/>
    <d v="2022-05-07T00:00:00"/>
    <x v="10"/>
    <s v="Q2"/>
    <x v="1"/>
    <s v="Samuel Hill"/>
    <x v="2"/>
    <x v="4"/>
  </r>
  <r>
    <x v="3"/>
    <x v="27"/>
    <x v="2"/>
    <s v="Medium"/>
    <x v="362"/>
    <n v="120"/>
    <n v="350"/>
    <n v="457450"/>
    <n v="41170.5"/>
    <n v="416279.5"/>
    <n v="416.27949999999998"/>
    <n v="339820"/>
    <n v="76459.5"/>
    <n v="76.459500000000006"/>
    <d v="2021-02-21T00:00:00"/>
    <x v="4"/>
    <s v="Q1"/>
    <x v="1"/>
    <s v="Sofia Phillips"/>
    <x v="2"/>
    <x v="3"/>
  </r>
  <r>
    <x v="0"/>
    <x v="6"/>
    <x v="2"/>
    <s v="Medium"/>
    <x v="363"/>
    <n v="120"/>
    <n v="125"/>
    <n v="70875"/>
    <n v="6378.75"/>
    <n v="64496.25"/>
    <n v="64.496250000000003"/>
    <n v="68040"/>
    <n v="-3543.75"/>
    <n v="-3.5437500000000002"/>
    <d v="2021-11-24T00:00:00"/>
    <x v="6"/>
    <s v="Q4"/>
    <x v="1"/>
    <s v="Ethan Miller"/>
    <x v="2"/>
    <x v="6"/>
  </r>
  <r>
    <x v="0"/>
    <x v="29"/>
    <x v="2"/>
    <s v="Medium"/>
    <x v="364"/>
    <n v="120"/>
    <n v="125"/>
    <n v="263750"/>
    <n v="23737.5"/>
    <n v="240012.5"/>
    <n v="240.01249999999999"/>
    <n v="253200"/>
    <n v="-13187.5"/>
    <n v="-13.1875"/>
    <d v="2021-01-22T00:00:00"/>
    <x v="1"/>
    <s v="Q1"/>
    <x v="1"/>
    <s v="Sophia Turner"/>
    <x v="2"/>
    <x v="5"/>
  </r>
  <r>
    <x v="3"/>
    <x v="15"/>
    <x v="2"/>
    <s v="Medium"/>
    <x v="365"/>
    <n v="120"/>
    <n v="350"/>
    <n v="444150"/>
    <n v="39973.5"/>
    <n v="404176.5"/>
    <n v="404.17649999999998"/>
    <n v="329940"/>
    <n v="74236.5"/>
    <n v="74.236500000000007"/>
    <d v="2022-06-01T00:00:00"/>
    <x v="11"/>
    <s v="Q2"/>
    <x v="1"/>
    <s v="Harper Davis"/>
    <x v="2"/>
    <x v="7"/>
  </r>
  <r>
    <x v="4"/>
    <x v="146"/>
    <x v="3"/>
    <s v="Medium"/>
    <x v="366"/>
    <n v="250"/>
    <n v="12"/>
    <n v="23472"/>
    <n v="2112.48"/>
    <n v="21359.52"/>
    <n v="21.35952"/>
    <n v="5868"/>
    <n v="15491.52"/>
    <n v="15.491520000000001"/>
    <d v="2021-11-22T00:00:00"/>
    <x v="6"/>
    <s v="Q4"/>
    <x v="1"/>
    <s v="Logan Martin"/>
    <x v="3"/>
    <x v="2"/>
  </r>
  <r>
    <x v="2"/>
    <x v="31"/>
    <x v="3"/>
    <s v="Medium"/>
    <x v="367"/>
    <n v="250"/>
    <n v="300"/>
    <n v="797700"/>
    <n v="71793"/>
    <n v="725907"/>
    <n v="725.90700000000004"/>
    <n v="664750"/>
    <n v="61157"/>
    <n v="61.156999999999996"/>
    <d v="2022-12-26T00:00:00"/>
    <x v="7"/>
    <s v="Q4"/>
    <x v="1"/>
    <s v="Mia White"/>
    <x v="3"/>
    <x v="7"/>
  </r>
  <r>
    <x v="3"/>
    <x v="32"/>
    <x v="3"/>
    <s v="Medium"/>
    <x v="368"/>
    <n v="250"/>
    <n v="350"/>
    <n v="473025"/>
    <n v="42572.25"/>
    <n v="430452.75"/>
    <n v="430.45274999999998"/>
    <n v="351390"/>
    <n v="79062.75"/>
    <n v="79.062749999999994"/>
    <d v="2022-11-21T00:00:00"/>
    <x v="6"/>
    <s v="Q4"/>
    <x v="1"/>
    <s v="Logan Garcia"/>
    <x v="3"/>
    <x v="0"/>
  </r>
  <r>
    <x v="4"/>
    <x v="66"/>
    <x v="3"/>
    <s v="Medium"/>
    <x v="369"/>
    <n v="250"/>
    <n v="12"/>
    <n v="10560"/>
    <n v="950.4"/>
    <n v="9609.6"/>
    <n v="9.6096000000000004"/>
    <n v="2640"/>
    <n v="6969.6"/>
    <n v="6.9696000000000007"/>
    <d v="2021-11-07T00:00:00"/>
    <x v="6"/>
    <s v="Q4"/>
    <x v="1"/>
    <s v="Henry Phillips"/>
    <x v="3"/>
    <x v="2"/>
  </r>
  <r>
    <x v="2"/>
    <x v="74"/>
    <x v="3"/>
    <s v="Medium"/>
    <x v="370"/>
    <n v="250"/>
    <n v="300"/>
    <n v="560100"/>
    <n v="50409"/>
    <n v="509691"/>
    <n v="509.69099999999997"/>
    <n v="466750"/>
    <n v="42941"/>
    <n v="42.941000000000003"/>
    <d v="2021-01-24T00:00:00"/>
    <x v="1"/>
    <s v="Q1"/>
    <x v="1"/>
    <s v="Logan Martin"/>
    <x v="3"/>
    <x v="2"/>
  </r>
  <r>
    <x v="1"/>
    <x v="86"/>
    <x v="3"/>
    <s v="Medium"/>
    <x v="358"/>
    <n v="250"/>
    <n v="15"/>
    <n v="18405"/>
    <n v="1656.45"/>
    <n v="16748.55"/>
    <n v="16.748549999999998"/>
    <n v="12270"/>
    <n v="4478.5499999999993"/>
    <n v="4.4785499999999994"/>
    <d v="2022-10-25T00:00:00"/>
    <x v="9"/>
    <s v="Q4"/>
    <x v="1"/>
    <s v="Logan Phillips"/>
    <x v="3"/>
    <x v="6"/>
  </r>
  <r>
    <x v="0"/>
    <x v="124"/>
    <x v="3"/>
    <s v="Medium"/>
    <x v="371"/>
    <n v="250"/>
    <n v="125"/>
    <n v="109625"/>
    <n v="9866.25"/>
    <n v="99758.75"/>
    <n v="99.758750000000006"/>
    <n v="105240"/>
    <n v="-5481.25"/>
    <n v="-5.4812500000000002"/>
    <d v="2022-10-25T00:00:00"/>
    <x v="9"/>
    <s v="Q4"/>
    <x v="1"/>
    <s v="Samuel Hill"/>
    <x v="3"/>
    <x v="4"/>
  </r>
  <r>
    <x v="3"/>
    <x v="63"/>
    <x v="5"/>
    <s v="Medium"/>
    <x v="372"/>
    <n v="260"/>
    <n v="350"/>
    <n v="724850"/>
    <n v="65236.5"/>
    <n v="659613.5"/>
    <n v="659.61350000000004"/>
    <n v="538460"/>
    <n v="121153.5"/>
    <n v="121.15349999999999"/>
    <d v="2022-08-18T00:00:00"/>
    <x v="2"/>
    <s v="Q3"/>
    <x v="1"/>
    <s v="Charlotte Anderson"/>
    <x v="5"/>
    <x v="7"/>
  </r>
  <r>
    <x v="3"/>
    <x v="46"/>
    <x v="5"/>
    <s v="Medium"/>
    <x v="365"/>
    <n v="260"/>
    <n v="350"/>
    <n v="444150"/>
    <n v="39973.5"/>
    <n v="404176.5"/>
    <n v="404.17649999999998"/>
    <n v="329940"/>
    <n v="74236.5"/>
    <n v="74.236500000000007"/>
    <d v="2021-04-06T00:00:00"/>
    <x v="5"/>
    <s v="Q2"/>
    <x v="1"/>
    <s v="Michael Wilson"/>
    <x v="5"/>
    <x v="6"/>
  </r>
  <r>
    <x v="3"/>
    <x v="92"/>
    <x v="5"/>
    <s v="Medium"/>
    <x v="373"/>
    <n v="260"/>
    <n v="20"/>
    <n v="33880"/>
    <n v="3049.2"/>
    <n v="30830.799999999999"/>
    <n v="30.8308"/>
    <n v="16940"/>
    <n v="13890.8"/>
    <n v="13.890799999999999"/>
    <d v="2021-04-18T00:00:00"/>
    <x v="5"/>
    <s v="Q2"/>
    <x v="1"/>
    <s v="Jackson Hill"/>
    <x v="5"/>
    <x v="4"/>
  </r>
  <r>
    <x v="3"/>
    <x v="47"/>
    <x v="4"/>
    <s v="Medium"/>
    <x v="11"/>
    <n v="3"/>
    <n v="20"/>
    <n v="13260"/>
    <n v="1193.4000000000001"/>
    <n v="12066.6"/>
    <n v="12.066600000000001"/>
    <n v="6630"/>
    <n v="5436.6"/>
    <n v="5.4366000000000003"/>
    <d v="2021-10-29T00:00:00"/>
    <x v="9"/>
    <s v="Q4"/>
    <x v="1"/>
    <s v="Sofia Turner"/>
    <x v="4"/>
    <x v="7"/>
  </r>
  <r>
    <x v="3"/>
    <x v="41"/>
    <x v="4"/>
    <s v="Medium"/>
    <x v="374"/>
    <n v="3"/>
    <n v="7"/>
    <n v="5733"/>
    <n v="515.97"/>
    <n v="5217.03"/>
    <n v="5.2170299999999994"/>
    <n v="4095"/>
    <n v="1122.03"/>
    <n v="1.1220300000000001"/>
    <d v="2021-09-13T00:00:00"/>
    <x v="0"/>
    <s v="Q3"/>
    <x v="1"/>
    <s v="Emily Garcia"/>
    <x v="4"/>
    <x v="1"/>
  </r>
  <r>
    <x v="4"/>
    <x v="9"/>
    <x v="4"/>
    <s v="Medium"/>
    <x v="375"/>
    <n v="3"/>
    <n v="12"/>
    <n v="18960"/>
    <n v="1706.4"/>
    <n v="17253.599999999999"/>
    <n v="17.253599999999999"/>
    <n v="4740"/>
    <n v="12513.599999999999"/>
    <n v="12.513599999999999"/>
    <d v="2022-01-21T00:00:00"/>
    <x v="1"/>
    <s v="Q1"/>
    <x v="1"/>
    <s v="Sophia Anderson"/>
    <x v="4"/>
    <x v="1"/>
  </r>
  <r>
    <x v="3"/>
    <x v="65"/>
    <x v="4"/>
    <s v="Medium"/>
    <x v="376"/>
    <n v="3"/>
    <n v="7"/>
    <n v="3647"/>
    <n v="328.23"/>
    <n v="3318.77"/>
    <n v="3.3187699999999998"/>
    <n v="2605"/>
    <n v="713.77"/>
    <n v="0.71377000000000002"/>
    <d v="2021-10-26T00:00:00"/>
    <x v="9"/>
    <s v="Q4"/>
    <x v="1"/>
    <s v="Harper Turner"/>
    <x v="4"/>
    <x v="1"/>
  </r>
  <r>
    <x v="3"/>
    <x v="26"/>
    <x v="1"/>
    <s v="Medium"/>
    <x v="377"/>
    <n v="10"/>
    <n v="20"/>
    <n v="19460"/>
    <n v="1751.4"/>
    <n v="17708.599999999999"/>
    <n v="17.708599999999997"/>
    <n v="9730"/>
    <n v="7978.5999999999985"/>
    <n v="7.9785999999999984"/>
    <d v="2021-01-06T00:00:00"/>
    <x v="1"/>
    <s v="Q1"/>
    <x v="1"/>
    <s v="Michael Hill"/>
    <x v="1"/>
    <x v="2"/>
  </r>
  <r>
    <x v="3"/>
    <x v="39"/>
    <x v="1"/>
    <s v="Medium"/>
    <x v="378"/>
    <n v="10"/>
    <n v="20"/>
    <n v="20760"/>
    <n v="1868.4"/>
    <n v="18891.599999999999"/>
    <n v="18.891599999999997"/>
    <n v="10380"/>
    <n v="8511.5999999999985"/>
    <n v="8.5115999999999978"/>
    <d v="2022-08-05T00:00:00"/>
    <x v="2"/>
    <s v="Q3"/>
    <x v="1"/>
    <s v="Abigail Lewis"/>
    <x v="1"/>
    <x v="7"/>
  </r>
  <r>
    <x v="3"/>
    <x v="71"/>
    <x v="1"/>
    <s v="Medium"/>
    <x v="379"/>
    <n v="10"/>
    <n v="7"/>
    <n v="2520"/>
    <n v="226.8"/>
    <n v="2293.1999999999998"/>
    <n v="2.2931999999999997"/>
    <n v="1800"/>
    <n v="493.19999999999982"/>
    <n v="0.49319999999999981"/>
    <d v="2021-05-15T00:00:00"/>
    <x v="10"/>
    <s v="Q2"/>
    <x v="1"/>
    <s v="Emily Hill"/>
    <x v="1"/>
    <x v="7"/>
  </r>
  <r>
    <x v="4"/>
    <x v="122"/>
    <x v="2"/>
    <s v="Medium"/>
    <x v="231"/>
    <n v="120"/>
    <n v="12"/>
    <n v="23604"/>
    <n v="2124.36"/>
    <n v="21479.64"/>
    <n v="21.47964"/>
    <n v="5901"/>
    <n v="15578.64"/>
    <n v="15.57864"/>
    <d v="2021-03-02T00:00:00"/>
    <x v="8"/>
    <s v="Q1"/>
    <x v="1"/>
    <s v="Logan Martin"/>
    <x v="2"/>
    <x v="2"/>
  </r>
  <r>
    <x v="1"/>
    <x v="90"/>
    <x v="2"/>
    <s v="Medium"/>
    <x v="380"/>
    <n v="120"/>
    <n v="15"/>
    <n v="39420"/>
    <n v="3547.8"/>
    <n v="35872.199999999997"/>
    <n v="35.872199999999999"/>
    <n v="26280"/>
    <n v="9592.1999999999971"/>
    <n v="9.5921999999999965"/>
    <d v="2021-12-21T00:00:00"/>
    <x v="7"/>
    <s v="Q4"/>
    <x v="1"/>
    <s v="Henry Garcia"/>
    <x v="2"/>
    <x v="2"/>
  </r>
  <r>
    <x v="3"/>
    <x v="55"/>
    <x v="3"/>
    <s v="Medium"/>
    <x v="379"/>
    <n v="250"/>
    <n v="7"/>
    <n v="2520"/>
    <n v="226.8"/>
    <n v="2293.1999999999998"/>
    <n v="2.2931999999999997"/>
    <n v="1800"/>
    <n v="493.19999999999982"/>
    <n v="0.49319999999999981"/>
    <d v="2022-12-04T00:00:00"/>
    <x v="7"/>
    <s v="Q4"/>
    <x v="1"/>
    <s v="Amelia Perez"/>
    <x v="3"/>
    <x v="7"/>
  </r>
  <r>
    <x v="3"/>
    <x v="33"/>
    <x v="3"/>
    <s v="Medium"/>
    <x v="376"/>
    <n v="250"/>
    <n v="7"/>
    <n v="3647"/>
    <n v="328.23"/>
    <n v="3318.77"/>
    <n v="3.3187699999999998"/>
    <n v="2605"/>
    <n v="713.77"/>
    <n v="0.71377000000000002"/>
    <d v="2022-02-13T00:00:00"/>
    <x v="4"/>
    <s v="Q1"/>
    <x v="1"/>
    <s v="Charlotte Davis"/>
    <x v="3"/>
    <x v="1"/>
  </r>
  <r>
    <x v="3"/>
    <x v="92"/>
    <x v="5"/>
    <s v="Medium"/>
    <x v="378"/>
    <n v="260"/>
    <n v="20"/>
    <n v="20760"/>
    <n v="1868.4"/>
    <n v="18891.599999999999"/>
    <n v="18.891599999999997"/>
    <n v="10380"/>
    <n v="8511.5999999999985"/>
    <n v="8.5115999999999978"/>
    <d v="2022-06-25T00:00:00"/>
    <x v="11"/>
    <s v="Q2"/>
    <x v="1"/>
    <s v="Jackson Hill"/>
    <x v="5"/>
    <x v="4"/>
  </r>
  <r>
    <x v="1"/>
    <x v="102"/>
    <x v="5"/>
    <s v="Medium"/>
    <x v="381"/>
    <n v="260"/>
    <n v="15"/>
    <n v="24457.5"/>
    <n v="2201.1750000000002"/>
    <n v="22256.324999999997"/>
    <n v="22.256324999999997"/>
    <n v="16305"/>
    <n v="5951.3249999999989"/>
    <n v="5.9513249999999989"/>
    <d v="2021-05-09T00:00:00"/>
    <x v="10"/>
    <s v="Q2"/>
    <x v="1"/>
    <s v="Henry Martin"/>
    <x v="5"/>
    <x v="6"/>
  </r>
  <r>
    <x v="3"/>
    <x v="98"/>
    <x v="0"/>
    <s v="High"/>
    <x v="382"/>
    <n v="5"/>
    <n v="7"/>
    <n v="16296"/>
    <n v="1629.6"/>
    <n v="14666.4"/>
    <n v="14.666399999999999"/>
    <n v="11640"/>
    <n v="3026.3999999999996"/>
    <n v="3.0263999999999998"/>
    <d v="2021-10-22T00:00:00"/>
    <x v="9"/>
    <s v="Q4"/>
    <x v="1"/>
    <s v="Logan Martin"/>
    <x v="0"/>
    <x v="2"/>
  </r>
  <r>
    <x v="0"/>
    <x v="8"/>
    <x v="4"/>
    <s v="High"/>
    <x v="383"/>
    <n v="3"/>
    <n v="125"/>
    <n v="430687.5"/>
    <n v="43068.75"/>
    <n v="387618.75"/>
    <n v="387.61874999999998"/>
    <n v="413460"/>
    <n v="-25841.25"/>
    <n v="-25.841249999999999"/>
    <d v="2021-10-25T00:00:00"/>
    <x v="9"/>
    <s v="Q4"/>
    <x v="1"/>
    <s v="Mason Taylor"/>
    <x v="4"/>
    <x v="0"/>
  </r>
  <r>
    <x v="3"/>
    <x v="98"/>
    <x v="0"/>
    <s v="High"/>
    <x v="384"/>
    <n v="5"/>
    <n v="350"/>
    <n v="809550"/>
    <n v="80955"/>
    <n v="728595"/>
    <n v="728.59500000000003"/>
    <n v="601380"/>
    <n v="127215"/>
    <n v="127.215"/>
    <d v="2022-06-07T00:00:00"/>
    <x v="11"/>
    <s v="Q2"/>
    <x v="1"/>
    <s v="Logan Martin"/>
    <x v="0"/>
    <x v="2"/>
  </r>
  <r>
    <x v="1"/>
    <x v="144"/>
    <x v="0"/>
    <s v="High"/>
    <x v="385"/>
    <n v="5"/>
    <n v="15"/>
    <n v="31080"/>
    <n v="3108"/>
    <n v="27972"/>
    <n v="27.972000000000001"/>
    <n v="20720"/>
    <n v="7252"/>
    <n v="7.2519999999999998"/>
    <d v="2021-04-23T00:00:00"/>
    <x v="5"/>
    <s v="Q2"/>
    <x v="1"/>
    <s v="Benjamin Phillips"/>
    <x v="0"/>
    <x v="0"/>
  </r>
  <r>
    <x v="3"/>
    <x v="51"/>
    <x v="1"/>
    <s v="High"/>
    <x v="386"/>
    <n v="10"/>
    <n v="20"/>
    <n v="39080"/>
    <n v="3908"/>
    <n v="35172"/>
    <n v="35.171999999999997"/>
    <n v="19540"/>
    <n v="15632"/>
    <n v="15.632"/>
    <d v="2021-01-16T00:00:00"/>
    <x v="1"/>
    <s v="Q1"/>
    <x v="1"/>
    <s v="Charlotte Martin"/>
    <x v="1"/>
    <x v="3"/>
  </r>
  <r>
    <x v="2"/>
    <x v="2"/>
    <x v="1"/>
    <s v="High"/>
    <x v="387"/>
    <n v="10"/>
    <n v="300"/>
    <n v="177300"/>
    <n v="17730"/>
    <n v="159570"/>
    <n v="159.57"/>
    <n v="147750"/>
    <n v="11820"/>
    <n v="11.82"/>
    <d v="2022-04-22T00:00:00"/>
    <x v="5"/>
    <s v="Q2"/>
    <x v="1"/>
    <s v="Noah Williams"/>
    <x v="1"/>
    <x v="2"/>
  </r>
  <r>
    <x v="3"/>
    <x v="71"/>
    <x v="1"/>
    <s v="High"/>
    <x v="388"/>
    <n v="10"/>
    <n v="20"/>
    <n v="4820"/>
    <n v="482"/>
    <n v="4338"/>
    <n v="4.3380000000000001"/>
    <n v="2410"/>
    <n v="1928"/>
    <n v="1.9279999999999999"/>
    <d v="2022-10-24T00:00:00"/>
    <x v="9"/>
    <s v="Q4"/>
    <x v="1"/>
    <s v="Emily Hill"/>
    <x v="1"/>
    <x v="7"/>
  </r>
  <r>
    <x v="1"/>
    <x v="95"/>
    <x v="2"/>
    <s v="High"/>
    <x v="389"/>
    <n v="120"/>
    <n v="15"/>
    <n v="10215"/>
    <n v="1021.5"/>
    <n v="9193.5"/>
    <n v="9.1935000000000002"/>
    <n v="6810"/>
    <n v="2383.5"/>
    <n v="2.3835000000000002"/>
    <d v="2021-05-19T00:00:00"/>
    <x v="10"/>
    <s v="Q2"/>
    <x v="1"/>
    <s v="Emily Phillips"/>
    <x v="2"/>
    <x v="7"/>
  </r>
  <r>
    <x v="1"/>
    <x v="95"/>
    <x v="2"/>
    <s v="High"/>
    <x v="390"/>
    <n v="120"/>
    <n v="15"/>
    <n v="7650"/>
    <n v="765"/>
    <n v="6885"/>
    <n v="6.8849999999999998"/>
    <n v="5100"/>
    <n v="1785"/>
    <n v="1.7849999999999999"/>
    <d v="2022-02-05T00:00:00"/>
    <x v="4"/>
    <s v="Q1"/>
    <x v="1"/>
    <s v="Emily Phillips"/>
    <x v="2"/>
    <x v="7"/>
  </r>
  <r>
    <x v="1"/>
    <x v="134"/>
    <x v="2"/>
    <s v="High"/>
    <x v="391"/>
    <n v="120"/>
    <n v="15"/>
    <n v="11850"/>
    <n v="1185"/>
    <n v="10665"/>
    <n v="10.664999999999999"/>
    <n v="7900"/>
    <n v="2765"/>
    <n v="2.7650000000000001"/>
    <d v="2021-12-07T00:00:00"/>
    <x v="7"/>
    <s v="Q4"/>
    <x v="1"/>
    <s v="Logan Phillips"/>
    <x v="2"/>
    <x v="6"/>
  </r>
  <r>
    <x v="3"/>
    <x v="53"/>
    <x v="2"/>
    <s v="High"/>
    <x v="166"/>
    <n v="120"/>
    <n v="350"/>
    <n v="223650"/>
    <n v="22365"/>
    <n v="201285"/>
    <n v="201.285"/>
    <n v="166140"/>
    <n v="35145"/>
    <n v="35.145000000000003"/>
    <d v="2021-06-14T00:00:00"/>
    <x v="11"/>
    <s v="Q2"/>
    <x v="1"/>
    <s v="Harper Wilson"/>
    <x v="2"/>
    <x v="5"/>
  </r>
  <r>
    <x v="0"/>
    <x v="14"/>
    <x v="2"/>
    <s v="High"/>
    <x v="392"/>
    <n v="120"/>
    <n v="125"/>
    <n v="199500"/>
    <n v="19950"/>
    <n v="179550"/>
    <n v="179.55"/>
    <n v="191520"/>
    <n v="-11970"/>
    <n v="-11.97"/>
    <d v="2022-05-10T00:00:00"/>
    <x v="10"/>
    <s v="Q2"/>
    <x v="1"/>
    <s v="Samuel Taylor"/>
    <x v="2"/>
    <x v="6"/>
  </r>
  <r>
    <x v="3"/>
    <x v="27"/>
    <x v="2"/>
    <s v="High"/>
    <x v="388"/>
    <n v="120"/>
    <n v="20"/>
    <n v="4820"/>
    <n v="482"/>
    <n v="4338"/>
    <n v="4.3380000000000001"/>
    <n v="2410"/>
    <n v="1928"/>
    <n v="1.9279999999999999"/>
    <d v="2022-06-21T00:00:00"/>
    <x v="11"/>
    <s v="Q2"/>
    <x v="1"/>
    <s v="Sofia Phillips"/>
    <x v="2"/>
    <x v="3"/>
  </r>
  <r>
    <x v="3"/>
    <x v="27"/>
    <x v="2"/>
    <s v="High"/>
    <x v="393"/>
    <n v="120"/>
    <n v="7"/>
    <n v="18655"/>
    <n v="1865.5"/>
    <n v="16789.5"/>
    <n v="16.7895"/>
    <n v="13325"/>
    <n v="3464.5"/>
    <n v="3.4645000000000001"/>
    <d v="2022-10-07T00:00:00"/>
    <x v="9"/>
    <s v="Q4"/>
    <x v="1"/>
    <s v="Sofia Phillips"/>
    <x v="2"/>
    <x v="3"/>
  </r>
  <r>
    <x v="2"/>
    <x v="60"/>
    <x v="2"/>
    <s v="High"/>
    <x v="394"/>
    <n v="120"/>
    <n v="300"/>
    <n v="255900"/>
    <n v="25590"/>
    <n v="230310"/>
    <n v="230.31"/>
    <n v="213250"/>
    <n v="17060"/>
    <n v="17.059999999999999"/>
    <d v="2022-01-17T00:00:00"/>
    <x v="1"/>
    <s v="Q1"/>
    <x v="1"/>
    <s v="Benjamin Martin"/>
    <x v="2"/>
    <x v="4"/>
  </r>
  <r>
    <x v="0"/>
    <x v="124"/>
    <x v="3"/>
    <s v="High"/>
    <x v="395"/>
    <n v="250"/>
    <n v="125"/>
    <n v="42625"/>
    <n v="4262.5"/>
    <n v="38362.5"/>
    <n v="38.362499999999997"/>
    <n v="40920"/>
    <n v="-2557.5"/>
    <n v="-2.5575000000000001"/>
    <d v="2022-01-30T00:00:00"/>
    <x v="1"/>
    <s v="Q1"/>
    <x v="1"/>
    <s v="Samuel Hill"/>
    <x v="3"/>
    <x v="4"/>
  </r>
  <r>
    <x v="1"/>
    <x v="44"/>
    <x v="3"/>
    <s v="High"/>
    <x v="396"/>
    <n v="250"/>
    <n v="15"/>
    <n v="9615"/>
    <n v="961.5"/>
    <n v="8653.5"/>
    <n v="8.6534999999999993"/>
    <n v="6410"/>
    <n v="2243.5"/>
    <n v="2.2435"/>
    <d v="2021-08-30T00:00:00"/>
    <x v="2"/>
    <s v="Q3"/>
    <x v="1"/>
    <s v="Alexander Hill"/>
    <x v="3"/>
    <x v="4"/>
  </r>
  <r>
    <x v="3"/>
    <x v="32"/>
    <x v="3"/>
    <s v="High"/>
    <x v="397"/>
    <n v="250"/>
    <n v="350"/>
    <n v="982450"/>
    <n v="98245"/>
    <n v="884205"/>
    <n v="884.20500000000004"/>
    <n v="729820"/>
    <n v="154385"/>
    <n v="154.38499999999999"/>
    <d v="2021-09-04T00:00:00"/>
    <x v="0"/>
    <s v="Q3"/>
    <x v="1"/>
    <s v="Logan Garcia"/>
    <x v="3"/>
    <x v="0"/>
  </r>
  <r>
    <x v="2"/>
    <x v="16"/>
    <x v="3"/>
    <s v="High"/>
    <x v="398"/>
    <n v="250"/>
    <n v="300"/>
    <n v="129600"/>
    <n v="12960"/>
    <n v="116640"/>
    <n v="116.64"/>
    <n v="108000"/>
    <n v="8640"/>
    <n v="8.64"/>
    <d v="2022-01-20T00:00:00"/>
    <x v="1"/>
    <s v="Q1"/>
    <x v="1"/>
    <s v="Henry Anderson"/>
    <x v="3"/>
    <x v="0"/>
  </r>
  <r>
    <x v="0"/>
    <x v="104"/>
    <x v="3"/>
    <s v="High"/>
    <x v="170"/>
    <n v="250"/>
    <n v="125"/>
    <n v="316125"/>
    <n v="31612.5"/>
    <n v="284512.5"/>
    <n v="284.51249999999999"/>
    <n v="303480"/>
    <n v="-18967.5"/>
    <n v="-18.967500000000001"/>
    <d v="2021-08-18T00:00:00"/>
    <x v="2"/>
    <s v="Q3"/>
    <x v="1"/>
    <s v="Jackson Turner"/>
    <x v="3"/>
    <x v="0"/>
  </r>
  <r>
    <x v="0"/>
    <x v="147"/>
    <x v="5"/>
    <s v="High"/>
    <x v="399"/>
    <n v="260"/>
    <n v="125"/>
    <n v="72375"/>
    <n v="7237.5"/>
    <n v="65137.5"/>
    <n v="65.137500000000003"/>
    <n v="69480"/>
    <n v="-4342.5"/>
    <n v="-4.3425000000000002"/>
    <d v="2022-12-08T00:00:00"/>
    <x v="7"/>
    <s v="Q4"/>
    <x v="1"/>
    <s v="Charlotte Garcia"/>
    <x v="5"/>
    <x v="3"/>
  </r>
  <r>
    <x v="3"/>
    <x v="46"/>
    <x v="5"/>
    <s v="High"/>
    <x v="400"/>
    <n v="260"/>
    <n v="350"/>
    <n v="784000"/>
    <n v="78400"/>
    <n v="705600"/>
    <n v="705.6"/>
    <n v="582400"/>
    <n v="123200"/>
    <n v="123.2"/>
    <d v="2022-11-13T00:00:00"/>
    <x v="6"/>
    <s v="Q4"/>
    <x v="1"/>
    <s v="Michael Wilson"/>
    <x v="5"/>
    <x v="6"/>
  </r>
  <r>
    <x v="2"/>
    <x v="143"/>
    <x v="5"/>
    <s v="High"/>
    <x v="339"/>
    <n v="260"/>
    <n v="300"/>
    <n v="897900"/>
    <n v="89790"/>
    <n v="808110"/>
    <n v="808.11"/>
    <n v="748250"/>
    <n v="59860"/>
    <n v="59.86"/>
    <d v="2022-08-09T00:00:00"/>
    <x v="2"/>
    <s v="Q3"/>
    <x v="1"/>
    <s v="Emily Hill"/>
    <x v="5"/>
    <x v="7"/>
  </r>
  <r>
    <x v="4"/>
    <x v="94"/>
    <x v="5"/>
    <s v="High"/>
    <x v="401"/>
    <n v="260"/>
    <n v="12"/>
    <n v="42246"/>
    <n v="4224.6000000000004"/>
    <n v="38021.399999999994"/>
    <n v="38.021399999999993"/>
    <n v="10561.5"/>
    <n v="27459.899999999998"/>
    <n v="27.459899999999998"/>
    <d v="2021-11-26T00:00:00"/>
    <x v="6"/>
    <s v="Q4"/>
    <x v="1"/>
    <s v="Aiden Garcia"/>
    <x v="5"/>
    <x v="6"/>
  </r>
  <r>
    <x v="3"/>
    <x v="92"/>
    <x v="5"/>
    <s v="High"/>
    <x v="402"/>
    <n v="260"/>
    <n v="20"/>
    <n v="40780"/>
    <n v="4078"/>
    <n v="36702"/>
    <n v="36.701999999999998"/>
    <n v="20390"/>
    <n v="16312"/>
    <n v="16.312000000000001"/>
    <d v="2021-04-18T00:00:00"/>
    <x v="5"/>
    <s v="Q2"/>
    <x v="1"/>
    <s v="Jackson Hill"/>
    <x v="5"/>
    <x v="4"/>
  </r>
  <r>
    <x v="4"/>
    <x v="97"/>
    <x v="5"/>
    <s v="High"/>
    <x v="132"/>
    <n v="260"/>
    <n v="12"/>
    <n v="30888"/>
    <n v="3088.8"/>
    <n v="27799.200000000001"/>
    <n v="27.799199999999999"/>
    <n v="7722"/>
    <n v="20077.2"/>
    <n v="20.077200000000001"/>
    <d v="2022-05-02T00:00:00"/>
    <x v="10"/>
    <s v="Q2"/>
    <x v="1"/>
    <s v="Mia Turner"/>
    <x v="5"/>
    <x v="1"/>
  </r>
  <r>
    <x v="3"/>
    <x v="46"/>
    <x v="5"/>
    <s v="High"/>
    <x v="403"/>
    <n v="260"/>
    <n v="350"/>
    <n v="247450"/>
    <n v="24745"/>
    <n v="222705"/>
    <n v="222.70500000000001"/>
    <n v="183820"/>
    <n v="38885"/>
    <n v="38.884999999999998"/>
    <d v="2022-01-16T00:00:00"/>
    <x v="1"/>
    <s v="Q1"/>
    <x v="1"/>
    <s v="Michael Wilson"/>
    <x v="5"/>
    <x v="6"/>
  </r>
  <r>
    <x v="1"/>
    <x v="18"/>
    <x v="5"/>
    <s v="High"/>
    <x v="385"/>
    <n v="260"/>
    <n v="15"/>
    <n v="31080"/>
    <n v="3108"/>
    <n v="27972"/>
    <n v="27.972000000000001"/>
    <n v="20720"/>
    <n v="7252"/>
    <n v="7.2519999999999998"/>
    <d v="2021-11-24T00:00:00"/>
    <x v="6"/>
    <s v="Q4"/>
    <x v="1"/>
    <s v="Jackson Martinez"/>
    <x v="5"/>
    <x v="2"/>
  </r>
  <r>
    <x v="2"/>
    <x v="148"/>
    <x v="5"/>
    <s v="High"/>
    <x v="394"/>
    <n v="260"/>
    <n v="300"/>
    <n v="255900"/>
    <n v="25590"/>
    <n v="230310"/>
    <n v="230.31"/>
    <n v="213250"/>
    <n v="17060"/>
    <n v="17.059999999999999"/>
    <d v="2022-12-11T00:00:00"/>
    <x v="7"/>
    <s v="Q4"/>
    <x v="1"/>
    <s v="Samuel Hill"/>
    <x v="5"/>
    <x v="4"/>
  </r>
  <r>
    <x v="3"/>
    <x v="51"/>
    <x v="1"/>
    <s v="High"/>
    <x v="404"/>
    <n v="10"/>
    <n v="7"/>
    <n v="17724"/>
    <n v="1949.6399999999999"/>
    <n v="15774.36"/>
    <n v="15.77436"/>
    <n v="12660"/>
    <n v="3114.3599999999997"/>
    <n v="3.1143599999999996"/>
    <d v="2022-09-16T00:00:00"/>
    <x v="0"/>
    <s v="Q3"/>
    <x v="1"/>
    <s v="Charlotte Martin"/>
    <x v="1"/>
    <x v="3"/>
  </r>
  <r>
    <x v="1"/>
    <x v="139"/>
    <x v="2"/>
    <s v="High"/>
    <x v="405"/>
    <n v="120"/>
    <n v="15"/>
    <n v="5760"/>
    <n v="633.59999999999991"/>
    <n v="5126.3999999999996"/>
    <n v="5.1263999999999994"/>
    <n v="3840"/>
    <n v="1286.3999999999999"/>
    <n v="1.2863999999999998"/>
    <d v="2021-06-08T00:00:00"/>
    <x v="11"/>
    <s v="Q2"/>
    <x v="1"/>
    <s v="Amelia Phillips"/>
    <x v="2"/>
    <x v="3"/>
  </r>
  <r>
    <x v="4"/>
    <x v="113"/>
    <x v="2"/>
    <s v="High"/>
    <x v="406"/>
    <n v="120"/>
    <n v="12"/>
    <n v="5664"/>
    <n v="623.04"/>
    <n v="5040.96"/>
    <n v="5.0409600000000001"/>
    <n v="1416"/>
    <n v="3624.96"/>
    <n v="3.6249600000000002"/>
    <d v="2021-11-28T00:00:00"/>
    <x v="6"/>
    <s v="Q4"/>
    <x v="1"/>
    <s v="Harper Martin"/>
    <x v="2"/>
    <x v="1"/>
  </r>
  <r>
    <x v="3"/>
    <x v="32"/>
    <x v="3"/>
    <s v="High"/>
    <x v="274"/>
    <n v="250"/>
    <n v="7"/>
    <n v="11053"/>
    <n v="1215.83"/>
    <n v="9837.17"/>
    <n v="9.8371700000000004"/>
    <n v="7895"/>
    <n v="1942.17"/>
    <n v="1.9421700000000002"/>
    <d v="2022-02-06T00:00:00"/>
    <x v="4"/>
    <s v="Q1"/>
    <x v="1"/>
    <s v="Logan Garcia"/>
    <x v="3"/>
    <x v="0"/>
  </r>
  <r>
    <x v="1"/>
    <x v="45"/>
    <x v="5"/>
    <s v="High"/>
    <x v="407"/>
    <n v="260"/>
    <n v="15"/>
    <n v="47992.5"/>
    <n v="5279.1749999999993"/>
    <n v="42713.324999999997"/>
    <n v="42.713324999999998"/>
    <n v="31995"/>
    <n v="10718.324999999999"/>
    <n v="10.718324999999998"/>
    <d v="2021-04-15T00:00:00"/>
    <x v="5"/>
    <s v="Q2"/>
    <x v="1"/>
    <s v="Avery Anderson"/>
    <x v="5"/>
    <x v="5"/>
  </r>
  <r>
    <x v="4"/>
    <x v="97"/>
    <x v="5"/>
    <s v="High"/>
    <x v="406"/>
    <n v="260"/>
    <n v="12"/>
    <n v="5664"/>
    <n v="623.04"/>
    <n v="5040.96"/>
    <n v="5.0409600000000001"/>
    <n v="1416"/>
    <n v="3624.96"/>
    <n v="3.6249600000000002"/>
    <d v="2021-10-13T00:00:00"/>
    <x v="9"/>
    <s v="Q4"/>
    <x v="1"/>
    <s v="Mia Turner"/>
    <x v="5"/>
    <x v="1"/>
  </r>
  <r>
    <x v="4"/>
    <x v="35"/>
    <x v="4"/>
    <s v="High"/>
    <x v="408"/>
    <n v="3"/>
    <n v="12"/>
    <n v="23244"/>
    <n v="2556.84"/>
    <n v="20687.16"/>
    <n v="20.687159999999999"/>
    <n v="5811"/>
    <n v="14876.16"/>
    <n v="14.87616"/>
    <d v="2021-10-04T00:00:00"/>
    <x v="9"/>
    <s v="Q4"/>
    <x v="1"/>
    <s v="Harper Anderson"/>
    <x v="4"/>
    <x v="3"/>
  </r>
  <r>
    <x v="3"/>
    <x v="47"/>
    <x v="4"/>
    <s v="High"/>
    <x v="409"/>
    <n v="3"/>
    <n v="350"/>
    <n v="277200"/>
    <n v="30492"/>
    <n v="246708"/>
    <n v="246.708"/>
    <n v="205920"/>
    <n v="40788"/>
    <n v="40.787999999999997"/>
    <d v="2021-05-23T00:00:00"/>
    <x v="10"/>
    <s v="Q2"/>
    <x v="1"/>
    <s v="Sofia Turner"/>
    <x v="4"/>
    <x v="7"/>
  </r>
  <r>
    <x v="2"/>
    <x v="19"/>
    <x v="4"/>
    <s v="High"/>
    <x v="410"/>
    <n v="3"/>
    <n v="300"/>
    <n v="843300"/>
    <n v="92763"/>
    <n v="750537"/>
    <n v="750.53700000000003"/>
    <n v="702750"/>
    <n v="47787"/>
    <n v="47.786999999999999"/>
    <d v="2022-08-31T00:00:00"/>
    <x v="2"/>
    <s v="Q3"/>
    <x v="1"/>
    <s v="Abigail Robinson"/>
    <x v="4"/>
    <x v="3"/>
  </r>
  <r>
    <x v="0"/>
    <x v="84"/>
    <x v="4"/>
    <s v="High"/>
    <x v="411"/>
    <n v="3"/>
    <n v="125"/>
    <n v="305125"/>
    <n v="33563.75"/>
    <n v="271561.25"/>
    <n v="271.56124999999997"/>
    <n v="292920"/>
    <n v="-21358.75"/>
    <n v="-21.358750000000001"/>
    <d v="2022-04-05T00:00:00"/>
    <x v="5"/>
    <s v="Q2"/>
    <x v="1"/>
    <s v="Benjamin Garcia"/>
    <x v="4"/>
    <x v="4"/>
  </r>
  <r>
    <x v="3"/>
    <x v="36"/>
    <x v="0"/>
    <s v="High"/>
    <x v="8"/>
    <n v="5"/>
    <n v="350"/>
    <n v="268100"/>
    <n v="29491"/>
    <n v="238609"/>
    <n v="238.60900000000001"/>
    <n v="199160"/>
    <n v="39449"/>
    <n v="39.448999999999998"/>
    <d v="2022-04-14T00:00:00"/>
    <x v="5"/>
    <s v="Q2"/>
    <x v="1"/>
    <s v="Henry Martinez"/>
    <x v="0"/>
    <x v="4"/>
  </r>
  <r>
    <x v="1"/>
    <x v="111"/>
    <x v="0"/>
    <s v="High"/>
    <x v="412"/>
    <n v="5"/>
    <n v="15"/>
    <n v="32355"/>
    <n v="3559.05"/>
    <n v="28795.95"/>
    <n v="28.795950000000001"/>
    <n v="21570"/>
    <n v="7225.9500000000007"/>
    <n v="7.225950000000001"/>
    <d v="2022-08-30T00:00:00"/>
    <x v="2"/>
    <s v="Q3"/>
    <x v="1"/>
    <s v="Charlotte Hill"/>
    <x v="0"/>
    <x v="7"/>
  </r>
  <r>
    <x v="2"/>
    <x v="69"/>
    <x v="1"/>
    <s v="High"/>
    <x v="413"/>
    <n v="10"/>
    <n v="300"/>
    <n v="261900"/>
    <n v="28809"/>
    <n v="233091"/>
    <n v="233.09100000000001"/>
    <n v="218250"/>
    <n v="14841"/>
    <n v="14.840999999999999"/>
    <d v="2021-12-31T00:00:00"/>
    <x v="7"/>
    <s v="Q4"/>
    <x v="1"/>
    <s v="Abigail Garcia"/>
    <x v="1"/>
    <x v="5"/>
  </r>
  <r>
    <x v="3"/>
    <x v="39"/>
    <x v="1"/>
    <s v="High"/>
    <x v="414"/>
    <n v="10"/>
    <n v="20"/>
    <n v="22440"/>
    <n v="2468.4"/>
    <n v="19971.599999999999"/>
    <n v="19.971599999999999"/>
    <n v="11220"/>
    <n v="8751.5999999999985"/>
    <n v="8.751599999999998"/>
    <d v="2021-12-27T00:00:00"/>
    <x v="7"/>
    <s v="Q4"/>
    <x v="1"/>
    <s v="Abigail Lewis"/>
    <x v="1"/>
    <x v="7"/>
  </r>
  <r>
    <x v="3"/>
    <x v="3"/>
    <x v="1"/>
    <s v="High"/>
    <x v="415"/>
    <n v="10"/>
    <n v="350"/>
    <n v="736575"/>
    <n v="81023.25"/>
    <n v="655551.75"/>
    <n v="655.55174999999997"/>
    <n v="547170"/>
    <n v="108381.75"/>
    <n v="108.38175"/>
    <d v="2021-12-03T00:00:00"/>
    <x v="7"/>
    <s v="Q4"/>
    <x v="1"/>
    <s v="Olivia Brown"/>
    <x v="1"/>
    <x v="3"/>
  </r>
  <r>
    <x v="4"/>
    <x v="59"/>
    <x v="1"/>
    <s v="High"/>
    <x v="416"/>
    <n v="10"/>
    <n v="12"/>
    <n v="48312"/>
    <n v="5314.32"/>
    <n v="42997.68"/>
    <n v="42.997680000000003"/>
    <n v="12078"/>
    <n v="30919.68"/>
    <n v="30.91968"/>
    <d v="2022-04-20T00:00:00"/>
    <x v="5"/>
    <s v="Q2"/>
    <x v="1"/>
    <s v="Emily Garcia"/>
    <x v="1"/>
    <x v="3"/>
  </r>
  <r>
    <x v="4"/>
    <x v="24"/>
    <x v="1"/>
    <s v="High"/>
    <x v="417"/>
    <n v="10"/>
    <n v="12"/>
    <n v="29106"/>
    <n v="3201.66"/>
    <n v="25904.340000000004"/>
    <n v="25.904340000000005"/>
    <n v="7276.5"/>
    <n v="18627.840000000004"/>
    <n v="18.627840000000003"/>
    <d v="2021-12-01T00:00:00"/>
    <x v="7"/>
    <s v="Q4"/>
    <x v="1"/>
    <s v="Alexander Perez"/>
    <x v="1"/>
    <x v="0"/>
  </r>
  <r>
    <x v="3"/>
    <x v="3"/>
    <x v="1"/>
    <s v="High"/>
    <x v="418"/>
    <n v="10"/>
    <n v="20"/>
    <n v="47880"/>
    <n v="5266.8"/>
    <n v="42613.2"/>
    <n v="42.613199999999999"/>
    <n v="23940"/>
    <n v="18673.199999999997"/>
    <n v="18.673199999999998"/>
    <d v="2021-03-12T00:00:00"/>
    <x v="8"/>
    <s v="Q1"/>
    <x v="1"/>
    <s v="Olivia Brown"/>
    <x v="1"/>
    <x v="3"/>
  </r>
  <r>
    <x v="1"/>
    <x v="43"/>
    <x v="1"/>
    <s v="High"/>
    <x v="419"/>
    <n v="10"/>
    <n v="15"/>
    <n v="29760"/>
    <n v="3273.6"/>
    <n v="26486.400000000001"/>
    <n v="26.4864"/>
    <n v="19840"/>
    <n v="6646.4000000000015"/>
    <n v="6.6464000000000016"/>
    <d v="2022-11-24T00:00:00"/>
    <x v="6"/>
    <s v="Q4"/>
    <x v="1"/>
    <s v="Elizabeth Martin"/>
    <x v="1"/>
    <x v="3"/>
  </r>
  <r>
    <x v="0"/>
    <x v="50"/>
    <x v="1"/>
    <s v="High"/>
    <x v="411"/>
    <n v="10"/>
    <n v="125"/>
    <n v="305125"/>
    <n v="33563.75"/>
    <n v="271561.25"/>
    <n v="271.56124999999997"/>
    <n v="292920"/>
    <n v="-21358.75"/>
    <n v="-21.358750000000001"/>
    <d v="2021-10-05T00:00:00"/>
    <x v="9"/>
    <s v="Q4"/>
    <x v="1"/>
    <s v="Logan Phillips"/>
    <x v="1"/>
    <x v="2"/>
  </r>
  <r>
    <x v="2"/>
    <x v="69"/>
    <x v="1"/>
    <s v="High"/>
    <x v="334"/>
    <n v="10"/>
    <n v="300"/>
    <n v="409800"/>
    <n v="45078"/>
    <n v="364722"/>
    <n v="364.72199999999998"/>
    <n v="341500"/>
    <n v="23222"/>
    <n v="23.222000000000001"/>
    <d v="2021-10-17T00:00:00"/>
    <x v="9"/>
    <s v="Q4"/>
    <x v="1"/>
    <s v="Abigail Garcia"/>
    <x v="1"/>
    <x v="5"/>
  </r>
  <r>
    <x v="3"/>
    <x v="15"/>
    <x v="2"/>
    <s v="High"/>
    <x v="420"/>
    <n v="120"/>
    <n v="7"/>
    <n v="12656"/>
    <n v="1392.16"/>
    <n v="11263.84"/>
    <n v="11.26384"/>
    <n v="9040"/>
    <n v="2223.84"/>
    <n v="2.22384"/>
    <d v="2021-04-08T00:00:00"/>
    <x v="5"/>
    <s v="Q2"/>
    <x v="1"/>
    <s v="Harper Davis"/>
    <x v="2"/>
    <x v="7"/>
  </r>
  <r>
    <x v="4"/>
    <x v="80"/>
    <x v="3"/>
    <s v="High"/>
    <x v="421"/>
    <n v="250"/>
    <n v="12"/>
    <n v="20808"/>
    <n v="2288.88"/>
    <n v="18519.12"/>
    <n v="18.519119999999997"/>
    <n v="5202"/>
    <n v="13317.119999999999"/>
    <n v="13.317119999999999"/>
    <d v="2021-10-03T00:00:00"/>
    <x v="9"/>
    <s v="Q4"/>
    <x v="1"/>
    <s v="Jackson Lewis"/>
    <x v="3"/>
    <x v="0"/>
  </r>
  <r>
    <x v="0"/>
    <x v="124"/>
    <x v="3"/>
    <s v="High"/>
    <x v="422"/>
    <n v="250"/>
    <n v="125"/>
    <n v="69250"/>
    <n v="7617.5"/>
    <n v="61632.5"/>
    <n v="61.6325"/>
    <n v="66480"/>
    <n v="-4847.5"/>
    <n v="-4.8475000000000001"/>
    <d v="2021-06-04T00:00:00"/>
    <x v="11"/>
    <s v="Q2"/>
    <x v="1"/>
    <s v="Samuel Hill"/>
    <x v="3"/>
    <x v="4"/>
  </r>
  <r>
    <x v="0"/>
    <x v="72"/>
    <x v="5"/>
    <s v="High"/>
    <x v="423"/>
    <n v="260"/>
    <n v="125"/>
    <n v="395625"/>
    <n v="43518.75"/>
    <n v="352106.25"/>
    <n v="352.10624999999999"/>
    <n v="379800"/>
    <n v="-27693.75"/>
    <n v="-27.693750000000001"/>
    <d v="2021-11-07T00:00:00"/>
    <x v="6"/>
    <s v="Q4"/>
    <x v="1"/>
    <s v="Benjamin Phillips"/>
    <x v="5"/>
    <x v="0"/>
  </r>
  <r>
    <x v="3"/>
    <x v="92"/>
    <x v="5"/>
    <s v="High"/>
    <x v="424"/>
    <n v="260"/>
    <n v="20"/>
    <n v="52580"/>
    <n v="5783.8"/>
    <n v="46796.2"/>
    <n v="46.796199999999999"/>
    <n v="26290"/>
    <n v="20506.199999999997"/>
    <n v="20.506199999999996"/>
    <d v="2022-04-26T00:00:00"/>
    <x v="5"/>
    <s v="Q2"/>
    <x v="1"/>
    <s v="Jackson Hill"/>
    <x v="5"/>
    <x v="4"/>
  </r>
  <r>
    <x v="0"/>
    <x v="137"/>
    <x v="5"/>
    <s v="High"/>
    <x v="425"/>
    <n v="260"/>
    <n v="125"/>
    <n v="179125"/>
    <n v="19703.75"/>
    <n v="159421.25"/>
    <n v="159.42124999999999"/>
    <n v="171960"/>
    <n v="-12538.75"/>
    <n v="-12.53875"/>
    <d v="2021-07-21T00:00:00"/>
    <x v="3"/>
    <s v="Q3"/>
    <x v="1"/>
    <s v="Harper Martin"/>
    <x v="5"/>
    <x v="1"/>
  </r>
  <r>
    <x v="1"/>
    <x v="103"/>
    <x v="5"/>
    <s v="High"/>
    <x v="412"/>
    <n v="260"/>
    <n v="15"/>
    <n v="32355"/>
    <n v="3559.05"/>
    <n v="28795.95"/>
    <n v="28.795950000000001"/>
    <n v="21570"/>
    <n v="7225.9500000000007"/>
    <n v="7.225950000000001"/>
    <d v="2021-10-27T00:00:00"/>
    <x v="9"/>
    <s v="Q4"/>
    <x v="1"/>
    <s v="Amelia Hill"/>
    <x v="5"/>
    <x v="7"/>
  </r>
  <r>
    <x v="3"/>
    <x v="65"/>
    <x v="4"/>
    <s v="High"/>
    <x v="426"/>
    <n v="3"/>
    <n v="350"/>
    <n v="310100"/>
    <n v="37212"/>
    <n v="272888"/>
    <n v="272.88799999999998"/>
    <n v="230360"/>
    <n v="42528"/>
    <n v="42.527999999999999"/>
    <d v="2022-12-07T00:00:00"/>
    <x v="7"/>
    <s v="Q4"/>
    <x v="1"/>
    <s v="Harper Turner"/>
    <x v="4"/>
    <x v="1"/>
  </r>
  <r>
    <x v="0"/>
    <x v="99"/>
    <x v="4"/>
    <s v="High"/>
    <x v="427"/>
    <n v="3"/>
    <n v="125"/>
    <n v="269500"/>
    <n v="32340"/>
    <n v="237160"/>
    <n v="237.16"/>
    <n v="258720"/>
    <n v="-21560"/>
    <n v="-21.56"/>
    <d v="2021-10-18T00:00:00"/>
    <x v="9"/>
    <s v="Q4"/>
    <x v="1"/>
    <s v="Charlotte Garcia"/>
    <x v="4"/>
    <x v="3"/>
  </r>
  <r>
    <x v="1"/>
    <x v="89"/>
    <x v="4"/>
    <s v="High"/>
    <x v="250"/>
    <n v="3"/>
    <n v="15"/>
    <n v="40335"/>
    <n v="4840.2"/>
    <n v="35494.800000000003"/>
    <n v="35.494800000000005"/>
    <n v="26890"/>
    <n v="8604.8000000000029"/>
    <n v="8.6048000000000027"/>
    <d v="2021-06-16T00:00:00"/>
    <x v="11"/>
    <s v="Q2"/>
    <x v="1"/>
    <s v="Harper Martin"/>
    <x v="4"/>
    <x v="1"/>
  </r>
  <r>
    <x v="1"/>
    <x v="112"/>
    <x v="0"/>
    <s v="High"/>
    <x v="428"/>
    <n v="5"/>
    <n v="15"/>
    <n v="10155"/>
    <n v="1218.5999999999999"/>
    <n v="8936.4"/>
    <n v="8.936399999999999"/>
    <n v="6770"/>
    <n v="2166.3999999999996"/>
    <n v="2.1663999999999994"/>
    <d v="2022-11-02T00:00:00"/>
    <x v="6"/>
    <s v="Q4"/>
    <x v="1"/>
    <s v="Samuel Turner"/>
    <x v="0"/>
    <x v="0"/>
  </r>
  <r>
    <x v="2"/>
    <x v="77"/>
    <x v="0"/>
    <s v="High"/>
    <x v="429"/>
    <n v="5"/>
    <n v="300"/>
    <n v="531900"/>
    <n v="63828"/>
    <n v="468072"/>
    <n v="468.072"/>
    <n v="443250"/>
    <n v="24822"/>
    <n v="24.821999999999999"/>
    <d v="2022-12-03T00:00:00"/>
    <x v="7"/>
    <s v="Q4"/>
    <x v="1"/>
    <s v="Harper Hill"/>
    <x v="0"/>
    <x v="5"/>
  </r>
  <r>
    <x v="3"/>
    <x v="48"/>
    <x v="0"/>
    <s v="High"/>
    <x v="430"/>
    <n v="5"/>
    <n v="7"/>
    <n v="16940"/>
    <n v="2032.8"/>
    <n v="14907.2"/>
    <n v="14.907200000000001"/>
    <n v="12100"/>
    <n v="2807.2000000000007"/>
    <n v="2.8072000000000008"/>
    <d v="2021-12-02T00:00:00"/>
    <x v="7"/>
    <s v="Q4"/>
    <x v="1"/>
    <s v="Elijah Perez"/>
    <x v="0"/>
    <x v="0"/>
  </r>
  <r>
    <x v="3"/>
    <x v="42"/>
    <x v="0"/>
    <s v="High"/>
    <x v="431"/>
    <n v="5"/>
    <n v="7"/>
    <n v="19138"/>
    <n v="2296.56"/>
    <n v="16841.439999999999"/>
    <n v="16.841439999999999"/>
    <n v="13670"/>
    <n v="3171.4399999999987"/>
    <n v="3.1714399999999987"/>
    <d v="2022-05-07T00:00:00"/>
    <x v="10"/>
    <s v="Q2"/>
    <x v="1"/>
    <s v="Sebastian Phillips"/>
    <x v="0"/>
    <x v="2"/>
  </r>
  <r>
    <x v="2"/>
    <x v="115"/>
    <x v="1"/>
    <s v="High"/>
    <x v="432"/>
    <n v="10"/>
    <n v="300"/>
    <n v="1048500"/>
    <n v="125820"/>
    <n v="922680"/>
    <n v="922.68"/>
    <n v="873750"/>
    <n v="48930"/>
    <n v="48.93"/>
    <d v="2022-09-03T00:00:00"/>
    <x v="0"/>
    <s v="Q3"/>
    <x v="1"/>
    <s v="Amelia Phillips"/>
    <x v="1"/>
    <x v="3"/>
  </r>
  <r>
    <x v="3"/>
    <x v="39"/>
    <x v="1"/>
    <s v="High"/>
    <x v="426"/>
    <n v="10"/>
    <n v="350"/>
    <n v="310100"/>
    <n v="37212"/>
    <n v="272888"/>
    <n v="272.88799999999998"/>
    <n v="230360"/>
    <n v="42528"/>
    <n v="42.527999999999999"/>
    <d v="2021-06-26T00:00:00"/>
    <x v="11"/>
    <s v="Q2"/>
    <x v="1"/>
    <s v="Abigail Lewis"/>
    <x v="1"/>
    <x v="7"/>
  </r>
  <r>
    <x v="0"/>
    <x v="23"/>
    <x v="1"/>
    <s v="High"/>
    <x v="427"/>
    <n v="10"/>
    <n v="125"/>
    <n v="269500"/>
    <n v="32340"/>
    <n v="237160"/>
    <n v="237.16"/>
    <n v="258720"/>
    <n v="-21560"/>
    <n v="-21.56"/>
    <d v="2021-06-24T00:00:00"/>
    <x v="11"/>
    <s v="Q2"/>
    <x v="1"/>
    <s v="Elizabeth Green"/>
    <x v="1"/>
    <x v="7"/>
  </r>
  <r>
    <x v="3"/>
    <x v="39"/>
    <x v="1"/>
    <s v="High"/>
    <x v="433"/>
    <n v="10"/>
    <n v="20"/>
    <n v="18100"/>
    <n v="2172"/>
    <n v="15928"/>
    <n v="15.928000000000001"/>
    <n v="9050"/>
    <n v="6878"/>
    <n v="6.8780000000000001"/>
    <d v="2022-05-02T00:00:00"/>
    <x v="10"/>
    <s v="Q2"/>
    <x v="1"/>
    <s v="Abigail Lewis"/>
    <x v="1"/>
    <x v="7"/>
  </r>
  <r>
    <x v="3"/>
    <x v="51"/>
    <x v="1"/>
    <s v="High"/>
    <x v="434"/>
    <n v="10"/>
    <n v="350"/>
    <n v="557900"/>
    <n v="66948"/>
    <n v="490952"/>
    <n v="490.952"/>
    <n v="414440"/>
    <n v="76512"/>
    <n v="76.512"/>
    <d v="2021-07-12T00:00:00"/>
    <x v="3"/>
    <s v="Q3"/>
    <x v="1"/>
    <s v="Charlotte Martin"/>
    <x v="1"/>
    <x v="3"/>
  </r>
  <r>
    <x v="2"/>
    <x v="68"/>
    <x v="1"/>
    <s v="High"/>
    <x v="435"/>
    <n v="10"/>
    <n v="300"/>
    <n v="407700"/>
    <n v="48924"/>
    <n v="358776"/>
    <n v="358.77600000000001"/>
    <n v="339750"/>
    <n v="19026"/>
    <n v="19.026"/>
    <d v="2021-10-25T00:00:00"/>
    <x v="9"/>
    <s v="Q4"/>
    <x v="1"/>
    <s v="Jackson Hill"/>
    <x v="1"/>
    <x v="4"/>
  </r>
  <r>
    <x v="2"/>
    <x v="2"/>
    <x v="1"/>
    <s v="High"/>
    <x v="436"/>
    <n v="10"/>
    <n v="300"/>
    <n v="645000"/>
    <n v="77400"/>
    <n v="567600"/>
    <n v="567.6"/>
    <n v="537500"/>
    <n v="30100"/>
    <n v="30.1"/>
    <d v="2022-04-23T00:00:00"/>
    <x v="5"/>
    <s v="Q2"/>
    <x v="1"/>
    <s v="Noah Williams"/>
    <x v="1"/>
    <x v="2"/>
  </r>
  <r>
    <x v="3"/>
    <x v="39"/>
    <x v="1"/>
    <s v="High"/>
    <x v="437"/>
    <n v="10"/>
    <n v="350"/>
    <n v="418950"/>
    <n v="50274"/>
    <n v="368676"/>
    <n v="368.67599999999999"/>
    <n v="311220"/>
    <n v="57456"/>
    <n v="57.456000000000003"/>
    <d v="2022-03-27T00:00:00"/>
    <x v="8"/>
    <s v="Q1"/>
    <x v="1"/>
    <s v="Abigail Lewis"/>
    <x v="1"/>
    <x v="7"/>
  </r>
  <r>
    <x v="3"/>
    <x v="39"/>
    <x v="1"/>
    <s v="High"/>
    <x v="438"/>
    <n v="10"/>
    <n v="20"/>
    <n v="24660"/>
    <n v="2959.2"/>
    <n v="21700.799999999999"/>
    <n v="21.700800000000001"/>
    <n v="12330"/>
    <n v="9370.7999999999993"/>
    <n v="9.3707999999999991"/>
    <d v="2022-07-22T00:00:00"/>
    <x v="3"/>
    <s v="Q3"/>
    <x v="1"/>
    <s v="Abigail Lewis"/>
    <x v="1"/>
    <x v="7"/>
  </r>
  <r>
    <x v="3"/>
    <x v="30"/>
    <x v="2"/>
    <s v="High"/>
    <x v="439"/>
    <n v="120"/>
    <n v="350"/>
    <n v="488250"/>
    <n v="58590"/>
    <n v="429660"/>
    <n v="429.66"/>
    <n v="362700"/>
    <n v="66960"/>
    <n v="66.959999999999994"/>
    <d v="2022-02-06T00:00:00"/>
    <x v="4"/>
    <s v="Q1"/>
    <x v="1"/>
    <s v="Benjamin Lee"/>
    <x v="2"/>
    <x v="6"/>
  </r>
  <r>
    <x v="3"/>
    <x v="40"/>
    <x v="2"/>
    <s v="High"/>
    <x v="188"/>
    <n v="120"/>
    <n v="350"/>
    <n v="345100"/>
    <n v="41412"/>
    <n v="303688"/>
    <n v="303.68799999999999"/>
    <n v="256360"/>
    <n v="47328"/>
    <n v="47.328000000000003"/>
    <d v="2022-12-19T00:00:00"/>
    <x v="7"/>
    <s v="Q4"/>
    <x v="1"/>
    <s v="Aiden Clark"/>
    <x v="2"/>
    <x v="0"/>
  </r>
  <r>
    <x v="3"/>
    <x v="30"/>
    <x v="2"/>
    <s v="High"/>
    <x v="433"/>
    <n v="120"/>
    <n v="20"/>
    <n v="18100"/>
    <n v="2172"/>
    <n v="15928"/>
    <n v="15.928000000000001"/>
    <n v="9050"/>
    <n v="6878"/>
    <n v="6.8780000000000001"/>
    <d v="2022-10-26T00:00:00"/>
    <x v="9"/>
    <s v="Q4"/>
    <x v="1"/>
    <s v="Benjamin Lee"/>
    <x v="2"/>
    <x v="6"/>
  </r>
  <r>
    <x v="4"/>
    <x v="141"/>
    <x v="3"/>
    <s v="High"/>
    <x v="440"/>
    <n v="250"/>
    <n v="12"/>
    <n v="25308"/>
    <n v="3036.96"/>
    <n v="22271.040000000001"/>
    <n v="22.271039999999999"/>
    <n v="6327"/>
    <n v="15944.04"/>
    <n v="15.944040000000001"/>
    <d v="2022-01-04T00:00:00"/>
    <x v="1"/>
    <s v="Q1"/>
    <x v="1"/>
    <s v="Abigail Martin"/>
    <x v="3"/>
    <x v="5"/>
  </r>
  <r>
    <x v="1"/>
    <x v="86"/>
    <x v="3"/>
    <s v="High"/>
    <x v="441"/>
    <n v="250"/>
    <n v="15"/>
    <n v="58117.5"/>
    <n v="6974.0999999999995"/>
    <n v="51143.399999999994"/>
    <n v="51.143399999999993"/>
    <n v="38745"/>
    <n v="12398.399999999998"/>
    <n v="12.398399999999997"/>
    <d v="2021-12-22T00:00:00"/>
    <x v="7"/>
    <s v="Q4"/>
    <x v="1"/>
    <s v="Logan Phillips"/>
    <x v="3"/>
    <x v="6"/>
  </r>
  <r>
    <x v="3"/>
    <x v="32"/>
    <x v="3"/>
    <s v="High"/>
    <x v="188"/>
    <n v="250"/>
    <n v="350"/>
    <n v="345100"/>
    <n v="41412"/>
    <n v="303688"/>
    <n v="303.68799999999999"/>
    <n v="256360"/>
    <n v="47328"/>
    <n v="47.328000000000003"/>
    <d v="2022-01-07T00:00:00"/>
    <x v="1"/>
    <s v="Q1"/>
    <x v="1"/>
    <s v="Logan Garcia"/>
    <x v="3"/>
    <x v="0"/>
  </r>
  <r>
    <x v="0"/>
    <x v="116"/>
    <x v="3"/>
    <s v="High"/>
    <x v="442"/>
    <n v="250"/>
    <n v="125"/>
    <n v="298375"/>
    <n v="35805"/>
    <n v="262570"/>
    <n v="262.57"/>
    <n v="286440"/>
    <n v="-23870"/>
    <n v="-23.87"/>
    <d v="2022-12-22T00:00:00"/>
    <x v="7"/>
    <s v="Q4"/>
    <x v="1"/>
    <s v="Jackson Hill"/>
    <x v="3"/>
    <x v="4"/>
  </r>
  <r>
    <x v="3"/>
    <x v="33"/>
    <x v="3"/>
    <s v="High"/>
    <x v="438"/>
    <n v="250"/>
    <n v="20"/>
    <n v="24660"/>
    <n v="2959.2"/>
    <n v="21700.799999999999"/>
    <n v="21.700800000000001"/>
    <n v="12330"/>
    <n v="9370.7999999999993"/>
    <n v="9.3707999999999991"/>
    <d v="2021-04-17T00:00:00"/>
    <x v="5"/>
    <s v="Q2"/>
    <x v="1"/>
    <s v="Charlotte Davis"/>
    <x v="3"/>
    <x v="1"/>
  </r>
  <r>
    <x v="3"/>
    <x v="63"/>
    <x v="5"/>
    <s v="High"/>
    <x v="443"/>
    <n v="260"/>
    <n v="350"/>
    <n v="94500"/>
    <n v="11340"/>
    <n v="83160"/>
    <n v="83.16"/>
    <n v="70200"/>
    <n v="12960"/>
    <n v="12.96"/>
    <d v="2021-01-27T00:00:00"/>
    <x v="1"/>
    <s v="Q1"/>
    <x v="1"/>
    <s v="Charlotte Anderson"/>
    <x v="5"/>
    <x v="7"/>
  </r>
  <r>
    <x v="3"/>
    <x v="64"/>
    <x v="5"/>
    <s v="High"/>
    <x v="444"/>
    <n v="260"/>
    <n v="7"/>
    <n v="23950.5"/>
    <n v="2874.06"/>
    <n v="21076.44"/>
    <n v="21.076439999999998"/>
    <n v="17107.5"/>
    <n v="3968.9399999999987"/>
    <n v="3.9689399999999986"/>
    <d v="2022-01-13T00:00:00"/>
    <x v="1"/>
    <s v="Q1"/>
    <x v="1"/>
    <s v="Samuel Wilson"/>
    <x v="5"/>
    <x v="0"/>
  </r>
  <r>
    <x v="3"/>
    <x v="46"/>
    <x v="5"/>
    <s v="High"/>
    <x v="431"/>
    <n v="260"/>
    <n v="7"/>
    <n v="19138"/>
    <n v="2296.56"/>
    <n v="16841.439999999999"/>
    <n v="16.841439999999999"/>
    <n v="13670"/>
    <n v="3171.4399999999987"/>
    <n v="3.1714399999999987"/>
    <d v="2022-04-13T00:00:00"/>
    <x v="5"/>
    <s v="Q2"/>
    <x v="1"/>
    <s v="Michael Wilson"/>
    <x v="5"/>
    <x v="6"/>
  </r>
  <r>
    <x v="3"/>
    <x v="20"/>
    <x v="4"/>
    <s v="High"/>
    <x v="445"/>
    <n v="3"/>
    <n v="20"/>
    <n v="50430"/>
    <n v="6051.6"/>
    <n v="44378.399999999994"/>
    <n v="44.378399999999992"/>
    <n v="25215"/>
    <n v="19163.399999999998"/>
    <n v="19.163399999999999"/>
    <d v="2022-08-11T00:00:00"/>
    <x v="2"/>
    <s v="Q3"/>
    <x v="1"/>
    <s v="Aiden Lewis"/>
    <x v="4"/>
    <x v="4"/>
  </r>
  <r>
    <x v="4"/>
    <x v="119"/>
    <x v="0"/>
    <s v="High"/>
    <x v="446"/>
    <n v="5"/>
    <n v="12"/>
    <n v="31932"/>
    <n v="3831.84"/>
    <n v="28100.16"/>
    <n v="28.100159999999999"/>
    <n v="7983"/>
    <n v="20117.16"/>
    <n v="20.117159999999998"/>
    <d v="2021-07-12T00:00:00"/>
    <x v="3"/>
    <s v="Q3"/>
    <x v="1"/>
    <s v="Emily Hill"/>
    <x v="0"/>
    <x v="7"/>
  </r>
  <r>
    <x v="3"/>
    <x v="71"/>
    <x v="1"/>
    <s v="High"/>
    <x v="447"/>
    <n v="10"/>
    <n v="20"/>
    <n v="30620"/>
    <n v="3674.4"/>
    <n v="26945.599999999999"/>
    <n v="26.945599999999999"/>
    <n v="15310"/>
    <n v="11635.599999999999"/>
    <n v="11.635599999999998"/>
    <d v="2021-05-19T00:00:00"/>
    <x v="10"/>
    <s v="Q2"/>
    <x v="1"/>
    <s v="Emily Hill"/>
    <x v="1"/>
    <x v="7"/>
  </r>
  <r>
    <x v="3"/>
    <x v="7"/>
    <x v="3"/>
    <s v="High"/>
    <x v="448"/>
    <n v="250"/>
    <n v="7"/>
    <n v="10437"/>
    <n v="1252.44"/>
    <n v="9184.56"/>
    <n v="9.1845599999999994"/>
    <n v="7455"/>
    <n v="1729.5599999999995"/>
    <n v="1.7295599999999995"/>
    <d v="2021-03-23T00:00:00"/>
    <x v="8"/>
    <s v="Q1"/>
    <x v="1"/>
    <s v="Isabella Wilson"/>
    <x v="3"/>
    <x v="7"/>
  </r>
  <r>
    <x v="3"/>
    <x v="55"/>
    <x v="3"/>
    <s v="High"/>
    <x v="447"/>
    <n v="250"/>
    <n v="20"/>
    <n v="30620"/>
    <n v="3674.4"/>
    <n v="26945.599999999999"/>
    <n v="26.945599999999999"/>
    <n v="15310"/>
    <n v="11635.599999999999"/>
    <n v="11.635599999999998"/>
    <d v="2021-09-16T00:00:00"/>
    <x v="0"/>
    <s v="Q3"/>
    <x v="1"/>
    <s v="Amelia Perez"/>
    <x v="3"/>
    <x v="7"/>
  </r>
  <r>
    <x v="1"/>
    <x v="135"/>
    <x v="4"/>
    <s v="High"/>
    <x v="449"/>
    <n v="3"/>
    <n v="15"/>
    <n v="38505"/>
    <n v="5005.6499999999996"/>
    <n v="33499.35"/>
    <n v="33.49935"/>
    <n v="25670"/>
    <n v="7829.3499999999985"/>
    <n v="7.8293499999999989"/>
    <d v="2021-12-04T00:00:00"/>
    <x v="7"/>
    <s v="Q4"/>
    <x v="1"/>
    <s v="Charlotte Hill"/>
    <x v="4"/>
    <x v="7"/>
  </r>
  <r>
    <x v="1"/>
    <x v="138"/>
    <x v="3"/>
    <s v="High"/>
    <x v="449"/>
    <n v="250"/>
    <n v="15"/>
    <n v="38505"/>
    <n v="5005.6499999999996"/>
    <n v="33499.35"/>
    <n v="33.49935"/>
    <n v="25670"/>
    <n v="7829.3499999999985"/>
    <n v="7.8293499999999989"/>
    <d v="2021-06-21T00:00:00"/>
    <x v="11"/>
    <s v="Q2"/>
    <x v="1"/>
    <s v="Henry Garcia"/>
    <x v="3"/>
    <x v="2"/>
  </r>
  <r>
    <x v="3"/>
    <x v="41"/>
    <x v="4"/>
    <s v="High"/>
    <x v="186"/>
    <n v="3"/>
    <n v="350"/>
    <n v="323050"/>
    <n v="41996.5"/>
    <n v="281053.5"/>
    <n v="281.05349999999999"/>
    <n v="239980"/>
    <n v="41073.5"/>
    <n v="41.073500000000003"/>
    <d v="2022-04-08T00:00:00"/>
    <x v="5"/>
    <s v="Q2"/>
    <x v="1"/>
    <s v="Emily Garcia"/>
    <x v="4"/>
    <x v="1"/>
  </r>
  <r>
    <x v="3"/>
    <x v="20"/>
    <x v="4"/>
    <s v="High"/>
    <x v="450"/>
    <n v="3"/>
    <n v="350"/>
    <n v="626500"/>
    <n v="81445"/>
    <n v="545055"/>
    <n v="545.05499999999995"/>
    <n v="465400"/>
    <n v="79655"/>
    <n v="79.655000000000001"/>
    <d v="2021-07-27T00:00:00"/>
    <x v="3"/>
    <s v="Q3"/>
    <x v="1"/>
    <s v="Aiden Lewis"/>
    <x v="4"/>
    <x v="4"/>
  </r>
  <r>
    <x v="3"/>
    <x v="98"/>
    <x v="0"/>
    <s v="High"/>
    <x v="451"/>
    <n v="5"/>
    <n v="350"/>
    <n v="343875"/>
    <n v="44703.75"/>
    <n v="299171.25"/>
    <n v="299.17124999999999"/>
    <n v="255450"/>
    <n v="43721.25"/>
    <n v="43.721249999999998"/>
    <d v="2022-11-24T00:00:00"/>
    <x v="6"/>
    <s v="Q4"/>
    <x v="1"/>
    <s v="Logan Martin"/>
    <x v="0"/>
    <x v="2"/>
  </r>
  <r>
    <x v="3"/>
    <x v="98"/>
    <x v="0"/>
    <s v="High"/>
    <x v="452"/>
    <n v="5"/>
    <n v="7"/>
    <n v="9086"/>
    <n v="1181.18"/>
    <n v="7904.82"/>
    <n v="7.90482"/>
    <n v="6490"/>
    <n v="1414.8199999999997"/>
    <n v="1.4148199999999997"/>
    <d v="2022-05-21T00:00:00"/>
    <x v="10"/>
    <s v="Q2"/>
    <x v="1"/>
    <s v="Logan Martin"/>
    <x v="0"/>
    <x v="2"/>
  </r>
  <r>
    <x v="4"/>
    <x v="119"/>
    <x v="0"/>
    <s v="High"/>
    <x v="453"/>
    <n v="5"/>
    <n v="12"/>
    <n v="7248"/>
    <n v="942.24"/>
    <n v="6305.76"/>
    <n v="6.3057600000000003"/>
    <n v="1812"/>
    <n v="4493.76"/>
    <n v="4.49376"/>
    <d v="2021-07-10T00:00:00"/>
    <x v="3"/>
    <s v="Q3"/>
    <x v="1"/>
    <s v="Emily Hill"/>
    <x v="0"/>
    <x v="7"/>
  </r>
  <r>
    <x v="3"/>
    <x v="48"/>
    <x v="0"/>
    <s v="High"/>
    <x v="454"/>
    <n v="5"/>
    <n v="20"/>
    <n v="45100"/>
    <n v="5863"/>
    <n v="39237"/>
    <n v="39.237000000000002"/>
    <n v="22550"/>
    <n v="16687"/>
    <n v="16.687000000000001"/>
    <d v="2022-03-21T00:00:00"/>
    <x v="8"/>
    <s v="Q1"/>
    <x v="1"/>
    <s v="Elijah Perez"/>
    <x v="0"/>
    <x v="0"/>
  </r>
  <r>
    <x v="3"/>
    <x v="42"/>
    <x v="0"/>
    <s v="High"/>
    <x v="455"/>
    <n v="5"/>
    <n v="20"/>
    <n v="24980"/>
    <n v="3247.4"/>
    <n v="21732.6"/>
    <n v="21.732599999999998"/>
    <n v="12490"/>
    <n v="9242.5999999999985"/>
    <n v="9.2425999999999977"/>
    <d v="2021-04-16T00:00:00"/>
    <x v="5"/>
    <s v="Q2"/>
    <x v="1"/>
    <s v="Sebastian Phillips"/>
    <x v="0"/>
    <x v="2"/>
  </r>
  <r>
    <x v="3"/>
    <x v="26"/>
    <x v="1"/>
    <s v="High"/>
    <x v="456"/>
    <n v="10"/>
    <n v="7"/>
    <n v="10069.5"/>
    <n v="1309.0350000000001"/>
    <n v="8760.4650000000001"/>
    <n v="8.7604649999999999"/>
    <n v="7192.5"/>
    <n v="1567.9649999999992"/>
    <n v="1.5679649999999992"/>
    <d v="2021-09-27T00:00:00"/>
    <x v="0"/>
    <s v="Q3"/>
    <x v="1"/>
    <s v="Michael Hill"/>
    <x v="1"/>
    <x v="2"/>
  </r>
  <r>
    <x v="2"/>
    <x v="68"/>
    <x v="1"/>
    <s v="High"/>
    <x v="272"/>
    <n v="10"/>
    <n v="300"/>
    <n v="242100"/>
    <n v="31473"/>
    <n v="210627"/>
    <n v="210.62700000000001"/>
    <n v="201750"/>
    <n v="8877"/>
    <n v="8.8770000000000007"/>
    <d v="2022-06-23T00:00:00"/>
    <x v="11"/>
    <s v="Q2"/>
    <x v="1"/>
    <s v="Jackson Hill"/>
    <x v="1"/>
    <x v="4"/>
  </r>
  <r>
    <x v="3"/>
    <x v="26"/>
    <x v="1"/>
    <s v="High"/>
    <x v="457"/>
    <n v="10"/>
    <n v="20"/>
    <n v="52820"/>
    <n v="6866.6"/>
    <n v="45953.4"/>
    <n v="45.953400000000002"/>
    <n v="26410"/>
    <n v="19543.400000000001"/>
    <n v="19.543400000000002"/>
    <d v="2022-01-22T00:00:00"/>
    <x v="1"/>
    <s v="Q1"/>
    <x v="1"/>
    <s v="Michael Hill"/>
    <x v="1"/>
    <x v="2"/>
  </r>
  <r>
    <x v="3"/>
    <x v="71"/>
    <x v="1"/>
    <s v="High"/>
    <x v="458"/>
    <n v="10"/>
    <n v="20"/>
    <n v="54160"/>
    <n v="7040.8"/>
    <n v="47119.199999999997"/>
    <n v="47.119199999999999"/>
    <n v="27080"/>
    <n v="20039.199999999997"/>
    <n v="20.039199999999997"/>
    <d v="2022-10-27T00:00:00"/>
    <x v="9"/>
    <s v="Q4"/>
    <x v="1"/>
    <s v="Emily Hill"/>
    <x v="1"/>
    <x v="7"/>
  </r>
  <r>
    <x v="3"/>
    <x v="3"/>
    <x v="1"/>
    <s v="High"/>
    <x v="459"/>
    <n v="10"/>
    <n v="350"/>
    <n v="921200"/>
    <n v="119756"/>
    <n v="801444"/>
    <n v="801.44399999999996"/>
    <n v="684320"/>
    <n v="117124"/>
    <n v="117.124"/>
    <d v="2021-11-21T00:00:00"/>
    <x v="6"/>
    <s v="Q4"/>
    <x v="1"/>
    <s v="Olivia Brown"/>
    <x v="1"/>
    <x v="3"/>
  </r>
  <r>
    <x v="0"/>
    <x v="121"/>
    <x v="1"/>
    <s v="High"/>
    <x v="460"/>
    <n v="10"/>
    <n v="125"/>
    <n v="197875"/>
    <n v="25723.75"/>
    <n v="172151.25"/>
    <n v="172.15125"/>
    <n v="189960"/>
    <n v="-17808.75"/>
    <n v="-17.80875"/>
    <d v="2022-10-24T00:00:00"/>
    <x v="9"/>
    <s v="Q4"/>
    <x v="1"/>
    <s v="Mia Turner"/>
    <x v="1"/>
    <x v="1"/>
  </r>
  <r>
    <x v="4"/>
    <x v="70"/>
    <x v="1"/>
    <s v="High"/>
    <x v="461"/>
    <n v="10"/>
    <n v="12"/>
    <n v="6852"/>
    <n v="890.76"/>
    <n v="5961.24"/>
    <n v="5.9612400000000001"/>
    <n v="1713"/>
    <n v="4248.24"/>
    <n v="4.24824"/>
    <d v="2021-08-30T00:00:00"/>
    <x v="2"/>
    <s v="Q3"/>
    <x v="1"/>
    <s v="Aiden Perez"/>
    <x v="1"/>
    <x v="6"/>
  </r>
  <r>
    <x v="3"/>
    <x v="51"/>
    <x v="1"/>
    <s v="High"/>
    <x v="462"/>
    <n v="10"/>
    <n v="7"/>
    <n v="18872"/>
    <n v="2453.36"/>
    <n v="16418.64"/>
    <n v="16.41864"/>
    <n v="13480"/>
    <n v="2938.6399999999994"/>
    <n v="2.9386399999999995"/>
    <d v="2022-11-18T00:00:00"/>
    <x v="6"/>
    <s v="Q4"/>
    <x v="1"/>
    <s v="Charlotte Martin"/>
    <x v="1"/>
    <x v="3"/>
  </r>
  <r>
    <x v="1"/>
    <x v="5"/>
    <x v="1"/>
    <s v="High"/>
    <x v="463"/>
    <n v="10"/>
    <n v="15"/>
    <n v="23475"/>
    <n v="3051.75"/>
    <n v="20423.25"/>
    <n v="20.423249999999999"/>
    <n v="15650"/>
    <n v="4773.25"/>
    <n v="4.77325"/>
    <d v="2022-01-29T00:00:00"/>
    <x v="1"/>
    <s v="Q1"/>
    <x v="1"/>
    <s v="Ava Davis"/>
    <x v="1"/>
    <x v="5"/>
  </r>
  <r>
    <x v="3"/>
    <x v="3"/>
    <x v="1"/>
    <s v="High"/>
    <x v="455"/>
    <n v="10"/>
    <n v="20"/>
    <n v="24980"/>
    <n v="3247.4"/>
    <n v="21732.6"/>
    <n v="21.732599999999998"/>
    <n v="12490"/>
    <n v="9242.5999999999985"/>
    <n v="9.2425999999999977"/>
    <d v="2021-12-27T00:00:00"/>
    <x v="7"/>
    <s v="Q4"/>
    <x v="1"/>
    <s v="Olivia Brown"/>
    <x v="1"/>
    <x v="3"/>
  </r>
  <r>
    <x v="3"/>
    <x v="71"/>
    <x v="1"/>
    <s v="High"/>
    <x v="464"/>
    <n v="10"/>
    <n v="350"/>
    <n v="124950"/>
    <n v="16243.5"/>
    <n v="108706.5"/>
    <n v="108.70650000000001"/>
    <n v="92820"/>
    <n v="15886.5"/>
    <n v="15.8865"/>
    <d v="2021-01-04T00:00:00"/>
    <x v="1"/>
    <s v="Q1"/>
    <x v="1"/>
    <s v="Emily Hill"/>
    <x v="1"/>
    <x v="7"/>
  </r>
  <r>
    <x v="4"/>
    <x v="13"/>
    <x v="1"/>
    <s v="High"/>
    <x v="465"/>
    <n v="10"/>
    <n v="12"/>
    <n v="12156"/>
    <n v="1580.28"/>
    <n v="10575.72"/>
    <n v="10.575719999999999"/>
    <n v="3039"/>
    <n v="7536.7199999999993"/>
    <n v="7.536719999999999"/>
    <d v="2022-11-18T00:00:00"/>
    <x v="6"/>
    <s v="Q4"/>
    <x v="1"/>
    <s v="Charlotte White"/>
    <x v="1"/>
    <x v="5"/>
  </r>
  <r>
    <x v="1"/>
    <x v="149"/>
    <x v="2"/>
    <s v="High"/>
    <x v="466"/>
    <n v="120"/>
    <n v="15"/>
    <n v="59962.5"/>
    <n v="7795.125"/>
    <n v="52167.375"/>
    <n v="52.167375"/>
    <n v="39975"/>
    <n v="12192.375"/>
    <n v="12.192375"/>
    <d v="2021-12-22T00:00:00"/>
    <x v="7"/>
    <s v="Q4"/>
    <x v="1"/>
    <s v="Harper Phillips"/>
    <x v="2"/>
    <x v="5"/>
  </r>
  <r>
    <x v="3"/>
    <x v="15"/>
    <x v="2"/>
    <s v="High"/>
    <x v="459"/>
    <n v="120"/>
    <n v="350"/>
    <n v="921200"/>
    <n v="119756"/>
    <n v="801444"/>
    <n v="801.44399999999996"/>
    <n v="684320"/>
    <n v="117124"/>
    <n v="117.124"/>
    <d v="2022-03-05T00:00:00"/>
    <x v="8"/>
    <s v="Q1"/>
    <x v="1"/>
    <s v="Harper Davis"/>
    <x v="2"/>
    <x v="7"/>
  </r>
  <r>
    <x v="3"/>
    <x v="53"/>
    <x v="2"/>
    <s v="High"/>
    <x v="467"/>
    <n v="120"/>
    <n v="7"/>
    <n v="8330"/>
    <n v="1082.9000000000001"/>
    <n v="7247.1"/>
    <n v="7.2471000000000005"/>
    <n v="5950"/>
    <n v="1297.1000000000004"/>
    <n v="1.2971000000000004"/>
    <d v="2021-05-07T00:00:00"/>
    <x v="10"/>
    <s v="Q2"/>
    <x v="1"/>
    <s v="Harper Wilson"/>
    <x v="2"/>
    <x v="5"/>
  </r>
  <r>
    <x v="4"/>
    <x v="123"/>
    <x v="2"/>
    <s v="High"/>
    <x v="453"/>
    <n v="120"/>
    <n v="12"/>
    <n v="7248"/>
    <n v="942.24"/>
    <n v="6305.76"/>
    <n v="6.3057600000000003"/>
    <n v="1812"/>
    <n v="4493.76"/>
    <n v="4.49376"/>
    <d v="2021-09-10T00:00:00"/>
    <x v="0"/>
    <s v="Q3"/>
    <x v="1"/>
    <s v="Charlotte Garcia"/>
    <x v="2"/>
    <x v="3"/>
  </r>
  <r>
    <x v="4"/>
    <x v="123"/>
    <x v="2"/>
    <s v="High"/>
    <x v="468"/>
    <n v="120"/>
    <n v="12"/>
    <n v="4920"/>
    <n v="639.6"/>
    <n v="4280.3999999999996"/>
    <n v="4.2803999999999993"/>
    <n v="1230"/>
    <n v="3050.3999999999996"/>
    <n v="3.0503999999999998"/>
    <d v="2022-02-14T00:00:00"/>
    <x v="4"/>
    <s v="Q1"/>
    <x v="1"/>
    <s v="Charlotte Garcia"/>
    <x v="2"/>
    <x v="3"/>
  </r>
  <r>
    <x v="4"/>
    <x v="113"/>
    <x v="2"/>
    <s v="High"/>
    <x v="465"/>
    <n v="120"/>
    <n v="12"/>
    <n v="12156"/>
    <n v="1580.28"/>
    <n v="10575.72"/>
    <n v="10.575719999999999"/>
    <n v="3039"/>
    <n v="7536.7199999999993"/>
    <n v="7.536719999999999"/>
    <d v="2022-08-17T00:00:00"/>
    <x v="2"/>
    <s v="Q3"/>
    <x v="1"/>
    <s v="Harper Martin"/>
    <x v="2"/>
    <x v="1"/>
  </r>
  <r>
    <x v="0"/>
    <x v="104"/>
    <x v="3"/>
    <s v="High"/>
    <x v="460"/>
    <n v="250"/>
    <n v="125"/>
    <n v="197875"/>
    <n v="25723.75"/>
    <n v="172151.25"/>
    <n v="172.15125"/>
    <n v="189960"/>
    <n v="-17808.75"/>
    <n v="-17.80875"/>
    <d v="2021-09-14T00:00:00"/>
    <x v="0"/>
    <s v="Q3"/>
    <x v="1"/>
    <s v="Jackson Turner"/>
    <x v="3"/>
    <x v="0"/>
  </r>
  <r>
    <x v="1"/>
    <x v="136"/>
    <x v="3"/>
    <s v="High"/>
    <x v="463"/>
    <n v="250"/>
    <n v="15"/>
    <n v="23475"/>
    <n v="3051.75"/>
    <n v="20423.25"/>
    <n v="20.423249999999999"/>
    <n v="15650"/>
    <n v="4773.25"/>
    <n v="4.77325"/>
    <d v="2022-06-21T00:00:00"/>
    <x v="11"/>
    <s v="Q2"/>
    <x v="1"/>
    <s v="Samuel Turner"/>
    <x v="3"/>
    <x v="0"/>
  </r>
  <r>
    <x v="0"/>
    <x v="142"/>
    <x v="5"/>
    <s v="High"/>
    <x v="311"/>
    <n v="260"/>
    <n v="125"/>
    <n v="207375"/>
    <n v="26958.75"/>
    <n v="180416.25"/>
    <n v="180.41624999999999"/>
    <n v="199080"/>
    <n v="-18663.75"/>
    <n v="-18.66375"/>
    <d v="2021-08-22T00:00:00"/>
    <x v="2"/>
    <s v="Q3"/>
    <x v="1"/>
    <s v="Aiden Garcia"/>
    <x v="5"/>
    <x v="6"/>
  </r>
  <r>
    <x v="3"/>
    <x v="64"/>
    <x v="5"/>
    <s v="High"/>
    <x v="467"/>
    <n v="260"/>
    <n v="7"/>
    <n v="8330"/>
    <n v="1082.9000000000001"/>
    <n v="7247.1"/>
    <n v="7.2471000000000005"/>
    <n v="5950"/>
    <n v="1297.1000000000004"/>
    <n v="1.2971000000000004"/>
    <d v="2022-02-17T00:00:00"/>
    <x v="4"/>
    <s v="Q1"/>
    <x v="1"/>
    <s v="Samuel Wilson"/>
    <x v="5"/>
    <x v="0"/>
  </r>
  <r>
    <x v="4"/>
    <x v="75"/>
    <x v="5"/>
    <s v="High"/>
    <x v="468"/>
    <n v="260"/>
    <n v="12"/>
    <n v="4920"/>
    <n v="639.6"/>
    <n v="4280.3999999999996"/>
    <n v="4.2803999999999993"/>
    <n v="1230"/>
    <n v="3050.3999999999996"/>
    <n v="3.0503999999999998"/>
    <d v="2022-01-22T00:00:00"/>
    <x v="1"/>
    <s v="Q1"/>
    <x v="1"/>
    <s v="Charlotte Garcia"/>
    <x v="5"/>
    <x v="3"/>
  </r>
  <r>
    <x v="3"/>
    <x v="65"/>
    <x v="4"/>
    <s v="High"/>
    <x v="469"/>
    <n v="3"/>
    <n v="20"/>
    <n v="51580"/>
    <n v="7221.2"/>
    <n v="44358.8"/>
    <n v="44.358800000000002"/>
    <n v="25790"/>
    <n v="18568.800000000003"/>
    <n v="18.568800000000003"/>
    <d v="2021-03-03T00:00:00"/>
    <x v="8"/>
    <s v="Q1"/>
    <x v="1"/>
    <s v="Harper Turner"/>
    <x v="4"/>
    <x v="1"/>
  </r>
  <r>
    <x v="3"/>
    <x v="56"/>
    <x v="4"/>
    <s v="High"/>
    <x v="123"/>
    <n v="3"/>
    <n v="20"/>
    <n v="34860"/>
    <n v="4880.3999999999996"/>
    <n v="29979.599999999999"/>
    <n v="29.979599999999998"/>
    <n v="17430"/>
    <n v="12549.599999999999"/>
    <n v="12.549599999999998"/>
    <d v="2022-09-21T00:00:00"/>
    <x v="0"/>
    <s v="Q3"/>
    <x v="1"/>
    <s v="Jackson Hill"/>
    <x v="4"/>
    <x v="0"/>
  </r>
  <r>
    <x v="3"/>
    <x v="47"/>
    <x v="4"/>
    <s v="High"/>
    <x v="470"/>
    <n v="3"/>
    <n v="7"/>
    <n v="1960"/>
    <n v="274.39999999999998"/>
    <n v="1685.6"/>
    <n v="1.6856"/>
    <n v="1400"/>
    <n v="285.59999999999991"/>
    <n v="0.28559999999999991"/>
    <d v="2021-11-07T00:00:00"/>
    <x v="6"/>
    <s v="Q4"/>
    <x v="1"/>
    <s v="Sofia Turner"/>
    <x v="4"/>
    <x v="7"/>
  </r>
  <r>
    <x v="3"/>
    <x v="58"/>
    <x v="0"/>
    <s v="High"/>
    <x v="471"/>
    <n v="5"/>
    <n v="7"/>
    <n v="2051"/>
    <n v="287.14"/>
    <n v="1763.8600000000001"/>
    <n v="1.7638600000000002"/>
    <n v="1465"/>
    <n v="298.86000000000013"/>
    <n v="0.29886000000000013"/>
    <d v="2021-05-03T00:00:00"/>
    <x v="10"/>
    <s v="Q2"/>
    <x v="1"/>
    <s v="Aiden Martin"/>
    <x v="0"/>
    <x v="2"/>
  </r>
  <r>
    <x v="1"/>
    <x v="37"/>
    <x v="1"/>
    <s v="High"/>
    <x v="472"/>
    <n v="10"/>
    <n v="15"/>
    <n v="4170"/>
    <n v="583.79999999999995"/>
    <n v="3586.2"/>
    <n v="3.5861999999999998"/>
    <n v="2780"/>
    <n v="806.19999999999982"/>
    <n v="0.80619999999999981"/>
    <d v="2021-09-23T00:00:00"/>
    <x v="0"/>
    <s v="Q3"/>
    <x v="1"/>
    <s v="Amelia Wilson"/>
    <x v="1"/>
    <x v="5"/>
  </r>
  <r>
    <x v="3"/>
    <x v="3"/>
    <x v="1"/>
    <s v="High"/>
    <x v="473"/>
    <n v="10"/>
    <n v="20"/>
    <n v="48560"/>
    <n v="6798.4"/>
    <n v="41761.599999999999"/>
    <n v="41.761600000000001"/>
    <n v="24280"/>
    <n v="17481.599999999999"/>
    <n v="17.4816"/>
    <d v="2021-11-29T00:00:00"/>
    <x v="6"/>
    <s v="Q4"/>
    <x v="1"/>
    <s v="Olivia Brown"/>
    <x v="1"/>
    <x v="3"/>
  </r>
  <r>
    <x v="1"/>
    <x v="25"/>
    <x v="1"/>
    <s v="High"/>
    <x v="474"/>
    <n v="10"/>
    <n v="15"/>
    <n v="26505"/>
    <n v="3710.7"/>
    <n v="22794.3"/>
    <n v="22.7943"/>
    <n v="17670"/>
    <n v="5124.2999999999993"/>
    <n v="5.124299999999999"/>
    <d v="2022-02-20T00:00:00"/>
    <x v="4"/>
    <s v="Q1"/>
    <x v="1"/>
    <s v="Avery Turner"/>
    <x v="1"/>
    <x v="1"/>
  </r>
  <r>
    <x v="4"/>
    <x v="24"/>
    <x v="1"/>
    <s v="High"/>
    <x v="475"/>
    <n v="10"/>
    <n v="12"/>
    <n v="16716"/>
    <n v="2340.2399999999998"/>
    <n v="14375.76"/>
    <n v="14.37576"/>
    <n v="4179"/>
    <n v="10196.76"/>
    <n v="10.196759999999999"/>
    <d v="2021-11-24T00:00:00"/>
    <x v="6"/>
    <s v="Q4"/>
    <x v="1"/>
    <s v="Alexander Perez"/>
    <x v="1"/>
    <x v="0"/>
  </r>
  <r>
    <x v="3"/>
    <x v="55"/>
    <x v="3"/>
    <s v="High"/>
    <x v="470"/>
    <n v="250"/>
    <n v="7"/>
    <n v="1960"/>
    <n v="274.39999999999998"/>
    <n v="1685.6"/>
    <n v="1.6856"/>
    <n v="1400"/>
    <n v="285.59999999999991"/>
    <n v="0.28559999999999991"/>
    <d v="2021-10-24T00:00:00"/>
    <x v="9"/>
    <s v="Q4"/>
    <x v="1"/>
    <s v="Amelia Perez"/>
    <x v="3"/>
    <x v="7"/>
  </r>
  <r>
    <x v="4"/>
    <x v="82"/>
    <x v="5"/>
    <s v="High"/>
    <x v="475"/>
    <n v="260"/>
    <n v="12"/>
    <n v="16716"/>
    <n v="2340.2399999999998"/>
    <n v="14375.76"/>
    <n v="14.37576"/>
    <n v="4179"/>
    <n v="10196.76"/>
    <n v="10.196759999999999"/>
    <d v="2022-11-30T00:00:00"/>
    <x v="6"/>
    <s v="Q4"/>
    <x v="1"/>
    <s v="Aiden Anderson"/>
    <x v="5"/>
    <x v="2"/>
  </r>
  <r>
    <x v="2"/>
    <x v="10"/>
    <x v="4"/>
    <s v="High"/>
    <x v="476"/>
    <n v="3"/>
    <n v="300"/>
    <n v="240300"/>
    <n v="33642"/>
    <n v="206658"/>
    <n v="206.65799999999999"/>
    <n v="200250"/>
    <n v="6408"/>
    <n v="6.4080000000000004"/>
    <d v="2021-02-10T00:00:00"/>
    <x v="4"/>
    <s v="Q1"/>
    <x v="1"/>
    <s v="Benjamin Martinez"/>
    <x v="4"/>
    <x v="2"/>
  </r>
  <r>
    <x v="2"/>
    <x v="145"/>
    <x v="4"/>
    <s v="High"/>
    <x v="285"/>
    <n v="3"/>
    <n v="300"/>
    <n v="448800"/>
    <n v="62832"/>
    <n v="385968"/>
    <n v="385.96800000000002"/>
    <n v="374000"/>
    <n v="11968"/>
    <n v="11.968"/>
    <d v="2021-02-26T00:00:00"/>
    <x v="4"/>
    <s v="Q1"/>
    <x v="1"/>
    <s v="Mia Turner"/>
    <x v="4"/>
    <x v="1"/>
  </r>
  <r>
    <x v="2"/>
    <x v="133"/>
    <x v="4"/>
    <s v="High"/>
    <x v="477"/>
    <n v="3"/>
    <n v="300"/>
    <n v="303000"/>
    <n v="42420"/>
    <n v="260580"/>
    <n v="260.58"/>
    <n v="252500"/>
    <n v="8080"/>
    <n v="8.08"/>
    <d v="2022-04-25T00:00:00"/>
    <x v="5"/>
    <s v="Q2"/>
    <x v="1"/>
    <s v="Mia Hill"/>
    <x v="4"/>
    <x v="5"/>
  </r>
  <r>
    <x v="1"/>
    <x v="106"/>
    <x v="4"/>
    <s v="High"/>
    <x v="139"/>
    <n v="3"/>
    <n v="15"/>
    <n v="22695"/>
    <n v="3177.3"/>
    <n v="19517.7"/>
    <n v="19.517700000000001"/>
    <n v="15130"/>
    <n v="4387.7000000000007"/>
    <n v="4.3877000000000006"/>
    <d v="2021-02-24T00:00:00"/>
    <x v="4"/>
    <s v="Q1"/>
    <x v="1"/>
    <s v="Aiden Hill"/>
    <x v="4"/>
    <x v="2"/>
  </r>
  <r>
    <x v="1"/>
    <x v="89"/>
    <x v="4"/>
    <s v="High"/>
    <x v="478"/>
    <n v="3"/>
    <n v="15"/>
    <n v="34500"/>
    <n v="4830"/>
    <n v="29670"/>
    <n v="29.67"/>
    <n v="23000"/>
    <n v="6670"/>
    <n v="6.67"/>
    <d v="2022-06-03T00:00:00"/>
    <x v="11"/>
    <s v="Q2"/>
    <x v="1"/>
    <s v="Harper Martin"/>
    <x v="4"/>
    <x v="1"/>
  </r>
  <r>
    <x v="3"/>
    <x v="42"/>
    <x v="0"/>
    <s v="High"/>
    <x v="479"/>
    <n v="5"/>
    <n v="350"/>
    <n v="779625"/>
    <n v="109147.5"/>
    <n v="670477.5"/>
    <n v="670.47749999999996"/>
    <n v="579150"/>
    <n v="91327.5"/>
    <n v="91.327500000000001"/>
    <d v="2021-05-13T00:00:00"/>
    <x v="10"/>
    <s v="Q2"/>
    <x v="1"/>
    <s v="Sebastian Phillips"/>
    <x v="0"/>
    <x v="2"/>
  </r>
  <r>
    <x v="3"/>
    <x v="36"/>
    <x v="0"/>
    <s v="High"/>
    <x v="480"/>
    <n v="5"/>
    <n v="350"/>
    <n v="419650"/>
    <n v="58751"/>
    <n v="360899"/>
    <n v="360.899"/>
    <n v="311740"/>
    <n v="49159"/>
    <n v="49.158999999999999"/>
    <d v="2021-07-01T00:00:00"/>
    <x v="3"/>
    <s v="Q3"/>
    <x v="1"/>
    <s v="Henry Martinez"/>
    <x v="0"/>
    <x v="4"/>
  </r>
  <r>
    <x v="3"/>
    <x v="42"/>
    <x v="0"/>
    <s v="High"/>
    <x v="481"/>
    <n v="5"/>
    <n v="350"/>
    <n v="70000"/>
    <n v="9800"/>
    <n v="60200"/>
    <n v="60.2"/>
    <n v="52000"/>
    <n v="8200"/>
    <n v="8.1999999999999993"/>
    <d v="2022-08-17T00:00:00"/>
    <x v="2"/>
    <s v="Q3"/>
    <x v="1"/>
    <s v="Sebastian Phillips"/>
    <x v="0"/>
    <x v="2"/>
  </r>
  <r>
    <x v="3"/>
    <x v="42"/>
    <x v="0"/>
    <s v="High"/>
    <x v="482"/>
    <n v="5"/>
    <n v="7"/>
    <n v="2716"/>
    <n v="380.24"/>
    <n v="2335.7600000000002"/>
    <n v="2.3357600000000001"/>
    <n v="1940"/>
    <n v="395.76000000000022"/>
    <n v="0.39576000000000022"/>
    <d v="2022-10-08T00:00:00"/>
    <x v="9"/>
    <s v="Q4"/>
    <x v="1"/>
    <s v="Sebastian Phillips"/>
    <x v="0"/>
    <x v="2"/>
  </r>
  <r>
    <x v="1"/>
    <x v="130"/>
    <x v="0"/>
    <s v="High"/>
    <x v="478"/>
    <n v="5"/>
    <n v="15"/>
    <n v="34500"/>
    <n v="4830"/>
    <n v="29670"/>
    <n v="29.67"/>
    <n v="23000"/>
    <n v="6670"/>
    <n v="6.67"/>
    <d v="2022-02-04T00:00:00"/>
    <x v="4"/>
    <s v="Q1"/>
    <x v="1"/>
    <s v="Aiden Hill"/>
    <x v="0"/>
    <x v="2"/>
  </r>
  <r>
    <x v="3"/>
    <x v="39"/>
    <x v="1"/>
    <s v="High"/>
    <x v="483"/>
    <n v="10"/>
    <n v="20"/>
    <n v="5200"/>
    <n v="728"/>
    <n v="4472"/>
    <n v="4.4720000000000004"/>
    <n v="2600"/>
    <n v="1872"/>
    <n v="1.8720000000000001"/>
    <d v="2021-09-23T00:00:00"/>
    <x v="0"/>
    <s v="Q3"/>
    <x v="1"/>
    <s v="Abigail Lewis"/>
    <x v="1"/>
    <x v="7"/>
  </r>
  <r>
    <x v="4"/>
    <x v="4"/>
    <x v="1"/>
    <s v="High"/>
    <x v="484"/>
    <n v="10"/>
    <n v="12"/>
    <n v="34968"/>
    <n v="4895.5200000000004"/>
    <n v="30072.48"/>
    <n v="30.072479999999999"/>
    <n v="8742"/>
    <n v="21330.48"/>
    <n v="21.330479999999998"/>
    <d v="2022-11-26T00:00:00"/>
    <x v="6"/>
    <s v="Q4"/>
    <x v="1"/>
    <s v="Liam Jones"/>
    <x v="1"/>
    <x v="4"/>
  </r>
  <r>
    <x v="3"/>
    <x v="51"/>
    <x v="1"/>
    <s v="High"/>
    <x v="485"/>
    <n v="10"/>
    <n v="7"/>
    <n v="12117"/>
    <n v="1696.38"/>
    <n v="10420.619999999999"/>
    <n v="10.42062"/>
    <n v="8655"/>
    <n v="1765.619999999999"/>
    <n v="1.7656199999999991"/>
    <d v="2021-12-17T00:00:00"/>
    <x v="7"/>
    <s v="Q4"/>
    <x v="1"/>
    <s v="Charlotte Martin"/>
    <x v="1"/>
    <x v="3"/>
  </r>
  <r>
    <x v="3"/>
    <x v="3"/>
    <x v="1"/>
    <s v="High"/>
    <x v="486"/>
    <n v="10"/>
    <n v="350"/>
    <n v="245000"/>
    <n v="34300"/>
    <n v="210700"/>
    <n v="210.7"/>
    <n v="182000"/>
    <n v="28700"/>
    <n v="28.7"/>
    <d v="2021-07-10T00:00:00"/>
    <x v="3"/>
    <s v="Q3"/>
    <x v="1"/>
    <s v="Olivia Brown"/>
    <x v="1"/>
    <x v="3"/>
  </r>
  <r>
    <x v="3"/>
    <x v="26"/>
    <x v="1"/>
    <s v="High"/>
    <x v="487"/>
    <n v="10"/>
    <n v="350"/>
    <n v="411950"/>
    <n v="57673"/>
    <n v="354277"/>
    <n v="354.27699999999999"/>
    <n v="306020"/>
    <n v="48257"/>
    <n v="48.256999999999998"/>
    <d v="2021-12-13T00:00:00"/>
    <x v="7"/>
    <s v="Q4"/>
    <x v="1"/>
    <s v="Michael Hill"/>
    <x v="1"/>
    <x v="2"/>
  </r>
  <r>
    <x v="0"/>
    <x v="29"/>
    <x v="2"/>
    <s v="High"/>
    <x v="488"/>
    <n v="120"/>
    <n v="125"/>
    <n v="196875"/>
    <n v="27562.5"/>
    <n v="169312.5"/>
    <n v="169.3125"/>
    <n v="189000"/>
    <n v="-19687.5"/>
    <n v="-19.6875"/>
    <d v="2022-10-08T00:00:00"/>
    <x v="9"/>
    <s v="Q4"/>
    <x v="1"/>
    <s v="Sophia Turner"/>
    <x v="2"/>
    <x v="5"/>
  </r>
  <r>
    <x v="3"/>
    <x v="40"/>
    <x v="2"/>
    <s v="High"/>
    <x v="489"/>
    <n v="120"/>
    <n v="20"/>
    <n v="12120"/>
    <n v="1696.8000000000002"/>
    <n v="10423.200000000001"/>
    <n v="10.423200000000001"/>
    <n v="6060"/>
    <n v="4363.2000000000007"/>
    <n v="4.3632000000000009"/>
    <d v="2022-09-14T00:00:00"/>
    <x v="0"/>
    <s v="Q3"/>
    <x v="1"/>
    <s v="Aiden Clark"/>
    <x v="2"/>
    <x v="0"/>
  </r>
  <r>
    <x v="2"/>
    <x v="85"/>
    <x v="2"/>
    <s v="High"/>
    <x v="335"/>
    <n v="120"/>
    <n v="300"/>
    <n v="738000"/>
    <n v="103320"/>
    <n v="634680"/>
    <n v="634.67999999999995"/>
    <n v="615000"/>
    <n v="19680"/>
    <n v="19.68"/>
    <d v="2021-01-20T00:00:00"/>
    <x v="1"/>
    <s v="Q1"/>
    <x v="1"/>
    <s v="Mia Hill"/>
    <x v="2"/>
    <x v="5"/>
  </r>
  <r>
    <x v="3"/>
    <x v="33"/>
    <x v="3"/>
    <s v="High"/>
    <x v="490"/>
    <n v="250"/>
    <n v="7"/>
    <n v="20321"/>
    <n v="2844.94"/>
    <n v="17476.060000000001"/>
    <n v="17.47606"/>
    <n v="14515"/>
    <n v="2961.0600000000013"/>
    <n v="2.9610600000000011"/>
    <d v="2022-02-07T00:00:00"/>
    <x v="4"/>
    <s v="Q1"/>
    <x v="1"/>
    <s v="Charlotte Davis"/>
    <x v="3"/>
    <x v="1"/>
  </r>
  <r>
    <x v="2"/>
    <x v="74"/>
    <x v="3"/>
    <s v="High"/>
    <x v="491"/>
    <n v="250"/>
    <n v="300"/>
    <n v="762300"/>
    <n v="106722"/>
    <n v="655578"/>
    <n v="655.57799999999997"/>
    <n v="635250"/>
    <n v="20328"/>
    <n v="20.327999999999999"/>
    <d v="2021-07-09T00:00:00"/>
    <x v="3"/>
    <s v="Q3"/>
    <x v="1"/>
    <s v="Logan Martin"/>
    <x v="3"/>
    <x v="2"/>
  </r>
  <r>
    <x v="2"/>
    <x v="62"/>
    <x v="3"/>
    <s v="High"/>
    <x v="285"/>
    <n v="250"/>
    <n v="300"/>
    <n v="448800"/>
    <n v="62832"/>
    <n v="385968"/>
    <n v="385.96800000000002"/>
    <n v="374000"/>
    <n v="11968"/>
    <n v="11.968"/>
    <d v="2022-08-25T00:00:00"/>
    <x v="2"/>
    <s v="Q3"/>
    <x v="1"/>
    <s v="Logan Clark"/>
    <x v="3"/>
    <x v="6"/>
  </r>
  <r>
    <x v="2"/>
    <x v="74"/>
    <x v="3"/>
    <s v="High"/>
    <x v="477"/>
    <n v="250"/>
    <n v="300"/>
    <n v="303000"/>
    <n v="42420"/>
    <n v="260580"/>
    <n v="260.58"/>
    <n v="252500"/>
    <n v="8080"/>
    <n v="8.08"/>
    <d v="2022-05-16T00:00:00"/>
    <x v="10"/>
    <s v="Q2"/>
    <x v="1"/>
    <s v="Logan Martin"/>
    <x v="3"/>
    <x v="2"/>
  </r>
  <r>
    <x v="2"/>
    <x v="127"/>
    <x v="5"/>
    <s v="High"/>
    <x v="138"/>
    <n v="260"/>
    <n v="300"/>
    <n v="266400"/>
    <n v="37296"/>
    <n v="229104"/>
    <n v="229.10400000000001"/>
    <n v="222000"/>
    <n v="7104"/>
    <n v="7.1040000000000001"/>
    <d v="2021-11-06T00:00:00"/>
    <x v="6"/>
    <s v="Q4"/>
    <x v="1"/>
    <s v="Amelia Hill"/>
    <x v="5"/>
    <x v="7"/>
  </r>
  <r>
    <x v="0"/>
    <x v="147"/>
    <x v="5"/>
    <s v="High"/>
    <x v="222"/>
    <n v="260"/>
    <n v="125"/>
    <n v="355500"/>
    <n v="49770"/>
    <n v="305730"/>
    <n v="305.73"/>
    <n v="341280"/>
    <n v="-35550"/>
    <n v="-35.549999999999997"/>
    <d v="2021-09-19T00:00:00"/>
    <x v="0"/>
    <s v="Q3"/>
    <x v="1"/>
    <s v="Charlotte Garcia"/>
    <x v="5"/>
    <x v="3"/>
  </r>
  <r>
    <x v="4"/>
    <x v="82"/>
    <x v="5"/>
    <s v="High"/>
    <x v="492"/>
    <n v="260"/>
    <n v="12"/>
    <n v="29700"/>
    <n v="4158"/>
    <n v="25542"/>
    <n v="25.542000000000002"/>
    <n v="7425"/>
    <n v="18117"/>
    <n v="18.117000000000001"/>
    <d v="2021-06-10T00:00:00"/>
    <x v="11"/>
    <s v="Q2"/>
    <x v="1"/>
    <s v="Aiden Anderson"/>
    <x v="5"/>
    <x v="2"/>
  </r>
  <r>
    <x v="4"/>
    <x v="17"/>
    <x v="5"/>
    <s v="High"/>
    <x v="484"/>
    <n v="260"/>
    <n v="12"/>
    <n v="34968"/>
    <n v="4895.5200000000004"/>
    <n v="30072.48"/>
    <n v="30.072479999999999"/>
    <n v="8742"/>
    <n v="21330.48"/>
    <n v="21.330479999999998"/>
    <d v="2022-06-16T00:00:00"/>
    <x v="11"/>
    <s v="Q2"/>
    <x v="1"/>
    <s v="Amelia Garcia"/>
    <x v="5"/>
    <x v="1"/>
  </r>
  <r>
    <x v="3"/>
    <x v="64"/>
    <x v="5"/>
    <s v="High"/>
    <x v="485"/>
    <n v="260"/>
    <n v="7"/>
    <n v="12117"/>
    <n v="1696.38"/>
    <n v="10420.619999999999"/>
    <n v="10.42062"/>
    <n v="8655"/>
    <n v="1765.619999999999"/>
    <n v="1.7656199999999991"/>
    <d v="2021-04-18T00:00:00"/>
    <x v="5"/>
    <s v="Q2"/>
    <x v="1"/>
    <s v="Samuel Wilson"/>
    <x v="5"/>
    <x v="0"/>
  </r>
  <r>
    <x v="0"/>
    <x v="84"/>
    <x v="4"/>
    <s v="High"/>
    <x v="493"/>
    <n v="3"/>
    <n v="125"/>
    <n v="146750"/>
    <n v="22012.5"/>
    <n v="124737.5"/>
    <n v="124.7375"/>
    <n v="140880"/>
    <n v="-16142.5"/>
    <n v="-16.142499999999998"/>
    <d v="2022-06-02T00:00:00"/>
    <x v="11"/>
    <s v="Q2"/>
    <x v="1"/>
    <s v="Benjamin Garcia"/>
    <x v="4"/>
    <x v="4"/>
  </r>
  <r>
    <x v="0"/>
    <x v="57"/>
    <x v="4"/>
    <s v="High"/>
    <x v="494"/>
    <n v="3"/>
    <n v="125"/>
    <n v="345875"/>
    <n v="51881.25"/>
    <n v="293993.75"/>
    <n v="293.99374999999998"/>
    <n v="332040"/>
    <n v="-38046.25"/>
    <n v="-38.046250000000001"/>
    <d v="2022-12-31T00:00:00"/>
    <x v="7"/>
    <s v="Q4"/>
    <x v="1"/>
    <s v="Abigail Phillips"/>
    <x v="4"/>
    <x v="1"/>
  </r>
  <r>
    <x v="0"/>
    <x v="57"/>
    <x v="4"/>
    <s v="High"/>
    <x v="495"/>
    <n v="3"/>
    <n v="125"/>
    <n v="135625"/>
    <n v="20343.75"/>
    <n v="115281.25"/>
    <n v="115.28125"/>
    <n v="130200"/>
    <n v="-14918.75"/>
    <n v="-14.918749999999999"/>
    <d v="2022-06-18T00:00:00"/>
    <x v="11"/>
    <s v="Q2"/>
    <x v="1"/>
    <s v="Abigail Phillips"/>
    <x v="4"/>
    <x v="1"/>
  </r>
  <r>
    <x v="2"/>
    <x v="49"/>
    <x v="0"/>
    <s v="High"/>
    <x v="496"/>
    <n v="5"/>
    <n v="300"/>
    <n v="163800"/>
    <n v="24570"/>
    <n v="139230"/>
    <n v="139.22999999999999"/>
    <n v="136500"/>
    <n v="2730"/>
    <n v="2.73"/>
    <d v="2022-01-14T00:00:00"/>
    <x v="1"/>
    <s v="Q1"/>
    <x v="1"/>
    <s v="Mia Hill"/>
    <x v="0"/>
    <x v="1"/>
  </r>
  <r>
    <x v="3"/>
    <x v="71"/>
    <x v="1"/>
    <s v="High"/>
    <x v="497"/>
    <n v="10"/>
    <n v="20"/>
    <n v="23160"/>
    <n v="3474"/>
    <n v="19686"/>
    <n v="19.686"/>
    <n v="11580"/>
    <n v="8106"/>
    <n v="8.1059999999999999"/>
    <d v="2022-05-18T00:00:00"/>
    <x v="10"/>
    <s v="Q2"/>
    <x v="1"/>
    <s v="Emily Hill"/>
    <x v="1"/>
    <x v="7"/>
  </r>
  <r>
    <x v="1"/>
    <x v="5"/>
    <x v="1"/>
    <s v="High"/>
    <x v="498"/>
    <n v="10"/>
    <n v="15"/>
    <n v="24210"/>
    <n v="3631.5"/>
    <n v="20578.5"/>
    <n v="20.578499999999998"/>
    <n v="16140"/>
    <n v="4438.5"/>
    <n v="4.4385000000000003"/>
    <d v="2022-10-10T00:00:00"/>
    <x v="9"/>
    <s v="Q4"/>
    <x v="1"/>
    <s v="Ava Davis"/>
    <x v="1"/>
    <x v="5"/>
  </r>
  <r>
    <x v="3"/>
    <x v="39"/>
    <x v="1"/>
    <s v="High"/>
    <x v="499"/>
    <n v="10"/>
    <n v="7"/>
    <n v="17745"/>
    <n v="2661.75"/>
    <n v="15083.25"/>
    <n v="15.08325"/>
    <n v="12675"/>
    <n v="2408.25"/>
    <n v="2.4082499999999998"/>
    <d v="2022-03-21T00:00:00"/>
    <x v="8"/>
    <s v="Q1"/>
    <x v="1"/>
    <s v="Abigail Lewis"/>
    <x v="1"/>
    <x v="7"/>
  </r>
  <r>
    <x v="3"/>
    <x v="39"/>
    <x v="1"/>
    <s v="High"/>
    <x v="32"/>
    <n v="10"/>
    <n v="350"/>
    <n v="997850"/>
    <n v="149677.5"/>
    <n v="848172.5"/>
    <n v="848.17250000000001"/>
    <n v="741260"/>
    <n v="106912.5"/>
    <n v="106.91249999999999"/>
    <d v="2021-03-13T00:00:00"/>
    <x v="8"/>
    <s v="Q1"/>
    <x v="1"/>
    <s v="Abigail Lewis"/>
    <x v="1"/>
    <x v="7"/>
  </r>
  <r>
    <x v="1"/>
    <x v="5"/>
    <x v="1"/>
    <s v="High"/>
    <x v="500"/>
    <n v="10"/>
    <n v="15"/>
    <n v="38385"/>
    <n v="5757.75"/>
    <n v="32627.25"/>
    <n v="32.627249999999997"/>
    <n v="25590"/>
    <n v="7037.25"/>
    <n v="7.0372500000000002"/>
    <d v="2022-10-06T00:00:00"/>
    <x v="9"/>
    <s v="Q4"/>
    <x v="1"/>
    <s v="Ava Davis"/>
    <x v="1"/>
    <x v="5"/>
  </r>
  <r>
    <x v="0"/>
    <x v="22"/>
    <x v="1"/>
    <s v="High"/>
    <x v="495"/>
    <n v="10"/>
    <n v="125"/>
    <n v="135625"/>
    <n v="20343.75"/>
    <n v="115281.25"/>
    <n v="115.28125"/>
    <n v="130200"/>
    <n v="-14918.75"/>
    <n v="-14.918749999999999"/>
    <d v="2021-12-30T00:00:00"/>
    <x v="7"/>
    <s v="Q4"/>
    <x v="1"/>
    <s v="Sebastian Lee"/>
    <x v="1"/>
    <x v="6"/>
  </r>
  <r>
    <x v="1"/>
    <x v="37"/>
    <x v="1"/>
    <s v="High"/>
    <x v="501"/>
    <n v="10"/>
    <n v="15"/>
    <n v="17625"/>
    <n v="2643.75"/>
    <n v="14981.25"/>
    <n v="14.981249999999999"/>
    <n v="11750"/>
    <n v="3231.25"/>
    <n v="3.2312500000000002"/>
    <d v="2021-07-16T00:00:00"/>
    <x v="3"/>
    <s v="Q3"/>
    <x v="1"/>
    <s v="Amelia Wilson"/>
    <x v="1"/>
    <x v="5"/>
  </r>
  <r>
    <x v="4"/>
    <x v="4"/>
    <x v="1"/>
    <s v="High"/>
    <x v="502"/>
    <n v="10"/>
    <n v="12"/>
    <n v="10968"/>
    <n v="1645.2"/>
    <n v="9322.7999999999993"/>
    <n v="9.3227999999999991"/>
    <n v="2742"/>
    <n v="6580.7999999999993"/>
    <n v="6.5807999999999991"/>
    <d v="2021-11-16T00:00:00"/>
    <x v="6"/>
    <s v="Q4"/>
    <x v="1"/>
    <s v="Liam Jones"/>
    <x v="1"/>
    <x v="4"/>
  </r>
  <r>
    <x v="3"/>
    <x v="51"/>
    <x v="1"/>
    <s v="High"/>
    <x v="471"/>
    <n v="10"/>
    <n v="20"/>
    <n v="5860"/>
    <n v="879"/>
    <n v="4981"/>
    <n v="4.9809999999999999"/>
    <n v="2930"/>
    <n v="2051"/>
    <n v="2.0510000000000002"/>
    <d v="2021-10-15T00:00:00"/>
    <x v="9"/>
    <s v="Q4"/>
    <x v="1"/>
    <s v="Charlotte Martin"/>
    <x v="1"/>
    <x v="3"/>
  </r>
  <r>
    <x v="4"/>
    <x v="123"/>
    <x v="2"/>
    <s v="High"/>
    <x v="503"/>
    <n v="120"/>
    <n v="12"/>
    <n v="6000"/>
    <n v="900"/>
    <n v="5100"/>
    <n v="5.0999999999999996"/>
    <n v="1500"/>
    <n v="3600"/>
    <n v="3.6"/>
    <d v="2022-02-07T00:00:00"/>
    <x v="4"/>
    <s v="Q1"/>
    <x v="1"/>
    <s v="Charlotte Garcia"/>
    <x v="2"/>
    <x v="3"/>
  </r>
  <r>
    <x v="1"/>
    <x v="149"/>
    <x v="2"/>
    <s v="High"/>
    <x v="504"/>
    <n v="120"/>
    <n v="15"/>
    <n v="42390"/>
    <n v="6358.5"/>
    <n v="36031.5"/>
    <n v="36.031500000000001"/>
    <n v="28260"/>
    <n v="7771.5"/>
    <n v="7.7714999999999996"/>
    <d v="2022-11-13T00:00:00"/>
    <x v="6"/>
    <s v="Q4"/>
    <x v="1"/>
    <s v="Harper Phillips"/>
    <x v="2"/>
    <x v="5"/>
  </r>
  <r>
    <x v="0"/>
    <x v="52"/>
    <x v="2"/>
    <s v="High"/>
    <x v="11"/>
    <n v="120"/>
    <n v="125"/>
    <n v="82875"/>
    <n v="12431.25"/>
    <n v="70443.75"/>
    <n v="70.443749999999994"/>
    <n v="79560"/>
    <n v="-9116.25"/>
    <n v="-9.1162500000000009"/>
    <d v="2021-04-19T00:00:00"/>
    <x v="5"/>
    <s v="Q2"/>
    <x v="1"/>
    <s v="Samuel Hill"/>
    <x v="2"/>
    <x v="4"/>
  </r>
  <r>
    <x v="4"/>
    <x v="131"/>
    <x v="2"/>
    <s v="High"/>
    <x v="502"/>
    <n v="120"/>
    <n v="12"/>
    <n v="10968"/>
    <n v="1645.2"/>
    <n v="9322.7999999999993"/>
    <n v="9.3227999999999991"/>
    <n v="2742"/>
    <n v="6580.7999999999993"/>
    <n v="6.5807999999999991"/>
    <d v="2022-05-12T00:00:00"/>
    <x v="10"/>
    <s v="Q2"/>
    <x v="1"/>
    <s v="Emily Martin"/>
    <x v="2"/>
    <x v="3"/>
  </r>
  <r>
    <x v="3"/>
    <x v="54"/>
    <x v="3"/>
    <s v="High"/>
    <x v="505"/>
    <n v="250"/>
    <n v="20"/>
    <n v="17310"/>
    <n v="2596.5"/>
    <n v="14713.5"/>
    <n v="14.7135"/>
    <n v="8655"/>
    <n v="6058.5"/>
    <n v="6.0585000000000004"/>
    <d v="2022-06-24T00:00:00"/>
    <x v="11"/>
    <s v="Q2"/>
    <x v="1"/>
    <s v="Henry Turner"/>
    <x v="3"/>
    <x v="6"/>
  </r>
  <r>
    <x v="1"/>
    <x v="38"/>
    <x v="3"/>
    <s v="High"/>
    <x v="506"/>
    <n v="250"/>
    <n v="15"/>
    <n v="7380"/>
    <n v="1107"/>
    <n v="6273"/>
    <n v="6.2729999999999997"/>
    <n v="4920"/>
    <n v="1353"/>
    <n v="1.353"/>
    <d v="2021-10-15T00:00:00"/>
    <x v="9"/>
    <s v="Q4"/>
    <x v="1"/>
    <s v="Jackson Turner"/>
    <x v="3"/>
    <x v="6"/>
  </r>
  <r>
    <x v="1"/>
    <x v="38"/>
    <x v="3"/>
    <s v="High"/>
    <x v="501"/>
    <n v="250"/>
    <n v="15"/>
    <n v="17625"/>
    <n v="2643.75"/>
    <n v="14981.25"/>
    <n v="14.981249999999999"/>
    <n v="11750"/>
    <n v="3231.25"/>
    <n v="3.2312500000000002"/>
    <d v="2022-04-09T00:00:00"/>
    <x v="5"/>
    <s v="Q2"/>
    <x v="1"/>
    <s v="Jackson Turner"/>
    <x v="3"/>
    <x v="6"/>
  </r>
  <r>
    <x v="0"/>
    <x v="129"/>
    <x v="3"/>
    <s v="High"/>
    <x v="277"/>
    <n v="250"/>
    <n v="125"/>
    <n v="69000"/>
    <n v="10350"/>
    <n v="58650"/>
    <n v="58.65"/>
    <n v="66240"/>
    <n v="-7590"/>
    <n v="-7.59"/>
    <d v="2022-12-27T00:00:00"/>
    <x v="7"/>
    <s v="Q4"/>
    <x v="1"/>
    <s v="Abigail Phillips"/>
    <x v="3"/>
    <x v="1"/>
  </r>
  <r>
    <x v="3"/>
    <x v="7"/>
    <x v="3"/>
    <s v="High"/>
    <x v="471"/>
    <n v="250"/>
    <n v="20"/>
    <n v="5860"/>
    <n v="879"/>
    <n v="4981"/>
    <n v="4.9809999999999999"/>
    <n v="2930"/>
    <n v="2051"/>
    <n v="2.0510000000000002"/>
    <d v="2021-12-10T00:00:00"/>
    <x v="7"/>
    <s v="Q4"/>
    <x v="1"/>
    <s v="Isabella Wilson"/>
    <x v="3"/>
    <x v="7"/>
  </r>
  <r>
    <x v="2"/>
    <x v="148"/>
    <x v="5"/>
    <s v="High"/>
    <x v="492"/>
    <n v="260"/>
    <n v="300"/>
    <n v="742500"/>
    <n v="111375"/>
    <n v="631125"/>
    <n v="631.125"/>
    <n v="618750"/>
    <n v="12375"/>
    <n v="12.375"/>
    <d v="2021-03-28T00:00:00"/>
    <x v="8"/>
    <s v="Q1"/>
    <x v="1"/>
    <s v="Samuel Hill"/>
    <x v="5"/>
    <x v="4"/>
  </r>
  <r>
    <x v="2"/>
    <x v="126"/>
    <x v="5"/>
    <s v="High"/>
    <x v="496"/>
    <n v="260"/>
    <n v="300"/>
    <n v="163800"/>
    <n v="24570"/>
    <n v="139230"/>
    <n v="139.22999999999999"/>
    <n v="136500"/>
    <n v="2730"/>
    <n v="2.73"/>
    <d v="2021-12-16T00:00:00"/>
    <x v="7"/>
    <s v="Q4"/>
    <x v="1"/>
    <s v="Henry Martin"/>
    <x v="5"/>
    <x v="6"/>
  </r>
  <r>
    <x v="3"/>
    <x v="48"/>
    <x v="0"/>
    <s v="High"/>
    <x v="507"/>
    <n v="5"/>
    <n v="7"/>
    <n v="9576"/>
    <n v="1436.4"/>
    <n v="8139.6"/>
    <n v="8.1395999999999997"/>
    <n v="6840"/>
    <n v="1299.6000000000004"/>
    <n v="1.2996000000000003"/>
    <d v="2022-04-22T00:00:00"/>
    <x v="5"/>
    <s v="Q2"/>
    <x v="1"/>
    <s v="Elijah Perez"/>
    <x v="0"/>
    <x v="0"/>
  </r>
  <r>
    <x v="3"/>
    <x v="3"/>
    <x v="1"/>
    <s v="High"/>
    <x v="508"/>
    <n v="10"/>
    <n v="7"/>
    <n v="5061"/>
    <n v="759.15000000000009"/>
    <n v="4301.8500000000004"/>
    <n v="4.30185"/>
    <n v="3615"/>
    <n v="686.85000000000014"/>
    <n v="0.68685000000000018"/>
    <d v="2022-01-28T00:00:00"/>
    <x v="1"/>
    <s v="Q1"/>
    <x v="1"/>
    <s v="Olivia Brown"/>
    <x v="1"/>
    <x v="3"/>
  </r>
  <r>
    <x v="4"/>
    <x v="146"/>
    <x v="3"/>
    <s v="High"/>
    <x v="509"/>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3A2869-422D-454D-A837-6EFB62F3A6FC}" name="PivotTable14" cacheId="2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location ref="AO4:AP10" firstHeaderRow="1" firstDataRow="1" firstDataCol="1"/>
  <pivotFields count="21">
    <pivotField showAll="0"/>
    <pivotField showAll="0"/>
    <pivotField showAll="0"/>
    <pivotField showAll="0"/>
    <pivotField dataField="1" numFmtId="164"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h="1" x="1"/>
        <item x="4"/>
        <item h="1" x="8"/>
        <item h="1" x="5"/>
        <item h="1" x="10"/>
        <item h="1" x="11"/>
        <item h="1" x="3"/>
        <item h="1" x="2"/>
        <item h="1" x="0"/>
        <item h="1" x="9"/>
        <item h="1" x="6"/>
        <item h="1"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25">
      <pivotArea outline="0" fieldPosition="0">
        <references count="1">
          <reference field="4294967294" count="1">
            <x v="0"/>
          </reference>
        </references>
      </pivotArea>
    </format>
    <format dxfId="19">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9" count="1" selected="0">
            <x v="0"/>
          </reference>
        </references>
      </pivotArea>
    </chartFormat>
    <chartFormat chart="5" format="10">
      <pivotArea type="data" outline="0" fieldPosition="0">
        <references count="2">
          <reference field="4294967294" count="1" selected="0">
            <x v="0"/>
          </reference>
          <reference field="19" count="1" selected="0">
            <x v="1"/>
          </reference>
        </references>
      </pivotArea>
    </chartFormat>
    <chartFormat chart="5" format="11">
      <pivotArea type="data" outline="0" fieldPosition="0">
        <references count="2">
          <reference field="4294967294" count="1" selected="0">
            <x v="0"/>
          </reference>
          <reference field="19" count="1" selected="0">
            <x v="2"/>
          </reference>
        </references>
      </pivotArea>
    </chartFormat>
    <chartFormat chart="5" format="12">
      <pivotArea type="data" outline="0" fieldPosition="0">
        <references count="2">
          <reference field="4294967294" count="1" selected="0">
            <x v="0"/>
          </reference>
          <reference field="19" count="1" selected="0">
            <x v="3"/>
          </reference>
        </references>
      </pivotArea>
    </chartFormat>
    <chartFormat chart="5" format="13">
      <pivotArea type="data" outline="0" fieldPosition="0">
        <references count="2">
          <reference field="4294967294" count="1" selected="0">
            <x v="0"/>
          </reference>
          <reference field="19" count="1" selected="0">
            <x v="4"/>
          </reference>
        </references>
      </pivotArea>
    </chartFormat>
    <chartFormat chart="5"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147079-E6B4-4CB8-9EEB-55A29D66DF57}" name="PivotTable13" cacheId="2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fieldListSortAscending="1">
  <location ref="AL4:AM30"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defaultSubtotal="0">
      <items count="2">
        <item x="0"/>
        <item x="1"/>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70"/>
  </dataFields>
  <formats count="1">
    <format dxfId="32">
      <pivotArea outline="0" collapsedLevelsAreSubtotals="1" fieldPosition="0"/>
    </format>
  </formats>
  <chartFormats count="4">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A94763-9D75-4EB7-9A32-60C9EBC6D09E}" name="PivotTable8" cacheId="2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fieldListSortAscending="1">
  <location ref="AF4:AG9" firstHeaderRow="1" firstDataRow="1" firstDataCol="1"/>
  <pivotFields count="21">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pivotField showAll="0"/>
    <pivotField showAll="0"/>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9">
    <format dxfId="41">
      <pivotArea outline="0" collapsedLevelsAreSubtotals="1" fieldPosition="0"/>
    </format>
    <format dxfId="40">
      <pivotArea outline="0" collapsedLevelsAreSubtotals="1" fieldPosition="0"/>
    </format>
    <format dxfId="39">
      <pivotArea outline="0" collapsedLevelsAreSubtotals="1" fieldPosition="0"/>
    </format>
    <format dxfId="38">
      <pivotArea outline="0" collapsedLevelsAreSubtotals="1" fieldPosition="0"/>
    </format>
    <format dxfId="37">
      <pivotArea outline="0" collapsedLevelsAreSubtotals="1" fieldPosition="0"/>
    </format>
    <format dxfId="36">
      <pivotArea outline="0" collapsedLevelsAreSubtotals="1" fieldPosition="0"/>
    </format>
    <format dxfId="35">
      <pivotArea outline="0" collapsedLevelsAreSubtotals="1" fieldPosition="0"/>
    </format>
    <format dxfId="34">
      <pivotArea outline="0" collapsedLevelsAreSubtotals="1" fieldPosition="0"/>
    </format>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AC1F7F-CFD3-401A-9188-0C6E61ECD85B}" name="PivotTable7" cacheId="2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0">
  <location ref="AC4:AD12"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pivotField showAll="0"/>
    <pivotField showAll="0"/>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3">
    <format dxfId="44">
      <pivotArea dataOnly="0" labelOnly="1" outline="0" axis="axisValues" fieldPosition="0"/>
    </format>
    <format dxfId="43">
      <pivotArea outline="0" fieldPosition="0">
        <references count="1">
          <reference field="4294967294" count="1">
            <x v="0"/>
          </reference>
        </references>
      </pivotArea>
    </format>
    <format dxfId="42">
      <pivotArea outline="0" collapsedLevelsAreSubtotals="1" fieldPosition="0"/>
    </format>
  </formats>
  <chartFormats count="1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0" count="1" selected="0">
            <x v="0"/>
          </reference>
        </references>
      </pivotArea>
    </chartFormat>
    <chartFormat chart="1" format="3">
      <pivotArea type="data" outline="0" fieldPosition="0">
        <references count="2">
          <reference field="4294967294" count="1" selected="0">
            <x v="0"/>
          </reference>
          <reference field="20" count="1" selected="0">
            <x v="1"/>
          </reference>
        </references>
      </pivotArea>
    </chartFormat>
    <chartFormat chart="1" format="4">
      <pivotArea type="data" outline="0" fieldPosition="0">
        <references count="2">
          <reference field="4294967294" count="1" selected="0">
            <x v="0"/>
          </reference>
          <reference field="20" count="1" selected="0">
            <x v="2"/>
          </reference>
        </references>
      </pivotArea>
    </chartFormat>
    <chartFormat chart="1" format="5">
      <pivotArea type="data" outline="0" fieldPosition="0">
        <references count="2">
          <reference field="4294967294" count="1" selected="0">
            <x v="0"/>
          </reference>
          <reference field="20" count="1" selected="0">
            <x v="3"/>
          </reference>
        </references>
      </pivotArea>
    </chartFormat>
    <chartFormat chart="1" format="6">
      <pivotArea type="data" outline="0" fieldPosition="0">
        <references count="2">
          <reference field="4294967294" count="1" selected="0">
            <x v="0"/>
          </reference>
          <reference field="20" count="1" selected="0">
            <x v="4"/>
          </reference>
        </references>
      </pivotArea>
    </chartFormat>
    <chartFormat chart="1" format="7">
      <pivotArea type="data" outline="0" fieldPosition="0">
        <references count="2">
          <reference field="4294967294" count="1" selected="0">
            <x v="0"/>
          </reference>
          <reference field="20" count="1" selected="0">
            <x v="5"/>
          </reference>
        </references>
      </pivotArea>
    </chartFormat>
    <chartFormat chart="1" format="8">
      <pivotArea type="data" outline="0" fieldPosition="0">
        <references count="2">
          <reference field="4294967294" count="1" selected="0">
            <x v="0"/>
          </reference>
          <reference field="20" count="1" selected="0">
            <x v="6"/>
          </reference>
        </references>
      </pivotArea>
    </chartFormat>
    <chartFormat chart="1" format="9">
      <pivotArea type="data" outline="0" fieldPosition="0">
        <references count="2">
          <reference field="4294967294" count="1" selected="0">
            <x v="0"/>
          </reference>
          <reference field="20" count="1" selected="0">
            <x v="7"/>
          </reference>
        </references>
      </pivotArea>
    </chartFormat>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20" count="1" selected="0">
            <x v="0"/>
          </reference>
        </references>
      </pivotArea>
    </chartFormat>
    <chartFormat chart="9" format="12">
      <pivotArea type="data" outline="0" fieldPosition="0">
        <references count="2">
          <reference field="4294967294" count="1" selected="0">
            <x v="0"/>
          </reference>
          <reference field="20" count="1" selected="0">
            <x v="1"/>
          </reference>
        </references>
      </pivotArea>
    </chartFormat>
    <chartFormat chart="9" format="13">
      <pivotArea type="data" outline="0" fieldPosition="0">
        <references count="2">
          <reference field="4294967294" count="1" selected="0">
            <x v="0"/>
          </reference>
          <reference field="20" count="1" selected="0">
            <x v="2"/>
          </reference>
        </references>
      </pivotArea>
    </chartFormat>
    <chartFormat chart="9" format="14">
      <pivotArea type="data" outline="0" fieldPosition="0">
        <references count="2">
          <reference field="4294967294" count="1" selected="0">
            <x v="0"/>
          </reference>
          <reference field="20" count="1" selected="0">
            <x v="3"/>
          </reference>
        </references>
      </pivotArea>
    </chartFormat>
    <chartFormat chart="9" format="15">
      <pivotArea type="data" outline="0" fieldPosition="0">
        <references count="2">
          <reference field="4294967294" count="1" selected="0">
            <x v="0"/>
          </reference>
          <reference field="20" count="1" selected="0">
            <x v="4"/>
          </reference>
        </references>
      </pivotArea>
    </chartFormat>
    <chartFormat chart="9" format="16">
      <pivotArea type="data" outline="0" fieldPosition="0">
        <references count="2">
          <reference field="4294967294" count="1" selected="0">
            <x v="0"/>
          </reference>
          <reference field="20" count="1" selected="0">
            <x v="5"/>
          </reference>
        </references>
      </pivotArea>
    </chartFormat>
    <chartFormat chart="9" format="17">
      <pivotArea type="data" outline="0" fieldPosition="0">
        <references count="2">
          <reference field="4294967294" count="1" selected="0">
            <x v="0"/>
          </reference>
          <reference field="20" count="1" selected="0">
            <x v="6"/>
          </reference>
        </references>
      </pivotArea>
    </chartFormat>
    <chartFormat chart="9"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3545E5-4836-4135-A29C-7C7FD9B78D7C}" name="PivotTable4" cacheId="2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fieldListSortAscending="1">
  <location ref="S5:T155"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pivotField showAll="0"/>
    <pivotField showAll="0"/>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70"/>
  </dataFields>
  <formats count="2">
    <format dxfId="46">
      <pivotArea outline="0" collapsedLevelsAreSubtotals="1" fieldPosition="0"/>
    </format>
    <format dxfId="4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BFEF42-46C0-42BA-A981-EAFEA4BEA8DA}" name="PivotTable3" cacheId="2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fieldListSortAscending="1">
  <location ref="M5:O17" firstHeaderRow="0"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47">
      <pivotArea outline="0" collapsedLevelsAreSubtotals="1" fieldPosition="0"/>
    </format>
  </formats>
  <chartFormats count="1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7"/>
          </reference>
        </references>
      </pivotArea>
    </chartFormat>
    <chartFormat chart="3" format="7">
      <pivotArea type="data" outline="0" fieldPosition="0">
        <references count="2">
          <reference field="4294967294" count="1" selected="0">
            <x v="1"/>
          </reference>
          <reference field="15" count="1" selected="0">
            <x v="0"/>
          </reference>
        </references>
      </pivotArea>
    </chartFormat>
    <chartFormat chart="3" format="8">
      <pivotArea type="data" outline="0" fieldPosition="0">
        <references count="2">
          <reference field="4294967294" count="1" selected="0">
            <x v="1"/>
          </reference>
          <reference field="15" count="1" selected="0">
            <x v="1"/>
          </reference>
        </references>
      </pivotArea>
    </chartFormat>
    <chartFormat chart="3" format="9">
      <pivotArea type="data" outline="0" fieldPosition="0">
        <references count="2">
          <reference field="4294967294" count="1" selected="0">
            <x v="1"/>
          </reference>
          <reference field="15" count="1" selected="0">
            <x v="2"/>
          </reference>
        </references>
      </pivotArea>
    </chartFormat>
    <chartFormat chart="3" format="10">
      <pivotArea type="data" outline="0" fieldPosition="0">
        <references count="2">
          <reference field="4294967294" count="1" selected="0">
            <x v="1"/>
          </reference>
          <reference field="15" count="1" selected="0">
            <x v="3"/>
          </reference>
        </references>
      </pivotArea>
    </chartFormat>
    <chartFormat chart="3" format="11">
      <pivotArea type="data" outline="0" fieldPosition="0">
        <references count="2">
          <reference field="4294967294" count="1" selected="0">
            <x v="1"/>
          </reference>
          <reference field="15" count="1" selected="0">
            <x v="4"/>
          </reference>
        </references>
      </pivotArea>
    </chartFormat>
    <chartFormat chart="3" format="12">
      <pivotArea type="data" outline="0" fieldPosition="0">
        <references count="2">
          <reference field="4294967294" count="1" selected="0">
            <x v="1"/>
          </reference>
          <reference field="15" count="1" selected="0">
            <x v="5"/>
          </reference>
        </references>
      </pivotArea>
    </chartFormat>
    <chartFormat chart="3" format="13">
      <pivotArea type="data" outline="0" fieldPosition="0">
        <references count="2">
          <reference field="4294967294" count="1" selected="0">
            <x v="1"/>
          </reference>
          <reference field="15" count="1" selected="0">
            <x v="6"/>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FEA5E6-7168-47D3-91C3-BA476B087AFF}" name="PivotTable2" cacheId="2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fieldListSortAscending="1">
  <location ref="G3:H9"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pivotField showAll="0"/>
    <pivotField showAll="0"/>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70"/>
  </dataFields>
  <formats count="1">
    <format dxfId="4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A78D11-6983-45C3-931C-86D4A283E6D5}" name="PivotTable1"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fieldListSortAscending="1">
  <location ref="A3:C4"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Sales" fld="9" baseField="0" baseItem="0" numFmtId="166"/>
    <dataField name="Sum of Profit" fld="12" baseField="0" baseItem="0" numFmtId="166"/>
    <dataField name="Sum of Units Sold" fld="4" baseField="0" baseItem="0"/>
  </dataFields>
  <formats count="1">
    <format dxfId="5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FF120DE-4932-4118-A7C6-D98BE3509597}" sourceName="Month">
  <pivotTables>
    <pivotTable tabId="3" name="PivotTable14"/>
  </pivotTables>
  <data>
    <tabular pivotCacheId="1933310685">
      <items count="12">
        <i x="1"/>
        <i x="4" s="1"/>
        <i x="8"/>
        <i x="5"/>
        <i x="10"/>
        <i x="11"/>
        <i x="3"/>
        <i x="2"/>
        <i x="0"/>
        <i x="9"/>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1E79521-F4C0-4541-A788-AB68BF6B0B7C}" sourceName="Year">
  <pivotTables>
    <pivotTable tabId="3" name="PivotTable14"/>
  </pivotTables>
  <data>
    <tabular pivotCacheId="193331068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D4DCD2E-B5D6-4BD3-B28F-418665EABAE5}" cache="Slicer_Month" caption="Month" columnCount="2" rowHeight="241300"/>
  <slicer name="Year" xr10:uid="{FDB769F6-FDFF-4C78-B724-C003DF13C734}" cache="Slicer_Year" caption="Year"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127403F2-8974-41A8-ADDC-BC203F8DEB37}" cache="Slicer_Month" caption="Month" columnCount="2" rowHeight="241300"/>
  <slicer name="Year 1" xr10:uid="{2903060E-D717-498F-B099-B96653E6CDC8}" cache="Slicer_Year" caption="Year"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66">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65" dataCellStyle="Comma"/>
    <tableColumn id="6" xr3:uid="{D1FA2F6E-B448-447A-822E-476E75AB0D24}" name="Manufacturing Price" dataDxfId="64" dataCellStyle="Comma"/>
    <tableColumn id="7" xr3:uid="{746807AF-7C02-410B-AA9B-C470D904CB91}" name="Sale Price" dataDxfId="63" dataCellStyle="Comma"/>
    <tableColumn id="8" xr3:uid="{19549595-54CD-44CA-85C9-58EF681308B8}" name="Gross Sales" dataDxfId="62" dataCellStyle="Comma"/>
    <tableColumn id="9" xr3:uid="{104167EA-E422-4774-B956-4B36C140EE94}" name="Discounts"/>
    <tableColumn id="10" xr3:uid="{DCEF5F63-00A0-4BBE-88B5-9FC52CE9FD87}" name="Sales" dataDxfId="61" dataCellStyle="Comma"/>
    <tableColumn id="21" xr3:uid="{49F6513B-8752-4727-A580-49EAA8AD80C5}" name="Sales ('000)" dataDxfId="60" dataCellStyle="Comma"/>
    <tableColumn id="11" xr3:uid="{F597BE21-FABB-4B22-924F-0FB9047BF885}" name="COGS" dataDxfId="59" dataCellStyle="Comma"/>
    <tableColumn id="12" xr3:uid="{D84A41A3-4370-4BF9-BD15-26F6A8F5F68C}" name="Profit" dataDxfId="58" dataCellStyle="Comma"/>
    <tableColumn id="22" xr3:uid="{B5433BD7-98D5-4C89-827A-9EB8FF47A48A}" name="Profit ('000)" dataDxfId="57" dataCellStyle="Comma"/>
    <tableColumn id="13" xr3:uid="{99DFFC76-741A-4785-B95C-D4515358E697}" name="Date" dataDxfId="56"/>
    <tableColumn id="14" xr3:uid="{D2C87CE1-8D3A-4190-9B63-84E5DA80158A}" name="Month" dataDxfId="55"/>
    <tableColumn id="20" xr3:uid="{00040B4C-ACDE-4878-B9D9-F9B6BFCA1252}" name="Quarter" dataDxfId="54"/>
    <tableColumn id="15" xr3:uid="{E905F66B-7952-44D0-8D91-E3991859BDBA}" name="Year"/>
    <tableColumn id="16" xr3:uid="{1B3165FF-A4D1-47E3-9C63-4AC99EF81BFA}" name="Customer_Name" dataDxfId="53"/>
    <tableColumn id="17" xr3:uid="{81851813-2BE4-4FF6-BF0F-14E82153B91A}" name="Product_Name" dataDxfId="52"/>
    <tableColumn id="23" xr3:uid="{BF904181-AD5D-4D36-B316-14EC624E04BF}" name="Country" dataDxfId="5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E937191-3FF1-46C4-B579-441EC6B4FD89}" name="Table4" displayName="Table4" ref="A1:U94" totalsRowShown="0">
  <autoFilter ref="A1:U94" xr:uid="{EE937191-3FF1-46C4-B579-441EC6B4FD89}"/>
  <tableColumns count="21">
    <tableColumn id="1" xr3:uid="{BF03A355-8E65-4BAA-998E-864756D5CA05}" name="Segment"/>
    <tableColumn id="2" xr3:uid="{2CB8EF87-81C3-474D-9F53-A0BF8B5E9C3E}" name="Customer_ID"/>
    <tableColumn id="3" xr3:uid="{9C9E0882-4DAE-4D67-A6D5-2CCC656B6F48}" name="Product_ID"/>
    <tableColumn id="4" xr3:uid="{5AE16840-221D-4473-B3C4-30A4BBF6DC6A}" name="Discount Band"/>
    <tableColumn id="5" xr3:uid="{ED8AEAD0-3900-470D-A5E4-D349207A302A}" name="Units Sold"/>
    <tableColumn id="6" xr3:uid="{1A659769-4B8C-44CF-9842-62FE845934A1}" name="Manufacturing Price"/>
    <tableColumn id="7" xr3:uid="{BBA4CC84-BE80-4218-BEB0-B23B90090774}" name="Sale Price"/>
    <tableColumn id="8" xr3:uid="{C2D32A80-89DB-4088-887C-0AD7C8DE8C41}" name="Gross Sales"/>
    <tableColumn id="9" xr3:uid="{479ED9AE-E246-479E-875F-CB2AF76789B1}" name="Discounts"/>
    <tableColumn id="10" xr3:uid="{21449E30-47C1-4FA2-B92C-F0A6BBB43E86}" name="Sales"/>
    <tableColumn id="11" xr3:uid="{B82F1C04-0458-41FF-A294-B176442F06D2}" name="Sales ('000)"/>
    <tableColumn id="12" xr3:uid="{72E4FEFC-C9D9-49ED-873D-7281D31C5BE7}" name="COGS"/>
    <tableColumn id="13" xr3:uid="{E26EA697-E9EE-442E-93D7-9187846CD568}" name="Profit"/>
    <tableColumn id="14" xr3:uid="{234231D7-41B2-4616-B1F9-C66233E2FD94}" name="Profit ('000)"/>
    <tableColumn id="15" xr3:uid="{668A5343-7C72-4D3A-A46A-C33F9A878B72}" name="Date" dataDxfId="48"/>
    <tableColumn id="16" xr3:uid="{7AD4ECB3-5EC6-4FB8-B00C-B671A7378BC3}" name="Month"/>
    <tableColumn id="17" xr3:uid="{A2D6B4A2-DE41-4F5C-89E1-172F5F245771}" name="Quarter"/>
    <tableColumn id="18" xr3:uid="{AB475B49-1108-4382-8AC0-3C1BE4DB994C}" name="Year"/>
    <tableColumn id="19" xr3:uid="{8CC7278B-9801-46A8-B279-E941A150089D}" name="Customer_Name"/>
    <tableColumn id="20" xr3:uid="{AA1CF893-DD9F-452C-A1E8-DB7C5E500DA6}" name="Product_Name"/>
    <tableColumn id="21" xr3:uid="{D39BF007-0B03-4A6B-A08C-E1276A9E70C5}"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E1" workbookViewId="0">
      <pane ySplit="1" topLeftCell="A675" activePane="bottomLeft" state="frozen"/>
      <selection pane="bottomLeft" activeCell="E1" sqref="A1:U701"/>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0.2851562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E6F22-8269-49FE-8EDA-77C3EC8A4129}">
  <dimension ref="A1:U94"/>
  <sheetViews>
    <sheetView workbookViewId="0">
      <selection sqref="A1:U94"/>
    </sheetView>
  </sheetViews>
  <sheetFormatPr defaultRowHeight="15" x14ac:dyDescent="0.25"/>
  <cols>
    <col min="1" max="1" width="11" customWidth="1"/>
    <col min="2" max="2" width="14.5703125" customWidth="1"/>
    <col min="3" max="3" width="12.85546875" customWidth="1"/>
    <col min="4" max="4" width="15.7109375" customWidth="1"/>
    <col min="5" max="5" width="12.140625" customWidth="1"/>
    <col min="6" max="6" width="21" customWidth="1"/>
    <col min="7" max="7" width="11.7109375" customWidth="1"/>
    <col min="8" max="8" width="13.140625" customWidth="1"/>
    <col min="9" max="9" width="11.7109375" customWidth="1"/>
    <col min="11" max="11" width="13.140625" customWidth="1"/>
    <col min="14" max="14" width="13.5703125" customWidth="1"/>
    <col min="17" max="17" width="10" customWidth="1"/>
    <col min="19" max="19" width="18" customWidth="1"/>
    <col min="20" max="20" width="16.28515625" customWidth="1"/>
    <col min="21" max="21" width="10.140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v>345</v>
      </c>
      <c r="F2">
        <v>5</v>
      </c>
      <c r="G2">
        <v>125</v>
      </c>
      <c r="H2">
        <v>43125</v>
      </c>
      <c r="I2">
        <v>0</v>
      </c>
      <c r="J2">
        <v>43125</v>
      </c>
      <c r="K2">
        <v>43.125</v>
      </c>
      <c r="L2">
        <v>41400</v>
      </c>
      <c r="M2">
        <v>1725</v>
      </c>
      <c r="N2">
        <v>1.7250000000000001</v>
      </c>
      <c r="O2" s="3">
        <v>44461</v>
      </c>
      <c r="P2" t="s">
        <v>25</v>
      </c>
      <c r="Q2" t="s">
        <v>26</v>
      </c>
      <c r="R2">
        <v>2021</v>
      </c>
      <c r="S2" t="s">
        <v>27</v>
      </c>
      <c r="T2" t="s">
        <v>28</v>
      </c>
      <c r="U2" t="s">
        <v>29</v>
      </c>
    </row>
    <row r="3" spans="1:21" x14ac:dyDescent="0.25">
      <c r="A3" t="s">
        <v>42</v>
      </c>
      <c r="B3" t="s">
        <v>161</v>
      </c>
      <c r="C3" t="s">
        <v>23</v>
      </c>
      <c r="D3" t="s">
        <v>228</v>
      </c>
      <c r="E3">
        <v>1368</v>
      </c>
      <c r="F3">
        <v>5</v>
      </c>
      <c r="G3">
        <v>7</v>
      </c>
      <c r="H3">
        <v>9576</v>
      </c>
      <c r="I3">
        <v>1436.4</v>
      </c>
      <c r="J3">
        <v>8139.6</v>
      </c>
      <c r="K3">
        <v>8.1395999999999997</v>
      </c>
      <c r="L3">
        <v>6840</v>
      </c>
      <c r="M3">
        <v>1299.6000000000004</v>
      </c>
      <c r="N3">
        <v>1.2996000000000003</v>
      </c>
      <c r="O3" s="3">
        <v>44673</v>
      </c>
      <c r="P3" t="s">
        <v>72</v>
      </c>
      <c r="Q3" t="s">
        <v>73</v>
      </c>
      <c r="R3">
        <v>2022</v>
      </c>
      <c r="S3" t="s">
        <v>162</v>
      </c>
      <c r="T3" t="s">
        <v>28</v>
      </c>
      <c r="U3" t="s">
        <v>29</v>
      </c>
    </row>
    <row r="4" spans="1:21" x14ac:dyDescent="0.25">
      <c r="A4" t="s">
        <v>38</v>
      </c>
      <c r="B4" t="s">
        <v>163</v>
      </c>
      <c r="C4" t="s">
        <v>23</v>
      </c>
      <c r="D4" t="s">
        <v>228</v>
      </c>
      <c r="E4">
        <v>546</v>
      </c>
      <c r="F4">
        <v>5</v>
      </c>
      <c r="G4">
        <v>300</v>
      </c>
      <c r="H4">
        <v>163800</v>
      </c>
      <c r="I4">
        <v>24570</v>
      </c>
      <c r="J4">
        <v>139230</v>
      </c>
      <c r="K4">
        <v>139.22999999999999</v>
      </c>
      <c r="L4">
        <v>136500</v>
      </c>
      <c r="M4">
        <v>2730</v>
      </c>
      <c r="N4">
        <v>2.73</v>
      </c>
      <c r="O4" s="3">
        <v>44575</v>
      </c>
      <c r="P4" t="s">
        <v>33</v>
      </c>
      <c r="Q4" t="s">
        <v>34</v>
      </c>
      <c r="R4">
        <v>2022</v>
      </c>
      <c r="S4" t="s">
        <v>164</v>
      </c>
      <c r="T4" t="s">
        <v>28</v>
      </c>
      <c r="U4" t="s">
        <v>37</v>
      </c>
    </row>
    <row r="5" spans="1:21" x14ac:dyDescent="0.25">
      <c r="A5" t="s">
        <v>30</v>
      </c>
      <c r="B5" t="s">
        <v>290</v>
      </c>
      <c r="C5" t="s">
        <v>23</v>
      </c>
      <c r="D5" t="s">
        <v>228</v>
      </c>
      <c r="E5">
        <v>2300</v>
      </c>
      <c r="F5">
        <v>5</v>
      </c>
      <c r="G5">
        <v>15</v>
      </c>
      <c r="H5">
        <v>34500</v>
      </c>
      <c r="I5">
        <v>4830</v>
      </c>
      <c r="J5">
        <v>29670</v>
      </c>
      <c r="K5">
        <v>29.67</v>
      </c>
      <c r="L5">
        <v>23000</v>
      </c>
      <c r="M5">
        <v>6670</v>
      </c>
      <c r="N5">
        <v>6.67</v>
      </c>
      <c r="O5" s="3">
        <v>44596</v>
      </c>
      <c r="P5" t="s">
        <v>62</v>
      </c>
      <c r="Q5" t="s">
        <v>34</v>
      </c>
      <c r="R5">
        <v>2022</v>
      </c>
      <c r="S5" t="s">
        <v>266</v>
      </c>
      <c r="T5" t="s">
        <v>28</v>
      </c>
      <c r="U5" t="s">
        <v>41</v>
      </c>
    </row>
    <row r="6" spans="1:21" x14ac:dyDescent="0.25">
      <c r="A6" t="s">
        <v>42</v>
      </c>
      <c r="B6" t="s">
        <v>147</v>
      </c>
      <c r="C6" t="s">
        <v>23</v>
      </c>
      <c r="D6" t="s">
        <v>228</v>
      </c>
      <c r="E6">
        <v>388</v>
      </c>
      <c r="F6">
        <v>5</v>
      </c>
      <c r="G6">
        <v>7</v>
      </c>
      <c r="H6">
        <v>2716</v>
      </c>
      <c r="I6">
        <v>380.24</v>
      </c>
      <c r="J6">
        <v>2335.7600000000002</v>
      </c>
      <c r="K6">
        <v>2.3357600000000001</v>
      </c>
      <c r="L6">
        <v>1940</v>
      </c>
      <c r="M6">
        <v>395.76000000000022</v>
      </c>
      <c r="N6">
        <v>0.39576000000000022</v>
      </c>
      <c r="O6" s="3">
        <v>44842</v>
      </c>
      <c r="P6" t="s">
        <v>90</v>
      </c>
      <c r="Q6" t="s">
        <v>77</v>
      </c>
      <c r="R6">
        <v>2022</v>
      </c>
      <c r="S6" t="s">
        <v>148</v>
      </c>
      <c r="T6" t="s">
        <v>28</v>
      </c>
      <c r="U6" t="s">
        <v>41</v>
      </c>
    </row>
    <row r="7" spans="1:21" x14ac:dyDescent="0.25">
      <c r="A7" t="s">
        <v>42</v>
      </c>
      <c r="B7" t="s">
        <v>147</v>
      </c>
      <c r="C7" t="s">
        <v>23</v>
      </c>
      <c r="D7" t="s">
        <v>228</v>
      </c>
      <c r="E7">
        <v>200</v>
      </c>
      <c r="F7">
        <v>5</v>
      </c>
      <c r="G7">
        <v>350</v>
      </c>
      <c r="H7">
        <v>70000</v>
      </c>
      <c r="I7">
        <v>9800</v>
      </c>
      <c r="J7">
        <v>60200</v>
      </c>
      <c r="K7">
        <v>60.2</v>
      </c>
      <c r="L7">
        <v>52000</v>
      </c>
      <c r="M7">
        <v>8200</v>
      </c>
      <c r="N7">
        <v>8.1999999999999993</v>
      </c>
      <c r="O7" s="3">
        <v>44790</v>
      </c>
      <c r="P7" t="s">
        <v>44</v>
      </c>
      <c r="Q7" t="s">
        <v>26</v>
      </c>
      <c r="R7">
        <v>2022</v>
      </c>
      <c r="S7" t="s">
        <v>148</v>
      </c>
      <c r="T7" t="s">
        <v>28</v>
      </c>
      <c r="U7" t="s">
        <v>41</v>
      </c>
    </row>
    <row r="8" spans="1:21" x14ac:dyDescent="0.25">
      <c r="A8" t="s">
        <v>42</v>
      </c>
      <c r="B8" t="s">
        <v>135</v>
      </c>
      <c r="C8" t="s">
        <v>23</v>
      </c>
      <c r="D8" t="s">
        <v>228</v>
      </c>
      <c r="E8">
        <v>1199</v>
      </c>
      <c r="F8">
        <v>5</v>
      </c>
      <c r="G8">
        <v>350</v>
      </c>
      <c r="H8">
        <v>419650</v>
      </c>
      <c r="I8">
        <v>58751</v>
      </c>
      <c r="J8">
        <v>360899</v>
      </c>
      <c r="K8">
        <v>360.899</v>
      </c>
      <c r="L8">
        <v>311740</v>
      </c>
      <c r="M8">
        <v>49159</v>
      </c>
      <c r="N8">
        <v>49.158999999999999</v>
      </c>
      <c r="O8" s="3">
        <v>44378</v>
      </c>
      <c r="P8" t="s">
        <v>49</v>
      </c>
      <c r="Q8" t="s">
        <v>26</v>
      </c>
      <c r="R8">
        <v>2022</v>
      </c>
      <c r="S8" t="s">
        <v>136</v>
      </c>
      <c r="T8" t="s">
        <v>28</v>
      </c>
      <c r="U8" t="s">
        <v>51</v>
      </c>
    </row>
    <row r="9" spans="1:21" x14ac:dyDescent="0.25">
      <c r="A9" t="s">
        <v>42</v>
      </c>
      <c r="B9" t="s">
        <v>147</v>
      </c>
      <c r="C9" t="s">
        <v>23</v>
      </c>
      <c r="D9" t="s">
        <v>228</v>
      </c>
      <c r="E9">
        <v>2227.5</v>
      </c>
      <c r="F9">
        <v>5</v>
      </c>
      <c r="G9">
        <v>350</v>
      </c>
      <c r="H9">
        <v>779625</v>
      </c>
      <c r="I9">
        <v>109147.5</v>
      </c>
      <c r="J9">
        <v>670477.5</v>
      </c>
      <c r="K9">
        <v>670.47749999999996</v>
      </c>
      <c r="L9">
        <v>579150</v>
      </c>
      <c r="M9">
        <v>91327.5</v>
      </c>
      <c r="N9">
        <v>91.327500000000001</v>
      </c>
      <c r="O9" s="3">
        <v>44329</v>
      </c>
      <c r="P9" t="s">
        <v>109</v>
      </c>
      <c r="Q9" t="s">
        <v>73</v>
      </c>
      <c r="R9">
        <v>2022</v>
      </c>
      <c r="S9" t="s">
        <v>148</v>
      </c>
      <c r="T9" t="s">
        <v>28</v>
      </c>
      <c r="U9" t="s">
        <v>41</v>
      </c>
    </row>
    <row r="10" spans="1:21" x14ac:dyDescent="0.25">
      <c r="A10" t="s">
        <v>42</v>
      </c>
      <c r="B10" t="s">
        <v>181</v>
      </c>
      <c r="C10" t="s">
        <v>23</v>
      </c>
      <c r="D10" t="s">
        <v>228</v>
      </c>
      <c r="E10">
        <v>293</v>
      </c>
      <c r="F10">
        <v>5</v>
      </c>
      <c r="G10">
        <v>7</v>
      </c>
      <c r="H10">
        <v>2051</v>
      </c>
      <c r="I10">
        <v>287.14</v>
      </c>
      <c r="J10">
        <v>1763.8600000000001</v>
      </c>
      <c r="K10">
        <v>1.7638600000000002</v>
      </c>
      <c r="L10">
        <v>1465</v>
      </c>
      <c r="M10">
        <v>298.86000000000013</v>
      </c>
      <c r="N10">
        <v>0.29886000000000013</v>
      </c>
      <c r="O10" s="3">
        <v>44319</v>
      </c>
      <c r="P10" t="s">
        <v>109</v>
      </c>
      <c r="Q10" t="s">
        <v>73</v>
      </c>
      <c r="R10">
        <v>2022</v>
      </c>
      <c r="S10" t="s">
        <v>182</v>
      </c>
      <c r="T10" t="s">
        <v>28</v>
      </c>
      <c r="U10" t="s">
        <v>41</v>
      </c>
    </row>
    <row r="11" spans="1:21" x14ac:dyDescent="0.25">
      <c r="A11" t="s">
        <v>42</v>
      </c>
      <c r="B11" t="s">
        <v>147</v>
      </c>
      <c r="C11" t="s">
        <v>23</v>
      </c>
      <c r="D11" t="s">
        <v>228</v>
      </c>
      <c r="E11">
        <v>1249</v>
      </c>
      <c r="F11">
        <v>5</v>
      </c>
      <c r="G11">
        <v>20</v>
      </c>
      <c r="H11">
        <v>24980</v>
      </c>
      <c r="I11">
        <v>3247.4</v>
      </c>
      <c r="J11">
        <v>21732.6</v>
      </c>
      <c r="K11">
        <v>21.732599999999998</v>
      </c>
      <c r="L11">
        <v>12490</v>
      </c>
      <c r="M11">
        <v>9242.5999999999985</v>
      </c>
      <c r="N11">
        <v>9.2425999999999977</v>
      </c>
      <c r="O11" s="3">
        <v>44302</v>
      </c>
      <c r="P11" t="s">
        <v>72</v>
      </c>
      <c r="Q11" t="s">
        <v>73</v>
      </c>
      <c r="R11">
        <v>2022</v>
      </c>
      <c r="S11" t="s">
        <v>148</v>
      </c>
      <c r="T11" t="s">
        <v>28</v>
      </c>
      <c r="U11" t="s">
        <v>41</v>
      </c>
    </row>
    <row r="12" spans="1:21" x14ac:dyDescent="0.25">
      <c r="A12" t="s">
        <v>42</v>
      </c>
      <c r="B12" t="s">
        <v>161</v>
      </c>
      <c r="C12" t="s">
        <v>23</v>
      </c>
      <c r="D12" t="s">
        <v>228</v>
      </c>
      <c r="E12">
        <v>2255</v>
      </c>
      <c r="F12">
        <v>5</v>
      </c>
      <c r="G12">
        <v>20</v>
      </c>
      <c r="H12">
        <v>45100</v>
      </c>
      <c r="I12">
        <v>5863</v>
      </c>
      <c r="J12">
        <v>39237</v>
      </c>
      <c r="K12">
        <v>39.237000000000002</v>
      </c>
      <c r="L12">
        <v>22550</v>
      </c>
      <c r="M12">
        <v>16687</v>
      </c>
      <c r="N12">
        <v>16.687000000000001</v>
      </c>
      <c r="O12" s="3">
        <v>44641</v>
      </c>
      <c r="P12" t="s">
        <v>87</v>
      </c>
      <c r="Q12" t="s">
        <v>34</v>
      </c>
      <c r="R12">
        <v>2022</v>
      </c>
      <c r="S12" t="s">
        <v>162</v>
      </c>
      <c r="T12" t="s">
        <v>28</v>
      </c>
      <c r="U12" t="s">
        <v>29</v>
      </c>
    </row>
    <row r="13" spans="1:21" x14ac:dyDescent="0.25">
      <c r="A13" t="s">
        <v>38</v>
      </c>
      <c r="B13" t="s">
        <v>79</v>
      </c>
      <c r="C13" t="s">
        <v>23</v>
      </c>
      <c r="D13" t="s">
        <v>68</v>
      </c>
      <c r="E13">
        <v>2498</v>
      </c>
      <c r="F13">
        <v>5</v>
      </c>
      <c r="G13">
        <v>300</v>
      </c>
      <c r="H13">
        <v>749400</v>
      </c>
      <c r="I13">
        <v>7494</v>
      </c>
      <c r="J13">
        <v>741906</v>
      </c>
      <c r="K13">
        <v>741.90599999999995</v>
      </c>
      <c r="L13">
        <v>624500</v>
      </c>
      <c r="M13">
        <v>117406</v>
      </c>
      <c r="N13">
        <v>117.40600000000001</v>
      </c>
      <c r="O13" s="3">
        <v>44550</v>
      </c>
      <c r="P13" t="s">
        <v>80</v>
      </c>
      <c r="Q13" t="s">
        <v>77</v>
      </c>
      <c r="R13">
        <v>2021</v>
      </c>
      <c r="S13" t="s">
        <v>81</v>
      </c>
      <c r="T13" t="s">
        <v>28</v>
      </c>
      <c r="U13" t="s">
        <v>46</v>
      </c>
    </row>
    <row r="14" spans="1:21" x14ac:dyDescent="0.25">
      <c r="A14" t="s">
        <v>21</v>
      </c>
      <c r="B14" t="s">
        <v>82</v>
      </c>
      <c r="C14" t="s">
        <v>23</v>
      </c>
      <c r="D14" t="s">
        <v>68</v>
      </c>
      <c r="E14">
        <v>663</v>
      </c>
      <c r="F14">
        <v>5</v>
      </c>
      <c r="G14">
        <v>125</v>
      </c>
      <c r="H14">
        <v>82875</v>
      </c>
      <c r="I14">
        <v>828.75</v>
      </c>
      <c r="J14">
        <v>82046.25</v>
      </c>
      <c r="K14">
        <v>82.046250000000001</v>
      </c>
      <c r="L14">
        <v>79560</v>
      </c>
      <c r="M14">
        <v>2486.25</v>
      </c>
      <c r="N14">
        <v>2.4862500000000001</v>
      </c>
      <c r="O14" s="3">
        <v>44254</v>
      </c>
      <c r="P14" t="s">
        <v>62</v>
      </c>
      <c r="Q14" t="s">
        <v>34</v>
      </c>
      <c r="R14">
        <v>2021</v>
      </c>
      <c r="S14" t="s">
        <v>83</v>
      </c>
      <c r="T14" t="s">
        <v>28</v>
      </c>
      <c r="U14" t="s">
        <v>51</v>
      </c>
    </row>
    <row r="15" spans="1:21" x14ac:dyDescent="0.25">
      <c r="A15" t="s">
        <v>47</v>
      </c>
      <c r="B15" t="s">
        <v>279</v>
      </c>
      <c r="C15" t="s">
        <v>23</v>
      </c>
      <c r="D15" t="s">
        <v>228</v>
      </c>
      <c r="E15">
        <v>604</v>
      </c>
      <c r="F15">
        <v>5</v>
      </c>
      <c r="G15">
        <v>12</v>
      </c>
      <c r="H15">
        <v>7248</v>
      </c>
      <c r="I15">
        <v>942.24</v>
      </c>
      <c r="J15">
        <v>6305.76</v>
      </c>
      <c r="K15">
        <v>6.3057600000000003</v>
      </c>
      <c r="L15">
        <v>1812</v>
      </c>
      <c r="M15">
        <v>4493.76</v>
      </c>
      <c r="N15">
        <v>4.49376</v>
      </c>
      <c r="O15" s="3">
        <v>44387</v>
      </c>
      <c r="P15" t="s">
        <v>49</v>
      </c>
      <c r="Q15" t="s">
        <v>26</v>
      </c>
      <c r="R15">
        <v>2022</v>
      </c>
      <c r="S15" t="s">
        <v>206</v>
      </c>
      <c r="T15" t="s">
        <v>28</v>
      </c>
      <c r="U15" t="s">
        <v>65</v>
      </c>
    </row>
    <row r="16" spans="1:21" x14ac:dyDescent="0.25">
      <c r="A16" t="s">
        <v>42</v>
      </c>
      <c r="B16" t="s">
        <v>254</v>
      </c>
      <c r="C16" t="s">
        <v>23</v>
      </c>
      <c r="D16" t="s">
        <v>228</v>
      </c>
      <c r="E16">
        <v>1298</v>
      </c>
      <c r="F16">
        <v>5</v>
      </c>
      <c r="G16">
        <v>7</v>
      </c>
      <c r="H16">
        <v>9086</v>
      </c>
      <c r="I16">
        <v>1181.18</v>
      </c>
      <c r="J16">
        <v>7904.82</v>
      </c>
      <c r="K16">
        <v>7.90482</v>
      </c>
      <c r="L16">
        <v>6490</v>
      </c>
      <c r="M16">
        <v>1414.8199999999997</v>
      </c>
      <c r="N16">
        <v>1.4148199999999997</v>
      </c>
      <c r="O16" s="3">
        <v>44702</v>
      </c>
      <c r="P16" t="s">
        <v>109</v>
      </c>
      <c r="Q16" t="s">
        <v>73</v>
      </c>
      <c r="R16">
        <v>2022</v>
      </c>
      <c r="S16" t="s">
        <v>212</v>
      </c>
      <c r="T16" t="s">
        <v>28</v>
      </c>
      <c r="U16" t="s">
        <v>41</v>
      </c>
    </row>
    <row r="17" spans="1:21" x14ac:dyDescent="0.25">
      <c r="A17" t="s">
        <v>42</v>
      </c>
      <c r="B17" t="s">
        <v>254</v>
      </c>
      <c r="C17" t="s">
        <v>23</v>
      </c>
      <c r="D17" t="s">
        <v>228</v>
      </c>
      <c r="E17">
        <v>982.5</v>
      </c>
      <c r="F17">
        <v>5</v>
      </c>
      <c r="G17">
        <v>350</v>
      </c>
      <c r="H17">
        <v>343875</v>
      </c>
      <c r="I17">
        <v>44703.75</v>
      </c>
      <c r="J17">
        <v>299171.25</v>
      </c>
      <c r="K17">
        <v>299.17124999999999</v>
      </c>
      <c r="L17">
        <v>255450</v>
      </c>
      <c r="M17">
        <v>43721.25</v>
      </c>
      <c r="N17">
        <v>43.721249999999998</v>
      </c>
      <c r="O17" s="3">
        <v>44889</v>
      </c>
      <c r="P17" t="s">
        <v>76</v>
      </c>
      <c r="Q17" t="s">
        <v>77</v>
      </c>
      <c r="R17">
        <v>2022</v>
      </c>
      <c r="S17" t="s">
        <v>212</v>
      </c>
      <c r="T17" t="s">
        <v>28</v>
      </c>
      <c r="U17" t="s">
        <v>41</v>
      </c>
    </row>
    <row r="18" spans="1:21" x14ac:dyDescent="0.25">
      <c r="A18" t="s">
        <v>47</v>
      </c>
      <c r="B18" t="s">
        <v>279</v>
      </c>
      <c r="C18" t="s">
        <v>23</v>
      </c>
      <c r="D18" t="s">
        <v>228</v>
      </c>
      <c r="E18">
        <v>2661</v>
      </c>
      <c r="F18">
        <v>5</v>
      </c>
      <c r="G18">
        <v>12</v>
      </c>
      <c r="H18">
        <v>31932</v>
      </c>
      <c r="I18">
        <v>3831.84</v>
      </c>
      <c r="J18">
        <v>28100.16</v>
      </c>
      <c r="K18">
        <v>28.100159999999999</v>
      </c>
      <c r="L18">
        <v>7983</v>
      </c>
      <c r="M18">
        <v>20117.16</v>
      </c>
      <c r="N18">
        <v>20.117159999999998</v>
      </c>
      <c r="O18" s="3">
        <v>44389</v>
      </c>
      <c r="P18" t="s">
        <v>49</v>
      </c>
      <c r="Q18" t="s">
        <v>26</v>
      </c>
      <c r="R18">
        <v>2022</v>
      </c>
      <c r="S18" t="s">
        <v>206</v>
      </c>
      <c r="T18" t="s">
        <v>28</v>
      </c>
      <c r="U18" t="s">
        <v>65</v>
      </c>
    </row>
    <row r="19" spans="1:21" x14ac:dyDescent="0.25">
      <c r="A19" t="s">
        <v>42</v>
      </c>
      <c r="B19" t="s">
        <v>147</v>
      </c>
      <c r="C19" t="s">
        <v>23</v>
      </c>
      <c r="D19" t="s">
        <v>228</v>
      </c>
      <c r="E19">
        <v>2734</v>
      </c>
      <c r="F19">
        <v>5</v>
      </c>
      <c r="G19">
        <v>7</v>
      </c>
      <c r="H19">
        <v>19138</v>
      </c>
      <c r="I19">
        <v>2296.56</v>
      </c>
      <c r="J19">
        <v>16841.439999999999</v>
      </c>
      <c r="K19">
        <v>16.841439999999999</v>
      </c>
      <c r="L19">
        <v>13670</v>
      </c>
      <c r="M19">
        <v>3171.4399999999987</v>
      </c>
      <c r="N19">
        <v>3.1714399999999987</v>
      </c>
      <c r="O19" s="3">
        <v>44688</v>
      </c>
      <c r="P19" t="s">
        <v>109</v>
      </c>
      <c r="Q19" t="s">
        <v>73</v>
      </c>
      <c r="R19">
        <v>2022</v>
      </c>
      <c r="S19" t="s">
        <v>148</v>
      </c>
      <c r="T19" t="s">
        <v>28</v>
      </c>
      <c r="U19" t="s">
        <v>41</v>
      </c>
    </row>
    <row r="20" spans="1:21" x14ac:dyDescent="0.25">
      <c r="A20" t="s">
        <v>42</v>
      </c>
      <c r="B20" t="s">
        <v>161</v>
      </c>
      <c r="C20" t="s">
        <v>23</v>
      </c>
      <c r="D20" t="s">
        <v>228</v>
      </c>
      <c r="E20">
        <v>2420</v>
      </c>
      <c r="F20">
        <v>5</v>
      </c>
      <c r="G20">
        <v>7</v>
      </c>
      <c r="H20">
        <v>16940</v>
      </c>
      <c r="I20">
        <v>2032.8</v>
      </c>
      <c r="J20">
        <v>14907.2</v>
      </c>
      <c r="K20">
        <v>14.907200000000001</v>
      </c>
      <c r="L20">
        <v>12100</v>
      </c>
      <c r="M20">
        <v>2807.2000000000007</v>
      </c>
      <c r="N20">
        <v>2.8072000000000008</v>
      </c>
      <c r="O20" s="3">
        <v>44532</v>
      </c>
      <c r="P20" t="s">
        <v>80</v>
      </c>
      <c r="Q20" t="s">
        <v>77</v>
      </c>
      <c r="R20">
        <v>2022</v>
      </c>
      <c r="S20" t="s">
        <v>162</v>
      </c>
      <c r="T20" t="s">
        <v>28</v>
      </c>
      <c r="U20" t="s">
        <v>29</v>
      </c>
    </row>
    <row r="21" spans="1:21" x14ac:dyDescent="0.25">
      <c r="A21" t="s">
        <v>38</v>
      </c>
      <c r="B21" t="s">
        <v>217</v>
      </c>
      <c r="C21" t="s">
        <v>23</v>
      </c>
      <c r="D21" t="s">
        <v>228</v>
      </c>
      <c r="E21">
        <v>1773</v>
      </c>
      <c r="F21">
        <v>5</v>
      </c>
      <c r="G21">
        <v>300</v>
      </c>
      <c r="H21">
        <v>531900</v>
      </c>
      <c r="I21">
        <v>63828</v>
      </c>
      <c r="J21">
        <v>468072</v>
      </c>
      <c r="K21">
        <v>468.072</v>
      </c>
      <c r="L21">
        <v>443250</v>
      </c>
      <c r="M21">
        <v>24822</v>
      </c>
      <c r="N21">
        <v>24.821999999999999</v>
      </c>
      <c r="O21" s="3">
        <v>44898</v>
      </c>
      <c r="P21" t="s">
        <v>80</v>
      </c>
      <c r="Q21" t="s">
        <v>77</v>
      </c>
      <c r="R21">
        <v>2022</v>
      </c>
      <c r="S21" t="s">
        <v>218</v>
      </c>
      <c r="T21" t="s">
        <v>28</v>
      </c>
      <c r="U21" t="s">
        <v>54</v>
      </c>
    </row>
    <row r="22" spans="1:21" x14ac:dyDescent="0.25">
      <c r="A22" t="s">
        <v>30</v>
      </c>
      <c r="B22" t="s">
        <v>272</v>
      </c>
      <c r="C22" t="s">
        <v>23</v>
      </c>
      <c r="D22" t="s">
        <v>228</v>
      </c>
      <c r="E22">
        <v>677</v>
      </c>
      <c r="F22">
        <v>5</v>
      </c>
      <c r="G22">
        <v>15</v>
      </c>
      <c r="H22">
        <v>10155</v>
      </c>
      <c r="I22">
        <v>1218.5999999999999</v>
      </c>
      <c r="J22">
        <v>8936.4</v>
      </c>
      <c r="K22">
        <v>8.936399999999999</v>
      </c>
      <c r="L22">
        <v>6770</v>
      </c>
      <c r="M22">
        <v>2166.3999999999996</v>
      </c>
      <c r="N22">
        <v>2.1663999999999994</v>
      </c>
      <c r="O22" s="3">
        <v>44867</v>
      </c>
      <c r="P22" t="s">
        <v>76</v>
      </c>
      <c r="Q22" t="s">
        <v>77</v>
      </c>
      <c r="R22">
        <v>2022</v>
      </c>
      <c r="S22" t="s">
        <v>237</v>
      </c>
      <c r="T22" t="s">
        <v>28</v>
      </c>
      <c r="U22" t="s">
        <v>29</v>
      </c>
    </row>
    <row r="23" spans="1:21" x14ac:dyDescent="0.25">
      <c r="A23" t="s">
        <v>21</v>
      </c>
      <c r="B23" t="s">
        <v>104</v>
      </c>
      <c r="C23" t="s">
        <v>23</v>
      </c>
      <c r="D23" t="s">
        <v>68</v>
      </c>
      <c r="E23">
        <v>1660</v>
      </c>
      <c r="F23">
        <v>5</v>
      </c>
      <c r="G23">
        <v>125</v>
      </c>
      <c r="H23">
        <v>207500</v>
      </c>
      <c r="I23">
        <v>4150</v>
      </c>
      <c r="J23">
        <v>203350</v>
      </c>
      <c r="K23">
        <v>203.35</v>
      </c>
      <c r="L23">
        <v>199200</v>
      </c>
      <c r="M23">
        <v>4150</v>
      </c>
      <c r="N23">
        <v>4.1500000000000004</v>
      </c>
      <c r="O23" s="3">
        <v>44864</v>
      </c>
      <c r="P23" t="s">
        <v>90</v>
      </c>
      <c r="Q23" t="s">
        <v>77</v>
      </c>
      <c r="R23">
        <v>2021</v>
      </c>
      <c r="S23" t="s">
        <v>105</v>
      </c>
      <c r="T23" t="s">
        <v>28</v>
      </c>
      <c r="U23" t="s">
        <v>54</v>
      </c>
    </row>
    <row r="24" spans="1:21" x14ac:dyDescent="0.25">
      <c r="A24" t="s">
        <v>30</v>
      </c>
      <c r="B24" t="s">
        <v>271</v>
      </c>
      <c r="C24" t="s">
        <v>23</v>
      </c>
      <c r="D24" t="s">
        <v>228</v>
      </c>
      <c r="E24">
        <v>2157</v>
      </c>
      <c r="F24">
        <v>5</v>
      </c>
      <c r="G24">
        <v>15</v>
      </c>
      <c r="H24">
        <v>32355</v>
      </c>
      <c r="I24">
        <v>3559.05</v>
      </c>
      <c r="J24">
        <v>28795.95</v>
      </c>
      <c r="K24">
        <v>28.795950000000001</v>
      </c>
      <c r="L24">
        <v>21570</v>
      </c>
      <c r="M24">
        <v>7225.9500000000007</v>
      </c>
      <c r="N24">
        <v>7.225950000000001</v>
      </c>
      <c r="O24" s="3">
        <v>44803</v>
      </c>
      <c r="P24" t="s">
        <v>44</v>
      </c>
      <c r="Q24" t="s">
        <v>26</v>
      </c>
      <c r="R24">
        <v>2022</v>
      </c>
      <c r="S24" t="s">
        <v>235</v>
      </c>
      <c r="T24" t="s">
        <v>28</v>
      </c>
      <c r="U24" t="s">
        <v>65</v>
      </c>
    </row>
    <row r="25" spans="1:21" x14ac:dyDescent="0.25">
      <c r="A25" t="s">
        <v>42</v>
      </c>
      <c r="B25" t="s">
        <v>135</v>
      </c>
      <c r="C25" t="s">
        <v>23</v>
      </c>
      <c r="D25" t="s">
        <v>228</v>
      </c>
      <c r="E25">
        <v>766</v>
      </c>
      <c r="F25">
        <v>5</v>
      </c>
      <c r="G25">
        <v>350</v>
      </c>
      <c r="H25">
        <v>268100</v>
      </c>
      <c r="I25">
        <v>29491</v>
      </c>
      <c r="J25">
        <v>238609</v>
      </c>
      <c r="K25">
        <v>238.60900000000001</v>
      </c>
      <c r="L25">
        <v>199160</v>
      </c>
      <c r="M25">
        <v>39449</v>
      </c>
      <c r="N25">
        <v>39.448999999999998</v>
      </c>
      <c r="O25" s="3">
        <v>44665</v>
      </c>
      <c r="P25" t="s">
        <v>72</v>
      </c>
      <c r="Q25" t="s">
        <v>73</v>
      </c>
      <c r="R25">
        <v>2022</v>
      </c>
      <c r="S25" t="s">
        <v>136</v>
      </c>
      <c r="T25" t="s">
        <v>28</v>
      </c>
      <c r="U25" t="s">
        <v>51</v>
      </c>
    </row>
    <row r="26" spans="1:21" x14ac:dyDescent="0.25">
      <c r="A26" t="s">
        <v>30</v>
      </c>
      <c r="B26" t="s">
        <v>304</v>
      </c>
      <c r="C26" t="s">
        <v>23</v>
      </c>
      <c r="D26" t="s">
        <v>228</v>
      </c>
      <c r="E26">
        <v>2072</v>
      </c>
      <c r="F26">
        <v>5</v>
      </c>
      <c r="G26">
        <v>15</v>
      </c>
      <c r="H26">
        <v>31080</v>
      </c>
      <c r="I26">
        <v>3108</v>
      </c>
      <c r="J26">
        <v>27972</v>
      </c>
      <c r="K26">
        <v>27.972000000000001</v>
      </c>
      <c r="L26">
        <v>20720</v>
      </c>
      <c r="M26">
        <v>7252</v>
      </c>
      <c r="N26">
        <v>7.2519999999999998</v>
      </c>
      <c r="O26" s="3">
        <v>44309</v>
      </c>
      <c r="P26" t="s">
        <v>72</v>
      </c>
      <c r="Q26" t="s">
        <v>73</v>
      </c>
      <c r="R26">
        <v>2022</v>
      </c>
      <c r="S26" t="s">
        <v>208</v>
      </c>
      <c r="T26" t="s">
        <v>28</v>
      </c>
      <c r="U26" t="s">
        <v>29</v>
      </c>
    </row>
    <row r="27" spans="1:21" x14ac:dyDescent="0.25">
      <c r="A27" t="s">
        <v>42</v>
      </c>
      <c r="B27" t="s">
        <v>254</v>
      </c>
      <c r="C27" t="s">
        <v>23</v>
      </c>
      <c r="D27" t="s">
        <v>228</v>
      </c>
      <c r="E27">
        <v>2313</v>
      </c>
      <c r="F27">
        <v>5</v>
      </c>
      <c r="G27">
        <v>350</v>
      </c>
      <c r="H27">
        <v>809550</v>
      </c>
      <c r="I27">
        <v>80955</v>
      </c>
      <c r="J27">
        <v>728595</v>
      </c>
      <c r="K27">
        <v>728.59500000000003</v>
      </c>
      <c r="L27">
        <v>601380</v>
      </c>
      <c r="M27">
        <v>127215</v>
      </c>
      <c r="N27">
        <v>127.215</v>
      </c>
      <c r="O27" s="3">
        <v>44719</v>
      </c>
      <c r="P27" t="s">
        <v>151</v>
      </c>
      <c r="Q27" t="s">
        <v>73</v>
      </c>
      <c r="R27">
        <v>2022</v>
      </c>
      <c r="S27" t="s">
        <v>212</v>
      </c>
      <c r="T27" t="s">
        <v>28</v>
      </c>
      <c r="U27" t="s">
        <v>41</v>
      </c>
    </row>
    <row r="28" spans="1:21" x14ac:dyDescent="0.25">
      <c r="A28" t="s">
        <v>42</v>
      </c>
      <c r="B28" t="s">
        <v>254</v>
      </c>
      <c r="C28" t="s">
        <v>23</v>
      </c>
      <c r="D28" t="s">
        <v>228</v>
      </c>
      <c r="E28">
        <v>2328</v>
      </c>
      <c r="F28">
        <v>5</v>
      </c>
      <c r="G28">
        <v>7</v>
      </c>
      <c r="H28">
        <v>16296</v>
      </c>
      <c r="I28">
        <v>1629.6</v>
      </c>
      <c r="J28">
        <v>14666.4</v>
      </c>
      <c r="K28">
        <v>14.666399999999999</v>
      </c>
      <c r="L28">
        <v>11640</v>
      </c>
      <c r="M28">
        <v>3026.3999999999996</v>
      </c>
      <c r="N28">
        <v>3.0263999999999998</v>
      </c>
      <c r="O28" s="3">
        <v>44491</v>
      </c>
      <c r="P28" t="s">
        <v>90</v>
      </c>
      <c r="Q28" t="s">
        <v>77</v>
      </c>
      <c r="R28">
        <v>2022</v>
      </c>
      <c r="S28" t="s">
        <v>212</v>
      </c>
      <c r="T28" t="s">
        <v>28</v>
      </c>
      <c r="U28" t="s">
        <v>41</v>
      </c>
    </row>
    <row r="29" spans="1:21" x14ac:dyDescent="0.25">
      <c r="A29" t="s">
        <v>21</v>
      </c>
      <c r="B29" t="s">
        <v>82</v>
      </c>
      <c r="C29" t="s">
        <v>23</v>
      </c>
      <c r="D29" t="s">
        <v>158</v>
      </c>
      <c r="E29">
        <v>2797</v>
      </c>
      <c r="F29">
        <v>5</v>
      </c>
      <c r="G29">
        <v>125</v>
      </c>
      <c r="H29">
        <v>349625</v>
      </c>
      <c r="I29">
        <v>31466.25</v>
      </c>
      <c r="J29">
        <v>318158.75</v>
      </c>
      <c r="K29">
        <v>318.15875</v>
      </c>
      <c r="L29">
        <v>335640</v>
      </c>
      <c r="M29">
        <v>-17481.25</v>
      </c>
      <c r="N29">
        <v>-17.481249999999999</v>
      </c>
      <c r="O29" s="3">
        <v>44493</v>
      </c>
      <c r="P29" t="s">
        <v>90</v>
      </c>
      <c r="Q29" t="s">
        <v>77</v>
      </c>
      <c r="R29">
        <v>2022</v>
      </c>
      <c r="S29" t="s">
        <v>83</v>
      </c>
      <c r="T29" t="s">
        <v>28</v>
      </c>
      <c r="U29" t="s">
        <v>51</v>
      </c>
    </row>
    <row r="30" spans="1:21" x14ac:dyDescent="0.25">
      <c r="A30" t="s">
        <v>47</v>
      </c>
      <c r="B30" t="s">
        <v>269</v>
      </c>
      <c r="C30" t="s">
        <v>23</v>
      </c>
      <c r="D30" t="s">
        <v>158</v>
      </c>
      <c r="E30">
        <v>2321</v>
      </c>
      <c r="F30">
        <v>5</v>
      </c>
      <c r="G30">
        <v>12</v>
      </c>
      <c r="H30">
        <v>27852</v>
      </c>
      <c r="I30">
        <v>2506.6799999999998</v>
      </c>
      <c r="J30">
        <v>25345.32</v>
      </c>
      <c r="K30">
        <v>25.345320000000001</v>
      </c>
      <c r="L30">
        <v>6963</v>
      </c>
      <c r="M30">
        <v>18382.32</v>
      </c>
      <c r="N30">
        <v>18.38232</v>
      </c>
      <c r="O30" s="3">
        <v>44368</v>
      </c>
      <c r="P30" t="s">
        <v>151</v>
      </c>
      <c r="Q30" t="s">
        <v>73</v>
      </c>
      <c r="R30">
        <v>2022</v>
      </c>
      <c r="S30" t="s">
        <v>164</v>
      </c>
      <c r="T30" t="s">
        <v>28</v>
      </c>
      <c r="U30" t="s">
        <v>54</v>
      </c>
    </row>
    <row r="31" spans="1:21" x14ac:dyDescent="0.25">
      <c r="A31" t="s">
        <v>42</v>
      </c>
      <c r="B31" t="s">
        <v>181</v>
      </c>
      <c r="C31" t="s">
        <v>23</v>
      </c>
      <c r="D31" t="s">
        <v>158</v>
      </c>
      <c r="E31">
        <v>1666</v>
      </c>
      <c r="F31">
        <v>5</v>
      </c>
      <c r="G31">
        <v>350</v>
      </c>
      <c r="H31">
        <v>583100</v>
      </c>
      <c r="I31">
        <v>52479</v>
      </c>
      <c r="J31">
        <v>530621</v>
      </c>
      <c r="K31">
        <v>530.62099999999998</v>
      </c>
      <c r="L31">
        <v>433160</v>
      </c>
      <c r="M31">
        <v>97461</v>
      </c>
      <c r="N31">
        <v>97.460999999999999</v>
      </c>
      <c r="O31" s="3">
        <v>44440</v>
      </c>
      <c r="P31" t="s">
        <v>25</v>
      </c>
      <c r="Q31" t="s">
        <v>26</v>
      </c>
      <c r="R31">
        <v>2022</v>
      </c>
      <c r="S31" t="s">
        <v>182</v>
      </c>
      <c r="T31" t="s">
        <v>28</v>
      </c>
      <c r="U31" t="s">
        <v>41</v>
      </c>
    </row>
    <row r="32" spans="1:21" x14ac:dyDescent="0.25">
      <c r="A32" t="s">
        <v>38</v>
      </c>
      <c r="B32" t="s">
        <v>209</v>
      </c>
      <c r="C32" t="s">
        <v>23</v>
      </c>
      <c r="D32" t="s">
        <v>158</v>
      </c>
      <c r="E32">
        <v>3802.5</v>
      </c>
      <c r="F32">
        <v>5</v>
      </c>
      <c r="G32">
        <v>300</v>
      </c>
      <c r="H32">
        <v>1140750</v>
      </c>
      <c r="I32">
        <v>102667.5</v>
      </c>
      <c r="J32">
        <v>1038082.5</v>
      </c>
      <c r="K32">
        <v>1038.0825</v>
      </c>
      <c r="L32">
        <v>950625</v>
      </c>
      <c r="M32">
        <v>87457.5</v>
      </c>
      <c r="N32">
        <v>87.457499999999996</v>
      </c>
      <c r="O32" s="3">
        <v>44901</v>
      </c>
      <c r="P32" t="s">
        <v>80</v>
      </c>
      <c r="Q32" t="s">
        <v>77</v>
      </c>
      <c r="R32">
        <v>2022</v>
      </c>
      <c r="S32" t="s">
        <v>210</v>
      </c>
      <c r="T32" t="s">
        <v>28</v>
      </c>
      <c r="U32" t="s">
        <v>37</v>
      </c>
    </row>
    <row r="33" spans="1:21" x14ac:dyDescent="0.25">
      <c r="A33" t="s">
        <v>30</v>
      </c>
      <c r="B33" t="s">
        <v>268</v>
      </c>
      <c r="C33" t="s">
        <v>23</v>
      </c>
      <c r="D33" t="s">
        <v>158</v>
      </c>
      <c r="E33">
        <v>711</v>
      </c>
      <c r="F33">
        <v>5</v>
      </c>
      <c r="G33">
        <v>15</v>
      </c>
      <c r="H33">
        <v>10665</v>
      </c>
      <c r="I33">
        <v>853.2</v>
      </c>
      <c r="J33">
        <v>9811.7999999999993</v>
      </c>
      <c r="K33">
        <v>9.8117999999999999</v>
      </c>
      <c r="L33">
        <v>7110</v>
      </c>
      <c r="M33">
        <v>2701.7999999999993</v>
      </c>
      <c r="N33">
        <v>2.7017999999999991</v>
      </c>
      <c r="O33" s="3">
        <v>44734</v>
      </c>
      <c r="P33" t="s">
        <v>151</v>
      </c>
      <c r="Q33" t="s">
        <v>73</v>
      </c>
      <c r="R33">
        <v>2022</v>
      </c>
      <c r="S33" t="s">
        <v>231</v>
      </c>
      <c r="T33" t="s">
        <v>28</v>
      </c>
      <c r="U33" t="s">
        <v>51</v>
      </c>
    </row>
    <row r="34" spans="1:21" x14ac:dyDescent="0.25">
      <c r="A34" t="s">
        <v>38</v>
      </c>
      <c r="B34" t="s">
        <v>217</v>
      </c>
      <c r="C34" t="s">
        <v>23</v>
      </c>
      <c r="D34" t="s">
        <v>158</v>
      </c>
      <c r="E34">
        <v>1562</v>
      </c>
      <c r="F34">
        <v>5</v>
      </c>
      <c r="G34">
        <v>300</v>
      </c>
      <c r="H34">
        <v>468600</v>
      </c>
      <c r="I34">
        <v>37488</v>
      </c>
      <c r="J34">
        <v>431112</v>
      </c>
      <c r="K34">
        <v>431.11200000000002</v>
      </c>
      <c r="L34">
        <v>390500</v>
      </c>
      <c r="M34">
        <v>40612</v>
      </c>
      <c r="N34">
        <v>40.612000000000002</v>
      </c>
      <c r="O34" s="3">
        <v>44753</v>
      </c>
      <c r="P34" t="s">
        <v>49</v>
      </c>
      <c r="Q34" t="s">
        <v>26</v>
      </c>
      <c r="R34">
        <v>2022</v>
      </c>
      <c r="S34" t="s">
        <v>218</v>
      </c>
      <c r="T34" t="s">
        <v>28</v>
      </c>
      <c r="U34" t="s">
        <v>54</v>
      </c>
    </row>
    <row r="35" spans="1:21" x14ac:dyDescent="0.25">
      <c r="A35" t="s">
        <v>42</v>
      </c>
      <c r="B35" t="s">
        <v>135</v>
      </c>
      <c r="C35" t="s">
        <v>23</v>
      </c>
      <c r="D35" t="s">
        <v>158</v>
      </c>
      <c r="E35">
        <v>645</v>
      </c>
      <c r="F35">
        <v>5</v>
      </c>
      <c r="G35">
        <v>20</v>
      </c>
      <c r="H35">
        <v>12900</v>
      </c>
      <c r="I35">
        <v>1032</v>
      </c>
      <c r="J35">
        <v>11868</v>
      </c>
      <c r="K35">
        <v>11.868</v>
      </c>
      <c r="L35">
        <v>6450</v>
      </c>
      <c r="M35">
        <v>5418</v>
      </c>
      <c r="N35">
        <v>5.4180000000000001</v>
      </c>
      <c r="O35" s="3">
        <v>44788</v>
      </c>
      <c r="P35" t="s">
        <v>44</v>
      </c>
      <c r="Q35" t="s">
        <v>26</v>
      </c>
      <c r="R35">
        <v>2022</v>
      </c>
      <c r="S35" t="s">
        <v>136</v>
      </c>
      <c r="T35" t="s">
        <v>28</v>
      </c>
      <c r="U35" t="s">
        <v>51</v>
      </c>
    </row>
    <row r="36" spans="1:21" x14ac:dyDescent="0.25">
      <c r="A36" t="s">
        <v>42</v>
      </c>
      <c r="B36" t="s">
        <v>147</v>
      </c>
      <c r="C36" t="s">
        <v>23</v>
      </c>
      <c r="D36" t="s">
        <v>158</v>
      </c>
      <c r="E36">
        <v>708</v>
      </c>
      <c r="F36">
        <v>5</v>
      </c>
      <c r="G36">
        <v>20</v>
      </c>
      <c r="H36">
        <v>14160</v>
      </c>
      <c r="I36">
        <v>1132.8</v>
      </c>
      <c r="J36">
        <v>13027.2</v>
      </c>
      <c r="K36">
        <v>13.027200000000001</v>
      </c>
      <c r="L36">
        <v>7080</v>
      </c>
      <c r="M36">
        <v>5947.2000000000007</v>
      </c>
      <c r="N36">
        <v>5.9472000000000005</v>
      </c>
      <c r="O36" s="3">
        <v>44527</v>
      </c>
      <c r="P36" t="s">
        <v>76</v>
      </c>
      <c r="Q36" t="s">
        <v>77</v>
      </c>
      <c r="R36">
        <v>2022</v>
      </c>
      <c r="S36" t="s">
        <v>148</v>
      </c>
      <c r="T36" t="s">
        <v>28</v>
      </c>
      <c r="U36" t="s">
        <v>41</v>
      </c>
    </row>
    <row r="37" spans="1:21" x14ac:dyDescent="0.25">
      <c r="A37" t="s">
        <v>30</v>
      </c>
      <c r="B37" t="s">
        <v>304</v>
      </c>
      <c r="C37" t="s">
        <v>23</v>
      </c>
      <c r="D37" t="s">
        <v>158</v>
      </c>
      <c r="E37">
        <v>2501</v>
      </c>
      <c r="F37">
        <v>5</v>
      </c>
      <c r="G37">
        <v>15</v>
      </c>
      <c r="H37">
        <v>37515</v>
      </c>
      <c r="I37">
        <v>3001.2</v>
      </c>
      <c r="J37">
        <v>34513.800000000003</v>
      </c>
      <c r="K37">
        <v>34.513800000000003</v>
      </c>
      <c r="L37">
        <v>25010</v>
      </c>
      <c r="M37">
        <v>9503.8000000000029</v>
      </c>
      <c r="N37">
        <v>9.5038000000000036</v>
      </c>
      <c r="O37" s="3">
        <v>44564</v>
      </c>
      <c r="P37" t="s">
        <v>33</v>
      </c>
      <c r="Q37" t="s">
        <v>34</v>
      </c>
      <c r="R37">
        <v>2022</v>
      </c>
      <c r="S37" t="s">
        <v>208</v>
      </c>
      <c r="T37" t="s">
        <v>28</v>
      </c>
      <c r="U37" t="s">
        <v>29</v>
      </c>
    </row>
    <row r="38" spans="1:21" x14ac:dyDescent="0.25">
      <c r="A38" t="s">
        <v>42</v>
      </c>
      <c r="B38" t="s">
        <v>135</v>
      </c>
      <c r="C38" t="s">
        <v>23</v>
      </c>
      <c r="D38" t="s">
        <v>68</v>
      </c>
      <c r="E38">
        <v>1797</v>
      </c>
      <c r="F38">
        <v>5</v>
      </c>
      <c r="G38">
        <v>350</v>
      </c>
      <c r="H38">
        <v>628950</v>
      </c>
      <c r="I38">
        <v>18868.5</v>
      </c>
      <c r="J38">
        <v>610081.5</v>
      </c>
      <c r="K38">
        <v>610.08150000000001</v>
      </c>
      <c r="L38">
        <v>467220</v>
      </c>
      <c r="M38">
        <v>142861.5</v>
      </c>
      <c r="N38">
        <v>142.86150000000001</v>
      </c>
      <c r="O38" s="3">
        <v>44332</v>
      </c>
      <c r="P38" t="s">
        <v>109</v>
      </c>
      <c r="Q38" t="s">
        <v>73</v>
      </c>
      <c r="R38">
        <v>2021</v>
      </c>
      <c r="S38" t="s">
        <v>136</v>
      </c>
      <c r="T38" t="s">
        <v>28</v>
      </c>
      <c r="U38" t="s">
        <v>51</v>
      </c>
    </row>
    <row r="39" spans="1:21" x14ac:dyDescent="0.25">
      <c r="A39" t="s">
        <v>42</v>
      </c>
      <c r="B39" t="s">
        <v>254</v>
      </c>
      <c r="C39" t="s">
        <v>23</v>
      </c>
      <c r="D39" t="s">
        <v>158</v>
      </c>
      <c r="E39">
        <v>1282</v>
      </c>
      <c r="F39">
        <v>5</v>
      </c>
      <c r="G39">
        <v>20</v>
      </c>
      <c r="H39">
        <v>25640</v>
      </c>
      <c r="I39">
        <v>2051.1999999999998</v>
      </c>
      <c r="J39">
        <v>23588.799999999999</v>
      </c>
      <c r="K39">
        <v>23.588799999999999</v>
      </c>
      <c r="L39">
        <v>12820</v>
      </c>
      <c r="M39">
        <v>10768.8</v>
      </c>
      <c r="N39">
        <v>10.768799999999999</v>
      </c>
      <c r="O39" s="3">
        <v>44481</v>
      </c>
      <c r="P39" t="s">
        <v>90</v>
      </c>
      <c r="Q39" t="s">
        <v>77</v>
      </c>
      <c r="R39">
        <v>2022</v>
      </c>
      <c r="S39" t="s">
        <v>212</v>
      </c>
      <c r="T39" t="s">
        <v>28</v>
      </c>
      <c r="U39" t="s">
        <v>41</v>
      </c>
    </row>
    <row r="40" spans="1:21" x14ac:dyDescent="0.25">
      <c r="A40" t="s">
        <v>42</v>
      </c>
      <c r="B40" t="s">
        <v>147</v>
      </c>
      <c r="C40" t="s">
        <v>23</v>
      </c>
      <c r="D40" t="s">
        <v>158</v>
      </c>
      <c r="E40">
        <v>488</v>
      </c>
      <c r="F40">
        <v>5</v>
      </c>
      <c r="G40">
        <v>7</v>
      </c>
      <c r="H40">
        <v>3416</v>
      </c>
      <c r="I40">
        <v>273.27999999999997</v>
      </c>
      <c r="J40">
        <v>3142.7200000000003</v>
      </c>
      <c r="K40">
        <v>3.1427200000000002</v>
      </c>
      <c r="L40">
        <v>2440</v>
      </c>
      <c r="M40">
        <v>702.72000000000025</v>
      </c>
      <c r="N40">
        <v>0.70272000000000023</v>
      </c>
      <c r="O40" s="3">
        <v>44854</v>
      </c>
      <c r="P40" t="s">
        <v>90</v>
      </c>
      <c r="Q40" t="s">
        <v>77</v>
      </c>
      <c r="R40">
        <v>2022</v>
      </c>
      <c r="S40" t="s">
        <v>148</v>
      </c>
      <c r="T40" t="s">
        <v>28</v>
      </c>
      <c r="U40" t="s">
        <v>41</v>
      </c>
    </row>
    <row r="41" spans="1:21" x14ac:dyDescent="0.25">
      <c r="A41" t="s">
        <v>38</v>
      </c>
      <c r="B41" t="s">
        <v>217</v>
      </c>
      <c r="C41" t="s">
        <v>23</v>
      </c>
      <c r="D41" t="s">
        <v>158</v>
      </c>
      <c r="E41">
        <v>2181</v>
      </c>
      <c r="F41">
        <v>5</v>
      </c>
      <c r="G41">
        <v>300</v>
      </c>
      <c r="H41">
        <v>654300</v>
      </c>
      <c r="I41">
        <v>45801</v>
      </c>
      <c r="J41">
        <v>608499</v>
      </c>
      <c r="K41">
        <v>608.49900000000002</v>
      </c>
      <c r="L41">
        <v>545250</v>
      </c>
      <c r="M41">
        <v>63249</v>
      </c>
      <c r="N41">
        <v>63.249000000000002</v>
      </c>
      <c r="O41" s="3">
        <v>44768</v>
      </c>
      <c r="P41" t="s">
        <v>49</v>
      </c>
      <c r="Q41" t="s">
        <v>26</v>
      </c>
      <c r="R41">
        <v>2022</v>
      </c>
      <c r="S41" t="s">
        <v>218</v>
      </c>
      <c r="T41" t="s">
        <v>28</v>
      </c>
      <c r="U41" t="s">
        <v>54</v>
      </c>
    </row>
    <row r="42" spans="1:21" x14ac:dyDescent="0.25">
      <c r="A42" t="s">
        <v>42</v>
      </c>
      <c r="B42" t="s">
        <v>181</v>
      </c>
      <c r="C42" t="s">
        <v>23</v>
      </c>
      <c r="D42" t="s">
        <v>158</v>
      </c>
      <c r="E42">
        <v>1976</v>
      </c>
      <c r="F42">
        <v>5</v>
      </c>
      <c r="G42">
        <v>20</v>
      </c>
      <c r="H42">
        <v>39520</v>
      </c>
      <c r="I42">
        <v>2766.4</v>
      </c>
      <c r="J42">
        <v>36753.599999999999</v>
      </c>
      <c r="K42">
        <v>36.753599999999999</v>
      </c>
      <c r="L42">
        <v>19760</v>
      </c>
      <c r="M42">
        <v>16993.599999999999</v>
      </c>
      <c r="N42">
        <v>16.993599999999997</v>
      </c>
      <c r="O42" s="3">
        <v>44463</v>
      </c>
      <c r="P42" t="s">
        <v>25</v>
      </c>
      <c r="Q42" t="s">
        <v>26</v>
      </c>
      <c r="R42">
        <v>2022</v>
      </c>
      <c r="S42" t="s">
        <v>182</v>
      </c>
      <c r="T42" t="s">
        <v>28</v>
      </c>
      <c r="U42" t="s">
        <v>41</v>
      </c>
    </row>
    <row r="43" spans="1:21" x14ac:dyDescent="0.25">
      <c r="A43" t="s">
        <v>47</v>
      </c>
      <c r="B43" t="s">
        <v>288</v>
      </c>
      <c r="C43" t="s">
        <v>23</v>
      </c>
      <c r="D43" t="s">
        <v>158</v>
      </c>
      <c r="E43">
        <v>2342</v>
      </c>
      <c r="F43">
        <v>5</v>
      </c>
      <c r="G43">
        <v>12</v>
      </c>
      <c r="H43">
        <v>28104</v>
      </c>
      <c r="I43">
        <v>1967.28</v>
      </c>
      <c r="J43">
        <v>26136.720000000001</v>
      </c>
      <c r="K43">
        <v>26.13672</v>
      </c>
      <c r="L43">
        <v>7026</v>
      </c>
      <c r="M43">
        <v>19110.72</v>
      </c>
      <c r="N43">
        <v>19.110720000000001</v>
      </c>
      <c r="O43" s="3">
        <v>44433</v>
      </c>
      <c r="P43" t="s">
        <v>44</v>
      </c>
      <c r="Q43" t="s">
        <v>26</v>
      </c>
      <c r="R43">
        <v>2022</v>
      </c>
      <c r="S43" t="s">
        <v>140</v>
      </c>
      <c r="T43" t="s">
        <v>28</v>
      </c>
      <c r="U43" t="s">
        <v>29</v>
      </c>
    </row>
    <row r="44" spans="1:21" x14ac:dyDescent="0.25">
      <c r="A44" t="s">
        <v>47</v>
      </c>
      <c r="B44" t="s">
        <v>279</v>
      </c>
      <c r="C44" t="s">
        <v>23</v>
      </c>
      <c r="D44" t="s">
        <v>158</v>
      </c>
      <c r="E44">
        <v>2340</v>
      </c>
      <c r="F44">
        <v>5</v>
      </c>
      <c r="G44">
        <v>12</v>
      </c>
      <c r="H44">
        <v>28080</v>
      </c>
      <c r="I44">
        <v>1965.6</v>
      </c>
      <c r="J44">
        <v>26114.400000000001</v>
      </c>
      <c r="K44">
        <v>26.1144</v>
      </c>
      <c r="L44">
        <v>7020</v>
      </c>
      <c r="M44">
        <v>19094.400000000001</v>
      </c>
      <c r="N44">
        <v>19.0944</v>
      </c>
      <c r="O44" s="3">
        <v>44628</v>
      </c>
      <c r="P44" t="s">
        <v>87</v>
      </c>
      <c r="Q44" t="s">
        <v>34</v>
      </c>
      <c r="R44">
        <v>2022</v>
      </c>
      <c r="S44" t="s">
        <v>206</v>
      </c>
      <c r="T44" t="s">
        <v>28</v>
      </c>
      <c r="U44" t="s">
        <v>65</v>
      </c>
    </row>
    <row r="45" spans="1:21" x14ac:dyDescent="0.25">
      <c r="A45" t="s">
        <v>42</v>
      </c>
      <c r="B45" t="s">
        <v>147</v>
      </c>
      <c r="C45" t="s">
        <v>23</v>
      </c>
      <c r="D45" t="s">
        <v>68</v>
      </c>
      <c r="E45">
        <v>2851</v>
      </c>
      <c r="F45">
        <v>5</v>
      </c>
      <c r="G45">
        <v>7</v>
      </c>
      <c r="H45">
        <v>19957</v>
      </c>
      <c r="I45">
        <v>798.28</v>
      </c>
      <c r="J45">
        <v>19158.72</v>
      </c>
      <c r="K45">
        <v>19.158720000000002</v>
      </c>
      <c r="L45">
        <v>14255</v>
      </c>
      <c r="M45">
        <v>4903.7200000000012</v>
      </c>
      <c r="N45">
        <v>4.9037200000000007</v>
      </c>
      <c r="O45" s="3">
        <v>44391</v>
      </c>
      <c r="P45" t="s">
        <v>49</v>
      </c>
      <c r="Q45" t="s">
        <v>26</v>
      </c>
      <c r="R45">
        <v>2021</v>
      </c>
      <c r="S45" t="s">
        <v>148</v>
      </c>
      <c r="T45" t="s">
        <v>28</v>
      </c>
      <c r="U45" t="s">
        <v>41</v>
      </c>
    </row>
    <row r="46" spans="1:21" x14ac:dyDescent="0.25">
      <c r="A46" t="s">
        <v>47</v>
      </c>
      <c r="B46" t="s">
        <v>278</v>
      </c>
      <c r="C46" t="s">
        <v>23</v>
      </c>
      <c r="D46" t="s">
        <v>158</v>
      </c>
      <c r="E46">
        <v>2723</v>
      </c>
      <c r="F46">
        <v>5</v>
      </c>
      <c r="G46">
        <v>12</v>
      </c>
      <c r="H46">
        <v>32676</v>
      </c>
      <c r="I46">
        <v>1960.56</v>
      </c>
      <c r="J46">
        <v>30715.439999999999</v>
      </c>
      <c r="K46">
        <v>30.715439999999997</v>
      </c>
      <c r="L46">
        <v>8169</v>
      </c>
      <c r="M46">
        <v>22546.44</v>
      </c>
      <c r="N46">
        <v>22.546439999999997</v>
      </c>
      <c r="O46" s="3">
        <v>44885</v>
      </c>
      <c r="P46" t="s">
        <v>76</v>
      </c>
      <c r="Q46" t="s">
        <v>77</v>
      </c>
      <c r="R46">
        <v>2022</v>
      </c>
      <c r="S46" t="s">
        <v>248</v>
      </c>
      <c r="T46" t="s">
        <v>28</v>
      </c>
      <c r="U46" t="s">
        <v>59</v>
      </c>
    </row>
    <row r="47" spans="1:21" x14ac:dyDescent="0.25">
      <c r="A47" t="s">
        <v>42</v>
      </c>
      <c r="B47" t="s">
        <v>135</v>
      </c>
      <c r="C47" t="s">
        <v>23</v>
      </c>
      <c r="D47" t="s">
        <v>158</v>
      </c>
      <c r="E47">
        <v>1460</v>
      </c>
      <c r="F47">
        <v>5</v>
      </c>
      <c r="G47">
        <v>350</v>
      </c>
      <c r="H47">
        <v>511000</v>
      </c>
      <c r="I47">
        <v>30660</v>
      </c>
      <c r="J47">
        <v>480340</v>
      </c>
      <c r="K47">
        <v>480.34</v>
      </c>
      <c r="L47">
        <v>379600</v>
      </c>
      <c r="M47">
        <v>100740</v>
      </c>
      <c r="N47">
        <v>100.74</v>
      </c>
      <c r="O47" s="3">
        <v>44698</v>
      </c>
      <c r="P47" t="s">
        <v>109</v>
      </c>
      <c r="Q47" t="s">
        <v>73</v>
      </c>
      <c r="R47">
        <v>2022</v>
      </c>
      <c r="S47" t="s">
        <v>136</v>
      </c>
      <c r="T47" t="s">
        <v>28</v>
      </c>
      <c r="U47" t="s">
        <v>51</v>
      </c>
    </row>
    <row r="48" spans="1:21" x14ac:dyDescent="0.25">
      <c r="A48" t="s">
        <v>42</v>
      </c>
      <c r="B48" t="s">
        <v>161</v>
      </c>
      <c r="C48" t="s">
        <v>23</v>
      </c>
      <c r="D48" t="s">
        <v>158</v>
      </c>
      <c r="E48">
        <v>980</v>
      </c>
      <c r="F48">
        <v>5</v>
      </c>
      <c r="G48">
        <v>350</v>
      </c>
      <c r="H48">
        <v>343000</v>
      </c>
      <c r="I48">
        <v>20580</v>
      </c>
      <c r="J48">
        <v>322420</v>
      </c>
      <c r="K48">
        <v>322.42</v>
      </c>
      <c r="L48">
        <v>254800</v>
      </c>
      <c r="M48">
        <v>67620</v>
      </c>
      <c r="N48">
        <v>67.62</v>
      </c>
      <c r="O48" s="3">
        <v>44757</v>
      </c>
      <c r="P48" t="s">
        <v>49</v>
      </c>
      <c r="Q48" t="s">
        <v>26</v>
      </c>
      <c r="R48">
        <v>2022</v>
      </c>
      <c r="S48" t="s">
        <v>162</v>
      </c>
      <c r="T48" t="s">
        <v>28</v>
      </c>
      <c r="U48" t="s">
        <v>29</v>
      </c>
    </row>
    <row r="49" spans="1:21" x14ac:dyDescent="0.25">
      <c r="A49" t="s">
        <v>47</v>
      </c>
      <c r="B49" t="s">
        <v>270</v>
      </c>
      <c r="C49" t="s">
        <v>23</v>
      </c>
      <c r="D49" t="s">
        <v>158</v>
      </c>
      <c r="E49">
        <v>2342</v>
      </c>
      <c r="F49">
        <v>5</v>
      </c>
      <c r="G49">
        <v>12</v>
      </c>
      <c r="H49">
        <v>28104</v>
      </c>
      <c r="I49">
        <v>1405.2</v>
      </c>
      <c r="J49">
        <v>26698.799999999999</v>
      </c>
      <c r="K49">
        <v>26.698799999999999</v>
      </c>
      <c r="L49">
        <v>7026</v>
      </c>
      <c r="M49">
        <v>19672.8</v>
      </c>
      <c r="N49">
        <v>19.672799999999999</v>
      </c>
      <c r="O49" s="3">
        <v>44432</v>
      </c>
      <c r="P49" t="s">
        <v>44</v>
      </c>
      <c r="Q49" t="s">
        <v>26</v>
      </c>
      <c r="R49">
        <v>2022</v>
      </c>
      <c r="S49" t="s">
        <v>166</v>
      </c>
      <c r="T49" t="s">
        <v>28</v>
      </c>
      <c r="U49" t="s">
        <v>59</v>
      </c>
    </row>
    <row r="50" spans="1:21" x14ac:dyDescent="0.25">
      <c r="A50" t="s">
        <v>21</v>
      </c>
      <c r="B50" t="s">
        <v>82</v>
      </c>
      <c r="C50" t="s">
        <v>23</v>
      </c>
      <c r="D50" t="s">
        <v>158</v>
      </c>
      <c r="E50">
        <v>3627</v>
      </c>
      <c r="F50">
        <v>5</v>
      </c>
      <c r="G50">
        <v>125</v>
      </c>
      <c r="H50">
        <v>453375</v>
      </c>
      <c r="I50">
        <v>22668.75</v>
      </c>
      <c r="J50">
        <v>430706.25</v>
      </c>
      <c r="K50">
        <v>430.70625000000001</v>
      </c>
      <c r="L50">
        <v>435240</v>
      </c>
      <c r="M50">
        <v>-4533.75</v>
      </c>
      <c r="N50">
        <v>-4.5337500000000004</v>
      </c>
      <c r="O50" s="3">
        <v>44353</v>
      </c>
      <c r="P50" t="s">
        <v>151</v>
      </c>
      <c r="Q50" t="s">
        <v>73</v>
      </c>
      <c r="R50">
        <v>2022</v>
      </c>
      <c r="S50" t="s">
        <v>83</v>
      </c>
      <c r="T50" t="s">
        <v>28</v>
      </c>
      <c r="U50" t="s">
        <v>51</v>
      </c>
    </row>
    <row r="51" spans="1:21" x14ac:dyDescent="0.25">
      <c r="A51" t="s">
        <v>42</v>
      </c>
      <c r="B51" t="s">
        <v>181</v>
      </c>
      <c r="C51" t="s">
        <v>23</v>
      </c>
      <c r="D51" t="s">
        <v>158</v>
      </c>
      <c r="E51">
        <v>1384.5</v>
      </c>
      <c r="F51">
        <v>5</v>
      </c>
      <c r="G51">
        <v>350</v>
      </c>
      <c r="H51">
        <v>484575</v>
      </c>
      <c r="I51">
        <v>24228.75</v>
      </c>
      <c r="J51">
        <v>460346.25</v>
      </c>
      <c r="K51">
        <v>460.34625</v>
      </c>
      <c r="L51">
        <v>359970</v>
      </c>
      <c r="M51">
        <v>100376.25</v>
      </c>
      <c r="N51">
        <v>100.37625</v>
      </c>
      <c r="O51" s="3">
        <v>44371</v>
      </c>
      <c r="P51" t="s">
        <v>151</v>
      </c>
      <c r="Q51" t="s">
        <v>73</v>
      </c>
      <c r="R51">
        <v>2022</v>
      </c>
      <c r="S51" t="s">
        <v>182</v>
      </c>
      <c r="T51" t="s">
        <v>28</v>
      </c>
      <c r="U51" t="s">
        <v>41</v>
      </c>
    </row>
    <row r="52" spans="1:21" x14ac:dyDescent="0.25">
      <c r="A52" t="s">
        <v>21</v>
      </c>
      <c r="B52" t="s">
        <v>104</v>
      </c>
      <c r="C52" t="s">
        <v>23</v>
      </c>
      <c r="D52" t="s">
        <v>68</v>
      </c>
      <c r="E52">
        <v>1138</v>
      </c>
      <c r="F52">
        <v>5</v>
      </c>
      <c r="G52">
        <v>125</v>
      </c>
      <c r="H52">
        <v>142250</v>
      </c>
      <c r="I52">
        <v>5690</v>
      </c>
      <c r="J52">
        <v>136560</v>
      </c>
      <c r="K52">
        <v>136.56</v>
      </c>
      <c r="L52">
        <v>136560</v>
      </c>
      <c r="M52">
        <v>0</v>
      </c>
      <c r="N52">
        <v>0</v>
      </c>
      <c r="O52" s="3">
        <v>44869</v>
      </c>
      <c r="P52" t="s">
        <v>76</v>
      </c>
      <c r="Q52" t="s">
        <v>77</v>
      </c>
      <c r="R52">
        <v>2022</v>
      </c>
      <c r="S52" t="s">
        <v>105</v>
      </c>
      <c r="T52" t="s">
        <v>28</v>
      </c>
      <c r="U52" t="s">
        <v>54</v>
      </c>
    </row>
    <row r="53" spans="1:21" x14ac:dyDescent="0.25">
      <c r="A53" t="s">
        <v>42</v>
      </c>
      <c r="B53" t="s">
        <v>135</v>
      </c>
      <c r="C53" t="s">
        <v>23</v>
      </c>
      <c r="D53" t="s">
        <v>158</v>
      </c>
      <c r="E53">
        <v>1159</v>
      </c>
      <c r="F53">
        <v>5</v>
      </c>
      <c r="G53">
        <v>7</v>
      </c>
      <c r="H53">
        <v>8113</v>
      </c>
      <c r="I53">
        <v>405.65</v>
      </c>
      <c r="J53">
        <v>7707.35</v>
      </c>
      <c r="K53">
        <v>7.7073499999999999</v>
      </c>
      <c r="L53">
        <v>5795</v>
      </c>
      <c r="M53">
        <v>1912.3500000000004</v>
      </c>
      <c r="N53">
        <v>1.9123500000000004</v>
      </c>
      <c r="O53" s="3">
        <v>44790</v>
      </c>
      <c r="P53" t="s">
        <v>44</v>
      </c>
      <c r="Q53" t="s">
        <v>26</v>
      </c>
      <c r="R53">
        <v>2021</v>
      </c>
      <c r="S53" t="s">
        <v>136</v>
      </c>
      <c r="T53" t="s">
        <v>28</v>
      </c>
      <c r="U53" t="s">
        <v>51</v>
      </c>
    </row>
    <row r="54" spans="1:21" x14ac:dyDescent="0.25">
      <c r="A54" t="s">
        <v>38</v>
      </c>
      <c r="B54" t="s">
        <v>220</v>
      </c>
      <c r="C54" t="s">
        <v>23</v>
      </c>
      <c r="D54" t="s">
        <v>68</v>
      </c>
      <c r="E54">
        <v>2021</v>
      </c>
      <c r="F54">
        <v>5</v>
      </c>
      <c r="G54">
        <v>300</v>
      </c>
      <c r="H54">
        <v>606300</v>
      </c>
      <c r="I54">
        <v>24252</v>
      </c>
      <c r="J54">
        <v>582048</v>
      </c>
      <c r="K54">
        <v>582.048</v>
      </c>
      <c r="L54">
        <v>505250</v>
      </c>
      <c r="M54">
        <v>76798</v>
      </c>
      <c r="N54">
        <v>76.798000000000002</v>
      </c>
      <c r="O54" s="3">
        <v>44718</v>
      </c>
      <c r="P54" t="s">
        <v>151</v>
      </c>
      <c r="Q54" t="s">
        <v>73</v>
      </c>
      <c r="R54">
        <v>2022</v>
      </c>
      <c r="S54" t="s">
        <v>199</v>
      </c>
      <c r="T54" t="s">
        <v>28</v>
      </c>
      <c r="U54" t="s">
        <v>65</v>
      </c>
    </row>
    <row r="55" spans="1:21" x14ac:dyDescent="0.25">
      <c r="A55" t="s">
        <v>38</v>
      </c>
      <c r="B55" t="s">
        <v>220</v>
      </c>
      <c r="C55" t="s">
        <v>23</v>
      </c>
      <c r="D55" t="s">
        <v>68</v>
      </c>
      <c r="E55">
        <v>1859</v>
      </c>
      <c r="F55">
        <v>5</v>
      </c>
      <c r="G55">
        <v>300</v>
      </c>
      <c r="H55">
        <v>557700</v>
      </c>
      <c r="I55">
        <v>22308</v>
      </c>
      <c r="J55">
        <v>535392</v>
      </c>
      <c r="K55">
        <v>535.39200000000005</v>
      </c>
      <c r="L55">
        <v>464750</v>
      </c>
      <c r="M55">
        <v>70642</v>
      </c>
      <c r="N55">
        <v>70.641999999999996</v>
      </c>
      <c r="O55" s="3">
        <v>44701</v>
      </c>
      <c r="P55" t="s">
        <v>109</v>
      </c>
      <c r="Q55" t="s">
        <v>73</v>
      </c>
      <c r="R55">
        <v>2022</v>
      </c>
      <c r="S55" t="s">
        <v>199</v>
      </c>
      <c r="T55" t="s">
        <v>28</v>
      </c>
      <c r="U55" t="s">
        <v>65</v>
      </c>
    </row>
    <row r="56" spans="1:21" x14ac:dyDescent="0.25">
      <c r="A56" t="s">
        <v>30</v>
      </c>
      <c r="B56" t="s">
        <v>290</v>
      </c>
      <c r="C56" t="s">
        <v>23</v>
      </c>
      <c r="D56" t="s">
        <v>68</v>
      </c>
      <c r="E56">
        <v>1967</v>
      </c>
      <c r="F56">
        <v>5</v>
      </c>
      <c r="G56">
        <v>15</v>
      </c>
      <c r="H56">
        <v>29505</v>
      </c>
      <c r="I56">
        <v>1180.2</v>
      </c>
      <c r="J56">
        <v>28324.799999999999</v>
      </c>
      <c r="K56">
        <v>28.3248</v>
      </c>
      <c r="L56">
        <v>19670</v>
      </c>
      <c r="M56">
        <v>8654.7999999999993</v>
      </c>
      <c r="N56">
        <v>8.6547999999999998</v>
      </c>
      <c r="O56" s="3">
        <v>44893</v>
      </c>
      <c r="P56" t="s">
        <v>76</v>
      </c>
      <c r="Q56" t="s">
        <v>77</v>
      </c>
      <c r="R56">
        <v>2022</v>
      </c>
      <c r="S56" t="s">
        <v>266</v>
      </c>
      <c r="T56" t="s">
        <v>28</v>
      </c>
      <c r="U56" t="s">
        <v>41</v>
      </c>
    </row>
    <row r="57" spans="1:21" x14ac:dyDescent="0.25">
      <c r="A57" t="s">
        <v>42</v>
      </c>
      <c r="B57" t="s">
        <v>161</v>
      </c>
      <c r="C57" t="s">
        <v>23</v>
      </c>
      <c r="D57" t="s">
        <v>158</v>
      </c>
      <c r="E57">
        <v>720</v>
      </c>
      <c r="F57">
        <v>5</v>
      </c>
      <c r="G57">
        <v>350</v>
      </c>
      <c r="H57">
        <v>252000</v>
      </c>
      <c r="I57">
        <v>12600</v>
      </c>
      <c r="J57">
        <v>239400</v>
      </c>
      <c r="K57">
        <v>239.4</v>
      </c>
      <c r="L57">
        <v>187200</v>
      </c>
      <c r="M57">
        <v>52200</v>
      </c>
      <c r="N57">
        <v>52.2</v>
      </c>
      <c r="O57" s="3">
        <v>44294</v>
      </c>
      <c r="P57" t="s">
        <v>72</v>
      </c>
      <c r="Q57" t="s">
        <v>73</v>
      </c>
      <c r="R57">
        <v>2021</v>
      </c>
      <c r="S57" t="s">
        <v>162</v>
      </c>
      <c r="T57" t="s">
        <v>28</v>
      </c>
      <c r="U57" t="s">
        <v>29</v>
      </c>
    </row>
    <row r="58" spans="1:21" x14ac:dyDescent="0.25">
      <c r="A58" t="s">
        <v>38</v>
      </c>
      <c r="B58" t="s">
        <v>163</v>
      </c>
      <c r="C58" t="s">
        <v>23</v>
      </c>
      <c r="D58" t="s">
        <v>158</v>
      </c>
      <c r="E58">
        <v>1100</v>
      </c>
      <c r="F58">
        <v>5</v>
      </c>
      <c r="G58">
        <v>300</v>
      </c>
      <c r="H58">
        <v>330000</v>
      </c>
      <c r="I58">
        <v>16500</v>
      </c>
      <c r="J58">
        <v>313500</v>
      </c>
      <c r="K58">
        <v>313.5</v>
      </c>
      <c r="L58">
        <v>275000</v>
      </c>
      <c r="M58">
        <v>38500</v>
      </c>
      <c r="N58">
        <v>38.5</v>
      </c>
      <c r="O58" s="3">
        <v>44216</v>
      </c>
      <c r="P58" t="s">
        <v>33</v>
      </c>
      <c r="Q58" t="s">
        <v>34</v>
      </c>
      <c r="R58">
        <v>2021</v>
      </c>
      <c r="S58" t="s">
        <v>164</v>
      </c>
      <c r="T58" t="s">
        <v>28</v>
      </c>
      <c r="U58" t="s">
        <v>37</v>
      </c>
    </row>
    <row r="59" spans="1:21" x14ac:dyDescent="0.25">
      <c r="A59" t="s">
        <v>30</v>
      </c>
      <c r="B59" t="s">
        <v>271</v>
      </c>
      <c r="C59" t="s">
        <v>23</v>
      </c>
      <c r="D59" t="s">
        <v>68</v>
      </c>
      <c r="E59">
        <v>2031</v>
      </c>
      <c r="F59">
        <v>5</v>
      </c>
      <c r="G59">
        <v>15</v>
      </c>
      <c r="H59">
        <v>30465</v>
      </c>
      <c r="I59">
        <v>1218.5999999999999</v>
      </c>
      <c r="J59">
        <v>29246.400000000001</v>
      </c>
      <c r="K59">
        <v>29.246400000000001</v>
      </c>
      <c r="L59">
        <v>20310</v>
      </c>
      <c r="M59">
        <v>8936.4000000000015</v>
      </c>
      <c r="N59">
        <v>8.9364000000000008</v>
      </c>
      <c r="O59" s="3">
        <v>44672</v>
      </c>
      <c r="P59" t="s">
        <v>72</v>
      </c>
      <c r="Q59" t="s">
        <v>73</v>
      </c>
      <c r="R59">
        <v>2022</v>
      </c>
      <c r="S59" t="s">
        <v>235</v>
      </c>
      <c r="T59" t="s">
        <v>28</v>
      </c>
      <c r="U59" t="s">
        <v>65</v>
      </c>
    </row>
    <row r="60" spans="1:21" x14ac:dyDescent="0.25">
      <c r="A60" t="s">
        <v>21</v>
      </c>
      <c r="B60" t="s">
        <v>198</v>
      </c>
      <c r="C60" t="s">
        <v>23</v>
      </c>
      <c r="D60" t="s">
        <v>68</v>
      </c>
      <c r="E60">
        <v>1706</v>
      </c>
      <c r="F60">
        <v>5</v>
      </c>
      <c r="G60">
        <v>125</v>
      </c>
      <c r="H60">
        <v>213250</v>
      </c>
      <c r="I60">
        <v>6397.5</v>
      </c>
      <c r="J60">
        <v>206852.5</v>
      </c>
      <c r="K60">
        <v>206.85249999999999</v>
      </c>
      <c r="L60">
        <v>204720</v>
      </c>
      <c r="M60">
        <v>2132.5</v>
      </c>
      <c r="N60">
        <v>2.1324999999999998</v>
      </c>
      <c r="O60" s="3">
        <v>44331</v>
      </c>
      <c r="P60" t="s">
        <v>109</v>
      </c>
      <c r="Q60" t="s">
        <v>73</v>
      </c>
      <c r="R60">
        <v>2022</v>
      </c>
      <c r="S60" t="s">
        <v>199</v>
      </c>
      <c r="T60" t="s">
        <v>28</v>
      </c>
      <c r="U60" t="s">
        <v>46</v>
      </c>
    </row>
    <row r="61" spans="1:21" x14ac:dyDescent="0.25">
      <c r="A61" t="s">
        <v>21</v>
      </c>
      <c r="B61" t="s">
        <v>219</v>
      </c>
      <c r="C61" t="s">
        <v>23</v>
      </c>
      <c r="D61" t="s">
        <v>68</v>
      </c>
      <c r="E61">
        <v>1287</v>
      </c>
      <c r="F61">
        <v>5</v>
      </c>
      <c r="G61">
        <v>125</v>
      </c>
      <c r="H61">
        <v>160875</v>
      </c>
      <c r="I61">
        <v>4826.25</v>
      </c>
      <c r="J61">
        <v>156048.75</v>
      </c>
      <c r="K61">
        <v>156.04875000000001</v>
      </c>
      <c r="L61">
        <v>154440</v>
      </c>
      <c r="M61">
        <v>1608.75</v>
      </c>
      <c r="N61">
        <v>1.6087499999999999</v>
      </c>
      <c r="O61" s="3">
        <v>44466</v>
      </c>
      <c r="P61" t="s">
        <v>25</v>
      </c>
      <c r="Q61" t="s">
        <v>26</v>
      </c>
      <c r="R61">
        <v>2022</v>
      </c>
      <c r="S61" t="s">
        <v>174</v>
      </c>
      <c r="T61" t="s">
        <v>28</v>
      </c>
      <c r="U61" t="s">
        <v>59</v>
      </c>
    </row>
    <row r="62" spans="1:21" x14ac:dyDescent="0.25">
      <c r="A62" t="s">
        <v>42</v>
      </c>
      <c r="B62" t="s">
        <v>181</v>
      </c>
      <c r="C62" t="s">
        <v>23</v>
      </c>
      <c r="D62" t="s">
        <v>68</v>
      </c>
      <c r="E62">
        <v>544</v>
      </c>
      <c r="F62">
        <v>5</v>
      </c>
      <c r="G62">
        <v>7</v>
      </c>
      <c r="H62">
        <v>3808</v>
      </c>
      <c r="I62">
        <v>114.24</v>
      </c>
      <c r="J62">
        <v>3693.76</v>
      </c>
      <c r="K62">
        <v>3.6937600000000002</v>
      </c>
      <c r="L62">
        <v>2720</v>
      </c>
      <c r="M62">
        <v>973.76000000000022</v>
      </c>
      <c r="N62">
        <v>0.97376000000000018</v>
      </c>
      <c r="O62" s="3">
        <v>44400</v>
      </c>
      <c r="P62" t="s">
        <v>49</v>
      </c>
      <c r="Q62" t="s">
        <v>26</v>
      </c>
      <c r="R62">
        <v>2022</v>
      </c>
      <c r="S62" t="s">
        <v>182</v>
      </c>
      <c r="T62" t="s">
        <v>28</v>
      </c>
      <c r="U62" t="s">
        <v>41</v>
      </c>
    </row>
    <row r="63" spans="1:21" x14ac:dyDescent="0.25">
      <c r="A63" t="s">
        <v>47</v>
      </c>
      <c r="B63" t="s">
        <v>288</v>
      </c>
      <c r="C63" t="s">
        <v>23</v>
      </c>
      <c r="D63" t="s">
        <v>68</v>
      </c>
      <c r="E63">
        <v>1901</v>
      </c>
      <c r="F63">
        <v>5</v>
      </c>
      <c r="G63">
        <v>12</v>
      </c>
      <c r="H63">
        <v>22812</v>
      </c>
      <c r="I63">
        <v>684.36</v>
      </c>
      <c r="J63">
        <v>22127.64</v>
      </c>
      <c r="K63">
        <v>22.12764</v>
      </c>
      <c r="L63">
        <v>5703</v>
      </c>
      <c r="M63">
        <v>16424.64</v>
      </c>
      <c r="N63">
        <v>16.42464</v>
      </c>
      <c r="O63" s="3">
        <v>44633</v>
      </c>
      <c r="P63" t="s">
        <v>87</v>
      </c>
      <c r="Q63" t="s">
        <v>34</v>
      </c>
      <c r="R63">
        <v>2022</v>
      </c>
      <c r="S63" t="s">
        <v>140</v>
      </c>
      <c r="T63" t="s">
        <v>28</v>
      </c>
      <c r="U63" t="s">
        <v>29</v>
      </c>
    </row>
    <row r="64" spans="1:21" x14ac:dyDescent="0.25">
      <c r="A64" t="s">
        <v>42</v>
      </c>
      <c r="B64" t="s">
        <v>135</v>
      </c>
      <c r="C64" t="s">
        <v>23</v>
      </c>
      <c r="D64" t="s">
        <v>68</v>
      </c>
      <c r="E64">
        <v>1958</v>
      </c>
      <c r="F64">
        <v>5</v>
      </c>
      <c r="G64">
        <v>7</v>
      </c>
      <c r="H64">
        <v>13706</v>
      </c>
      <c r="I64">
        <v>411.18</v>
      </c>
      <c r="J64">
        <v>13294.82</v>
      </c>
      <c r="K64">
        <v>13.29482</v>
      </c>
      <c r="L64">
        <v>9790</v>
      </c>
      <c r="M64">
        <v>3504.8199999999997</v>
      </c>
      <c r="N64">
        <v>3.5048199999999996</v>
      </c>
      <c r="O64" s="3">
        <v>44707</v>
      </c>
      <c r="P64" t="s">
        <v>109</v>
      </c>
      <c r="Q64" t="s">
        <v>73</v>
      </c>
      <c r="R64">
        <v>2022</v>
      </c>
      <c r="S64" t="s">
        <v>136</v>
      </c>
      <c r="T64" t="s">
        <v>28</v>
      </c>
      <c r="U64" t="s">
        <v>51</v>
      </c>
    </row>
    <row r="65" spans="1:21" x14ac:dyDescent="0.25">
      <c r="A65" t="s">
        <v>47</v>
      </c>
      <c r="B65" t="s">
        <v>279</v>
      </c>
      <c r="C65" t="s">
        <v>23</v>
      </c>
      <c r="D65" t="s">
        <v>68</v>
      </c>
      <c r="E65">
        <v>690</v>
      </c>
      <c r="F65">
        <v>5</v>
      </c>
      <c r="G65">
        <v>12</v>
      </c>
      <c r="H65">
        <v>8280</v>
      </c>
      <c r="I65">
        <v>165.6</v>
      </c>
      <c r="J65">
        <v>8114.4</v>
      </c>
      <c r="K65">
        <v>8.1143999999999998</v>
      </c>
      <c r="L65">
        <v>2070</v>
      </c>
      <c r="M65">
        <v>6044.4</v>
      </c>
      <c r="N65">
        <v>6.0443999999999996</v>
      </c>
      <c r="O65" s="3">
        <v>44768</v>
      </c>
      <c r="P65" t="s">
        <v>49</v>
      </c>
      <c r="Q65" t="s">
        <v>26</v>
      </c>
      <c r="R65">
        <v>2022</v>
      </c>
      <c r="S65" t="s">
        <v>206</v>
      </c>
      <c r="T65" t="s">
        <v>28</v>
      </c>
      <c r="U65" t="s">
        <v>65</v>
      </c>
    </row>
    <row r="66" spans="1:21" x14ac:dyDescent="0.25">
      <c r="A66" t="s">
        <v>42</v>
      </c>
      <c r="B66" t="s">
        <v>254</v>
      </c>
      <c r="C66" t="s">
        <v>23</v>
      </c>
      <c r="D66" t="s">
        <v>68</v>
      </c>
      <c r="E66">
        <v>1566</v>
      </c>
      <c r="F66">
        <v>5</v>
      </c>
      <c r="G66">
        <v>20</v>
      </c>
      <c r="H66">
        <v>31320</v>
      </c>
      <c r="I66">
        <v>626.4</v>
      </c>
      <c r="J66">
        <v>30693.599999999999</v>
      </c>
      <c r="K66">
        <v>30.6936</v>
      </c>
      <c r="L66">
        <v>15660</v>
      </c>
      <c r="M66">
        <v>15033.599999999999</v>
      </c>
      <c r="N66">
        <v>15.033599999999998</v>
      </c>
      <c r="O66" s="3">
        <v>44394</v>
      </c>
      <c r="P66" t="s">
        <v>49</v>
      </c>
      <c r="Q66" t="s">
        <v>26</v>
      </c>
      <c r="R66">
        <v>2022</v>
      </c>
      <c r="S66" t="s">
        <v>212</v>
      </c>
      <c r="T66" t="s">
        <v>28</v>
      </c>
      <c r="U66" t="s">
        <v>41</v>
      </c>
    </row>
    <row r="67" spans="1:21" x14ac:dyDescent="0.25">
      <c r="A67" t="s">
        <v>47</v>
      </c>
      <c r="B67" t="s">
        <v>278</v>
      </c>
      <c r="C67" t="s">
        <v>23</v>
      </c>
      <c r="D67" t="s">
        <v>68</v>
      </c>
      <c r="E67">
        <v>1142</v>
      </c>
      <c r="F67">
        <v>5</v>
      </c>
      <c r="G67">
        <v>12</v>
      </c>
      <c r="H67">
        <v>13704</v>
      </c>
      <c r="I67">
        <v>274.08</v>
      </c>
      <c r="J67">
        <v>13429.92</v>
      </c>
      <c r="K67">
        <v>13.429919999999999</v>
      </c>
      <c r="L67">
        <v>3426</v>
      </c>
      <c r="M67">
        <v>10003.92</v>
      </c>
      <c r="N67">
        <v>10.003920000000001</v>
      </c>
      <c r="O67" s="3">
        <v>44875</v>
      </c>
      <c r="P67" t="s">
        <v>76</v>
      </c>
      <c r="Q67" t="s">
        <v>77</v>
      </c>
      <c r="R67">
        <v>2022</v>
      </c>
      <c r="S67" t="s">
        <v>248</v>
      </c>
      <c r="T67" t="s">
        <v>28</v>
      </c>
      <c r="U67" t="s">
        <v>59</v>
      </c>
    </row>
    <row r="68" spans="1:21" x14ac:dyDescent="0.25">
      <c r="A68" t="s">
        <v>42</v>
      </c>
      <c r="B68" t="s">
        <v>147</v>
      </c>
      <c r="C68" t="s">
        <v>23</v>
      </c>
      <c r="D68" t="s">
        <v>68</v>
      </c>
      <c r="E68">
        <v>1830</v>
      </c>
      <c r="F68">
        <v>5</v>
      </c>
      <c r="G68">
        <v>7</v>
      </c>
      <c r="H68">
        <v>12810</v>
      </c>
      <c r="I68">
        <v>128.1</v>
      </c>
      <c r="J68">
        <v>12681.9</v>
      </c>
      <c r="K68">
        <v>12.681899999999999</v>
      </c>
      <c r="L68">
        <v>9150</v>
      </c>
      <c r="M68">
        <v>3531.8999999999996</v>
      </c>
      <c r="N68">
        <v>3.5318999999999998</v>
      </c>
      <c r="O68" s="3">
        <v>44415</v>
      </c>
      <c r="P68" t="s">
        <v>44</v>
      </c>
      <c r="Q68" t="s">
        <v>26</v>
      </c>
      <c r="R68">
        <v>2022</v>
      </c>
      <c r="S68" t="s">
        <v>148</v>
      </c>
      <c r="T68" t="s">
        <v>28</v>
      </c>
      <c r="U68" t="s">
        <v>41</v>
      </c>
    </row>
    <row r="69" spans="1:21" x14ac:dyDescent="0.25">
      <c r="A69" t="s">
        <v>42</v>
      </c>
      <c r="B69" t="s">
        <v>181</v>
      </c>
      <c r="C69" t="s">
        <v>23</v>
      </c>
      <c r="D69" t="s">
        <v>68</v>
      </c>
      <c r="E69">
        <v>1375.5</v>
      </c>
      <c r="F69">
        <v>5</v>
      </c>
      <c r="G69">
        <v>20</v>
      </c>
      <c r="H69">
        <v>27510</v>
      </c>
      <c r="I69">
        <v>275.10000000000002</v>
      </c>
      <c r="J69">
        <v>27234.899999999998</v>
      </c>
      <c r="K69">
        <v>27.234899999999996</v>
      </c>
      <c r="L69">
        <v>13755</v>
      </c>
      <c r="M69">
        <v>13479.899999999998</v>
      </c>
      <c r="N69">
        <v>13.479899999999997</v>
      </c>
      <c r="O69" s="3">
        <v>44886</v>
      </c>
      <c r="P69" t="s">
        <v>76</v>
      </c>
      <c r="Q69" t="s">
        <v>77</v>
      </c>
      <c r="R69">
        <v>2022</v>
      </c>
      <c r="S69" t="s">
        <v>182</v>
      </c>
      <c r="T69" t="s">
        <v>28</v>
      </c>
      <c r="U69" t="s">
        <v>41</v>
      </c>
    </row>
    <row r="70" spans="1:21" x14ac:dyDescent="0.25">
      <c r="A70" t="s">
        <v>38</v>
      </c>
      <c r="B70" t="s">
        <v>79</v>
      </c>
      <c r="C70" t="s">
        <v>23</v>
      </c>
      <c r="D70" t="s">
        <v>68</v>
      </c>
      <c r="E70">
        <v>2301</v>
      </c>
      <c r="F70">
        <v>5</v>
      </c>
      <c r="G70">
        <v>300</v>
      </c>
      <c r="H70">
        <v>690300</v>
      </c>
      <c r="I70">
        <v>6903</v>
      </c>
      <c r="J70">
        <v>683397</v>
      </c>
      <c r="K70">
        <v>683.39700000000005</v>
      </c>
      <c r="L70">
        <v>575250</v>
      </c>
      <c r="M70">
        <v>108147</v>
      </c>
      <c r="N70">
        <v>108.14700000000001</v>
      </c>
      <c r="O70" s="3">
        <v>44528</v>
      </c>
      <c r="P70" t="s">
        <v>76</v>
      </c>
      <c r="Q70" t="s">
        <v>77</v>
      </c>
      <c r="R70">
        <v>2022</v>
      </c>
      <c r="S70" t="s">
        <v>81</v>
      </c>
      <c r="T70" t="s">
        <v>28</v>
      </c>
      <c r="U70" t="s">
        <v>46</v>
      </c>
    </row>
    <row r="71" spans="1:21" x14ac:dyDescent="0.25">
      <c r="A71" t="s">
        <v>30</v>
      </c>
      <c r="B71" t="s">
        <v>271</v>
      </c>
      <c r="C71" t="s">
        <v>23</v>
      </c>
      <c r="D71" t="s">
        <v>68</v>
      </c>
      <c r="E71">
        <v>2214</v>
      </c>
      <c r="F71">
        <v>5</v>
      </c>
      <c r="G71">
        <v>15</v>
      </c>
      <c r="H71">
        <v>33210</v>
      </c>
      <c r="I71">
        <v>332.1</v>
      </c>
      <c r="J71">
        <v>32877.9</v>
      </c>
      <c r="K71">
        <v>32.877900000000004</v>
      </c>
      <c r="L71">
        <v>22140</v>
      </c>
      <c r="M71">
        <v>10737.900000000001</v>
      </c>
      <c r="N71">
        <v>10.737900000000002</v>
      </c>
      <c r="O71" s="3">
        <v>44211</v>
      </c>
      <c r="P71" t="s">
        <v>33</v>
      </c>
      <c r="Q71" t="s">
        <v>34</v>
      </c>
      <c r="R71">
        <v>2022</v>
      </c>
      <c r="S71" t="s">
        <v>235</v>
      </c>
      <c r="T71" t="s">
        <v>28</v>
      </c>
      <c r="U71" t="s">
        <v>65</v>
      </c>
    </row>
    <row r="72" spans="1:21" x14ac:dyDescent="0.25">
      <c r="A72" t="s">
        <v>30</v>
      </c>
      <c r="B72" t="s">
        <v>272</v>
      </c>
      <c r="C72" t="s">
        <v>23</v>
      </c>
      <c r="D72" t="s">
        <v>24</v>
      </c>
      <c r="E72">
        <v>615</v>
      </c>
      <c r="F72">
        <v>5</v>
      </c>
      <c r="G72">
        <v>15</v>
      </c>
      <c r="H72">
        <v>9225</v>
      </c>
      <c r="I72">
        <v>0</v>
      </c>
      <c r="J72">
        <v>9225</v>
      </c>
      <c r="K72">
        <v>9.2249999999999996</v>
      </c>
      <c r="L72">
        <v>6150</v>
      </c>
      <c r="M72">
        <v>3075</v>
      </c>
      <c r="N72">
        <v>3.0750000000000002</v>
      </c>
      <c r="O72" s="3">
        <v>44264</v>
      </c>
      <c r="P72" t="s">
        <v>87</v>
      </c>
      <c r="Q72" t="s">
        <v>34</v>
      </c>
      <c r="R72">
        <v>2022</v>
      </c>
      <c r="S72" t="s">
        <v>237</v>
      </c>
      <c r="T72" t="s">
        <v>28</v>
      </c>
      <c r="U72" t="s">
        <v>29</v>
      </c>
    </row>
    <row r="73" spans="1:21" x14ac:dyDescent="0.25">
      <c r="A73" t="s">
        <v>42</v>
      </c>
      <c r="B73" t="s">
        <v>135</v>
      </c>
      <c r="C73" t="s">
        <v>23</v>
      </c>
      <c r="D73" t="s">
        <v>24</v>
      </c>
      <c r="E73">
        <v>2146</v>
      </c>
      <c r="F73">
        <v>5</v>
      </c>
      <c r="G73">
        <v>7</v>
      </c>
      <c r="H73">
        <v>15022</v>
      </c>
      <c r="I73">
        <v>0</v>
      </c>
      <c r="J73">
        <v>15022</v>
      </c>
      <c r="K73">
        <v>15.022</v>
      </c>
      <c r="L73">
        <v>10730</v>
      </c>
      <c r="M73">
        <v>4292</v>
      </c>
      <c r="N73">
        <v>4.2919999999999998</v>
      </c>
      <c r="O73" s="3">
        <v>44586</v>
      </c>
      <c r="P73" t="s">
        <v>33</v>
      </c>
      <c r="Q73" t="s">
        <v>34</v>
      </c>
      <c r="R73">
        <v>2022</v>
      </c>
      <c r="S73" t="s">
        <v>136</v>
      </c>
      <c r="T73" t="s">
        <v>28</v>
      </c>
      <c r="U73" t="s">
        <v>51</v>
      </c>
    </row>
    <row r="74" spans="1:21" x14ac:dyDescent="0.25">
      <c r="A74" t="s">
        <v>42</v>
      </c>
      <c r="B74" t="s">
        <v>181</v>
      </c>
      <c r="C74" t="s">
        <v>23</v>
      </c>
      <c r="D74" t="s">
        <v>158</v>
      </c>
      <c r="E74">
        <v>1403</v>
      </c>
      <c r="F74">
        <v>5</v>
      </c>
      <c r="G74">
        <v>7</v>
      </c>
      <c r="H74">
        <v>9821</v>
      </c>
      <c r="I74">
        <v>589.26</v>
      </c>
      <c r="J74">
        <v>9231.74</v>
      </c>
      <c r="K74">
        <v>9.2317400000000003</v>
      </c>
      <c r="L74">
        <v>7015</v>
      </c>
      <c r="M74">
        <v>2216.7399999999998</v>
      </c>
      <c r="N74">
        <v>2.2167399999999997</v>
      </c>
      <c r="O74" s="3">
        <v>44829</v>
      </c>
      <c r="P74" t="s">
        <v>25</v>
      </c>
      <c r="Q74" t="s">
        <v>26</v>
      </c>
      <c r="R74">
        <v>2021</v>
      </c>
      <c r="S74" t="s">
        <v>182</v>
      </c>
      <c r="T74" t="s">
        <v>28</v>
      </c>
      <c r="U74" t="s">
        <v>41</v>
      </c>
    </row>
    <row r="75" spans="1:21" x14ac:dyDescent="0.25">
      <c r="A75" t="s">
        <v>38</v>
      </c>
      <c r="B75" t="s">
        <v>163</v>
      </c>
      <c r="C75" t="s">
        <v>23</v>
      </c>
      <c r="D75" t="s">
        <v>24</v>
      </c>
      <c r="E75">
        <v>958</v>
      </c>
      <c r="F75">
        <v>5</v>
      </c>
      <c r="G75">
        <v>300</v>
      </c>
      <c r="H75">
        <v>287400</v>
      </c>
      <c r="I75">
        <v>0</v>
      </c>
      <c r="J75">
        <v>287400</v>
      </c>
      <c r="K75">
        <v>287.39999999999998</v>
      </c>
      <c r="L75">
        <v>239500</v>
      </c>
      <c r="M75">
        <v>47900</v>
      </c>
      <c r="N75">
        <v>47.9</v>
      </c>
      <c r="O75" s="3">
        <v>44605</v>
      </c>
      <c r="P75" t="s">
        <v>62</v>
      </c>
      <c r="Q75" t="s">
        <v>34</v>
      </c>
      <c r="R75">
        <v>2022</v>
      </c>
      <c r="S75" t="s">
        <v>164</v>
      </c>
      <c r="T75" t="s">
        <v>28</v>
      </c>
      <c r="U75" t="s">
        <v>37</v>
      </c>
    </row>
    <row r="76" spans="1:21" x14ac:dyDescent="0.25">
      <c r="A76" t="s">
        <v>21</v>
      </c>
      <c r="B76" t="s">
        <v>22</v>
      </c>
      <c r="C76" t="s">
        <v>23</v>
      </c>
      <c r="D76" t="s">
        <v>24</v>
      </c>
      <c r="E76">
        <v>2665.5</v>
      </c>
      <c r="F76">
        <v>5</v>
      </c>
      <c r="G76">
        <v>125</v>
      </c>
      <c r="H76">
        <v>333187.5</v>
      </c>
      <c r="I76">
        <v>0</v>
      </c>
      <c r="J76">
        <v>333187.5</v>
      </c>
      <c r="K76">
        <v>333.1875</v>
      </c>
      <c r="L76">
        <v>319860</v>
      </c>
      <c r="M76">
        <v>13327.5</v>
      </c>
      <c r="N76">
        <v>13.327500000000001</v>
      </c>
      <c r="O76" s="3">
        <v>44617</v>
      </c>
      <c r="P76" t="s">
        <v>62</v>
      </c>
      <c r="Q76" t="s">
        <v>34</v>
      </c>
      <c r="R76">
        <v>2022</v>
      </c>
      <c r="S76" t="s">
        <v>27</v>
      </c>
      <c r="T76" t="s">
        <v>28</v>
      </c>
      <c r="U76" t="s">
        <v>29</v>
      </c>
    </row>
    <row r="77" spans="1:21" x14ac:dyDescent="0.25">
      <c r="A77" t="s">
        <v>30</v>
      </c>
      <c r="B77" t="s">
        <v>271</v>
      </c>
      <c r="C77" t="s">
        <v>23</v>
      </c>
      <c r="D77" t="s">
        <v>24</v>
      </c>
      <c r="E77">
        <v>2470</v>
      </c>
      <c r="F77">
        <v>5</v>
      </c>
      <c r="G77">
        <v>15</v>
      </c>
      <c r="H77">
        <v>37050</v>
      </c>
      <c r="I77">
        <v>0</v>
      </c>
      <c r="J77">
        <v>37050</v>
      </c>
      <c r="K77">
        <v>37.049999999999997</v>
      </c>
      <c r="L77">
        <v>24700</v>
      </c>
      <c r="M77">
        <v>12350</v>
      </c>
      <c r="N77">
        <v>12.35</v>
      </c>
      <c r="O77" s="3">
        <v>44406</v>
      </c>
      <c r="P77" t="s">
        <v>49</v>
      </c>
      <c r="Q77" t="s">
        <v>26</v>
      </c>
      <c r="R77">
        <v>2022</v>
      </c>
      <c r="S77" t="s">
        <v>235</v>
      </c>
      <c r="T77" t="s">
        <v>28</v>
      </c>
      <c r="U77" t="s">
        <v>65</v>
      </c>
    </row>
    <row r="78" spans="1:21" x14ac:dyDescent="0.25">
      <c r="A78" t="s">
        <v>47</v>
      </c>
      <c r="B78" t="s">
        <v>270</v>
      </c>
      <c r="C78" t="s">
        <v>23</v>
      </c>
      <c r="D78" t="s">
        <v>24</v>
      </c>
      <c r="E78">
        <v>1545</v>
      </c>
      <c r="F78">
        <v>5</v>
      </c>
      <c r="G78">
        <v>12</v>
      </c>
      <c r="H78">
        <v>18540</v>
      </c>
      <c r="I78">
        <v>0</v>
      </c>
      <c r="J78">
        <v>18540</v>
      </c>
      <c r="K78">
        <v>18.54</v>
      </c>
      <c r="L78">
        <v>4635</v>
      </c>
      <c r="M78">
        <v>13905</v>
      </c>
      <c r="N78">
        <v>13.904999999999999</v>
      </c>
      <c r="O78" s="3">
        <v>44269</v>
      </c>
      <c r="P78" t="s">
        <v>87</v>
      </c>
      <c r="Q78" t="s">
        <v>34</v>
      </c>
      <c r="R78">
        <v>2022</v>
      </c>
      <c r="S78" t="s">
        <v>166</v>
      </c>
      <c r="T78" t="s">
        <v>28</v>
      </c>
      <c r="U78" t="s">
        <v>59</v>
      </c>
    </row>
    <row r="79" spans="1:21" x14ac:dyDescent="0.25">
      <c r="A79" t="s">
        <v>42</v>
      </c>
      <c r="B79" t="s">
        <v>181</v>
      </c>
      <c r="C79" t="s">
        <v>23</v>
      </c>
      <c r="D79" t="s">
        <v>24</v>
      </c>
      <c r="E79">
        <v>1899</v>
      </c>
      <c r="F79">
        <v>5</v>
      </c>
      <c r="G79">
        <v>20</v>
      </c>
      <c r="H79">
        <v>37980</v>
      </c>
      <c r="I79">
        <v>0</v>
      </c>
      <c r="J79">
        <v>37980</v>
      </c>
      <c r="K79">
        <v>37.979999999999997</v>
      </c>
      <c r="L79">
        <v>18990</v>
      </c>
      <c r="M79">
        <v>18990</v>
      </c>
      <c r="N79">
        <v>18.989999999999998</v>
      </c>
      <c r="O79" s="3">
        <v>44563</v>
      </c>
      <c r="P79" t="s">
        <v>33</v>
      </c>
      <c r="Q79" t="s">
        <v>34</v>
      </c>
      <c r="R79">
        <v>2022</v>
      </c>
      <c r="S79" t="s">
        <v>182</v>
      </c>
      <c r="T79" t="s">
        <v>28</v>
      </c>
      <c r="U79" t="s">
        <v>41</v>
      </c>
    </row>
    <row r="80" spans="1:21" x14ac:dyDescent="0.25">
      <c r="A80" t="s">
        <v>47</v>
      </c>
      <c r="B80" t="s">
        <v>269</v>
      </c>
      <c r="C80" t="s">
        <v>23</v>
      </c>
      <c r="D80" t="s">
        <v>24</v>
      </c>
      <c r="E80">
        <v>2518</v>
      </c>
      <c r="F80">
        <v>5</v>
      </c>
      <c r="G80">
        <v>12</v>
      </c>
      <c r="H80">
        <v>30216</v>
      </c>
      <c r="I80">
        <v>0</v>
      </c>
      <c r="J80">
        <v>30216</v>
      </c>
      <c r="K80">
        <v>30.216000000000001</v>
      </c>
      <c r="L80">
        <v>7554</v>
      </c>
      <c r="M80">
        <v>22662</v>
      </c>
      <c r="N80">
        <v>22.661999999999999</v>
      </c>
      <c r="O80" s="3">
        <v>44493</v>
      </c>
      <c r="P80" t="s">
        <v>90</v>
      </c>
      <c r="Q80" t="s">
        <v>77</v>
      </c>
      <c r="R80">
        <v>2022</v>
      </c>
      <c r="S80" t="s">
        <v>164</v>
      </c>
      <c r="T80" t="s">
        <v>28</v>
      </c>
      <c r="U80" t="s">
        <v>54</v>
      </c>
    </row>
    <row r="81" spans="1:21" x14ac:dyDescent="0.25">
      <c r="A81" t="s">
        <v>30</v>
      </c>
      <c r="B81" t="s">
        <v>268</v>
      </c>
      <c r="C81" t="s">
        <v>23</v>
      </c>
      <c r="D81" t="s">
        <v>24</v>
      </c>
      <c r="E81">
        <v>921</v>
      </c>
      <c r="F81">
        <v>5</v>
      </c>
      <c r="G81">
        <v>15</v>
      </c>
      <c r="H81">
        <v>13815</v>
      </c>
      <c r="I81">
        <v>0</v>
      </c>
      <c r="J81">
        <v>13815</v>
      </c>
      <c r="K81">
        <v>13.815</v>
      </c>
      <c r="L81">
        <v>9210</v>
      </c>
      <c r="M81">
        <v>4605</v>
      </c>
      <c r="N81">
        <v>4.6050000000000004</v>
      </c>
      <c r="O81" s="3">
        <v>44857</v>
      </c>
      <c r="P81" t="s">
        <v>90</v>
      </c>
      <c r="Q81" t="s">
        <v>77</v>
      </c>
      <c r="R81">
        <v>2022</v>
      </c>
      <c r="S81" t="s">
        <v>231</v>
      </c>
      <c r="T81" t="s">
        <v>28</v>
      </c>
      <c r="U81" t="s">
        <v>51</v>
      </c>
    </row>
    <row r="82" spans="1:21" x14ac:dyDescent="0.25">
      <c r="A82" t="s">
        <v>42</v>
      </c>
      <c r="B82" t="s">
        <v>161</v>
      </c>
      <c r="C82" t="s">
        <v>23</v>
      </c>
      <c r="D82" t="s">
        <v>228</v>
      </c>
      <c r="E82">
        <v>1727</v>
      </c>
      <c r="F82">
        <v>5</v>
      </c>
      <c r="G82">
        <v>7</v>
      </c>
      <c r="H82">
        <v>12089</v>
      </c>
      <c r="I82">
        <v>1692.46</v>
      </c>
      <c r="J82">
        <v>10396.540000000001</v>
      </c>
      <c r="K82">
        <v>10.396540000000002</v>
      </c>
      <c r="L82">
        <v>8635</v>
      </c>
      <c r="M82">
        <v>1761.5400000000009</v>
      </c>
      <c r="N82">
        <v>1.7615400000000008</v>
      </c>
      <c r="O82" s="3">
        <v>44516</v>
      </c>
      <c r="P82" t="s">
        <v>76</v>
      </c>
      <c r="Q82" t="s">
        <v>77</v>
      </c>
      <c r="R82">
        <v>2021</v>
      </c>
      <c r="S82" t="s">
        <v>162</v>
      </c>
      <c r="T82" t="s">
        <v>28</v>
      </c>
      <c r="U82" t="s">
        <v>29</v>
      </c>
    </row>
    <row r="83" spans="1:21" x14ac:dyDescent="0.25">
      <c r="A83" t="s">
        <v>42</v>
      </c>
      <c r="B83" t="s">
        <v>254</v>
      </c>
      <c r="C83" t="s">
        <v>23</v>
      </c>
      <c r="D83" t="s">
        <v>228</v>
      </c>
      <c r="E83">
        <v>2996</v>
      </c>
      <c r="F83">
        <v>5</v>
      </c>
      <c r="G83">
        <v>7</v>
      </c>
      <c r="H83">
        <v>20972</v>
      </c>
      <c r="I83">
        <v>2936.08</v>
      </c>
      <c r="J83">
        <v>18035.919999999998</v>
      </c>
      <c r="K83">
        <v>18.035919999999997</v>
      </c>
      <c r="L83">
        <v>14980</v>
      </c>
      <c r="M83">
        <v>3055.9199999999983</v>
      </c>
      <c r="N83">
        <v>3.0559199999999982</v>
      </c>
      <c r="O83" s="3">
        <v>44626</v>
      </c>
      <c r="P83" t="s">
        <v>87</v>
      </c>
      <c r="Q83" t="s">
        <v>34</v>
      </c>
      <c r="R83">
        <v>2021</v>
      </c>
      <c r="S83" t="s">
        <v>212</v>
      </c>
      <c r="T83" t="s">
        <v>28</v>
      </c>
      <c r="U83" t="s">
        <v>41</v>
      </c>
    </row>
    <row r="84" spans="1:21" x14ac:dyDescent="0.25">
      <c r="A84" t="s">
        <v>38</v>
      </c>
      <c r="B84" t="s">
        <v>217</v>
      </c>
      <c r="C84" t="s">
        <v>23</v>
      </c>
      <c r="D84" t="s">
        <v>228</v>
      </c>
      <c r="E84">
        <v>1186</v>
      </c>
      <c r="F84">
        <v>5</v>
      </c>
      <c r="G84">
        <v>300</v>
      </c>
      <c r="H84">
        <v>355800</v>
      </c>
      <c r="I84">
        <v>42696</v>
      </c>
      <c r="J84">
        <v>313104</v>
      </c>
      <c r="K84">
        <v>313.10399999999998</v>
      </c>
      <c r="L84">
        <v>296500</v>
      </c>
      <c r="M84">
        <v>16604</v>
      </c>
      <c r="N84">
        <v>16.603999999999999</v>
      </c>
      <c r="O84" s="3">
        <v>44759</v>
      </c>
      <c r="P84" t="s">
        <v>49</v>
      </c>
      <c r="Q84" t="s">
        <v>26</v>
      </c>
      <c r="R84">
        <v>2021</v>
      </c>
      <c r="S84" t="s">
        <v>218</v>
      </c>
      <c r="T84" t="s">
        <v>28</v>
      </c>
      <c r="U84" t="s">
        <v>54</v>
      </c>
    </row>
    <row r="85" spans="1:21" x14ac:dyDescent="0.25">
      <c r="A85" t="s">
        <v>42</v>
      </c>
      <c r="B85" t="s">
        <v>181</v>
      </c>
      <c r="C85" t="s">
        <v>23</v>
      </c>
      <c r="D85" t="s">
        <v>158</v>
      </c>
      <c r="E85">
        <v>1757</v>
      </c>
      <c r="F85">
        <v>5</v>
      </c>
      <c r="G85">
        <v>20</v>
      </c>
      <c r="H85">
        <v>35140</v>
      </c>
      <c r="I85">
        <v>2108.4</v>
      </c>
      <c r="J85">
        <v>33031.599999999999</v>
      </c>
      <c r="K85">
        <v>33.031599999999997</v>
      </c>
      <c r="L85">
        <v>17570</v>
      </c>
      <c r="M85">
        <v>15461.599999999999</v>
      </c>
      <c r="N85">
        <v>15.461599999999999</v>
      </c>
      <c r="O85" s="3">
        <v>44699</v>
      </c>
      <c r="P85" t="s">
        <v>109</v>
      </c>
      <c r="Q85" t="s">
        <v>73</v>
      </c>
      <c r="R85">
        <v>2021</v>
      </c>
      <c r="S85" t="s">
        <v>182</v>
      </c>
      <c r="T85" t="s">
        <v>28</v>
      </c>
      <c r="U85" t="s">
        <v>41</v>
      </c>
    </row>
    <row r="86" spans="1:21" x14ac:dyDescent="0.25">
      <c r="A86" t="s">
        <v>42</v>
      </c>
      <c r="B86" t="s">
        <v>161</v>
      </c>
      <c r="C86" t="s">
        <v>23</v>
      </c>
      <c r="D86" t="s">
        <v>228</v>
      </c>
      <c r="E86">
        <v>1715</v>
      </c>
      <c r="F86">
        <v>5</v>
      </c>
      <c r="G86">
        <v>20</v>
      </c>
      <c r="H86">
        <v>34300</v>
      </c>
      <c r="I86">
        <v>4116</v>
      </c>
      <c r="J86">
        <v>30184</v>
      </c>
      <c r="K86">
        <v>30.184000000000001</v>
      </c>
      <c r="L86">
        <v>17150</v>
      </c>
      <c r="M86">
        <v>13034</v>
      </c>
      <c r="N86">
        <v>13.034000000000001</v>
      </c>
      <c r="O86" s="3">
        <v>44907</v>
      </c>
      <c r="P86" t="s">
        <v>80</v>
      </c>
      <c r="Q86" t="s">
        <v>77</v>
      </c>
      <c r="R86">
        <v>2021</v>
      </c>
      <c r="S86" t="s">
        <v>162</v>
      </c>
      <c r="T86" t="s">
        <v>28</v>
      </c>
      <c r="U86" t="s">
        <v>29</v>
      </c>
    </row>
    <row r="87" spans="1:21" x14ac:dyDescent="0.25">
      <c r="A87" t="s">
        <v>42</v>
      </c>
      <c r="B87" t="s">
        <v>135</v>
      </c>
      <c r="C87" t="s">
        <v>23</v>
      </c>
      <c r="D87" t="s">
        <v>228</v>
      </c>
      <c r="E87">
        <v>2992</v>
      </c>
      <c r="F87">
        <v>5</v>
      </c>
      <c r="G87">
        <v>20</v>
      </c>
      <c r="H87">
        <v>59840</v>
      </c>
      <c r="I87">
        <v>6582.4</v>
      </c>
      <c r="J87">
        <v>53257.599999999999</v>
      </c>
      <c r="K87">
        <v>53.257599999999996</v>
      </c>
      <c r="L87">
        <v>29920</v>
      </c>
      <c r="M87">
        <v>23337.599999999999</v>
      </c>
      <c r="N87">
        <v>23.337599999999998</v>
      </c>
      <c r="O87" s="3">
        <v>44925</v>
      </c>
      <c r="P87" t="s">
        <v>80</v>
      </c>
      <c r="Q87" t="s">
        <v>77</v>
      </c>
      <c r="R87">
        <v>2021</v>
      </c>
      <c r="S87" t="s">
        <v>136</v>
      </c>
      <c r="T87" t="s">
        <v>28</v>
      </c>
      <c r="U87" t="s">
        <v>51</v>
      </c>
    </row>
    <row r="88" spans="1:21" x14ac:dyDescent="0.25">
      <c r="A88" t="s">
        <v>21</v>
      </c>
      <c r="B88" t="s">
        <v>82</v>
      </c>
      <c r="C88" t="s">
        <v>23</v>
      </c>
      <c r="D88" t="s">
        <v>228</v>
      </c>
      <c r="E88">
        <v>1804</v>
      </c>
      <c r="F88">
        <v>5</v>
      </c>
      <c r="G88">
        <v>125</v>
      </c>
      <c r="H88">
        <v>225500</v>
      </c>
      <c r="I88">
        <v>22550</v>
      </c>
      <c r="J88">
        <v>202950</v>
      </c>
      <c r="K88">
        <v>202.95</v>
      </c>
      <c r="L88">
        <v>216480</v>
      </c>
      <c r="M88">
        <v>-13530</v>
      </c>
      <c r="N88">
        <v>-13.53</v>
      </c>
      <c r="O88" s="3">
        <v>44672</v>
      </c>
      <c r="P88" t="s">
        <v>72</v>
      </c>
      <c r="Q88" t="s">
        <v>73</v>
      </c>
      <c r="R88">
        <v>2021</v>
      </c>
      <c r="S88" t="s">
        <v>83</v>
      </c>
      <c r="T88" t="s">
        <v>28</v>
      </c>
      <c r="U88" t="s">
        <v>51</v>
      </c>
    </row>
    <row r="89" spans="1:21" x14ac:dyDescent="0.25">
      <c r="A89" t="s">
        <v>38</v>
      </c>
      <c r="B89" t="s">
        <v>220</v>
      </c>
      <c r="C89" t="s">
        <v>23</v>
      </c>
      <c r="D89" t="s">
        <v>158</v>
      </c>
      <c r="E89">
        <v>334</v>
      </c>
      <c r="F89">
        <v>5</v>
      </c>
      <c r="G89">
        <v>300</v>
      </c>
      <c r="H89">
        <v>100200</v>
      </c>
      <c r="I89">
        <v>9018</v>
      </c>
      <c r="J89">
        <v>91182</v>
      </c>
      <c r="K89">
        <v>91.182000000000002</v>
      </c>
      <c r="L89">
        <v>83500</v>
      </c>
      <c r="M89">
        <v>7682</v>
      </c>
      <c r="N89">
        <v>7.6820000000000004</v>
      </c>
      <c r="O89" s="3">
        <v>44639</v>
      </c>
      <c r="P89" t="s">
        <v>87</v>
      </c>
      <c r="Q89" t="s">
        <v>34</v>
      </c>
      <c r="R89">
        <v>2021</v>
      </c>
      <c r="S89" t="s">
        <v>199</v>
      </c>
      <c r="T89" t="s">
        <v>28</v>
      </c>
      <c r="U89" t="s">
        <v>65</v>
      </c>
    </row>
    <row r="90" spans="1:21" x14ac:dyDescent="0.25">
      <c r="A90" t="s">
        <v>21</v>
      </c>
      <c r="B90" t="s">
        <v>198</v>
      </c>
      <c r="C90" t="s">
        <v>23</v>
      </c>
      <c r="D90" t="s">
        <v>158</v>
      </c>
      <c r="E90">
        <v>2500</v>
      </c>
      <c r="F90">
        <v>5</v>
      </c>
      <c r="G90">
        <v>125</v>
      </c>
      <c r="H90">
        <v>312500</v>
      </c>
      <c r="I90">
        <v>21875</v>
      </c>
      <c r="J90">
        <v>290625</v>
      </c>
      <c r="K90">
        <v>290.625</v>
      </c>
      <c r="L90">
        <v>300000</v>
      </c>
      <c r="M90">
        <v>-9375</v>
      </c>
      <c r="N90">
        <v>-9.375</v>
      </c>
      <c r="O90" s="3">
        <v>44268</v>
      </c>
      <c r="P90" t="s">
        <v>87</v>
      </c>
      <c r="Q90" t="s">
        <v>34</v>
      </c>
      <c r="R90">
        <v>2021</v>
      </c>
      <c r="S90" t="s">
        <v>199</v>
      </c>
      <c r="T90" t="s">
        <v>28</v>
      </c>
      <c r="U90" t="s">
        <v>46</v>
      </c>
    </row>
    <row r="91" spans="1:21" x14ac:dyDescent="0.25">
      <c r="A91" t="s">
        <v>42</v>
      </c>
      <c r="B91" t="s">
        <v>147</v>
      </c>
      <c r="C91" t="s">
        <v>23</v>
      </c>
      <c r="D91" t="s">
        <v>158</v>
      </c>
      <c r="E91">
        <v>1611</v>
      </c>
      <c r="F91">
        <v>5</v>
      </c>
      <c r="G91">
        <v>7</v>
      </c>
      <c r="H91">
        <v>11277</v>
      </c>
      <c r="I91">
        <v>1014.93</v>
      </c>
      <c r="J91">
        <v>10262.07</v>
      </c>
      <c r="K91">
        <v>10.26207</v>
      </c>
      <c r="L91">
        <v>8055</v>
      </c>
      <c r="M91">
        <v>2207.0699999999997</v>
      </c>
      <c r="N91">
        <v>2.2070699999999999</v>
      </c>
      <c r="O91" s="3">
        <v>44895</v>
      </c>
      <c r="P91" t="s">
        <v>76</v>
      </c>
      <c r="Q91" t="s">
        <v>77</v>
      </c>
      <c r="R91">
        <v>2021</v>
      </c>
      <c r="S91" t="s">
        <v>148</v>
      </c>
      <c r="T91" t="s">
        <v>28</v>
      </c>
      <c r="U91" t="s">
        <v>41</v>
      </c>
    </row>
    <row r="92" spans="1:21" x14ac:dyDescent="0.25">
      <c r="A92" t="s">
        <v>21</v>
      </c>
      <c r="B92" t="s">
        <v>219</v>
      </c>
      <c r="C92" t="s">
        <v>23</v>
      </c>
      <c r="D92" t="s">
        <v>158</v>
      </c>
      <c r="E92">
        <v>1857</v>
      </c>
      <c r="F92">
        <v>5</v>
      </c>
      <c r="G92">
        <v>125</v>
      </c>
      <c r="H92">
        <v>232125</v>
      </c>
      <c r="I92">
        <v>20891.25</v>
      </c>
      <c r="J92">
        <v>211233.75</v>
      </c>
      <c r="K92">
        <v>211.23374999999999</v>
      </c>
      <c r="L92">
        <v>222840</v>
      </c>
      <c r="M92">
        <v>-11606.25</v>
      </c>
      <c r="N92">
        <v>-11.606249999999999</v>
      </c>
      <c r="O92" s="3">
        <v>44680</v>
      </c>
      <c r="P92" t="s">
        <v>72</v>
      </c>
      <c r="Q92" t="s">
        <v>73</v>
      </c>
      <c r="R92">
        <v>2021</v>
      </c>
      <c r="S92" t="s">
        <v>174</v>
      </c>
      <c r="T92" t="s">
        <v>28</v>
      </c>
      <c r="U92" t="s">
        <v>59</v>
      </c>
    </row>
    <row r="93" spans="1:21" x14ac:dyDescent="0.25">
      <c r="A93" t="s">
        <v>38</v>
      </c>
      <c r="B93" t="s">
        <v>217</v>
      </c>
      <c r="C93" t="s">
        <v>23</v>
      </c>
      <c r="D93" t="s">
        <v>158</v>
      </c>
      <c r="E93">
        <v>322</v>
      </c>
      <c r="F93">
        <v>5</v>
      </c>
      <c r="G93">
        <v>300</v>
      </c>
      <c r="H93">
        <v>96600</v>
      </c>
      <c r="I93">
        <v>8694</v>
      </c>
      <c r="J93">
        <v>87906</v>
      </c>
      <c r="K93">
        <v>87.906000000000006</v>
      </c>
      <c r="L93">
        <v>80500</v>
      </c>
      <c r="M93">
        <v>7406</v>
      </c>
      <c r="N93">
        <v>7.4059999999999997</v>
      </c>
      <c r="O93" s="3">
        <v>44361</v>
      </c>
      <c r="P93" t="s">
        <v>151</v>
      </c>
      <c r="Q93" t="s">
        <v>73</v>
      </c>
      <c r="R93">
        <v>2021</v>
      </c>
      <c r="S93" t="s">
        <v>218</v>
      </c>
      <c r="T93" t="s">
        <v>28</v>
      </c>
      <c r="U93" t="s">
        <v>54</v>
      </c>
    </row>
    <row r="94" spans="1:21" x14ac:dyDescent="0.25">
      <c r="A94" t="s">
        <v>38</v>
      </c>
      <c r="B94" t="s">
        <v>209</v>
      </c>
      <c r="C94" t="s">
        <v>23</v>
      </c>
      <c r="D94" t="s">
        <v>158</v>
      </c>
      <c r="E94">
        <v>1283</v>
      </c>
      <c r="F94">
        <v>5</v>
      </c>
      <c r="G94">
        <v>300</v>
      </c>
      <c r="H94">
        <v>384900</v>
      </c>
      <c r="I94">
        <v>30792</v>
      </c>
      <c r="J94">
        <v>354108</v>
      </c>
      <c r="K94">
        <v>354.108</v>
      </c>
      <c r="L94">
        <v>320750</v>
      </c>
      <c r="M94">
        <v>33358</v>
      </c>
      <c r="N94">
        <v>33.357999999999997</v>
      </c>
      <c r="O94" s="3">
        <v>44421</v>
      </c>
      <c r="P94" t="s">
        <v>44</v>
      </c>
      <c r="Q94" t="s">
        <v>26</v>
      </c>
      <c r="R94">
        <v>2021</v>
      </c>
      <c r="S94" t="s">
        <v>210</v>
      </c>
      <c r="T94" t="s">
        <v>28</v>
      </c>
      <c r="U94" t="s">
        <v>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4ACE-B850-4F23-826F-5995B9C652B7}">
  <dimension ref="A3:AP156"/>
  <sheetViews>
    <sheetView topLeftCell="AF4" workbookViewId="0">
      <selection activeCell="AO6" sqref="AO6"/>
    </sheetView>
  </sheetViews>
  <sheetFormatPr defaultRowHeight="15" x14ac:dyDescent="0.25"/>
  <cols>
    <col min="1" max="1" width="15.5703125" bestFit="1" customWidth="1"/>
    <col min="2" max="2" width="14.5703125" bestFit="1" customWidth="1"/>
    <col min="3" max="3" width="16.7109375" bestFit="1" customWidth="1"/>
    <col min="4" max="4" width="19" customWidth="1"/>
    <col min="7" max="7" width="13.140625" bestFit="1" customWidth="1"/>
    <col min="8" max="8" width="15.7109375" bestFit="1" customWidth="1"/>
    <col min="10" max="10" width="14.42578125" customWidth="1"/>
    <col min="13" max="13" width="13.140625" bestFit="1" customWidth="1"/>
    <col min="14" max="14" width="17.85546875" bestFit="1" customWidth="1"/>
    <col min="15" max="15" width="18.28515625" bestFit="1" customWidth="1"/>
    <col min="19" max="19" width="13.140625" bestFit="1" customWidth="1"/>
    <col min="20" max="20" width="13.140625" style="11" bestFit="1" customWidth="1"/>
    <col min="25" max="25" width="12.7109375" customWidth="1"/>
    <col min="26" max="26" width="12.5703125" bestFit="1" customWidth="1"/>
    <col min="29" max="29" width="13.140625" bestFit="1" customWidth="1"/>
    <col min="30" max="30" width="13.140625" style="11" bestFit="1" customWidth="1"/>
    <col min="32" max="32" width="16.28515625" bestFit="1" customWidth="1"/>
    <col min="33" max="33" width="12.140625" bestFit="1" customWidth="1"/>
    <col min="36" max="36" width="12.85546875" customWidth="1"/>
    <col min="38" max="38" width="13.140625" bestFit="1" customWidth="1"/>
    <col min="39" max="39" width="12.5703125" bestFit="1" customWidth="1"/>
    <col min="41" max="41" width="13.140625" bestFit="1" customWidth="1"/>
    <col min="42" max="42" width="16.7109375" bestFit="1" customWidth="1"/>
  </cols>
  <sheetData>
    <row r="3" spans="1:42" x14ac:dyDescent="0.25">
      <c r="A3" t="s">
        <v>310</v>
      </c>
      <c r="B3" t="s">
        <v>311</v>
      </c>
      <c r="C3" t="s">
        <v>312</v>
      </c>
      <c r="D3" s="5" t="s">
        <v>313</v>
      </c>
      <c r="G3" s="8" t="s">
        <v>314</v>
      </c>
      <c r="H3" t="s">
        <v>310</v>
      </c>
      <c r="J3" s="5" t="s">
        <v>315</v>
      </c>
      <c r="V3">
        <v>35</v>
      </c>
      <c r="W3">
        <f>COUNT($T$6:$T$155)</f>
        <v>150</v>
      </c>
      <c r="X3">
        <f>W3-4</f>
        <v>146</v>
      </c>
      <c r="Y3">
        <f>MIN($X$3,$V$3)</f>
        <v>35</v>
      </c>
    </row>
    <row r="4" spans="1:42" x14ac:dyDescent="0.25">
      <c r="A4" s="7">
        <v>118726350.25999992</v>
      </c>
      <c r="B4" s="7">
        <v>16893702.260000009</v>
      </c>
      <c r="C4" s="4">
        <v>1125806</v>
      </c>
      <c r="D4" s="6">
        <f>GETPIVOTDATA("Sum of Profit",$A$3)/GETPIVOTDATA("Sum of Sales",$A$3)</f>
        <v>0.14229109395685402</v>
      </c>
      <c r="G4" s="9" t="s">
        <v>23</v>
      </c>
      <c r="H4" s="10">
        <v>15390801.880000003</v>
      </c>
      <c r="AC4" s="8" t="s">
        <v>314</v>
      </c>
      <c r="AD4" s="10" t="s">
        <v>310</v>
      </c>
      <c r="AF4" s="8" t="s">
        <v>314</v>
      </c>
      <c r="AG4" t="s">
        <v>310</v>
      </c>
      <c r="AI4" s="18" t="s">
        <v>319</v>
      </c>
      <c r="AJ4" s="18" t="s">
        <v>320</v>
      </c>
      <c r="AL4" s="8" t="s">
        <v>314</v>
      </c>
      <c r="AM4" t="s">
        <v>311</v>
      </c>
      <c r="AO4" s="8" t="s">
        <v>314</v>
      </c>
      <c r="AP4" t="s">
        <v>312</v>
      </c>
    </row>
    <row r="5" spans="1:42" x14ac:dyDescent="0.25">
      <c r="G5" s="9" t="s">
        <v>32</v>
      </c>
      <c r="H5" s="10">
        <v>33011143.950000014</v>
      </c>
      <c r="J5" s="12" t="str">
        <f>INDEX($G$4:$H$9,MATCH(MAX($H$4:$H$9),$H$4:$H$9,0),1)</f>
        <v>PROD_ID_002</v>
      </c>
      <c r="M5" s="8" t="s">
        <v>314</v>
      </c>
      <c r="N5" t="s">
        <v>316</v>
      </c>
      <c r="O5" t="s">
        <v>317</v>
      </c>
      <c r="P5" s="5" t="s">
        <v>318</v>
      </c>
      <c r="S5" s="8" t="s">
        <v>314</v>
      </c>
      <c r="T5" s="10" t="s">
        <v>310</v>
      </c>
      <c r="Y5" t="str" cm="1">
        <f t="array" aca="1" ref="Y5:Y9" ca="1">OFFSET($S$5,$Y$3,0,5)</f>
        <v>CUST_ID_035</v>
      </c>
      <c r="Z5" s="11" cm="1">
        <f t="array" aca="1" ref="Z5:Z9" ca="1">OFFSET($T$5,$Y$3,0,5)</f>
        <v>2179576.75</v>
      </c>
      <c r="AC5" s="9" t="s">
        <v>37</v>
      </c>
      <c r="AD5" s="16">
        <v>9.0180280254156989E-2</v>
      </c>
      <c r="AF5" s="9" t="s">
        <v>47</v>
      </c>
      <c r="AG5" s="17">
        <v>1.5165914188862551E-2</v>
      </c>
      <c r="AI5" s="9" t="s">
        <v>47</v>
      </c>
      <c r="AJ5" s="17">
        <v>1.5165914188862551E-2</v>
      </c>
      <c r="AL5" s="9">
        <v>2021</v>
      </c>
      <c r="AM5" s="10"/>
      <c r="AO5" s="9" t="s">
        <v>97</v>
      </c>
      <c r="AP5" s="16">
        <v>0.11154391452416797</v>
      </c>
    </row>
    <row r="6" spans="1:42" x14ac:dyDescent="0.25">
      <c r="G6" s="9" t="s">
        <v>56</v>
      </c>
      <c r="H6" s="10">
        <v>18250059.465000004</v>
      </c>
      <c r="M6" s="9" t="s">
        <v>33</v>
      </c>
      <c r="N6" s="14">
        <v>10870.125610000001</v>
      </c>
      <c r="O6" s="14">
        <v>1852.0111100000001</v>
      </c>
      <c r="P6" s="15">
        <f>GETPIVOTDATA("Sum of Profit ('000)",$M$5,"Month","Jan")/GETPIVOTDATA("Sum of Sales ('000)",$M$5,"Month","Jan")</f>
        <v>0.17037623818221911</v>
      </c>
      <c r="S6" s="9" t="s">
        <v>22</v>
      </c>
      <c r="T6" s="10">
        <v>376312.5</v>
      </c>
      <c r="Y6" t="str">
        <f ca="1"/>
        <v>CUST_ID_036</v>
      </c>
      <c r="Z6" s="11">
        <f ca="1"/>
        <v>110610.24000000001</v>
      </c>
      <c r="AC6" s="9" t="s">
        <v>41</v>
      </c>
      <c r="AD6" s="16">
        <v>0.14301767436475055</v>
      </c>
      <c r="AF6" s="9" t="s">
        <v>21</v>
      </c>
      <c r="AG6" s="17">
        <v>0.16518400786390008</v>
      </c>
      <c r="AI6" s="9" t="s">
        <v>21</v>
      </c>
      <c r="AJ6" s="17">
        <v>0.16518400786390008</v>
      </c>
      <c r="AL6" s="19" t="s">
        <v>33</v>
      </c>
      <c r="AM6" s="10">
        <v>862635.18000000017</v>
      </c>
      <c r="AO6" s="9" t="s">
        <v>70</v>
      </c>
      <c r="AP6" s="16">
        <v>6.1052077699986843E-2</v>
      </c>
    </row>
    <row r="7" spans="1:42" x14ac:dyDescent="0.25">
      <c r="G7" s="9" t="s">
        <v>61</v>
      </c>
      <c r="H7" s="10">
        <v>20511921.020000003</v>
      </c>
      <c r="J7" s="13">
        <f>INDEX($G$4:$H$9,MATCH(MAX($H$4:$H$9),$H$4:$H$9,0),2)</f>
        <v>33011143.950000014</v>
      </c>
      <c r="M7" s="9" t="s">
        <v>62</v>
      </c>
      <c r="N7" s="14">
        <v>6964.9451250000002</v>
      </c>
      <c r="O7" s="14">
        <v>924.61112499999979</v>
      </c>
      <c r="P7" s="15">
        <f>GETPIVOTDATA("Sum of Profit ('000)",$M$5,"Month","Feb")/GETPIVOTDATA("Sum of Sales ('000)",$M$5,"Month","Feb")</f>
        <v>0.13275210477699201</v>
      </c>
      <c r="S7" s="9" t="s">
        <v>31</v>
      </c>
      <c r="T7" s="10">
        <v>241130.1</v>
      </c>
      <c r="Y7" t="str">
        <f ca="1"/>
        <v>CUST_ID_037</v>
      </c>
      <c r="Z7" s="11">
        <f ca="1"/>
        <v>1791079.27</v>
      </c>
      <c r="AC7" s="9" t="s">
        <v>46</v>
      </c>
      <c r="AD7" s="16">
        <v>0.14927700978921685</v>
      </c>
      <c r="AF7" s="9" t="s">
        <v>42</v>
      </c>
      <c r="AG7" s="17">
        <v>0.44222921495540313</v>
      </c>
      <c r="AI7" s="9" t="s">
        <v>42</v>
      </c>
      <c r="AJ7" s="17">
        <v>0.44222921495540313</v>
      </c>
      <c r="AL7" s="19" t="s">
        <v>62</v>
      </c>
      <c r="AM7" s="10">
        <v>316721.14</v>
      </c>
      <c r="AO7" s="9" t="s">
        <v>28</v>
      </c>
      <c r="AP7" s="16">
        <v>9.6269932911410908E-2</v>
      </c>
    </row>
    <row r="8" spans="1:42" x14ac:dyDescent="0.25">
      <c r="G8" s="9" t="s">
        <v>67</v>
      </c>
      <c r="H8" s="10">
        <v>13815307.885</v>
      </c>
      <c r="M8" s="9" t="s">
        <v>87</v>
      </c>
      <c r="N8" s="14">
        <v>8188.402</v>
      </c>
      <c r="O8" s="14">
        <v>1161.2679999999998</v>
      </c>
      <c r="P8" s="15">
        <f t="shared" ref="P8:P17" si="0">GETPIVOTDATA("Sum of Profit ('000)",$M$5,"Month","Jan")/GETPIVOTDATA("Sum of Sales ('000)",$M$5,"Month","Jan")</f>
        <v>0.17037623818221911</v>
      </c>
      <c r="S8" s="9" t="s">
        <v>39</v>
      </c>
      <c r="T8" s="10">
        <v>2800770</v>
      </c>
      <c r="Y8" t="str">
        <f ca="1"/>
        <v>CUST_ID_038</v>
      </c>
      <c r="Z8" s="11">
        <f ca="1"/>
        <v>112689.45</v>
      </c>
      <c r="AC8" s="9" t="s">
        <v>51</v>
      </c>
      <c r="AD8" s="16">
        <v>0.12073453469772318</v>
      </c>
      <c r="AF8" s="9" t="s">
        <v>30</v>
      </c>
      <c r="AG8" s="17">
        <v>2.0061958190274443E-2</v>
      </c>
      <c r="AI8" s="9" t="s">
        <v>30</v>
      </c>
      <c r="AJ8" s="17">
        <v>2.0061958190274443E-2</v>
      </c>
      <c r="AL8" s="19" t="s">
        <v>87</v>
      </c>
      <c r="AM8" s="10">
        <v>116139.62</v>
      </c>
      <c r="AO8" s="9" t="s">
        <v>36</v>
      </c>
      <c r="AP8" s="16">
        <v>0.39000540801262845</v>
      </c>
    </row>
    <row r="9" spans="1:42" x14ac:dyDescent="0.25">
      <c r="G9" s="9" t="s">
        <v>95</v>
      </c>
      <c r="H9" s="10">
        <v>17747116.059999999</v>
      </c>
      <c r="M9" s="9" t="s">
        <v>72</v>
      </c>
      <c r="N9" s="14">
        <v>11001.632280000003</v>
      </c>
      <c r="O9" s="14">
        <v>1563.25028</v>
      </c>
      <c r="P9" s="15">
        <f t="shared" ref="P9:P17" si="1">GETPIVOTDATA("Sum of Profit ('000)",$M$5,"Month","Feb")/GETPIVOTDATA("Sum of Sales ('000)",$M$5,"Month","Feb")</f>
        <v>0.13275210477699201</v>
      </c>
      <c r="S9" s="9" t="s">
        <v>43</v>
      </c>
      <c r="T9" s="10">
        <v>3956873.4500000007</v>
      </c>
      <c r="Y9" t="str">
        <f ca="1"/>
        <v>CUST_ID_039</v>
      </c>
      <c r="Z9" s="11">
        <f ca="1"/>
        <v>62874</v>
      </c>
      <c r="AC9" s="9" t="s">
        <v>59</v>
      </c>
      <c r="AD9" s="16">
        <v>0.10495287649045265</v>
      </c>
      <c r="AF9" s="9" t="s">
        <v>38</v>
      </c>
      <c r="AG9" s="17">
        <v>0.35735890480155985</v>
      </c>
      <c r="AI9" s="9" t="s">
        <v>38</v>
      </c>
      <c r="AJ9" s="17">
        <v>0.35735890480155985</v>
      </c>
      <c r="AL9" s="19" t="s">
        <v>72</v>
      </c>
      <c r="AM9" s="10">
        <v>266621.7</v>
      </c>
      <c r="AO9" s="9" t="s">
        <v>58</v>
      </c>
      <c r="AP9" s="16">
        <v>0.13838665828668315</v>
      </c>
    </row>
    <row r="10" spans="1:42" x14ac:dyDescent="0.25">
      <c r="M10" s="9" t="s">
        <v>109</v>
      </c>
      <c r="N10" s="14">
        <v>11253.334614999998</v>
      </c>
      <c r="O10" s="14">
        <v>1558.7156149999998</v>
      </c>
      <c r="P10" s="15">
        <f t="shared" ref="P10:P17" si="2">GETPIVOTDATA("Sum of Profit ('000)",$M$5,"Month","Jan")/GETPIVOTDATA("Sum of Sales ('000)",$M$5,"Month","Jan")</f>
        <v>0.17037623818221911</v>
      </c>
      <c r="S10" s="9" t="s">
        <v>48</v>
      </c>
      <c r="T10" s="10">
        <v>83878.98</v>
      </c>
      <c r="AC10" s="9" t="s">
        <v>54</v>
      </c>
      <c r="AD10" s="16">
        <v>0.12160331357262426</v>
      </c>
      <c r="AL10" s="19" t="s">
        <v>109</v>
      </c>
      <c r="AM10" s="10">
        <v>276537.58999999997</v>
      </c>
      <c r="AO10" s="9" t="s">
        <v>64</v>
      </c>
      <c r="AP10" s="16">
        <v>0.2027420085651227</v>
      </c>
    </row>
    <row r="11" spans="1:42" x14ac:dyDescent="0.25">
      <c r="M11" s="9" t="s">
        <v>151</v>
      </c>
      <c r="N11" s="14">
        <v>10844.09965</v>
      </c>
      <c r="O11" s="14">
        <v>1262.8621499999999</v>
      </c>
      <c r="P11" s="15">
        <f t="shared" ref="P11:P17" si="3">GETPIVOTDATA("Sum of Profit ('000)",$M$5,"Month","Feb")/GETPIVOTDATA("Sum of Sales ('000)",$M$5,"Month","Feb")</f>
        <v>0.13275210477699201</v>
      </c>
      <c r="S11" s="9" t="s">
        <v>52</v>
      </c>
      <c r="T11" s="10">
        <v>198132</v>
      </c>
      <c r="AC11" s="9" t="s">
        <v>65</v>
      </c>
      <c r="AD11" s="16">
        <v>0.15539926561876274</v>
      </c>
      <c r="AL11" s="19" t="s">
        <v>151</v>
      </c>
      <c r="AM11" s="10">
        <v>236038.40999999997</v>
      </c>
      <c r="AP11" s="16"/>
    </row>
    <row r="12" spans="1:42" x14ac:dyDescent="0.25">
      <c r="M12" s="9" t="s">
        <v>49</v>
      </c>
      <c r="N12" s="14">
        <v>13152.14379</v>
      </c>
      <c r="O12" s="14">
        <v>1936.3537900000006</v>
      </c>
      <c r="P12" s="15">
        <f t="shared" ref="P12:P17" si="4">GETPIVOTDATA("Sum of Profit ('000)",$M$5,"Month","Jan")/GETPIVOTDATA("Sum of Sales ('000)",$M$5,"Month","Jan")</f>
        <v>0.17037623818221911</v>
      </c>
      <c r="S12" s="9" t="s">
        <v>55</v>
      </c>
      <c r="T12" s="10">
        <v>792843.75</v>
      </c>
      <c r="AC12" s="9" t="s">
        <v>29</v>
      </c>
      <c r="AD12" s="16">
        <v>0.11483504521231289</v>
      </c>
      <c r="AL12" s="19" t="s">
        <v>49</v>
      </c>
      <c r="AM12" s="10">
        <v>451342.83000000007</v>
      </c>
    </row>
    <row r="13" spans="1:42" x14ac:dyDescent="0.25">
      <c r="M13" s="9" t="s">
        <v>44</v>
      </c>
      <c r="N13" s="14">
        <v>11259.071220000003</v>
      </c>
      <c r="O13" s="14">
        <v>1719.5252199999998</v>
      </c>
      <c r="P13" s="15">
        <f t="shared" ref="P13:P17" si="5">GETPIVOTDATA("Sum of Profit ('000)",$M$5,"Month","Feb")/GETPIVOTDATA("Sum of Sales ('000)",$M$5,"Month","Feb")</f>
        <v>0.13275210477699201</v>
      </c>
      <c r="S13" s="9" t="s">
        <v>60</v>
      </c>
      <c r="T13" s="10">
        <v>2038690.51</v>
      </c>
      <c r="AD13"/>
      <c r="AL13" s="19" t="s">
        <v>44</v>
      </c>
      <c r="AM13" s="10">
        <v>453037.04999999993</v>
      </c>
    </row>
    <row r="14" spans="1:42" x14ac:dyDescent="0.25">
      <c r="M14" s="9" t="s">
        <v>25</v>
      </c>
      <c r="N14" s="14">
        <v>9120.754144999999</v>
      </c>
      <c r="O14" s="14">
        <v>1309.1541450000007</v>
      </c>
      <c r="P14" s="15">
        <f t="shared" ref="P14:P17" si="6">GETPIVOTDATA("Sum of Profit ('000)",$M$5,"Month","Jan")/GETPIVOTDATA("Sum of Sales ('000)",$M$5,"Month","Jan")</f>
        <v>0.17037623818221911</v>
      </c>
      <c r="S14" s="9" t="s">
        <v>66</v>
      </c>
      <c r="T14" s="10">
        <v>428456.25</v>
      </c>
      <c r="AL14" s="19" t="s">
        <v>25</v>
      </c>
      <c r="AM14" s="10">
        <v>315856.38</v>
      </c>
    </row>
    <row r="15" spans="1:42" x14ac:dyDescent="0.25">
      <c r="M15" s="9" t="s">
        <v>90</v>
      </c>
      <c r="N15" s="14">
        <v>6777.9401699999971</v>
      </c>
      <c r="O15" s="14">
        <v>726.63816999999995</v>
      </c>
      <c r="P15" s="15">
        <f t="shared" ref="P15:P17" si="7">GETPIVOTDATA("Sum of Profit ('000)",$M$5,"Month","Feb")/GETPIVOTDATA("Sum of Sales ('000)",$M$5,"Month","Feb")</f>
        <v>0.13275210477699201</v>
      </c>
      <c r="S15" s="9" t="s">
        <v>71</v>
      </c>
      <c r="T15" s="10">
        <v>39076.080000000002</v>
      </c>
      <c r="AL15" s="19" t="s">
        <v>90</v>
      </c>
      <c r="AM15" s="10">
        <v>224146.36000000002</v>
      </c>
    </row>
    <row r="16" spans="1:42" x14ac:dyDescent="0.25">
      <c r="M16" s="9" t="s">
        <v>76</v>
      </c>
      <c r="N16" s="14">
        <v>7978.2783199999985</v>
      </c>
      <c r="O16" s="14">
        <v>1302.4528200000007</v>
      </c>
      <c r="P16" s="15">
        <f t="shared" ref="P16:P17" si="8">GETPIVOTDATA("Sum of Profit ('000)",$M$5,"Month","Jan")/GETPIVOTDATA("Sum of Sales ('000)",$M$5,"Month","Jan")</f>
        <v>0.17037623818221911</v>
      </c>
      <c r="S16" s="9" t="s">
        <v>75</v>
      </c>
      <c r="T16" s="10">
        <v>353376</v>
      </c>
      <c r="AL16" s="19" t="s">
        <v>76</v>
      </c>
      <c r="AM16" s="10">
        <v>31312.53</v>
      </c>
    </row>
    <row r="17" spans="13:39" x14ac:dyDescent="0.25">
      <c r="M17" s="9" t="s">
        <v>80</v>
      </c>
      <c r="N17" s="14">
        <v>11315.623335</v>
      </c>
      <c r="O17" s="14">
        <v>1576.859835</v>
      </c>
      <c r="P17" s="15">
        <f t="shared" ref="P17" si="9">GETPIVOTDATA("Sum of Profit ('000)",$M$5,"Month","Feb")/GETPIVOTDATA("Sum of Sales ('000)",$M$5,"Month","Feb")</f>
        <v>0.13275210477699201</v>
      </c>
      <c r="S17" s="9" t="s">
        <v>79</v>
      </c>
      <c r="T17" s="10">
        <v>1425303</v>
      </c>
      <c r="AL17" s="19" t="s">
        <v>80</v>
      </c>
      <c r="AM17" s="10">
        <v>328075.71999999997</v>
      </c>
    </row>
    <row r="18" spans="13:39" x14ac:dyDescent="0.25">
      <c r="S18" s="9" t="s">
        <v>82</v>
      </c>
      <c r="T18" s="10">
        <v>1033861.25</v>
      </c>
      <c r="AL18" s="9">
        <v>2022</v>
      </c>
      <c r="AM18" s="10"/>
    </row>
    <row r="19" spans="13:39" x14ac:dyDescent="0.25">
      <c r="S19" s="9" t="s">
        <v>84</v>
      </c>
      <c r="T19" s="10">
        <v>43462.8</v>
      </c>
      <c r="AL19" s="19" t="s">
        <v>33</v>
      </c>
      <c r="AM19" s="10">
        <v>989375.92999999993</v>
      </c>
    </row>
    <row r="20" spans="13:39" x14ac:dyDescent="0.25">
      <c r="S20" s="9" t="s">
        <v>86</v>
      </c>
      <c r="T20" s="10">
        <v>1299215</v>
      </c>
      <c r="AL20" s="19" t="s">
        <v>62</v>
      </c>
      <c r="AM20" s="10">
        <v>607889.98499999999</v>
      </c>
    </row>
    <row r="21" spans="13:39" x14ac:dyDescent="0.25">
      <c r="S21" s="9" t="s">
        <v>89</v>
      </c>
      <c r="T21" s="10">
        <v>1374572.47</v>
      </c>
      <c r="AL21" s="19" t="s">
        <v>87</v>
      </c>
      <c r="AM21" s="10">
        <v>1045128.38</v>
      </c>
    </row>
    <row r="22" spans="13:39" x14ac:dyDescent="0.25">
      <c r="S22" s="9" t="s">
        <v>92</v>
      </c>
      <c r="T22" s="10">
        <v>1029771</v>
      </c>
      <c r="AL22" s="19" t="s">
        <v>72</v>
      </c>
      <c r="AM22" s="10">
        <v>1296628.58</v>
      </c>
    </row>
    <row r="23" spans="13:39" x14ac:dyDescent="0.25">
      <c r="S23" s="9" t="s">
        <v>94</v>
      </c>
      <c r="T23" s="10">
        <v>123624.59999999999</v>
      </c>
      <c r="AL23" s="19" t="s">
        <v>109</v>
      </c>
      <c r="AM23" s="10">
        <v>1282178.0250000004</v>
      </c>
    </row>
    <row r="24" spans="13:39" x14ac:dyDescent="0.25">
      <c r="S24" s="9" t="s">
        <v>98</v>
      </c>
      <c r="T24" s="10">
        <v>32738.85</v>
      </c>
      <c r="AL24" s="19" t="s">
        <v>151</v>
      </c>
      <c r="AM24" s="10">
        <v>1026823.74</v>
      </c>
    </row>
    <row r="25" spans="13:39" x14ac:dyDescent="0.25">
      <c r="S25" s="9" t="s">
        <v>100</v>
      </c>
      <c r="T25" s="10">
        <v>1596000</v>
      </c>
      <c r="AL25" s="19" t="s">
        <v>49</v>
      </c>
      <c r="AM25" s="10">
        <v>1485010.96</v>
      </c>
    </row>
    <row r="26" spans="13:39" x14ac:dyDescent="0.25">
      <c r="S26" s="9" t="s">
        <v>102</v>
      </c>
      <c r="T26" s="10">
        <v>1397091.15</v>
      </c>
      <c r="AL26" s="19" t="s">
        <v>44</v>
      </c>
      <c r="AM26" s="10">
        <v>1266488.1699999997</v>
      </c>
    </row>
    <row r="27" spans="13:39" x14ac:dyDescent="0.25">
      <c r="S27" s="9" t="s">
        <v>104</v>
      </c>
      <c r="T27" s="10">
        <v>339910</v>
      </c>
      <c r="AL27" s="19" t="s">
        <v>25</v>
      </c>
      <c r="AM27" s="10">
        <v>993297.7649999999</v>
      </c>
    </row>
    <row r="28" spans="13:39" x14ac:dyDescent="0.25">
      <c r="S28" s="9" t="s">
        <v>106</v>
      </c>
      <c r="T28" s="10">
        <v>1115385</v>
      </c>
      <c r="AL28" s="19" t="s">
        <v>90</v>
      </c>
      <c r="AM28" s="10">
        <v>502491.80999999982</v>
      </c>
    </row>
    <row r="29" spans="13:39" x14ac:dyDescent="0.25">
      <c r="S29" s="9" t="s">
        <v>108</v>
      </c>
      <c r="T29" s="10">
        <v>1071283.75</v>
      </c>
      <c r="AL29" s="19" t="s">
        <v>76</v>
      </c>
      <c r="AM29" s="10">
        <v>1271140.2900000003</v>
      </c>
    </row>
    <row r="30" spans="13:39" x14ac:dyDescent="0.25">
      <c r="S30" s="9" t="s">
        <v>111</v>
      </c>
      <c r="T30" s="10">
        <v>108600.77999999998</v>
      </c>
      <c r="AL30" s="19" t="s">
        <v>80</v>
      </c>
      <c r="AM30" s="10">
        <v>1248784.1150000002</v>
      </c>
    </row>
    <row r="31" spans="13:39" x14ac:dyDescent="0.25">
      <c r="S31" s="9" t="s">
        <v>113</v>
      </c>
      <c r="T31" s="10">
        <v>221537.39999999997</v>
      </c>
    </row>
    <row r="32" spans="13:39" x14ac:dyDescent="0.25">
      <c r="S32" s="9" t="s">
        <v>115</v>
      </c>
      <c r="T32" s="10">
        <v>2864956.6399999992</v>
      </c>
    </row>
    <row r="33" spans="19:20" x14ac:dyDescent="0.25">
      <c r="S33" s="9" t="s">
        <v>117</v>
      </c>
      <c r="T33" s="10">
        <v>2838468.32</v>
      </c>
    </row>
    <row r="34" spans="19:20" x14ac:dyDescent="0.25">
      <c r="S34" s="9" t="s">
        <v>119</v>
      </c>
      <c r="T34" s="10">
        <v>437547.5</v>
      </c>
    </row>
    <row r="35" spans="19:20" x14ac:dyDescent="0.25">
      <c r="S35" s="9" t="s">
        <v>121</v>
      </c>
      <c r="T35" s="10">
        <v>672087.5</v>
      </c>
    </row>
    <row r="36" spans="19:20" x14ac:dyDescent="0.25">
      <c r="S36" s="9" t="s">
        <v>123</v>
      </c>
      <c r="T36" s="10">
        <v>606321.43999999994</v>
      </c>
    </row>
    <row r="37" spans="19:20" x14ac:dyDescent="0.25">
      <c r="S37" s="9" t="s">
        <v>125</v>
      </c>
      <c r="T37" s="10">
        <v>1081665</v>
      </c>
    </row>
    <row r="38" spans="19:20" x14ac:dyDescent="0.25">
      <c r="S38" s="9" t="s">
        <v>127</v>
      </c>
      <c r="T38" s="10">
        <v>1927678.02</v>
      </c>
    </row>
    <row r="39" spans="19:20" x14ac:dyDescent="0.25">
      <c r="S39" s="9" t="s">
        <v>129</v>
      </c>
      <c r="T39" s="10">
        <v>1798286.2200000002</v>
      </c>
    </row>
    <row r="40" spans="19:20" x14ac:dyDescent="0.25">
      <c r="S40" s="9" t="s">
        <v>131</v>
      </c>
      <c r="T40" s="10">
        <v>2179576.75</v>
      </c>
    </row>
    <row r="41" spans="19:20" x14ac:dyDescent="0.25">
      <c r="S41" s="9" t="s">
        <v>133</v>
      </c>
      <c r="T41" s="10">
        <v>110610.24000000001</v>
      </c>
    </row>
    <row r="42" spans="19:20" x14ac:dyDescent="0.25">
      <c r="S42" s="9" t="s">
        <v>135</v>
      </c>
      <c r="T42" s="10">
        <v>1791079.27</v>
      </c>
    </row>
    <row r="43" spans="19:20" x14ac:dyDescent="0.25">
      <c r="S43" s="9" t="s">
        <v>137</v>
      </c>
      <c r="T43" s="10">
        <v>112689.45</v>
      </c>
    </row>
    <row r="44" spans="19:20" x14ac:dyDescent="0.25">
      <c r="S44" s="9" t="s">
        <v>139</v>
      </c>
      <c r="T44" s="10">
        <v>62874</v>
      </c>
    </row>
    <row r="45" spans="19:20" x14ac:dyDescent="0.25">
      <c r="S45" s="9" t="s">
        <v>141</v>
      </c>
      <c r="T45" s="10">
        <v>3567885.44</v>
      </c>
    </row>
    <row r="46" spans="19:20" x14ac:dyDescent="0.25">
      <c r="S46" s="9" t="s">
        <v>143</v>
      </c>
      <c r="T46" s="10">
        <v>661621.64999999991</v>
      </c>
    </row>
    <row r="47" spans="19:20" x14ac:dyDescent="0.25">
      <c r="S47" s="9" t="s">
        <v>145</v>
      </c>
      <c r="T47" s="10">
        <v>1332156.6499999999</v>
      </c>
    </row>
    <row r="48" spans="19:20" x14ac:dyDescent="0.25">
      <c r="S48" s="9" t="s">
        <v>147</v>
      </c>
      <c r="T48" s="10">
        <v>829859.91</v>
      </c>
    </row>
    <row r="49" spans="19:20" x14ac:dyDescent="0.25">
      <c r="S49" s="9" t="s">
        <v>149</v>
      </c>
      <c r="T49" s="10">
        <v>134240.4</v>
      </c>
    </row>
    <row r="50" spans="19:20" x14ac:dyDescent="0.25">
      <c r="S50" s="9" t="s">
        <v>152</v>
      </c>
      <c r="T50" s="10">
        <v>30455.1</v>
      </c>
    </row>
    <row r="51" spans="19:20" x14ac:dyDescent="0.25">
      <c r="S51" s="9" t="s">
        <v>154</v>
      </c>
      <c r="T51" s="10">
        <v>95234.324999999997</v>
      </c>
    </row>
    <row r="52" spans="19:20" x14ac:dyDescent="0.25">
      <c r="S52" s="9" t="s">
        <v>156</v>
      </c>
      <c r="T52" s="10">
        <v>2579791.79</v>
      </c>
    </row>
    <row r="53" spans="19:20" x14ac:dyDescent="0.25">
      <c r="S53" s="9" t="s">
        <v>159</v>
      </c>
      <c r="T53" s="10">
        <v>880929.39999999991</v>
      </c>
    </row>
    <row r="54" spans="19:20" x14ac:dyDescent="0.25">
      <c r="S54" s="9" t="s">
        <v>161</v>
      </c>
      <c r="T54" s="10">
        <v>664684.34</v>
      </c>
    </row>
    <row r="55" spans="19:20" x14ac:dyDescent="0.25">
      <c r="S55" s="9" t="s">
        <v>163</v>
      </c>
      <c r="T55" s="10">
        <v>740130</v>
      </c>
    </row>
    <row r="56" spans="19:20" x14ac:dyDescent="0.25">
      <c r="S56" s="9" t="s">
        <v>165</v>
      </c>
      <c r="T56" s="10">
        <v>1250380</v>
      </c>
    </row>
    <row r="57" spans="19:20" x14ac:dyDescent="0.25">
      <c r="S57" s="9" t="s">
        <v>167</v>
      </c>
      <c r="T57" s="10">
        <v>2532864.6800000002</v>
      </c>
    </row>
    <row r="58" spans="19:20" x14ac:dyDescent="0.25">
      <c r="S58" s="9" t="s">
        <v>169</v>
      </c>
      <c r="T58" s="10">
        <v>379543.75</v>
      </c>
    </row>
    <row r="59" spans="19:20" x14ac:dyDescent="0.25">
      <c r="S59" s="9" t="s">
        <v>171</v>
      </c>
      <c r="T59" s="10">
        <v>2332438.17</v>
      </c>
    </row>
    <row r="60" spans="19:20" x14ac:dyDescent="0.25">
      <c r="S60" s="9" t="s">
        <v>173</v>
      </c>
      <c r="T60" s="10">
        <v>667982.24999999988</v>
      </c>
    </row>
    <row r="61" spans="19:20" x14ac:dyDescent="0.25">
      <c r="S61" s="9" t="s">
        <v>175</v>
      </c>
      <c r="T61" s="10">
        <v>1803191.71</v>
      </c>
    </row>
    <row r="62" spans="19:20" x14ac:dyDescent="0.25">
      <c r="S62" s="9" t="s">
        <v>177</v>
      </c>
      <c r="T62" s="10">
        <v>757341.02999999991</v>
      </c>
    </row>
    <row r="63" spans="19:20" x14ac:dyDescent="0.25">
      <c r="S63" s="9" t="s">
        <v>179</v>
      </c>
      <c r="T63" s="10">
        <v>513497.5</v>
      </c>
    </row>
    <row r="64" spans="19:20" x14ac:dyDescent="0.25">
      <c r="S64" s="9" t="s">
        <v>181</v>
      </c>
      <c r="T64" s="10">
        <v>1140656.7100000002</v>
      </c>
    </row>
    <row r="65" spans="19:20" x14ac:dyDescent="0.25">
      <c r="S65" s="9" t="s">
        <v>183</v>
      </c>
      <c r="T65" s="10">
        <v>165020.04</v>
      </c>
    </row>
    <row r="66" spans="19:20" x14ac:dyDescent="0.25">
      <c r="S66" s="9" t="s">
        <v>184</v>
      </c>
      <c r="T66" s="10">
        <v>1144029</v>
      </c>
    </row>
    <row r="67" spans="19:20" x14ac:dyDescent="0.25">
      <c r="S67" s="9" t="s">
        <v>186</v>
      </c>
      <c r="T67" s="10">
        <v>1257183</v>
      </c>
    </row>
    <row r="68" spans="19:20" x14ac:dyDescent="0.25">
      <c r="S68" s="9" t="s">
        <v>188</v>
      </c>
      <c r="T68" s="10">
        <v>2876940</v>
      </c>
    </row>
    <row r="69" spans="19:20" x14ac:dyDescent="0.25">
      <c r="S69" s="9" t="s">
        <v>190</v>
      </c>
      <c r="T69" s="10">
        <v>1056492.98</v>
      </c>
    </row>
    <row r="70" spans="19:20" x14ac:dyDescent="0.25">
      <c r="S70" s="9" t="s">
        <v>192</v>
      </c>
      <c r="T70" s="10">
        <v>2686041.5</v>
      </c>
    </row>
    <row r="71" spans="19:20" x14ac:dyDescent="0.25">
      <c r="S71" s="9" t="s">
        <v>194</v>
      </c>
      <c r="T71" s="10">
        <v>1713425.85</v>
      </c>
    </row>
    <row r="72" spans="19:20" x14ac:dyDescent="0.25">
      <c r="S72" s="9" t="s">
        <v>196</v>
      </c>
      <c r="T72" s="10">
        <v>97240.560000000012</v>
      </c>
    </row>
    <row r="73" spans="19:20" x14ac:dyDescent="0.25">
      <c r="S73" s="9" t="s">
        <v>198</v>
      </c>
      <c r="T73" s="10">
        <v>497477.5</v>
      </c>
    </row>
    <row r="74" spans="19:20" x14ac:dyDescent="0.25">
      <c r="S74" s="9" t="s">
        <v>200</v>
      </c>
      <c r="T74" s="10">
        <v>1998627</v>
      </c>
    </row>
    <row r="75" spans="19:20" x14ac:dyDescent="0.25">
      <c r="S75" s="9" t="s">
        <v>201</v>
      </c>
      <c r="T75" s="10">
        <v>2326353</v>
      </c>
    </row>
    <row r="76" spans="19:20" x14ac:dyDescent="0.25">
      <c r="S76" s="9" t="s">
        <v>203</v>
      </c>
      <c r="T76" s="10">
        <v>53551.799999999996</v>
      </c>
    </row>
    <row r="77" spans="19:20" x14ac:dyDescent="0.25">
      <c r="S77" s="9" t="s">
        <v>205</v>
      </c>
      <c r="T77" s="10">
        <v>1959650.4900000002</v>
      </c>
    </row>
    <row r="78" spans="19:20" x14ac:dyDescent="0.25">
      <c r="S78" s="9" t="s">
        <v>207</v>
      </c>
      <c r="T78" s="10">
        <v>1273906.25</v>
      </c>
    </row>
    <row r="79" spans="19:20" x14ac:dyDescent="0.25">
      <c r="S79" s="9" t="s">
        <v>209</v>
      </c>
      <c r="T79" s="10">
        <v>1392190.5</v>
      </c>
    </row>
    <row r="80" spans="19:20" x14ac:dyDescent="0.25">
      <c r="S80" s="9" t="s">
        <v>211</v>
      </c>
      <c r="T80" s="10">
        <v>3095841</v>
      </c>
    </row>
    <row r="81" spans="19:20" x14ac:dyDescent="0.25">
      <c r="S81" s="9" t="s">
        <v>213</v>
      </c>
      <c r="T81" s="10">
        <v>32262.6</v>
      </c>
    </row>
    <row r="82" spans="19:20" x14ac:dyDescent="0.25">
      <c r="S82" s="9" t="s">
        <v>215</v>
      </c>
      <c r="T82" s="10">
        <v>18460.32</v>
      </c>
    </row>
    <row r="83" spans="19:20" x14ac:dyDescent="0.25">
      <c r="S83" s="9" t="s">
        <v>217</v>
      </c>
      <c r="T83" s="10">
        <v>1908693</v>
      </c>
    </row>
    <row r="84" spans="19:20" x14ac:dyDescent="0.25">
      <c r="S84" s="9" t="s">
        <v>219</v>
      </c>
      <c r="T84" s="10">
        <v>367282.5</v>
      </c>
    </row>
    <row r="85" spans="19:20" x14ac:dyDescent="0.25">
      <c r="S85" s="9" t="s">
        <v>220</v>
      </c>
      <c r="T85" s="10">
        <v>1208622</v>
      </c>
    </row>
    <row r="86" spans="19:20" x14ac:dyDescent="0.25">
      <c r="S86" s="9" t="s">
        <v>221</v>
      </c>
      <c r="T86" s="10">
        <v>72292.37999999999</v>
      </c>
    </row>
    <row r="87" spans="19:20" x14ac:dyDescent="0.25">
      <c r="S87" s="9" t="s">
        <v>223</v>
      </c>
      <c r="T87" s="10">
        <v>23052.3</v>
      </c>
    </row>
    <row r="88" spans="19:20" x14ac:dyDescent="0.25">
      <c r="S88" s="9" t="s">
        <v>225</v>
      </c>
      <c r="T88" s="10">
        <v>43259.28</v>
      </c>
    </row>
    <row r="89" spans="19:20" x14ac:dyDescent="0.25">
      <c r="S89" s="9" t="s">
        <v>227</v>
      </c>
      <c r="T89" s="10">
        <v>48904.92</v>
      </c>
    </row>
    <row r="90" spans="19:20" x14ac:dyDescent="0.25">
      <c r="S90" s="9" t="s">
        <v>230</v>
      </c>
      <c r="T90" s="10">
        <v>1187520.625</v>
      </c>
    </row>
    <row r="91" spans="19:20" x14ac:dyDescent="0.25">
      <c r="S91" s="9" t="s">
        <v>232</v>
      </c>
      <c r="T91" s="10">
        <v>2293218</v>
      </c>
    </row>
    <row r="92" spans="19:20" x14ac:dyDescent="0.25">
      <c r="S92" s="9" t="s">
        <v>233</v>
      </c>
      <c r="T92" s="10">
        <v>129816.45</v>
      </c>
    </row>
    <row r="93" spans="19:20" x14ac:dyDescent="0.25">
      <c r="S93" s="9" t="s">
        <v>234</v>
      </c>
      <c r="T93" s="10">
        <v>65787.12</v>
      </c>
    </row>
    <row r="94" spans="19:20" x14ac:dyDescent="0.25">
      <c r="S94" s="9" t="s">
        <v>236</v>
      </c>
      <c r="T94" s="10">
        <v>33035.64</v>
      </c>
    </row>
    <row r="95" spans="19:20" x14ac:dyDescent="0.25">
      <c r="S95" s="9" t="s">
        <v>238</v>
      </c>
      <c r="T95" s="10">
        <v>126091.20000000001</v>
      </c>
    </row>
    <row r="96" spans="19:20" x14ac:dyDescent="0.25">
      <c r="S96" s="9" t="s">
        <v>240</v>
      </c>
      <c r="T96" s="10">
        <v>88729.95</v>
      </c>
    </row>
    <row r="97" spans="19:20" x14ac:dyDescent="0.25">
      <c r="S97" s="9" t="s">
        <v>242</v>
      </c>
      <c r="T97" s="10">
        <v>234233.75</v>
      </c>
    </row>
    <row r="98" spans="19:20" x14ac:dyDescent="0.25">
      <c r="S98" s="9" t="s">
        <v>244</v>
      </c>
      <c r="T98" s="10">
        <v>1440996.09</v>
      </c>
    </row>
    <row r="99" spans="19:20" x14ac:dyDescent="0.25">
      <c r="S99" s="9" t="s">
        <v>245</v>
      </c>
      <c r="T99" s="10">
        <v>356716.25</v>
      </c>
    </row>
    <row r="100" spans="19:20" x14ac:dyDescent="0.25">
      <c r="S100" s="9" t="s">
        <v>247</v>
      </c>
      <c r="T100" s="10">
        <v>67177.56</v>
      </c>
    </row>
    <row r="101" spans="19:20" x14ac:dyDescent="0.25">
      <c r="S101" s="9" t="s">
        <v>249</v>
      </c>
      <c r="T101" s="10">
        <v>46264.5</v>
      </c>
    </row>
    <row r="102" spans="19:20" x14ac:dyDescent="0.25">
      <c r="S102" s="9" t="s">
        <v>251</v>
      </c>
      <c r="T102" s="10">
        <v>855165</v>
      </c>
    </row>
    <row r="103" spans="19:20" x14ac:dyDescent="0.25">
      <c r="S103" s="9" t="s">
        <v>253</v>
      </c>
      <c r="T103" s="10">
        <v>51318.96</v>
      </c>
    </row>
    <row r="104" spans="19:20" x14ac:dyDescent="0.25">
      <c r="S104" s="9" t="s">
        <v>254</v>
      </c>
      <c r="T104" s="10">
        <v>1122655.79</v>
      </c>
    </row>
    <row r="105" spans="19:20" x14ac:dyDescent="0.25">
      <c r="S105" s="9" t="s">
        <v>255</v>
      </c>
      <c r="T105" s="10">
        <v>717517.5</v>
      </c>
    </row>
    <row r="106" spans="19:20" x14ac:dyDescent="0.25">
      <c r="S106" s="9" t="s">
        <v>256</v>
      </c>
      <c r="T106" s="10">
        <v>1105027.5</v>
      </c>
    </row>
    <row r="107" spans="19:20" x14ac:dyDescent="0.25">
      <c r="S107" s="9" t="s">
        <v>257</v>
      </c>
      <c r="T107" s="10">
        <v>1010538</v>
      </c>
    </row>
    <row r="108" spans="19:20" x14ac:dyDescent="0.25">
      <c r="S108" s="9" t="s">
        <v>259</v>
      </c>
      <c r="T108" s="10">
        <v>44741.024999999994</v>
      </c>
    </row>
    <row r="109" spans="19:20" x14ac:dyDescent="0.25">
      <c r="S109" s="9" t="s">
        <v>261</v>
      </c>
      <c r="T109" s="10">
        <v>52918.95</v>
      </c>
    </row>
    <row r="110" spans="19:20" x14ac:dyDescent="0.25">
      <c r="S110" s="9" t="s">
        <v>263</v>
      </c>
      <c r="T110" s="10">
        <v>1104828.75</v>
      </c>
    </row>
    <row r="111" spans="19:20" x14ac:dyDescent="0.25">
      <c r="S111" s="9" t="s">
        <v>264</v>
      </c>
      <c r="T111" s="10">
        <v>39432</v>
      </c>
    </row>
    <row r="112" spans="19:20" x14ac:dyDescent="0.25">
      <c r="S112" s="9" t="s">
        <v>265</v>
      </c>
      <c r="T112" s="10">
        <v>32837.699999999997</v>
      </c>
    </row>
    <row r="113" spans="19:20" x14ac:dyDescent="0.25">
      <c r="S113" s="9" t="s">
        <v>267</v>
      </c>
      <c r="T113" s="10">
        <v>76821.75</v>
      </c>
    </row>
    <row r="114" spans="19:20" x14ac:dyDescent="0.25">
      <c r="S114" s="9" t="s">
        <v>268</v>
      </c>
      <c r="T114" s="10">
        <v>23626.799999999999</v>
      </c>
    </row>
    <row r="115" spans="19:20" x14ac:dyDescent="0.25">
      <c r="S115" s="9" t="s">
        <v>269</v>
      </c>
      <c r="T115" s="10">
        <v>55561.32</v>
      </c>
    </row>
    <row r="116" spans="19:20" x14ac:dyDescent="0.25">
      <c r="S116" s="9" t="s">
        <v>270</v>
      </c>
      <c r="T116" s="10">
        <v>45238.8</v>
      </c>
    </row>
    <row r="117" spans="19:20" x14ac:dyDescent="0.25">
      <c r="S117" s="9" t="s">
        <v>271</v>
      </c>
      <c r="T117" s="10">
        <v>127970.24999999999</v>
      </c>
    </row>
    <row r="118" spans="19:20" x14ac:dyDescent="0.25">
      <c r="S118" s="9" t="s">
        <v>272</v>
      </c>
      <c r="T118" s="10">
        <v>18161.400000000001</v>
      </c>
    </row>
    <row r="119" spans="19:20" x14ac:dyDescent="0.25">
      <c r="S119" s="9" t="s">
        <v>273</v>
      </c>
      <c r="T119" s="10">
        <v>60088.68</v>
      </c>
    </row>
    <row r="120" spans="19:20" x14ac:dyDescent="0.25">
      <c r="S120" s="9" t="s">
        <v>274</v>
      </c>
      <c r="T120" s="10">
        <v>865668.75</v>
      </c>
    </row>
    <row r="121" spans="19:20" x14ac:dyDescent="0.25">
      <c r="S121" s="9" t="s">
        <v>275</v>
      </c>
      <c r="T121" s="10">
        <v>2908284</v>
      </c>
    </row>
    <row r="122" spans="19:20" x14ac:dyDescent="0.25">
      <c r="S122" s="9" t="s">
        <v>276</v>
      </c>
      <c r="T122" s="10">
        <v>352536.25</v>
      </c>
    </row>
    <row r="123" spans="19:20" x14ac:dyDescent="0.25">
      <c r="S123" s="9" t="s">
        <v>277</v>
      </c>
      <c r="T123" s="10">
        <v>313211.25</v>
      </c>
    </row>
    <row r="124" spans="19:20" x14ac:dyDescent="0.25">
      <c r="S124" s="9" t="s">
        <v>278</v>
      </c>
      <c r="T124" s="10">
        <v>44145.36</v>
      </c>
    </row>
    <row r="125" spans="19:20" x14ac:dyDescent="0.25">
      <c r="S125" s="9" t="s">
        <v>279</v>
      </c>
      <c r="T125" s="10">
        <v>68634.720000000001</v>
      </c>
    </row>
    <row r="126" spans="19:20" x14ac:dyDescent="0.25">
      <c r="S126" s="9" t="s">
        <v>280</v>
      </c>
      <c r="T126" s="10">
        <v>1464775.5</v>
      </c>
    </row>
    <row r="127" spans="19:20" x14ac:dyDescent="0.25">
      <c r="S127" s="9" t="s">
        <v>281</v>
      </c>
      <c r="T127" s="10">
        <v>965142.5</v>
      </c>
    </row>
    <row r="128" spans="19:20" x14ac:dyDescent="0.25">
      <c r="S128" s="9" t="s">
        <v>282</v>
      </c>
      <c r="T128" s="10">
        <v>33886.44</v>
      </c>
    </row>
    <row r="129" spans="19:20" x14ac:dyDescent="0.25">
      <c r="S129" s="9" t="s">
        <v>283</v>
      </c>
      <c r="T129" s="10">
        <v>28434</v>
      </c>
    </row>
    <row r="130" spans="19:20" x14ac:dyDescent="0.25">
      <c r="S130" s="9" t="s">
        <v>284</v>
      </c>
      <c r="T130" s="10">
        <v>280848.75</v>
      </c>
    </row>
    <row r="131" spans="19:20" x14ac:dyDescent="0.25">
      <c r="S131" s="9" t="s">
        <v>285</v>
      </c>
      <c r="T131" s="10">
        <v>432396</v>
      </c>
    </row>
    <row r="132" spans="19:20" x14ac:dyDescent="0.25">
      <c r="S132" s="9" t="s">
        <v>286</v>
      </c>
      <c r="T132" s="10">
        <v>1317144</v>
      </c>
    </row>
    <row r="133" spans="19:20" x14ac:dyDescent="0.25">
      <c r="S133" s="9" t="s">
        <v>287</v>
      </c>
      <c r="T133" s="10">
        <v>792408</v>
      </c>
    </row>
    <row r="134" spans="19:20" x14ac:dyDescent="0.25">
      <c r="S134" s="9" t="s">
        <v>288</v>
      </c>
      <c r="T134" s="10">
        <v>48264.36</v>
      </c>
    </row>
    <row r="135" spans="19:20" x14ac:dyDescent="0.25">
      <c r="S135" s="9" t="s">
        <v>289</v>
      </c>
      <c r="T135" s="10">
        <v>249012.5</v>
      </c>
    </row>
    <row r="136" spans="19:20" x14ac:dyDescent="0.25">
      <c r="S136" s="9" t="s">
        <v>290</v>
      </c>
      <c r="T136" s="10">
        <v>57994.8</v>
      </c>
    </row>
    <row r="137" spans="19:20" x14ac:dyDescent="0.25">
      <c r="S137" s="9" t="s">
        <v>291</v>
      </c>
      <c r="T137" s="10">
        <v>26199.599999999999</v>
      </c>
    </row>
    <row r="138" spans="19:20" x14ac:dyDescent="0.25">
      <c r="S138" s="9" t="s">
        <v>292</v>
      </c>
      <c r="T138" s="10">
        <v>34315.32</v>
      </c>
    </row>
    <row r="139" spans="19:20" x14ac:dyDescent="0.25">
      <c r="S139" s="9" t="s">
        <v>293</v>
      </c>
      <c r="T139" s="10">
        <v>543015</v>
      </c>
    </row>
    <row r="140" spans="19:20" x14ac:dyDescent="0.25">
      <c r="S140" s="9" t="s">
        <v>294</v>
      </c>
      <c r="T140" s="10">
        <v>18573.75</v>
      </c>
    </row>
    <row r="141" spans="19:20" x14ac:dyDescent="0.25">
      <c r="S141" s="9" t="s">
        <v>295</v>
      </c>
      <c r="T141" s="10">
        <v>62122.35</v>
      </c>
    </row>
    <row r="142" spans="19:20" x14ac:dyDescent="0.25">
      <c r="S142" s="9" t="s">
        <v>296</v>
      </c>
      <c r="T142" s="10">
        <v>60523.65</v>
      </c>
    </row>
    <row r="143" spans="19:20" x14ac:dyDescent="0.25">
      <c r="S143" s="9" t="s">
        <v>297</v>
      </c>
      <c r="T143" s="10">
        <v>392952.5</v>
      </c>
    </row>
    <row r="144" spans="19:20" x14ac:dyDescent="0.25">
      <c r="S144" s="9" t="s">
        <v>298</v>
      </c>
      <c r="T144" s="10">
        <v>49756.649999999994</v>
      </c>
    </row>
    <row r="145" spans="19:20" x14ac:dyDescent="0.25">
      <c r="S145" s="9" t="s">
        <v>299</v>
      </c>
      <c r="T145" s="10">
        <v>22731.300000000003</v>
      </c>
    </row>
    <row r="146" spans="19:20" x14ac:dyDescent="0.25">
      <c r="S146" s="9" t="s">
        <v>300</v>
      </c>
      <c r="T146" s="10">
        <v>733491</v>
      </c>
    </row>
    <row r="147" spans="19:20" x14ac:dyDescent="0.25">
      <c r="S147" s="9" t="s">
        <v>301</v>
      </c>
      <c r="T147" s="10">
        <v>58479.66</v>
      </c>
    </row>
    <row r="148" spans="19:20" x14ac:dyDescent="0.25">
      <c r="S148" s="9" t="s">
        <v>302</v>
      </c>
      <c r="T148" s="10">
        <v>371647.5</v>
      </c>
    </row>
    <row r="149" spans="19:20" x14ac:dyDescent="0.25">
      <c r="S149" s="9" t="s">
        <v>303</v>
      </c>
      <c r="T149" s="10">
        <v>1190898</v>
      </c>
    </row>
    <row r="150" spans="19:20" x14ac:dyDescent="0.25">
      <c r="S150" s="9" t="s">
        <v>304</v>
      </c>
      <c r="T150" s="10">
        <v>62485.8</v>
      </c>
    </row>
    <row r="151" spans="19:20" x14ac:dyDescent="0.25">
      <c r="S151" s="9" t="s">
        <v>305</v>
      </c>
      <c r="T151" s="10">
        <v>684630</v>
      </c>
    </row>
    <row r="152" spans="19:20" x14ac:dyDescent="0.25">
      <c r="S152" s="9" t="s">
        <v>306</v>
      </c>
      <c r="T152" s="10">
        <v>39780.720000000001</v>
      </c>
    </row>
    <row r="153" spans="19:20" x14ac:dyDescent="0.25">
      <c r="S153" s="9" t="s">
        <v>307</v>
      </c>
      <c r="T153" s="10">
        <v>370867.5</v>
      </c>
    </row>
    <row r="154" spans="19:20" x14ac:dyDescent="0.25">
      <c r="S154" s="9" t="s">
        <v>308</v>
      </c>
      <c r="T154" s="10">
        <v>861435</v>
      </c>
    </row>
    <row r="155" spans="19:20" x14ac:dyDescent="0.25">
      <c r="S155" s="9" t="s">
        <v>309</v>
      </c>
      <c r="T155" s="10">
        <v>88198.875</v>
      </c>
    </row>
    <row r="156" spans="19:20" x14ac:dyDescent="0.25">
      <c r="T156"/>
    </row>
  </sheetData>
  <pageMargins left="0.7" right="0.7" top="0.75" bottom="0.75" header="0.3" footer="0.3"/>
  <pageSetup paperSize="9" orientation="portrait" horizontalDpi="4294967293" verticalDpi="0" r:id="rId9"/>
  <drawing r:id="rId10"/>
  <legacyDrawing r:id="rId11"/>
  <mc:AlternateContent xmlns:mc="http://schemas.openxmlformats.org/markup-compatibility/2006">
    <mc:Choice Requires="x14">
      <controls>
        <mc:AlternateContent xmlns:mc="http://schemas.openxmlformats.org/markup-compatibility/2006">
          <mc:Choice Requires="x14">
            <control shapeId="3074" r:id="rId12" name="Scroll Bar 2">
              <controlPr defaultSize="0" autoPict="0">
                <anchor moveWithCells="1">
                  <from>
                    <xdr:col>21</xdr:col>
                    <xdr:colOff>342900</xdr:colOff>
                    <xdr:row>27</xdr:row>
                    <xdr:rowOff>9525</xdr:rowOff>
                  </from>
                  <to>
                    <xdr:col>22</xdr:col>
                    <xdr:colOff>257175</xdr:colOff>
                    <xdr:row>43</xdr:row>
                    <xdr:rowOff>123825</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CB16-258D-449E-9B2F-0032E275AB1C}">
  <dimension ref="V3"/>
  <sheetViews>
    <sheetView tabSelected="1" topLeftCell="A7" workbookViewId="0">
      <selection activeCell="A17" sqref="A17"/>
    </sheetView>
  </sheetViews>
  <sheetFormatPr defaultRowHeight="15" x14ac:dyDescent="0.25"/>
  <cols>
    <col min="11" max="11" width="12" bestFit="1" customWidth="1"/>
  </cols>
  <sheetData>
    <row r="3" spans="22:22" x14ac:dyDescent="0.25">
      <c r="V3">
        <v>38</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8" r:id="rId3" name="Scroll Bar 2">
              <controlPr defaultSize="0" autoPict="0">
                <anchor moveWithCells="1">
                  <from>
                    <xdr:col>9</xdr:col>
                    <xdr:colOff>457200</xdr:colOff>
                    <xdr:row>21</xdr:row>
                    <xdr:rowOff>85725</xdr:rowOff>
                  </from>
                  <to>
                    <xdr:col>10</xdr:col>
                    <xdr:colOff>247650</xdr:colOff>
                    <xdr:row>29</xdr:row>
                    <xdr:rowOff>133350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Sheet6</vt:lpstr>
      <vt:lpstr>pivot_table</vt:lpstr>
      <vt:lpstr>DASHBOARD2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rashid mallick</cp:lastModifiedBy>
  <dcterms:created xsi:type="dcterms:W3CDTF">2024-01-17T04:19:05Z</dcterms:created>
  <dcterms:modified xsi:type="dcterms:W3CDTF">2025-01-24T23:47:55Z</dcterms:modified>
</cp:coreProperties>
</file>