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6E4F6D25-C586-4B4A-8229-04D70BEFC88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Task" sheetId="4" r:id="rId1"/>
    <sheet name="Conclusion, answer" sheetId="1" r:id="rId2"/>
    <sheet name="NPV1, answer" sheetId="2" r:id="rId3"/>
    <sheet name="NPV2, answ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C7" i="3"/>
  <c r="D7" i="3"/>
  <c r="E7" i="3"/>
  <c r="F7" i="3"/>
  <c r="B7" i="3"/>
  <c r="F6" i="3"/>
  <c r="E6" i="3"/>
  <c r="D6" i="3"/>
  <c r="C6" i="3"/>
  <c r="B6" i="3"/>
  <c r="F4" i="3"/>
  <c r="E4" i="3"/>
  <c r="D4" i="3"/>
  <c r="C4" i="3"/>
  <c r="B4" i="3"/>
  <c r="I7" i="3"/>
  <c r="G2" i="3"/>
  <c r="I8" i="3" s="1"/>
  <c r="C5" i="2"/>
  <c r="C6" i="2" s="1"/>
  <c r="D5" i="2"/>
  <c r="D6" i="2" s="1"/>
  <c r="E5" i="2"/>
  <c r="E6" i="2" s="1"/>
  <c r="F5" i="2"/>
  <c r="F6" i="2" s="1"/>
  <c r="B5" i="2"/>
  <c r="B6" i="2"/>
  <c r="F4" i="2"/>
  <c r="E4" i="2"/>
  <c r="D4" i="2"/>
  <c r="C4" i="2"/>
  <c r="B4" i="2"/>
  <c r="I6" i="2"/>
  <c r="G2" i="2"/>
  <c r="I7" i="2" s="1"/>
  <c r="G2" i="1"/>
  <c r="I8" i="1" s="1"/>
  <c r="C6" i="1"/>
  <c r="D6" i="1"/>
  <c r="E6" i="1"/>
  <c r="F6" i="1"/>
  <c r="B6" i="1"/>
  <c r="C4" i="1"/>
  <c r="D4" i="1"/>
  <c r="E4" i="1"/>
  <c r="F4" i="1"/>
  <c r="B4" i="1"/>
  <c r="D8" i="3" l="1"/>
  <c r="F8" i="3"/>
  <c r="E8" i="3"/>
  <c r="C8" i="1"/>
  <c r="D8" i="1"/>
  <c r="E8" i="1"/>
  <c r="E9" i="1" s="1"/>
  <c r="F8" i="1"/>
  <c r="F9" i="1" s="1"/>
  <c r="B8" i="1"/>
  <c r="D8" i="2"/>
  <c r="D9" i="2" s="1"/>
  <c r="D10" i="2" s="1"/>
  <c r="F8" i="2"/>
  <c r="E8" i="2"/>
  <c r="E9" i="2" s="1"/>
  <c r="E10" i="2" s="1"/>
  <c r="E11" i="2" s="1"/>
  <c r="E12" i="2" s="1"/>
  <c r="B9" i="1"/>
  <c r="E9" i="3"/>
  <c r="E10" i="3" s="1"/>
  <c r="E11" i="3" s="1"/>
  <c r="E12" i="3" s="1"/>
  <c r="B8" i="3"/>
  <c r="C8" i="3"/>
  <c r="B8" i="2"/>
  <c r="C8" i="2"/>
  <c r="F9" i="3" l="1"/>
  <c r="F10" i="3" s="1"/>
  <c r="F11" i="3" s="1"/>
  <c r="F12" i="3" s="1"/>
  <c r="D9" i="3"/>
  <c r="D10" i="3" s="1"/>
  <c r="D11" i="3" s="1"/>
  <c r="D12" i="3" s="1"/>
  <c r="D11" i="2"/>
  <c r="D12" i="2" s="1"/>
  <c r="D9" i="1"/>
  <c r="F9" i="2"/>
  <c r="F10" i="2" s="1"/>
  <c r="F11" i="2" s="1"/>
  <c r="F12" i="2" s="1"/>
  <c r="C9" i="1"/>
  <c r="C9" i="3"/>
  <c r="C10" i="3" s="1"/>
  <c r="C11" i="3" s="1"/>
  <c r="C12" i="3" s="1"/>
  <c r="B9" i="3"/>
  <c r="B10" i="3" s="1"/>
  <c r="B11" i="3" s="1"/>
  <c r="B12" i="3" s="1"/>
  <c r="C9" i="2"/>
  <c r="C10" i="2" s="1"/>
  <c r="C11" i="2" s="1"/>
  <c r="C12" i="2" s="1"/>
  <c r="B9" i="2"/>
  <c r="B10" i="2" s="1"/>
  <c r="B11" i="2" s="1"/>
  <c r="B12" i="2" s="1"/>
  <c r="G12" i="3" l="1"/>
  <c r="B13" i="3" s="1"/>
  <c r="B15" i="1" s="1"/>
  <c r="G12" i="2"/>
  <c r="B13" i="2" s="1"/>
  <c r="B14" i="1" s="1"/>
  <c r="I7" i="1" l="1"/>
  <c r="E10" i="1" l="1"/>
  <c r="E11" i="1" s="1"/>
  <c r="E12" i="1" s="1"/>
  <c r="B10" i="1"/>
  <c r="B11" i="1" s="1"/>
  <c r="B12" i="1" s="1"/>
  <c r="F10" i="1"/>
  <c r="F11" i="1" s="1"/>
  <c r="F12" i="1" s="1"/>
  <c r="C10" i="1"/>
  <c r="C11" i="1" s="1"/>
  <c r="C12" i="1" s="1"/>
  <c r="D10" i="1"/>
  <c r="D11" i="1" s="1"/>
  <c r="D12" i="1" s="1"/>
  <c r="G12" i="1" l="1"/>
  <c r="B13" i="1" s="1"/>
</calcChain>
</file>

<file path=xl/sharedStrings.xml><?xml version="1.0" encoding="utf-8"?>
<sst xmlns="http://schemas.openxmlformats.org/spreadsheetml/2006/main" count="72" uniqueCount="38">
  <si>
    <t>Indicators</t>
  </si>
  <si>
    <t>Quantity</t>
  </si>
  <si>
    <t>Price</t>
  </si>
  <si>
    <t>Investment</t>
  </si>
  <si>
    <t>FC</t>
  </si>
  <si>
    <t>Tax</t>
  </si>
  <si>
    <t>After tax</t>
  </si>
  <si>
    <t>Revenue</t>
  </si>
  <si>
    <t>TVC</t>
  </si>
  <si>
    <t>VCU</t>
  </si>
  <si>
    <t>DC</t>
  </si>
  <si>
    <t>Per unit</t>
  </si>
  <si>
    <t>EBIT</t>
  </si>
  <si>
    <t>NP</t>
  </si>
  <si>
    <t>CF</t>
  </si>
  <si>
    <t>DCF</t>
  </si>
  <si>
    <t>DR</t>
  </si>
  <si>
    <t>NPV 0</t>
  </si>
  <si>
    <t>NPV 1</t>
  </si>
  <si>
    <t>NPV 2</t>
  </si>
  <si>
    <t>Conclusion</t>
  </si>
  <si>
    <t>If there is no risk here, we will make a big profit (NPV0). But if FC increases to 20%, there will be profit (NPV2) less than (NPV0), NPV2&lt;NPV0. So if VCU increases to 20%, there will be a less profit (NPV1), NPV1&lt;NPV2&lt;NPV0.</t>
  </si>
  <si>
    <t>The company “Pearl of the East” intends to purchase a new production line for 200,000 USD, with a service life of 5 years, after which it will be liquidated. Determine depreciation charges using the production method.</t>
  </si>
  <si>
    <t>Planned sales by year, income tax and the “price” of capital are given in Table 1.</t>
  </si>
  <si>
    <r>
      <t xml:space="preserve">Determine which parameter change - an increase in </t>
    </r>
    <r>
      <rPr>
        <b/>
        <sz val="14"/>
        <color theme="1"/>
        <rFont val="Times New Roman"/>
        <family val="1"/>
        <charset val="204"/>
      </rPr>
      <t xml:space="preserve">variable </t>
    </r>
    <r>
      <rPr>
        <sz val="14"/>
        <color theme="1"/>
        <rFont val="Times New Roman"/>
        <family val="1"/>
        <charset val="204"/>
      </rPr>
      <t xml:space="preserve">or </t>
    </r>
    <r>
      <rPr>
        <b/>
        <sz val="14"/>
        <color theme="1"/>
        <rFont val="Times New Roman"/>
        <family val="1"/>
        <charset val="204"/>
      </rPr>
      <t xml:space="preserve">fixed </t>
    </r>
    <r>
      <rPr>
        <sz val="14"/>
        <color theme="1"/>
        <rFont val="Times New Roman"/>
        <family val="1"/>
        <charset val="204"/>
      </rPr>
      <t>costs by 20% - will have a greater impact on the change in project efficiency. Evaluate the investment project based on NPV.</t>
    </r>
  </si>
  <si>
    <t>Task</t>
  </si>
  <si>
    <t>Planned sales by year (Thousand units)</t>
  </si>
  <si>
    <t>Price of one product</t>
  </si>
  <si>
    <t>Variable costs per product</t>
  </si>
  <si>
    <t>Fixed costs</t>
  </si>
  <si>
    <t>Income tax</t>
  </si>
  <si>
    <t>The “price” of capital, %</t>
  </si>
  <si>
    <t>Year 1</t>
  </si>
  <si>
    <t>Year 2</t>
  </si>
  <si>
    <t>Year 3</t>
  </si>
  <si>
    <t>Year 4</t>
  </si>
  <si>
    <t>Year 5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</si>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</sst>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2" fontId="2" fillId="0" borderId="1" xfId="0" applyNumberFormat="1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/>
    <xf numFmtId="0" fontId="2" fillId="3" borderId="1" xfId="0" applyFont="1" applyFill="1" applyBorder="1"/>
    <xf numFmtId="0" fontId="5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E24E-154B-4C53-9F6A-D80BD6AFB935}">
  <dimension ref="A1:L4"/>
  <sheetViews>
    <sheetView workbookViewId="0">
      <selection activeCell="A9" sqref="A9"/>
    </sheetView>
  </sheetViews>
  <sheetFormatPr defaultRowHeight="14.4" x14ac:dyDescent="0.3"/>
  <cols>
    <col min="1" max="1" width="91.77734375" bestFit="1" customWidth="1"/>
    <col min="10" max="10" width="7.109375" bestFit="1" customWidth="1"/>
    <col min="11" max="11" width="9.109375" bestFit="1" customWidth="1"/>
    <col min="12" max="12" width="10.77734375" bestFit="1" customWidth="1"/>
  </cols>
  <sheetData>
    <row r="1" spans="1:12" ht="18" x14ac:dyDescent="0.35">
      <c r="A1" s="6" t="s">
        <v>25</v>
      </c>
      <c r="C1" s="15" t="s">
        <v>37</v>
      </c>
      <c r="D1" s="15"/>
      <c r="E1" s="15"/>
      <c r="F1" s="15"/>
      <c r="G1" s="15"/>
      <c r="H1" s="15"/>
      <c r="I1" s="15"/>
      <c r="J1" s="15"/>
      <c r="K1" s="15"/>
      <c r="L1" s="15"/>
    </row>
    <row r="2" spans="1:12" ht="65.400000000000006" customHeight="1" x14ac:dyDescent="0.3">
      <c r="A2" s="7" t="s">
        <v>22</v>
      </c>
      <c r="C2" s="16" t="s">
        <v>26</v>
      </c>
      <c r="D2" s="16"/>
      <c r="E2" s="16"/>
      <c r="F2" s="16"/>
      <c r="G2" s="16"/>
      <c r="H2" s="14" t="s">
        <v>27</v>
      </c>
      <c r="I2" s="14" t="s">
        <v>28</v>
      </c>
      <c r="J2" s="14" t="s">
        <v>29</v>
      </c>
      <c r="K2" s="14" t="s">
        <v>30</v>
      </c>
      <c r="L2" s="14" t="s">
        <v>31</v>
      </c>
    </row>
    <row r="3" spans="1:12" ht="18" x14ac:dyDescent="0.3">
      <c r="A3" s="7" t="s">
        <v>23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14"/>
      <c r="I3" s="14"/>
      <c r="J3" s="14"/>
      <c r="K3" s="14"/>
      <c r="L3" s="14"/>
    </row>
    <row r="4" spans="1:12" ht="54" x14ac:dyDescent="0.3">
      <c r="A4" s="7" t="s">
        <v>24</v>
      </c>
      <c r="C4" s="9">
        <v>160000</v>
      </c>
      <c r="D4" s="9">
        <v>150000</v>
      </c>
      <c r="E4" s="9">
        <v>120000</v>
      </c>
      <c r="F4" s="9">
        <v>130000</v>
      </c>
      <c r="G4" s="9">
        <v>120000</v>
      </c>
      <c r="H4" s="9">
        <v>11700</v>
      </c>
      <c r="I4" s="9">
        <v>7020</v>
      </c>
      <c r="J4" s="10">
        <v>67000</v>
      </c>
      <c r="K4" s="11">
        <v>0.14499999999999999</v>
      </c>
      <c r="L4" s="9">
        <v>20</v>
      </c>
    </row>
  </sheetData>
  <mergeCells count="7">
    <mergeCell ref="K2:K3"/>
    <mergeCell ref="L2:L3"/>
    <mergeCell ref="C1:L1"/>
    <mergeCell ref="C2:G2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40" zoomScaleNormal="140" workbookViewId="0">
      <selection activeCell="L6" sqref="L6"/>
    </sheetView>
  </sheetViews>
  <sheetFormatPr defaultRowHeight="14.4" x14ac:dyDescent="0.3"/>
  <cols>
    <col min="1" max="1" width="10.6640625" bestFit="1" customWidth="1"/>
    <col min="2" max="6" width="13.88671875" bestFit="1" customWidth="1"/>
    <col min="7" max="7" width="12.109375" bestFit="1" customWidth="1"/>
    <col min="8" max="8" width="11.33203125" bestFit="1" customWidth="1"/>
    <col min="9" max="9" width="7.88671875" bestFit="1" customWidth="1"/>
  </cols>
  <sheetData>
    <row r="1" spans="1:9" x14ac:dyDescent="0.3">
      <c r="A1" s="12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</row>
    <row r="2" spans="1:9" x14ac:dyDescent="0.3">
      <c r="A2" s="12" t="s">
        <v>1</v>
      </c>
      <c r="B2" s="1">
        <v>160000</v>
      </c>
      <c r="C2" s="1">
        <v>150000</v>
      </c>
      <c r="D2" s="1">
        <v>120000</v>
      </c>
      <c r="E2" s="1">
        <v>130000</v>
      </c>
      <c r="F2" s="1">
        <v>120000</v>
      </c>
      <c r="G2" s="1">
        <f>SUM(B2:F2)</f>
        <v>680000</v>
      </c>
    </row>
    <row r="3" spans="1:9" x14ac:dyDescent="0.3">
      <c r="A3" s="12" t="s">
        <v>2</v>
      </c>
      <c r="B3" s="1">
        <v>11700</v>
      </c>
      <c r="C3" s="1">
        <v>11700</v>
      </c>
      <c r="D3" s="1">
        <v>11700</v>
      </c>
      <c r="E3" s="1">
        <v>11700</v>
      </c>
      <c r="F3" s="1">
        <v>11700</v>
      </c>
    </row>
    <row r="4" spans="1:9" x14ac:dyDescent="0.3">
      <c r="A4" s="12" t="s">
        <v>7</v>
      </c>
      <c r="B4" s="1">
        <f>B2*B3</f>
        <v>1872000000</v>
      </c>
      <c r="C4" s="1">
        <f t="shared" ref="C4:F4" si="0">C2*C3</f>
        <v>1755000000</v>
      </c>
      <c r="D4" s="1">
        <f t="shared" si="0"/>
        <v>1404000000</v>
      </c>
      <c r="E4" s="1">
        <f t="shared" si="0"/>
        <v>1521000000</v>
      </c>
      <c r="F4" s="1">
        <f t="shared" si="0"/>
        <v>1404000000</v>
      </c>
    </row>
    <row r="5" spans="1:9" x14ac:dyDescent="0.3">
      <c r="A5" s="12" t="s">
        <v>9</v>
      </c>
      <c r="B5" s="1">
        <v>7020</v>
      </c>
      <c r="C5" s="1">
        <v>7020</v>
      </c>
      <c r="D5" s="1">
        <v>7020</v>
      </c>
      <c r="E5" s="1">
        <v>7020</v>
      </c>
      <c r="F5" s="1">
        <v>7020</v>
      </c>
      <c r="H5" s="13" t="s">
        <v>3</v>
      </c>
      <c r="I5" s="3">
        <v>200000</v>
      </c>
    </row>
    <row r="6" spans="1:9" x14ac:dyDescent="0.3">
      <c r="A6" s="12" t="s">
        <v>8</v>
      </c>
      <c r="B6" s="1">
        <f>B2*B5</f>
        <v>1123200000</v>
      </c>
      <c r="C6" s="1">
        <f t="shared" ref="C6:F6" si="1">C2*C5</f>
        <v>1053000000</v>
      </c>
      <c r="D6" s="1">
        <f t="shared" si="1"/>
        <v>842400000</v>
      </c>
      <c r="E6" s="1">
        <f t="shared" si="1"/>
        <v>912600000</v>
      </c>
      <c r="F6" s="1">
        <f t="shared" si="1"/>
        <v>842400000</v>
      </c>
      <c r="H6" s="13" t="s">
        <v>5</v>
      </c>
      <c r="I6" s="3">
        <v>14.5</v>
      </c>
    </row>
    <row r="7" spans="1:9" x14ac:dyDescent="0.3">
      <c r="A7" s="12" t="s">
        <v>4</v>
      </c>
      <c r="B7" s="1">
        <v>670000</v>
      </c>
      <c r="C7" s="1">
        <v>670000</v>
      </c>
      <c r="D7" s="1">
        <v>670000</v>
      </c>
      <c r="E7" s="1">
        <v>670000</v>
      </c>
      <c r="F7" s="1">
        <v>670000</v>
      </c>
      <c r="H7" s="13" t="s">
        <v>6</v>
      </c>
      <c r="I7" s="3">
        <f>(100-I6)/100</f>
        <v>0.85499999999999998</v>
      </c>
    </row>
    <row r="8" spans="1:9" x14ac:dyDescent="0.3">
      <c r="A8" s="12" t="s">
        <v>10</v>
      </c>
      <c r="B8" s="2">
        <f>$I$8*B2</f>
        <v>47058.823529411769</v>
      </c>
      <c r="C8" s="2">
        <f>$I$8*C2</f>
        <v>44117.647058823532</v>
      </c>
      <c r="D8" s="2">
        <f>$I$8*D2</f>
        <v>35294.117647058825</v>
      </c>
      <c r="E8" s="2">
        <f>$I$8*E2</f>
        <v>38235.294117647063</v>
      </c>
      <c r="F8" s="2">
        <f>$I$8*F2</f>
        <v>35294.117647058825</v>
      </c>
      <c r="H8" s="13" t="s">
        <v>11</v>
      </c>
      <c r="I8" s="4">
        <f>I5/G2</f>
        <v>0.29411764705882354</v>
      </c>
    </row>
    <row r="9" spans="1:9" x14ac:dyDescent="0.3">
      <c r="A9" s="12" t="s">
        <v>12</v>
      </c>
      <c r="B9" s="2">
        <f>B4-B6-B7-B8</f>
        <v>748082941.17647064</v>
      </c>
      <c r="C9" s="2">
        <f t="shared" ref="C9:F9" si="2">C4-C6-C7-C8</f>
        <v>701285882.35294116</v>
      </c>
      <c r="D9" s="2">
        <f t="shared" si="2"/>
        <v>560894705.88235295</v>
      </c>
      <c r="E9" s="2">
        <f t="shared" si="2"/>
        <v>607691764.70588231</v>
      </c>
      <c r="F9" s="2">
        <f t="shared" si="2"/>
        <v>560894705.88235295</v>
      </c>
      <c r="H9" s="13" t="s">
        <v>16</v>
      </c>
      <c r="I9" s="3">
        <v>0.2</v>
      </c>
    </row>
    <row r="10" spans="1:9" x14ac:dyDescent="0.3">
      <c r="A10" s="12" t="s">
        <v>13</v>
      </c>
      <c r="B10" s="1">
        <f>B9*$I$7</f>
        <v>639610914.70588243</v>
      </c>
      <c r="C10" s="1">
        <f>C9*$I$7</f>
        <v>599599429.41176462</v>
      </c>
      <c r="D10" s="1">
        <f>D9*$I$7</f>
        <v>479564973.52941173</v>
      </c>
      <c r="E10" s="1">
        <f>E9*$I$7</f>
        <v>519576458.82352936</v>
      </c>
      <c r="F10" s="1">
        <f>F9*$I$7</f>
        <v>479564973.52941173</v>
      </c>
    </row>
    <row r="11" spans="1:9" x14ac:dyDescent="0.3">
      <c r="A11" s="12" t="s">
        <v>14</v>
      </c>
      <c r="B11" s="2">
        <f>B8+B10</f>
        <v>639657973.52941179</v>
      </c>
      <c r="C11" s="2">
        <f t="shared" ref="C11:F11" si="3">C8+C10</f>
        <v>599643547.05882347</v>
      </c>
      <c r="D11" s="2">
        <f t="shared" si="3"/>
        <v>479600267.64705878</v>
      </c>
      <c r="E11" s="2">
        <f t="shared" si="3"/>
        <v>519614694.11764699</v>
      </c>
      <c r="F11" s="2">
        <f t="shared" si="3"/>
        <v>479600267.64705878</v>
      </c>
    </row>
    <row r="12" spans="1:9" x14ac:dyDescent="0.3">
      <c r="A12" s="12" t="s">
        <v>15</v>
      </c>
      <c r="B12" s="1">
        <f>B11/(1+$I$9)^B1</f>
        <v>533048311.27450985</v>
      </c>
      <c r="C12" s="1">
        <f>C11/(1+$I$9)^C1</f>
        <v>416419129.90196073</v>
      </c>
      <c r="D12" s="1">
        <f>D11/(1+$I$9)^D1</f>
        <v>277546451.18464053</v>
      </c>
      <c r="E12" s="1">
        <f>E11/(1+$I$9)^E1</f>
        <v>250585789.98729119</v>
      </c>
      <c r="F12" s="1">
        <f>F11/(1+$I$9)^F1</f>
        <v>192740591.10044479</v>
      </c>
      <c r="G12" s="1">
        <f>SUM(B12:F12)</f>
        <v>1670340273.4488471</v>
      </c>
    </row>
    <row r="13" spans="1:9" x14ac:dyDescent="0.3">
      <c r="A13" s="5" t="s">
        <v>17</v>
      </c>
      <c r="B13" s="18">
        <f>G12-I5</f>
        <v>1670140273.4488471</v>
      </c>
      <c r="C13" s="18"/>
      <c r="D13" s="18"/>
      <c r="E13" s="18"/>
      <c r="F13" s="18"/>
    </row>
    <row r="14" spans="1:9" x14ac:dyDescent="0.3">
      <c r="A14" s="5" t="str">
        <f>'NPV1, answer'!A13</f>
        <v>NPV 1</v>
      </c>
      <c r="B14" s="18">
        <f>'NPV1, answer'!B13</f>
        <v>1168529585.9488471</v>
      </c>
      <c r="C14" s="18"/>
      <c r="D14" s="18"/>
      <c r="E14" s="18"/>
      <c r="F14" s="18"/>
    </row>
    <row r="15" spans="1:9" x14ac:dyDescent="0.3">
      <c r="A15" s="5" t="str">
        <f>'NPV2, answer'!A13</f>
        <v>NPV 2</v>
      </c>
      <c r="B15" s="18">
        <f>'NPV2, answer'!B13</f>
        <v>1669797639.0159767</v>
      </c>
      <c r="C15" s="18"/>
      <c r="D15" s="18"/>
      <c r="E15" s="18"/>
      <c r="F15" s="18"/>
    </row>
    <row r="16" spans="1:9" ht="15" customHeight="1" x14ac:dyDescent="0.3">
      <c r="A16" s="17" t="s">
        <v>20</v>
      </c>
      <c r="B16" s="17" t="s">
        <v>21</v>
      </c>
      <c r="C16" s="17"/>
      <c r="D16" s="17"/>
      <c r="E16" s="17"/>
      <c r="F16" s="17"/>
    </row>
    <row r="17" spans="1:6" x14ac:dyDescent="0.3">
      <c r="A17" s="17"/>
      <c r="B17" s="17"/>
      <c r="C17" s="17"/>
      <c r="D17" s="17"/>
      <c r="E17" s="17"/>
      <c r="F17" s="17"/>
    </row>
    <row r="18" spans="1:6" x14ac:dyDescent="0.3">
      <c r="A18" s="17"/>
      <c r="B18" s="17"/>
      <c r="C18" s="17"/>
      <c r="D18" s="17"/>
      <c r="E18" s="17"/>
      <c r="F18" s="17"/>
    </row>
  </sheetData>
  <mergeCells count="5">
    <mergeCell ref="B16:F18"/>
    <mergeCell ref="A16:A18"/>
    <mergeCell ref="B13:F13"/>
    <mergeCell ref="B14:F14"/>
    <mergeCell ref="B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="130" zoomScaleNormal="130" workbookViewId="0">
      <selection sqref="A1:XFD1"/>
    </sheetView>
  </sheetViews>
  <sheetFormatPr defaultRowHeight="14.4" x14ac:dyDescent="0.3"/>
  <cols>
    <col min="1" max="1" width="9.6640625" bestFit="1" customWidth="1"/>
    <col min="2" max="6" width="13.6640625" bestFit="1" customWidth="1"/>
    <col min="7" max="7" width="12" bestFit="1" customWidth="1"/>
    <col min="8" max="8" width="11" bestFit="1" customWidth="1"/>
    <col min="9" max="9" width="7.6640625" bestFit="1" customWidth="1"/>
    <col min="10" max="10" width="8.33203125" bestFit="1" customWidth="1"/>
  </cols>
  <sheetData>
    <row r="1" spans="1:9" x14ac:dyDescent="0.3">
      <c r="A1" s="12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</row>
    <row r="2" spans="1:9" x14ac:dyDescent="0.3">
      <c r="A2" s="12" t="s">
        <v>1</v>
      </c>
      <c r="B2" s="1">
        <v>160000</v>
      </c>
      <c r="C2" s="1">
        <v>150000</v>
      </c>
      <c r="D2" s="1">
        <v>120000</v>
      </c>
      <c r="E2" s="1">
        <v>130000</v>
      </c>
      <c r="F2" s="1">
        <v>120000</v>
      </c>
      <c r="G2" s="1">
        <f>SUM(B2:F2)</f>
        <v>680000</v>
      </c>
    </row>
    <row r="3" spans="1:9" x14ac:dyDescent="0.3">
      <c r="A3" s="12" t="s">
        <v>2</v>
      </c>
      <c r="B3" s="1">
        <v>11700</v>
      </c>
      <c r="C3" s="1">
        <v>11700</v>
      </c>
      <c r="D3" s="1">
        <v>11700</v>
      </c>
      <c r="E3" s="1">
        <v>11700</v>
      </c>
      <c r="F3" s="1">
        <v>11700</v>
      </c>
    </row>
    <row r="4" spans="1:9" x14ac:dyDescent="0.3">
      <c r="A4" s="12" t="s">
        <v>7</v>
      </c>
      <c r="B4" s="1">
        <f>B2*B3</f>
        <v>1872000000</v>
      </c>
      <c r="C4" s="1">
        <f t="shared" ref="C4:F4" si="0">C2*C3</f>
        <v>1755000000</v>
      </c>
      <c r="D4" s="1">
        <f t="shared" si="0"/>
        <v>1404000000</v>
      </c>
      <c r="E4" s="1">
        <f t="shared" si="0"/>
        <v>1521000000</v>
      </c>
      <c r="F4" s="1">
        <f t="shared" si="0"/>
        <v>1404000000</v>
      </c>
      <c r="H4" s="13" t="s">
        <v>3</v>
      </c>
      <c r="I4" s="3">
        <v>200000</v>
      </c>
    </row>
    <row r="5" spans="1:9" x14ac:dyDescent="0.3">
      <c r="A5" s="12" t="s">
        <v>9</v>
      </c>
      <c r="B5" s="1">
        <f>7020*1.2</f>
        <v>8424</v>
      </c>
      <c r="C5" s="1">
        <f t="shared" ref="C5:F5" si="1">7020*1.2</f>
        <v>8424</v>
      </c>
      <c r="D5" s="1">
        <f t="shared" si="1"/>
        <v>8424</v>
      </c>
      <c r="E5" s="1">
        <f t="shared" si="1"/>
        <v>8424</v>
      </c>
      <c r="F5" s="1">
        <f t="shared" si="1"/>
        <v>8424</v>
      </c>
      <c r="H5" s="13" t="s">
        <v>5</v>
      </c>
      <c r="I5" s="3">
        <v>14.5</v>
      </c>
    </row>
    <row r="6" spans="1:9" x14ac:dyDescent="0.3">
      <c r="A6" s="12" t="s">
        <v>8</v>
      </c>
      <c r="B6" s="1">
        <f>B2*B5</f>
        <v>1347840000</v>
      </c>
      <c r="C6" s="1">
        <f t="shared" ref="C6:F6" si="2">C2*C5</f>
        <v>1263600000</v>
      </c>
      <c r="D6" s="1">
        <f t="shared" si="2"/>
        <v>1010880000</v>
      </c>
      <c r="E6" s="1">
        <f t="shared" si="2"/>
        <v>1095120000</v>
      </c>
      <c r="F6" s="1">
        <f t="shared" si="2"/>
        <v>1010880000</v>
      </c>
      <c r="H6" s="13" t="s">
        <v>6</v>
      </c>
      <c r="I6" s="3">
        <f>(100-I5)/100</f>
        <v>0.85499999999999998</v>
      </c>
    </row>
    <row r="7" spans="1:9" x14ac:dyDescent="0.3">
      <c r="A7" s="12" t="s">
        <v>4</v>
      </c>
      <c r="B7" s="1">
        <v>670000</v>
      </c>
      <c r="C7" s="1">
        <v>670000</v>
      </c>
      <c r="D7" s="1">
        <v>670000</v>
      </c>
      <c r="E7" s="1">
        <v>670000</v>
      </c>
      <c r="F7" s="1">
        <v>670000</v>
      </c>
      <c r="H7" s="13" t="s">
        <v>11</v>
      </c>
      <c r="I7" s="4">
        <f>I4/G2</f>
        <v>0.29411764705882354</v>
      </c>
    </row>
    <row r="8" spans="1:9" x14ac:dyDescent="0.3">
      <c r="A8" s="12" t="s">
        <v>10</v>
      </c>
      <c r="B8" s="2">
        <f>$I$7*B2</f>
        <v>47058.823529411769</v>
      </c>
      <c r="C8" s="2">
        <f>$I$7*C2</f>
        <v>44117.647058823532</v>
      </c>
      <c r="D8" s="2">
        <f>$I$7*D2</f>
        <v>35294.117647058825</v>
      </c>
      <c r="E8" s="2">
        <f>$I$7*E2</f>
        <v>38235.294117647063</v>
      </c>
      <c r="F8" s="2">
        <f>$I$7*F2</f>
        <v>35294.117647058825</v>
      </c>
      <c r="H8" s="13" t="s">
        <v>16</v>
      </c>
      <c r="I8" s="3">
        <v>0.2</v>
      </c>
    </row>
    <row r="9" spans="1:9" x14ac:dyDescent="0.3">
      <c r="A9" s="12" t="s">
        <v>12</v>
      </c>
      <c r="B9" s="2">
        <f>B4-B6-B7-B8</f>
        <v>523442941.17647058</v>
      </c>
      <c r="C9" s="2">
        <f t="shared" ref="C9:F9" si="3">C4-C6-C7-C8</f>
        <v>490685882.35294116</v>
      </c>
      <c r="D9" s="2">
        <f t="shared" si="3"/>
        <v>392414705.88235295</v>
      </c>
      <c r="E9" s="2">
        <f t="shared" si="3"/>
        <v>425171764.70588237</v>
      </c>
      <c r="F9" s="2">
        <f t="shared" si="3"/>
        <v>392414705.88235295</v>
      </c>
    </row>
    <row r="10" spans="1:9" x14ac:dyDescent="0.3">
      <c r="A10" s="12" t="s">
        <v>13</v>
      </c>
      <c r="B10" s="1">
        <f>B9*$I$6</f>
        <v>447543714.70588231</v>
      </c>
      <c r="C10" s="1">
        <f>C9*$I$6</f>
        <v>419536429.41176468</v>
      </c>
      <c r="D10" s="1">
        <f>D9*$I$6</f>
        <v>335514573.52941179</v>
      </c>
      <c r="E10" s="1">
        <f>E9*$I$6</f>
        <v>363521858.82352942</v>
      </c>
      <c r="F10" s="1">
        <f>F9*$I$6</f>
        <v>335514573.52941179</v>
      </c>
    </row>
    <row r="11" spans="1:9" x14ac:dyDescent="0.3">
      <c r="A11" s="12" t="s">
        <v>14</v>
      </c>
      <c r="B11" s="2">
        <f>B8+B10</f>
        <v>447590773.52941173</v>
      </c>
      <c r="C11" s="2">
        <f t="shared" ref="C11:F11" si="4">C8+C10</f>
        <v>419580547.05882353</v>
      </c>
      <c r="D11" s="2">
        <f t="shared" si="4"/>
        <v>335549867.64705884</v>
      </c>
      <c r="E11" s="2">
        <f t="shared" si="4"/>
        <v>363560094.11764705</v>
      </c>
      <c r="F11" s="2">
        <f t="shared" si="4"/>
        <v>335549867.64705884</v>
      </c>
    </row>
    <row r="12" spans="1:9" x14ac:dyDescent="0.3">
      <c r="A12" s="12" t="s">
        <v>15</v>
      </c>
      <c r="B12" s="1">
        <f>B11/(1+$I$8)^B1</f>
        <v>372992311.27450979</v>
      </c>
      <c r="C12" s="1">
        <f>C11/(1+$I$8)^C1</f>
        <v>291375379.90196079</v>
      </c>
      <c r="D12" s="1">
        <f>D11/(1+$I$8)^D1</f>
        <v>194183951.18464053</v>
      </c>
      <c r="E12" s="1">
        <f>E11/(1+$I$8)^E1</f>
        <v>175327977.48729122</v>
      </c>
      <c r="F12" s="1">
        <f>F11/(1+$I$8)^F1</f>
        <v>134849966.10044482</v>
      </c>
      <c r="G12" s="1">
        <f>SUM(B12:F12)</f>
        <v>1168729585.9488471</v>
      </c>
    </row>
    <row r="13" spans="1:9" x14ac:dyDescent="0.3">
      <c r="A13" s="12" t="s">
        <v>18</v>
      </c>
      <c r="B13" s="19">
        <f>G12-I4</f>
        <v>1168529585.9488471</v>
      </c>
      <c r="C13" s="19"/>
      <c r="D13" s="19"/>
      <c r="E13" s="19"/>
      <c r="F13" s="19"/>
    </row>
  </sheetData>
  <mergeCells count="1">
    <mergeCell ref="B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zoomScale="160" zoomScaleNormal="160" workbookViewId="0">
      <selection activeCell="I3" sqref="I3"/>
    </sheetView>
  </sheetViews>
  <sheetFormatPr defaultRowHeight="14.4" x14ac:dyDescent="0.3"/>
  <cols>
    <col min="2" max="6" width="13.109375" bestFit="1" customWidth="1"/>
    <col min="7" max="7" width="11.5546875" bestFit="1" customWidth="1"/>
    <col min="8" max="8" width="11" bestFit="1" customWidth="1"/>
    <col min="9" max="9" width="11.109375" bestFit="1" customWidth="1"/>
    <col min="10" max="10" width="8" bestFit="1" customWidth="1"/>
  </cols>
  <sheetData>
    <row r="1" spans="1:9" x14ac:dyDescent="0.3">
      <c r="A1" s="12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</row>
    <row r="2" spans="1:9" x14ac:dyDescent="0.3">
      <c r="A2" s="12" t="s">
        <v>1</v>
      </c>
      <c r="B2" s="1">
        <v>160000</v>
      </c>
      <c r="C2" s="1">
        <v>150000</v>
      </c>
      <c r="D2" s="1">
        <v>120000</v>
      </c>
      <c r="E2" s="1">
        <v>130000</v>
      </c>
      <c r="F2" s="1">
        <v>120000</v>
      </c>
      <c r="G2" s="1">
        <f>SUM(B2:F2)</f>
        <v>680000</v>
      </c>
    </row>
    <row r="3" spans="1:9" x14ac:dyDescent="0.3">
      <c r="A3" s="12" t="s">
        <v>2</v>
      </c>
      <c r="B3" s="1">
        <v>11700</v>
      </c>
      <c r="C3" s="1">
        <v>11700</v>
      </c>
      <c r="D3" s="1">
        <v>11700</v>
      </c>
      <c r="E3" s="1">
        <v>11700</v>
      </c>
      <c r="F3" s="1">
        <v>11700</v>
      </c>
    </row>
    <row r="4" spans="1:9" x14ac:dyDescent="0.3">
      <c r="A4" s="12" t="s">
        <v>7</v>
      </c>
      <c r="B4" s="1">
        <f>B2*B3</f>
        <v>1872000000</v>
      </c>
      <c r="C4" s="1">
        <f t="shared" ref="C4:F4" si="0">C2*C3</f>
        <v>1755000000</v>
      </c>
      <c r="D4" s="1">
        <f t="shared" si="0"/>
        <v>1404000000</v>
      </c>
      <c r="E4" s="1">
        <f t="shared" si="0"/>
        <v>1521000000</v>
      </c>
      <c r="F4" s="1">
        <f t="shared" si="0"/>
        <v>1404000000</v>
      </c>
    </row>
    <row r="5" spans="1:9" x14ac:dyDescent="0.3">
      <c r="A5" s="12" t="s">
        <v>9</v>
      </c>
      <c r="B5" s="1">
        <v>7020</v>
      </c>
      <c r="C5" s="1">
        <v>7020</v>
      </c>
      <c r="D5" s="1">
        <v>7020</v>
      </c>
      <c r="E5" s="1">
        <v>7020</v>
      </c>
      <c r="F5" s="1">
        <v>7020</v>
      </c>
      <c r="H5" s="13" t="s">
        <v>3</v>
      </c>
      <c r="I5" s="3">
        <v>200000</v>
      </c>
    </row>
    <row r="6" spans="1:9" x14ac:dyDescent="0.3">
      <c r="A6" s="12" t="s">
        <v>8</v>
      </c>
      <c r="B6" s="1">
        <f>B2*B5</f>
        <v>1123200000</v>
      </c>
      <c r="C6" s="1">
        <f t="shared" ref="C6:F6" si="1">C2*C5</f>
        <v>1053000000</v>
      </c>
      <c r="D6" s="1">
        <f t="shared" si="1"/>
        <v>842400000</v>
      </c>
      <c r="E6" s="1">
        <f t="shared" si="1"/>
        <v>912600000</v>
      </c>
      <c r="F6" s="1">
        <f t="shared" si="1"/>
        <v>842400000</v>
      </c>
      <c r="H6" s="13" t="s">
        <v>5</v>
      </c>
      <c r="I6" s="3">
        <v>14.5</v>
      </c>
    </row>
    <row r="7" spans="1:9" x14ac:dyDescent="0.3">
      <c r="A7" s="12" t="s">
        <v>4</v>
      </c>
      <c r="B7" s="1">
        <f>670000*1.2</f>
        <v>804000</v>
      </c>
      <c r="C7" s="1">
        <f t="shared" ref="C7:F7" si="2">670000*1.2</f>
        <v>804000</v>
      </c>
      <c r="D7" s="1">
        <f t="shared" si="2"/>
        <v>804000</v>
      </c>
      <c r="E7" s="1">
        <f t="shared" si="2"/>
        <v>804000</v>
      </c>
      <c r="F7" s="1">
        <f t="shared" si="2"/>
        <v>804000</v>
      </c>
      <c r="H7" s="13" t="s">
        <v>6</v>
      </c>
      <c r="I7" s="3">
        <f>(100-I6)/100</f>
        <v>0.85499999999999998</v>
      </c>
    </row>
    <row r="8" spans="1:9" x14ac:dyDescent="0.3">
      <c r="A8" s="12" t="s">
        <v>10</v>
      </c>
      <c r="B8" s="2">
        <f>$I$8*B2</f>
        <v>47058.823529411769</v>
      </c>
      <c r="C8" s="2">
        <f>$I$8*C2</f>
        <v>44117.647058823532</v>
      </c>
      <c r="D8" s="2">
        <f>$I$8*D2</f>
        <v>35294.117647058825</v>
      </c>
      <c r="E8" s="2">
        <f>$I$8*E2</f>
        <v>38235.294117647063</v>
      </c>
      <c r="F8" s="2">
        <f>$I$8*F2</f>
        <v>35294.117647058825</v>
      </c>
      <c r="H8" s="13" t="s">
        <v>11</v>
      </c>
      <c r="I8" s="4">
        <f>I5/G2</f>
        <v>0.29411764705882354</v>
      </c>
    </row>
    <row r="9" spans="1:9" x14ac:dyDescent="0.3">
      <c r="A9" s="12" t="s">
        <v>12</v>
      </c>
      <c r="B9" s="2">
        <f>B4-B6-B7-B8</f>
        <v>747948941.17647064</v>
      </c>
      <c r="C9" s="2">
        <f t="shared" ref="C9:F9" si="3">C4-C6-C7-C8</f>
        <v>701151882.35294116</v>
      </c>
      <c r="D9" s="2">
        <f t="shared" si="3"/>
        <v>560760705.88235295</v>
      </c>
      <c r="E9" s="2">
        <f t="shared" si="3"/>
        <v>607557764.70588231</v>
      </c>
      <c r="F9" s="2">
        <f t="shared" si="3"/>
        <v>560760705.88235295</v>
      </c>
      <c r="H9" s="13" t="s">
        <v>16</v>
      </c>
      <c r="I9" s="3">
        <v>0.2</v>
      </c>
    </row>
    <row r="10" spans="1:9" x14ac:dyDescent="0.3">
      <c r="A10" s="12" t="s">
        <v>13</v>
      </c>
      <c r="B10" s="1">
        <f>B9*$I$7</f>
        <v>639496344.70588243</v>
      </c>
      <c r="C10" s="1">
        <f>C9*$I$7</f>
        <v>599484859.41176462</v>
      </c>
      <c r="D10" s="1">
        <f>D9*$I$7</f>
        <v>479450403.52941173</v>
      </c>
      <c r="E10" s="1">
        <f>E9*$I$7</f>
        <v>519461888.82352936</v>
      </c>
      <c r="F10" s="1">
        <f>F9*$I$7</f>
        <v>479450403.52941173</v>
      </c>
    </row>
    <row r="11" spans="1:9" x14ac:dyDescent="0.3">
      <c r="A11" s="12" t="s">
        <v>14</v>
      </c>
      <c r="B11" s="2">
        <f>B8+B10</f>
        <v>639543403.52941179</v>
      </c>
      <c r="C11" s="2">
        <f t="shared" ref="C11:F11" si="4">C8+C10</f>
        <v>599528977.05882347</v>
      </c>
      <c r="D11" s="2">
        <f t="shared" si="4"/>
        <v>479485697.64705878</v>
      </c>
      <c r="E11" s="2">
        <f t="shared" si="4"/>
        <v>519500124.11764699</v>
      </c>
      <c r="F11" s="2">
        <f t="shared" si="4"/>
        <v>479485697.64705878</v>
      </c>
    </row>
    <row r="12" spans="1:9" x14ac:dyDescent="0.3">
      <c r="A12" s="12" t="s">
        <v>15</v>
      </c>
      <c r="B12" s="1">
        <f>B11/(1+$I$9)^B1</f>
        <v>532952836.27450985</v>
      </c>
      <c r="C12" s="1">
        <f>C11/(1+$I$9)^C1</f>
        <v>416339567.40196073</v>
      </c>
      <c r="D12" s="1">
        <f>D11/(1+$I$9)^D1</f>
        <v>277480149.10130715</v>
      </c>
      <c r="E12" s="1">
        <f>E11/(1+$I$9)^E1</f>
        <v>250530538.25118008</v>
      </c>
      <c r="F12" s="1">
        <f>F11/(1+$I$9)^F1</f>
        <v>192694547.98701888</v>
      </c>
      <c r="G12" s="1">
        <f>SUM(B12:F12)</f>
        <v>1669997639.0159767</v>
      </c>
    </row>
    <row r="13" spans="1:9" x14ac:dyDescent="0.3">
      <c r="A13" s="12" t="s">
        <v>19</v>
      </c>
      <c r="B13" s="19">
        <f>G12-I5</f>
        <v>1669797639.0159767</v>
      </c>
      <c r="C13" s="19"/>
      <c r="D13" s="19"/>
      <c r="E13" s="19"/>
      <c r="F13" s="19"/>
    </row>
  </sheetData>
  <mergeCells count="1"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Task</vt:lpstr>
      <vt:lpstr>Conclusion, answer</vt:lpstr>
      <vt:lpstr>NPV1, answer</vt:lpstr>
      <vt:lpstr>NPV2,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2025-08-25T12:32:59Z</dcterms:modified>
</cp:coreProperties>
</file>