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C:\Users\rashi\D-Drive\Studies stuff\ism3011\"/>
    </mc:Choice>
  </mc:AlternateContent>
  <xr:revisionPtr revIDLastSave="0" documentId="13_ncr:1_{372479E9-3945-493C-8E83-91EBF3E4C580}" xr6:coauthVersionLast="47" xr6:coauthVersionMax="47" xr10:uidLastSave="{00000000-0000-0000-0000-000000000000}"/>
  <bookViews>
    <workbookView xWindow="-110" yWindow="-110" windowWidth="19420" windowHeight="12220" xr2:uid="{91967877-BBCE-45F3-8EC9-0B16B57DD3DB}"/>
  </bookViews>
  <sheets>
    <sheet name="LookUp" sheetId="1" r:id="rId1"/>
    <sheet name="MUSIC" sheetId="2" r:id="rId2"/>
    <sheet name="Pivot 1" sheetId="3" r:id="rId3"/>
    <sheet name="Pivot 2" sheetId="4" r:id="rId4"/>
    <sheet name="Pivot 3" sheetId="5" r:id="rId5"/>
    <sheet name="Filter1" sheetId="6" r:id="rId6"/>
    <sheet name="Filter2" sheetId="7" r:id="rId7"/>
    <sheet name="Filter3" sheetId="8" r:id="rId8"/>
  </sheets>
  <definedNames>
    <definedName name="_xlnm._FilterDatabase" localSheetId="5" hidden="1">Filter1!$A$1:$J$76</definedName>
    <definedName name="_xlnm._FilterDatabase" localSheetId="6" hidden="1">Filter2!$A$1:$J$76</definedName>
    <definedName name="_xlnm._FilterDatabase" localSheetId="7" hidden="1">Filter3!$A$1:$J$76</definedName>
    <definedName name="MusicData">MUSIC!$1:$1048576</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C18" i="1"/>
  <c r="C15" i="1"/>
  <c r="C14" i="1"/>
  <c r="C12" i="1"/>
  <c r="C11" i="1"/>
  <c r="C10" i="1"/>
  <c r="C9" i="1"/>
  <c r="C8" i="1"/>
  <c r="C7" i="1"/>
  <c r="C20" i="1" s="1"/>
  <c r="C21" i="1" l="1"/>
  <c r="C22" i="1" s="1"/>
  <c r="C16" i="1"/>
  <c r="C17" i="1" s="1"/>
  <c r="B3" i="1"/>
  <c r="B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Rashi Ratan</author>
  </authors>
  <commentList>
    <comment ref="B2" authorId="0" shapeId="0" xr:uid="{97C381B2-157C-4C4B-92C9-744F8E5C9A64}">
      <text>
        <r>
          <rPr>
            <b/>
            <sz val="9"/>
            <color indexed="81"/>
            <rFont val="Tahoma"/>
            <family val="2"/>
          </rPr>
          <t>Rashi Ratan:
rratan@usf.edu</t>
        </r>
        <r>
          <rPr>
            <sz val="9"/>
            <color indexed="81"/>
            <rFont val="Tahoma"/>
            <family val="2"/>
          </rPr>
          <t xml:space="preserve">
</t>
        </r>
      </text>
    </comment>
  </commentList>
</comments>
</file>

<file path=xl/sharedStrings.xml><?xml version="1.0" encoding="utf-8"?>
<sst xmlns="http://schemas.openxmlformats.org/spreadsheetml/2006/main" count="1587" uniqueCount="285">
  <si>
    <t>Code</t>
  </si>
  <si>
    <t>Composer/Arranger</t>
  </si>
  <si>
    <t>Title</t>
  </si>
  <si>
    <t>Publisher</t>
  </si>
  <si>
    <t>Grade</t>
  </si>
  <si>
    <t>Event</t>
  </si>
  <si>
    <t>Cost</t>
  </si>
  <si>
    <t>Selling Price</t>
  </si>
  <si>
    <t>BR5016</t>
  </si>
  <si>
    <t>HUSA</t>
  </si>
  <si>
    <t>DIVERTIMENTO FOR BRASS &amp; PERCUSSION</t>
  </si>
  <si>
    <t>AMP</t>
  </si>
  <si>
    <t>BRASS CHOIR</t>
  </si>
  <si>
    <t>BR5018</t>
  </si>
  <si>
    <t>MERRIMAN</t>
  </si>
  <si>
    <t>THEME AND FOUR VARIATIONS</t>
  </si>
  <si>
    <t>BR6021</t>
  </si>
  <si>
    <t>RIEGGER</t>
  </si>
  <si>
    <t>NONET FOR BRASS</t>
  </si>
  <si>
    <t>BU5019</t>
  </si>
  <si>
    <t>EAST / FROMME</t>
  </si>
  <si>
    <t>DESPERAVI</t>
  </si>
  <si>
    <t>BRASS QUINTET</t>
  </si>
  <si>
    <t>BU6015</t>
  </si>
  <si>
    <t>HAUFRECHT</t>
  </si>
  <si>
    <t>SUITE (ANY 2 MVTS)</t>
  </si>
  <si>
    <t>FH4029</t>
  </si>
  <si>
    <t>HANDEL / EGER</t>
  </si>
  <si>
    <t>SONATA IN G MINOR (MVTS 1&amp;2 OR 3&amp;4)</t>
  </si>
  <si>
    <t>HORN SOLO</t>
  </si>
  <si>
    <t>FH5001</t>
  </si>
  <si>
    <t>ADAMS</t>
  </si>
  <si>
    <t>LARGO</t>
  </si>
  <si>
    <t>TU3036</t>
  </si>
  <si>
    <t>SIEKMANN</t>
  </si>
  <si>
    <t>PARABLE</t>
  </si>
  <si>
    <t>BAR</t>
  </si>
  <si>
    <t>TUBA SOLO</t>
  </si>
  <si>
    <t>TU4001</t>
  </si>
  <si>
    <t>BARNHOUSE</t>
  </si>
  <si>
    <t>BARBAROSSA</t>
  </si>
  <si>
    <t>FH4053</t>
  </si>
  <si>
    <t>SCHULLER</t>
  </si>
  <si>
    <t>NOCTURNE</t>
  </si>
  <si>
    <t>BEL</t>
  </si>
  <si>
    <t>FH5042</t>
  </si>
  <si>
    <t>STRAUSS / POTTAG</t>
  </si>
  <si>
    <t>FANTASIE</t>
  </si>
  <si>
    <t>TB4021</t>
  </si>
  <si>
    <t>HIDAS</t>
  </si>
  <si>
    <t>MEDITATION FOR BASS TROMBONE (BASS TBN)</t>
  </si>
  <si>
    <t>BH</t>
  </si>
  <si>
    <t>TROMBONE SOLO</t>
  </si>
  <si>
    <t>TB6003</t>
  </si>
  <si>
    <t>BARTA</t>
  </si>
  <si>
    <t>KONCERTINO</t>
  </si>
  <si>
    <t>BU5051</t>
  </si>
  <si>
    <t>SMITH</t>
  </si>
  <si>
    <t>CESARE LA BAVARA</t>
  </si>
  <si>
    <t>BRP</t>
  </si>
  <si>
    <t>TP5012</t>
  </si>
  <si>
    <t>BRAHMS / SAWYER</t>
  </si>
  <si>
    <t>ANDANTE</t>
  </si>
  <si>
    <t>TRUMPET SOLO</t>
  </si>
  <si>
    <t>TP5052</t>
  </si>
  <si>
    <t>SACHSE / GLOVER / LEWIS</t>
  </si>
  <si>
    <t>CONCERTINO IN Eb</t>
  </si>
  <si>
    <t>BU6008</t>
  </si>
  <si>
    <t>BUSS</t>
  </si>
  <si>
    <t>CONCORD</t>
  </si>
  <si>
    <t>BX</t>
  </si>
  <si>
    <t>EU4024</t>
  </si>
  <si>
    <t>SIMON</t>
  </si>
  <si>
    <t>WILLOW ECHOES</t>
  </si>
  <si>
    <t>CF</t>
  </si>
  <si>
    <t>EUPHONIUM SOLO</t>
  </si>
  <si>
    <t>EU5011</t>
  </si>
  <si>
    <t>DE LUCA</t>
  </si>
  <si>
    <t>BEAUTIFUL COLORADO</t>
  </si>
  <si>
    <t>TU5024</t>
  </si>
  <si>
    <t>RINGLEBEN</t>
  </si>
  <si>
    <t>STORM KING</t>
  </si>
  <si>
    <t>TU6001</t>
  </si>
  <si>
    <t>ARBAN</t>
  </si>
  <si>
    <t>CARNIVAL OF VENICE</t>
  </si>
  <si>
    <t>BR4018</t>
  </si>
  <si>
    <t>HOVAHANESS</t>
  </si>
  <si>
    <t>FANTASY NO 3</t>
  </si>
  <si>
    <t>CFP</t>
  </si>
  <si>
    <t>BR4019</t>
  </si>
  <si>
    <t>FANTASY NO 4</t>
  </si>
  <si>
    <t>BR5003</t>
  </si>
  <si>
    <t>COWELL</t>
  </si>
  <si>
    <t>RONDO</t>
  </si>
  <si>
    <t>BU5029</t>
  </si>
  <si>
    <t>HOVHANESS</t>
  </si>
  <si>
    <t>SIX DANCES</t>
  </si>
  <si>
    <t>TP6025</t>
  </si>
  <si>
    <t>LUENING</t>
  </si>
  <si>
    <t>INTRODUCTION AND ALLEGRO</t>
  </si>
  <si>
    <t>P7010</t>
  </si>
  <si>
    <t>STEVENS</t>
  </si>
  <si>
    <t>SONATA</t>
  </si>
  <si>
    <t>EU5031</t>
  </si>
  <si>
    <t>VIVALDI / OSTRANDER</t>
  </si>
  <si>
    <t>CONCERTO IN A MINOR</t>
  </si>
  <si>
    <t>EM</t>
  </si>
  <si>
    <t>EU7006</t>
  </si>
  <si>
    <t>UBER</t>
  </si>
  <si>
    <t>SONATA FOR EUPHONIUM</t>
  </si>
  <si>
    <t>FH4046</t>
  </si>
  <si>
    <t>PURCELL / SMIM</t>
  </si>
  <si>
    <t>SONATA IN G MINOR (MVT 1)</t>
  </si>
  <si>
    <t>FH4048</t>
  </si>
  <si>
    <t>RAVEL / MAGANINI</t>
  </si>
  <si>
    <t>PAVANE</t>
  </si>
  <si>
    <t>TB5056</t>
  </si>
  <si>
    <t>SPILLMAN</t>
  </si>
  <si>
    <t>CONCERTO FOR BASS TROMBONE &amp; PIANO</t>
  </si>
  <si>
    <t>EU4009</t>
  </si>
  <si>
    <t>HANDEL / BARNES</t>
  </si>
  <si>
    <t>SOUND AN ALARM (JUDAS MACCABEUS)</t>
  </si>
  <si>
    <t>JS</t>
  </si>
  <si>
    <t>EU5020</t>
  </si>
  <si>
    <t>MARTEAU / BARNES</t>
  </si>
  <si>
    <t>MORCEAU VIVANT</t>
  </si>
  <si>
    <t>TP3069</t>
  </si>
  <si>
    <t>SCARLATTI / BARNES</t>
  </si>
  <si>
    <t>ARIA FROM OPERA TIGRAINE</t>
  </si>
  <si>
    <t>TP5062</t>
  </si>
  <si>
    <t>TELEMANN / BARNES</t>
  </si>
  <si>
    <t>ARIE FROM PIMPINONE</t>
  </si>
  <si>
    <t>BR4040</t>
  </si>
  <si>
    <t>WAGNER / SCHMIDT</t>
  </si>
  <si>
    <t>EVENING STAR</t>
  </si>
  <si>
    <t>KM</t>
  </si>
  <si>
    <t>BU5044</t>
  </si>
  <si>
    <t>ROE</t>
  </si>
  <si>
    <t>MUSIC FOR BRASS QUINTET (ALL MVTS)</t>
  </si>
  <si>
    <t>BU6005</t>
  </si>
  <si>
    <t>BACH / FOTE</t>
  </si>
  <si>
    <t>CONTRAPUNCTUS 9</t>
  </si>
  <si>
    <t>FH3066</t>
  </si>
  <si>
    <t>VON WEBER / MUSSER</t>
  </si>
  <si>
    <t>MARCIA MAESTOSO</t>
  </si>
  <si>
    <t>FH3067</t>
  </si>
  <si>
    <t>WAGNER / UBER</t>
  </si>
  <si>
    <t>RIDE OF THE VALKYRIES</t>
  </si>
  <si>
    <t>TB5042</t>
  </si>
  <si>
    <t>NESTICO</t>
  </si>
  <si>
    <t>REFLECTIVE MOOD</t>
  </si>
  <si>
    <t>TB6014</t>
  </si>
  <si>
    <t>DEDRICK</t>
  </si>
  <si>
    <t>INSPIRATION</t>
  </si>
  <si>
    <t>BR6011</t>
  </si>
  <si>
    <t>HANDEL / DISHINGER</t>
  </si>
  <si>
    <t>WATER MUSIC SUITE #1</t>
  </si>
  <si>
    <t>MMP</t>
  </si>
  <si>
    <t>EU2020</t>
  </si>
  <si>
    <t>BOURREE</t>
  </si>
  <si>
    <t>EU2021</t>
  </si>
  <si>
    <t>SARABANDE</t>
  </si>
  <si>
    <t>FH5017</t>
  </si>
  <si>
    <t>HANDEL / DISHNGER</t>
  </si>
  <si>
    <t>WATER SUITE MUSIC SUITE NO.2 ( FROM WATER MUSIC SUITE NO. 3)</t>
  </si>
  <si>
    <t>FH5029</t>
  </si>
  <si>
    <t>MOZART / RAMM</t>
  </si>
  <si>
    <t>SONATINA #1</t>
  </si>
  <si>
    <t>TB4023</t>
  </si>
  <si>
    <t>KAPLAN</t>
  </si>
  <si>
    <t>SOLILOQUY FOR TROMBONE</t>
  </si>
  <si>
    <t>TB4033</t>
  </si>
  <si>
    <t>MOZART / DISHINGER</t>
  </si>
  <si>
    <t>CONCERTO IN Eb K.V. 142 (MVT 1 OR 2)</t>
  </si>
  <si>
    <t>TP5019</t>
  </si>
  <si>
    <t>FITZGERALD</t>
  </si>
  <si>
    <t>CONCERTINO</t>
  </si>
  <si>
    <t>TP5027</t>
  </si>
  <si>
    <t>HANDEL / PERRY</t>
  </si>
  <si>
    <t>SUITE NO 5</t>
  </si>
  <si>
    <t>TU3032</t>
  </si>
  <si>
    <t>PURCELL / DISHINGER</t>
  </si>
  <si>
    <t>GAVOTTE AND HORNPIPE</t>
  </si>
  <si>
    <t>TU3040</t>
  </si>
  <si>
    <t>TCHAIKOVSKY / GERSHENFELD</t>
  </si>
  <si>
    <t>AT THE DANCE</t>
  </si>
  <si>
    <t>BR6013</t>
  </si>
  <si>
    <t>KABALESKY</t>
  </si>
  <si>
    <t>SONATINA NO 1</t>
  </si>
  <si>
    <t>MUS</t>
  </si>
  <si>
    <t>BR4035</t>
  </si>
  <si>
    <t>PILSS</t>
  </si>
  <si>
    <t>HELDEKLAGE</t>
  </si>
  <si>
    <t>RK</t>
  </si>
  <si>
    <t>BR4036</t>
  </si>
  <si>
    <t>TWO CHORALES (BOTH MVTS)</t>
  </si>
  <si>
    <t>TP4035</t>
  </si>
  <si>
    <t>HAYDN / VOXMAN</t>
  </si>
  <si>
    <t>ARIA AND ALLEGRO</t>
  </si>
  <si>
    <t>RU</t>
  </si>
  <si>
    <t>TP4056</t>
  </si>
  <si>
    <t>MOZART / VOXMAN</t>
  </si>
  <si>
    <t>CONCERT ARIA</t>
  </si>
  <si>
    <t>TP5031</t>
  </si>
  <si>
    <t>HUBANS / VOXMAN</t>
  </si>
  <si>
    <t>SECOND CONCERTINO</t>
  </si>
  <si>
    <t>SMC</t>
  </si>
  <si>
    <t>TP6016</t>
  </si>
  <si>
    <t>ERLANGER / ANDRAUD</t>
  </si>
  <si>
    <t>SOLO DE CONCERT</t>
  </si>
  <si>
    <t>TU6003</t>
  </si>
  <si>
    <t>BEVERSDORF</t>
  </si>
  <si>
    <t>TU6018</t>
  </si>
  <si>
    <t>OSMON</t>
  </si>
  <si>
    <t>CONCERT ETUDES FOR SOLO TUBA (MVTS 7 or 10)</t>
  </si>
  <si>
    <t>EU4021</t>
  </si>
  <si>
    <t>PRYOR / SCHIFRIN</t>
  </si>
  <si>
    <t>CAKEWALK CONTEST</t>
  </si>
  <si>
    <t>VM</t>
  </si>
  <si>
    <t>EU5030</t>
  </si>
  <si>
    <t>DANZA ESPANA</t>
  </si>
  <si>
    <t>HQ4023</t>
  </si>
  <si>
    <t>MCKAY</t>
  </si>
  <si>
    <t>TWO PIECES</t>
  </si>
  <si>
    <t>WB</t>
  </si>
  <si>
    <t>HORN QUARTET</t>
  </si>
  <si>
    <t>HQ5005</t>
  </si>
  <si>
    <t>HANDEL / SEYMOUR</t>
  </si>
  <si>
    <t>FUGHETTA OF THE LITTLE BELLS</t>
  </si>
  <si>
    <t>TB3040</t>
  </si>
  <si>
    <t>KETELBEY / TEAGUE</t>
  </si>
  <si>
    <t>IN A MONASTERY GARDEN</t>
  </si>
  <si>
    <t>TB5027</t>
  </si>
  <si>
    <t>GUILMANT</t>
  </si>
  <si>
    <t>MORCEAU SYMPHONIQUE</t>
  </si>
  <si>
    <t>EU6016</t>
  </si>
  <si>
    <t>SIMONE MANITA</t>
  </si>
  <si>
    <t>BELIEVE ME OF ALL THOSE ENDEARING YOUNG CHARMS</t>
  </si>
  <si>
    <t>WHAM</t>
  </si>
  <si>
    <t>TP5057</t>
  </si>
  <si>
    <t>FANTASY FOR TRUMPET</t>
  </si>
  <si>
    <t>WJ</t>
  </si>
  <si>
    <t>TP5058</t>
  </si>
  <si>
    <t>RONDO FOR TRUMPET</t>
  </si>
  <si>
    <t>TU4014</t>
  </si>
  <si>
    <t>MATTHEWS</t>
  </si>
  <si>
    <t>ALLELUJA, EXULTATE</t>
  </si>
  <si>
    <t>TU5008</t>
  </si>
  <si>
    <t>DANBURG</t>
  </si>
  <si>
    <t>SONATINA</t>
  </si>
  <si>
    <t>TU5029</t>
  </si>
  <si>
    <t>VAUGHAN</t>
  </si>
  <si>
    <t>CONCERTPIECE NO. 2</t>
  </si>
  <si>
    <t>YTD
 Units
 Sold</t>
  </si>
  <si>
    <t>Prior
 Year 
Units Sold</t>
  </si>
  <si>
    <t>Music Look Up by Rashi Ratan</t>
  </si>
  <si>
    <t xml:space="preserve">Code: </t>
  </si>
  <si>
    <t>Title:</t>
  </si>
  <si>
    <t>Composer:</t>
  </si>
  <si>
    <t>Code:</t>
  </si>
  <si>
    <t>Publisher:</t>
  </si>
  <si>
    <t>Event:</t>
  </si>
  <si>
    <t>Grade:</t>
  </si>
  <si>
    <t>Cost:</t>
  </si>
  <si>
    <t>Selling Price:</t>
  </si>
  <si>
    <t>Gross Margin (Markup $):</t>
  </si>
  <si>
    <t>This Year's Goal in Units:</t>
  </si>
  <si>
    <t>Markup %:</t>
  </si>
  <si>
    <t>YTD Units Sold:</t>
  </si>
  <si>
    <t>Prior Year Units Sold:</t>
  </si>
  <si>
    <t>% Increase for this Year:</t>
  </si>
  <si>
    <t>Units Needed to Meet the Goal:</t>
  </si>
  <si>
    <t>br6021</t>
  </si>
  <si>
    <t>Grand Total</t>
  </si>
  <si>
    <t>Average of Selling Price</t>
  </si>
  <si>
    <t>Events</t>
  </si>
  <si>
    <t>Avg. Selling Price</t>
  </si>
  <si>
    <t>Avg. of all Events</t>
  </si>
  <si>
    <t>Grade Level</t>
  </si>
  <si>
    <t xml:space="preserve">YTD Units Sold </t>
  </si>
  <si>
    <t xml:space="preserve"> Prior Year Units Sold </t>
  </si>
  <si>
    <t>Average of Cost</t>
  </si>
  <si>
    <t>This worksheet along with the graph shows the comparison of the average costs and selling prices of the different music events, which helps to understand the events which are more profitable.</t>
  </si>
  <si>
    <t>This worksheet shows the top 10 highest sales in the YTD Units sold for the grade levels between 3 and 7.</t>
  </si>
  <si>
    <t>Average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</si>
</sst>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
    <numFmt numFmtId="165" formatCode="0.0%"/>
    <numFmt numFmtId="166" formatCode="_ * #,##0_ ;_ * \-#,##0_ ;_ * &quot;-&quot;??_ ;_ @_ "/>
  </numFmts>
  <fonts count="12"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Calibri"/>
      <family val="2"/>
    </font>
    <font>
      <b/>
      <sz val="9"/>
      <color rgb="FF000000"/>
      <name val="Calibri"/>
      <family val="2"/>
    </font>
    <font>
      <sz val="9"/>
      <color rgb="FF000000"/>
      <name val="Calibri"/>
      <family val="2"/>
    </font>
    <font>
      <b/>
      <sz val="12"/>
      <color theme="8" tint="-0.499984740745262"/>
      <name val="Aptos Narrow"/>
      <family val="2"/>
      <scheme val="minor"/>
    </font>
    <font>
      <sz val="11"/>
      <color theme="8" tint="-0.499984740745262"/>
      <name val="Aptos Narrow"/>
      <family val="2"/>
      <scheme val="minor"/>
    </font>
    <font>
      <sz val="9"/>
      <color indexed="81"/>
      <name val="Tahoma"/>
      <family val="2"/>
    </font>
    <font>
      <b/>
      <sz val="9"/>
      <color indexed="81"/>
      <name val="Tahoma"/>
      <family val="2"/>
    </font>
    <font>
      <b/>
      <sz val="11"/>
      <color theme="8" tint="-0.499984740745262"/>
      <name val="Aptos Narrow"/>
      <family val="2"/>
      <scheme val="minor"/>
    </font>
    <font>
      <b/>
      <sz val="14"/>
      <color rgb="FFFF0000"/>
      <name val="Aptos Narrow"/>
      <family val="2"/>
      <scheme val="minor"/>
    </font>
  </fonts>
  <fills count="3">
    <fill>
      <patternFill patternType="none"/>
    </fill>
    <fill>
      <patternFill patternType="gray125"/>
    </fill>
    <fill>
      <patternFill patternType="solid">
        <fgColor theme="8" tint="0.79998168889431442"/>
        <bgColor indexed="64"/>
      </patternFill>
    </fill>
  </fills>
  <borders count="21">
    <border>
      <left/>
      <right/>
      <top/>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bottom/>
      <diagonal/>
    </border>
    <border>
      <left/>
      <right style="medium">
        <color theme="8" tint="-0.249977111117893"/>
      </right>
      <top/>
      <bottom/>
      <diagonal/>
    </border>
    <border>
      <left/>
      <right/>
      <top style="double">
        <color theme="8" tint="-0.249977111117893"/>
      </top>
      <bottom/>
      <diagonal/>
    </border>
    <border>
      <left style="double">
        <color theme="8" tint="-0.249977111117893"/>
      </left>
      <right/>
      <top style="double">
        <color theme="8" tint="-0.249977111117893"/>
      </top>
      <bottom/>
      <diagonal/>
    </border>
    <border>
      <left/>
      <right style="double">
        <color theme="8" tint="-0.249977111117893"/>
      </right>
      <top style="double">
        <color theme="8" tint="-0.249977111117893"/>
      </top>
      <bottom/>
      <diagonal/>
    </border>
    <border>
      <left style="double">
        <color theme="8" tint="-0.249977111117893"/>
      </left>
      <right/>
      <top/>
      <bottom/>
      <diagonal/>
    </border>
    <border>
      <left/>
      <right style="double">
        <color theme="8" tint="-0.249977111117893"/>
      </right>
      <top/>
      <bottom/>
      <diagonal/>
    </border>
    <border>
      <left style="double">
        <color theme="8" tint="-0.249977111117893"/>
      </left>
      <right/>
      <top/>
      <bottom style="double">
        <color theme="8" tint="-0.249977111117893"/>
      </bottom>
      <diagonal/>
    </border>
    <border>
      <left/>
      <right/>
      <top/>
      <bottom style="double">
        <color theme="8" tint="-0.249977111117893"/>
      </bottom>
      <diagonal/>
    </border>
    <border>
      <left/>
      <right style="double">
        <color theme="8" tint="-0.249977111117893"/>
      </right>
      <top/>
      <bottom style="double">
        <color theme="8" tint="-0.249977111117893"/>
      </bottom>
      <diagonal/>
    </border>
    <border>
      <left style="medium">
        <color theme="8" tint="-0.499984740745262"/>
      </left>
      <right/>
      <top style="medium">
        <color theme="8" tint="-0.499984740745262"/>
      </top>
      <bottom style="medium">
        <color theme="8" tint="-0.499984740745262"/>
      </bottom>
      <diagonal/>
    </border>
    <border>
      <left/>
      <right/>
      <top style="medium">
        <color theme="8" tint="-0.499984740745262"/>
      </top>
      <bottom style="medium">
        <color theme="8" tint="-0.499984740745262"/>
      </bottom>
      <diagonal/>
    </border>
    <border>
      <left/>
      <right style="medium">
        <color theme="8" tint="-0.499984740745262"/>
      </right>
      <top style="medium">
        <color theme="8" tint="-0.499984740745262"/>
      </top>
      <bottom style="medium">
        <color theme="8" tint="-0.499984740745262"/>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4" fillId="0" borderId="0" xfId="0" applyFont="1" applyAlignment="1">
      <alignment vertical="center"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horizontal="right" vertical="center"/>
    </xf>
    <xf numFmtId="0" fontId="3" fillId="0" borderId="0" xfId="0" applyFont="1" applyAlignment="1">
      <alignment vertical="center"/>
    </xf>
    <xf numFmtId="0" fontId="0" fillId="0" borderId="0" xfId="0" applyAlignment="1">
      <alignment horizontal="center"/>
    </xf>
    <xf numFmtId="0" fontId="2" fillId="0" borderId="0" xfId="0" applyFont="1"/>
    <xf numFmtId="0" fontId="10" fillId="0" borderId="0" xfId="0" applyFont="1" applyAlignment="1">
      <alignment vertical="center"/>
    </xf>
    <xf numFmtId="0" fontId="10" fillId="2" borderId="2" xfId="0" applyFont="1" applyFill="1" applyBorder="1"/>
    <xf numFmtId="0" fontId="10" fillId="2" borderId="8" xfId="0" applyFont="1" applyFill="1" applyBorder="1"/>
    <xf numFmtId="0" fontId="10" fillId="2" borderId="5" xfId="0" applyFont="1" applyFill="1" applyBorder="1"/>
    <xf numFmtId="164" fontId="7" fillId="2" borderId="7" xfId="0" applyNumberFormat="1" applyFont="1" applyFill="1" applyBorder="1" applyAlignment="1">
      <alignment horizontal="center"/>
    </xf>
    <xf numFmtId="0" fontId="7" fillId="2" borderId="4" xfId="0" applyFont="1" applyFill="1" applyBorder="1" applyAlignment="1">
      <alignment horizontal="center"/>
    </xf>
    <xf numFmtId="0" fontId="7" fillId="2" borderId="9" xfId="0" applyFont="1" applyFill="1" applyBorder="1" applyAlignment="1">
      <alignment horizontal="center"/>
    </xf>
    <xf numFmtId="165" fontId="7" fillId="2" borderId="9" xfId="1" applyNumberFormat="1" applyFont="1" applyFill="1" applyBorder="1" applyAlignment="1">
      <alignment horizontal="center"/>
    </xf>
    <xf numFmtId="9" fontId="7" fillId="2" borderId="9" xfId="0" applyNumberFormat="1" applyFont="1" applyFill="1" applyBorder="1" applyAlignment="1">
      <alignment horizontal="center"/>
    </xf>
    <xf numFmtId="164" fontId="7" fillId="2" borderId="4" xfId="0" applyNumberFormat="1" applyFont="1" applyFill="1" applyBorder="1" applyAlignment="1">
      <alignment horizontal="center"/>
    </xf>
    <xf numFmtId="164" fontId="7" fillId="2" borderId="9" xfId="0" applyNumberFormat="1" applyFont="1" applyFill="1" applyBorder="1" applyAlignment="1">
      <alignment horizontal="center"/>
    </xf>
    <xf numFmtId="1" fontId="7" fillId="2" borderId="9"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2" xfId="0" pivotButton="1" applyBorder="1"/>
    <xf numFmtId="0" fontId="0" fillId="0" borderId="4" xfId="0" applyBorder="1"/>
    <xf numFmtId="0" fontId="0" fillId="0" borderId="8" xfId="0" applyBorder="1" applyAlignment="1">
      <alignment horizontal="left"/>
    </xf>
    <xf numFmtId="164" fontId="0" fillId="0" borderId="9" xfId="0" applyNumberFormat="1" applyBorder="1"/>
    <xf numFmtId="0" fontId="0" fillId="0" borderId="5" xfId="0" applyBorder="1" applyAlignment="1">
      <alignment horizontal="left"/>
    </xf>
    <xf numFmtId="164" fontId="0" fillId="0" borderId="7" xfId="0" applyNumberFormat="1" applyBorder="1"/>
    <xf numFmtId="166" fontId="0" fillId="0" borderId="0" xfId="0" applyNumberFormat="1"/>
    <xf numFmtId="0" fontId="7" fillId="0" borderId="0" xfId="0" applyFont="1" applyAlignment="1">
      <alignment horizontal="left"/>
    </xf>
    <xf numFmtId="164" fontId="7" fillId="0" borderId="0" xfId="0" applyNumberFormat="1" applyFont="1"/>
    <xf numFmtId="0" fontId="7" fillId="2" borderId="1" xfId="0" applyFont="1" applyFill="1" applyBorder="1" applyAlignment="1" applyProtection="1">
      <alignment horizontal="center"/>
      <protection locked="0"/>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14" fontId="7" fillId="2" borderId="5" xfId="0" applyNumberFormat="1" applyFont="1" applyFill="1" applyBorder="1" applyAlignment="1">
      <alignment horizont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11" fillId="2" borderId="5" xfId="0" applyFont="1" applyFill="1" applyBorder="1" applyAlignment="1">
      <alignment horizontal="center"/>
    </xf>
    <xf numFmtId="0" fontId="11" fillId="2" borderId="7" xfId="0" applyFont="1" applyFill="1" applyBorder="1" applyAlignment="1">
      <alignment horizontal="center"/>
    </xf>
    <xf numFmtId="0" fontId="7" fillId="2" borderId="11" xfId="0" applyFont="1" applyFill="1" applyBorder="1" applyAlignment="1">
      <alignment horizontal="center" wrapText="1"/>
    </xf>
    <xf numFmtId="0" fontId="7" fillId="2" borderId="10" xfId="0" applyFont="1" applyFill="1" applyBorder="1" applyAlignment="1">
      <alignment horizontal="center" wrapText="1"/>
    </xf>
    <xf numFmtId="0" fontId="7" fillId="2" borderId="12" xfId="0" applyFont="1" applyFill="1" applyBorder="1" applyAlignment="1">
      <alignment horizontal="center" wrapText="1"/>
    </xf>
    <xf numFmtId="0" fontId="7" fillId="2" borderId="13" xfId="0" applyFont="1" applyFill="1" applyBorder="1" applyAlignment="1">
      <alignment horizontal="center" wrapText="1"/>
    </xf>
    <xf numFmtId="0" fontId="7" fillId="2" borderId="0" xfId="0" applyFont="1" applyFill="1" applyAlignment="1">
      <alignment horizontal="center" wrapText="1"/>
    </xf>
    <xf numFmtId="0" fontId="7" fillId="2" borderId="14" xfId="0" applyFont="1" applyFill="1" applyBorder="1" applyAlignment="1">
      <alignment horizontal="center" wrapText="1"/>
    </xf>
    <xf numFmtId="0" fontId="7" fillId="2" borderId="15" xfId="0" applyFont="1" applyFill="1" applyBorder="1" applyAlignment="1">
      <alignment horizontal="center" wrapText="1"/>
    </xf>
    <xf numFmtId="0" fontId="7" fillId="2" borderId="16" xfId="0" applyFont="1" applyFill="1" applyBorder="1" applyAlignment="1">
      <alignment horizontal="center" wrapText="1"/>
    </xf>
    <xf numFmtId="0" fontId="7" fillId="2" borderId="17" xfId="0" applyFont="1" applyFill="1" applyBorder="1" applyAlignment="1">
      <alignment horizontal="center" wrapText="1"/>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Percent" xfId="1" builtinId="5"/>
  </cellStyles>
  <dxfs count="25">
    <dxf>
      <numFmt numFmtId="164" formatCode="[$$-409]#,##0.00"/>
    </dxf>
    <dxf>
      <font>
        <color theme="8" tint="-0.499984740745262"/>
      </font>
    </dxf>
    <dxf>
      <font>
        <color theme="8" tint="-0.499984740745262"/>
      </font>
    </dxf>
    <dxf>
      <font>
        <color theme="8" tint="-0.499984740745262"/>
      </font>
    </dxf>
    <dxf>
      <numFmt numFmtId="164" formatCode="[$$-409]#,##0.00"/>
    </dxf>
    <dxf>
      <font>
        <color theme="8" tint="-0.499984740745262"/>
      </font>
    </dxf>
    <dxf>
      <font>
        <color theme="8" tint="-0.499984740745262"/>
      </font>
    </dxf>
    <dxf>
      <font>
        <color theme="8" tint="-0.499984740745262"/>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theme="8" tint="-0.499984740745262"/>
      </font>
    </dxf>
    <dxf>
      <font>
        <color theme="8" tint="-0.499984740745262"/>
      </font>
    </dxf>
    <dxf>
      <font>
        <color theme="8" tint="-0.499984740745262"/>
      </font>
    </dxf>
    <dxf>
      <numFmt numFmtId="164" formatCode="[$$-409]#,##0.00"/>
    </dxf>
    <dxf>
      <alignment horizontal="center"/>
    </dxf>
    <dxf>
      <numFmt numFmtId="166" formatCode="_ * #,##0_ ;_ * \-#,##0_ ;_ * &quot;-&quot;??_ ;_ @_ "/>
    </dxf>
    <dxf>
      <border>
        <left style="medium">
          <color theme="8" tint="-0.249977111117893"/>
        </left>
        <right style="medium">
          <color theme="8" tint="-0.249977111117893"/>
        </right>
        <top style="medium">
          <color theme="8" tint="-0.249977111117893"/>
        </top>
        <bottom style="medium">
          <color theme="8" tint="-0.249977111117893"/>
        </bottom>
      </border>
    </dxf>
    <dxf>
      <border>
        <left style="medium">
          <color theme="8" tint="-0.249977111117893"/>
        </left>
        <right style="medium">
          <color theme="8" tint="-0.249977111117893"/>
        </right>
        <top style="medium">
          <color theme="8" tint="-0.249977111117893"/>
        </top>
        <bottom style="medium">
          <color theme="8" tint="-0.249977111117893"/>
        </bottom>
      </border>
    </dxf>
    <dxf>
      <border>
        <left style="medium">
          <color theme="8" tint="-0.249977111117893"/>
        </left>
        <right style="medium">
          <color theme="8" tint="-0.249977111117893"/>
        </right>
        <top style="medium">
          <color theme="8" tint="-0.249977111117893"/>
        </top>
        <bottom style="medium">
          <color theme="8" tint="-0.249977111117893"/>
        </bottom>
      </border>
    </dxf>
    <dxf>
      <border>
        <left style="medium">
          <color theme="8" tint="-0.249977111117893"/>
        </left>
        <right style="medium">
          <color theme="8" tint="-0.249977111117893"/>
        </right>
        <top style="medium">
          <color theme="8" tint="-0.249977111117893"/>
        </top>
        <bottom style="medium">
          <color theme="8" tint="-0.249977111117893"/>
        </bottom>
      </border>
    </dxf>
    <dxf>
      <border>
        <left style="medium">
          <color theme="8" tint="-0.249977111117893"/>
        </left>
        <right style="medium">
          <color theme="8" tint="-0.249977111117893"/>
        </right>
        <top style="medium">
          <color theme="8" tint="-0.249977111117893"/>
        </top>
        <bottom style="medium">
          <color theme="8" tint="-0.249977111117893"/>
        </bottom>
      </border>
    </dxf>
    <dxf>
      <border>
        <left style="medium">
          <color theme="8" tint="-0.249977111117893"/>
        </left>
        <right style="medium">
          <color theme="8" tint="-0.249977111117893"/>
        </right>
        <top style="medium">
          <color theme="8" tint="-0.249977111117893"/>
        </top>
        <bottom style="medium">
          <color theme="8" tint="-0.249977111117893"/>
        </bottom>
      </border>
    </dxf>
    <dxf>
      <numFmt numFmtId="164" formatCode="[$$-409]#,##0.00"/>
    </dxf>
  </dxfs>
  <tableStyles count="0" defaultTableStyle="TableStyleMedium2" defaultPivotStyle="PivotStyleLight16"/>
  <colors>
    <mruColors>
      <color rgb="FFE6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strRef>
          <c:f>LookUp!$C$7</c:f>
          <c:strCache>
            <c:ptCount val="1"/>
            <c:pt idx="0">
              <c:v>NONET FOR BRASS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flip="none" rotWithShape="1">
              <a:gsLst>
                <a:gs pos="0">
                  <a:schemeClr val="accent5">
                    <a:lumMod val="75000"/>
                  </a:schemeClr>
                </a:gs>
                <a:gs pos="50000">
                  <a:schemeClr val="accent5">
                    <a:lumMod val="40000"/>
                    <a:lumOff val="60000"/>
                  </a:schemeClr>
                </a:gs>
                <a:gs pos="100000">
                  <a:schemeClr val="accent5">
                    <a:lumMod val="20000"/>
                    <a:lumOff val="80000"/>
                  </a:schemeClr>
                </a:gs>
              </a:gsLst>
              <a:lin ang="5400000" scaled="1"/>
              <a:tileRect/>
            </a:gradFill>
            <a:ln>
              <a:solidFill>
                <a:schemeClr val="accent5">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(LookUp!$B$18:$B$19,LookUp!$B$21:$B$22)</c:f>
              <c:strCache>
                <c:ptCount val="4"/>
                <c:pt idx="0">
                  <c:v>YTD Units Sold:</c:v>
                </c:pt>
                <c:pt idx="1">
                  <c:v>Prior Year Units Sold:</c:v>
                </c:pt>
                <c:pt idx="2">
                  <c:v>This Year's Goal in Units:</c:v>
                </c:pt>
                <c:pt idx="3">
                  <c:v>Units Needed to Meet the Goal:</c:v>
                </c:pt>
              </c:strCache>
            </c:strRef>
          </c:cat>
          <c:val>
            <c:numRef>
              <c:f>(LookUp!$C$18:$C$19,LookUp!$C$21:$C$22)</c:f>
              <c:numCache>
                <c:formatCode>0</c:formatCode>
                <c:ptCount val="4"/>
                <c:pt idx="0">
                  <c:v>99</c:v>
                </c:pt>
                <c:pt idx="1">
                  <c:v>72</c:v>
                </c:pt>
                <c:pt idx="2">
                  <c:v>82</c:v>
                </c:pt>
                <c:pt idx="3" formatCode="General">
                  <c:v>0</c:v>
                </c:pt>
              </c:numCache>
            </c:numRef>
          </c:val>
          <c:extLst>
            <c:ext xmlns:c16="http://schemas.microsoft.com/office/drawing/2014/chart" uri="{C3380CC4-5D6E-409C-BE32-E72D297353CC}">
              <c16:uniqueId val="{00000000-B59B-42DF-8326-AF4EC6215FA0}"/>
            </c:ext>
          </c:extLst>
        </c:ser>
        <c:dLbls>
          <c:dLblPos val="outEnd"/>
          <c:showLegendKey val="0"/>
          <c:showVal val="1"/>
          <c:showCatName val="0"/>
          <c:showSerName val="0"/>
          <c:showPercent val="0"/>
          <c:showBubbleSize val="0"/>
        </c:dLbls>
        <c:gapWidth val="219"/>
        <c:overlap val="-27"/>
        <c:axId val="418331264"/>
        <c:axId val="298062752"/>
      </c:barChart>
      <c:catAx>
        <c:axId val="418331264"/>
        <c:scaling>
          <c:orientation val="minMax"/>
        </c:scaling>
        <c:delete val="0"/>
        <c:axPos val="b"/>
        <c:numFmt formatCode="General" sourceLinked="1"/>
        <c:majorTickMark val="none"/>
        <c:minorTickMark val="none"/>
        <c:tickLblPos val="nextTo"/>
        <c:spPr>
          <a:noFill/>
          <a:ln w="9525" cap="flat" cmpd="sng" algn="ctr">
            <a:solidFill>
              <a:schemeClr val="accent5">
                <a:lumMod val="50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298062752"/>
        <c:crosses val="autoZero"/>
        <c:auto val="1"/>
        <c:lblAlgn val="ctr"/>
        <c:lblOffset val="100"/>
        <c:noMultiLvlLbl val="0"/>
      </c:catAx>
      <c:valAx>
        <c:axId val="298062752"/>
        <c:scaling>
          <c:orientation val="minMax"/>
        </c:scaling>
        <c:delete val="0"/>
        <c:axPos val="l"/>
        <c:majorGridlines>
          <c:spPr>
            <a:ln w="9525" cap="flat" cmpd="sng" algn="ctr">
              <a:solidFill>
                <a:schemeClr val="accent5">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1833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1E7"/>
    </a:solidFill>
    <a:ln w="317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[RatanR_1EX.xlsx]Pivot 2!PivotTable2</c:name>
    <c:fmtId val="0"/>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US">
                <a:solidFill>
                  <a:schemeClr val="accent5">
                    <a:lumMod val="50000"/>
                  </a:schemeClr>
                </a:solidFill>
              </a:rPr>
              <a:t>Sales</a:t>
            </a:r>
            <a:r>
              <a:rPr lang="en-US" baseline="0">
                <a:solidFill>
                  <a:schemeClr val="accent5">
                    <a:lumMod val="50000"/>
                  </a:schemeClr>
                </a:solidFill>
              </a:rPr>
              <a:t> Comparisons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4128081292269"/>
          <c:y val="0.22488935328581558"/>
          <c:w val="0.72273443864570963"/>
          <c:h val="0.53669231630406389"/>
        </c:manualLayout>
      </c:layout>
      <c:barChart>
        <c:barDir val="col"/>
        <c:grouping val="clustered"/>
        <c:varyColors val="0"/>
        <c:ser>
          <c:idx val="0"/>
          <c:order val="0"/>
          <c:tx>
            <c:strRef>
              <c:f>'Pivot 2'!$B$3</c:f>
              <c:strCache>
                <c:ptCount val="1"/>
                <c:pt idx="0">
                  <c:v>YTD Units Sold </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2'!$A$4:$A$10</c:f>
              <c:strCache>
                <c:ptCount val="6"/>
                <c:pt idx="0">
                  <c:v>2</c:v>
                </c:pt>
                <c:pt idx="1">
                  <c:v>3</c:v>
                </c:pt>
                <c:pt idx="2">
                  <c:v>4</c:v>
                </c:pt>
                <c:pt idx="3">
                  <c:v>5</c:v>
                </c:pt>
                <c:pt idx="4">
                  <c:v>6</c:v>
                </c:pt>
                <c:pt idx="5">
                  <c:v>7</c:v>
                </c:pt>
              </c:strCache>
            </c:strRef>
          </c:cat>
          <c:val>
            <c:numRef>
              <c:f>'Pivot 2'!$B$4:$B$10</c:f>
              <c:numCache>
                <c:formatCode>_ * #,##0_ ;_ * \-#,##0_ ;_ * "-"??_ ;_ @_ </c:formatCode>
                <c:ptCount val="6"/>
                <c:pt idx="0">
                  <c:v>27</c:v>
                </c:pt>
                <c:pt idx="1">
                  <c:v>276</c:v>
                </c:pt>
                <c:pt idx="2">
                  <c:v>906</c:v>
                </c:pt>
                <c:pt idx="3">
                  <c:v>1493</c:v>
                </c:pt>
                <c:pt idx="4">
                  <c:v>710</c:v>
                </c:pt>
                <c:pt idx="5">
                  <c:v>87</c:v>
                </c:pt>
              </c:numCache>
            </c:numRef>
          </c:val>
          <c:extLst>
            <c:ext xmlns:c16="http://schemas.microsoft.com/office/drawing/2014/chart" uri="{C3380CC4-5D6E-409C-BE32-E72D297353CC}">
              <c16:uniqueId val="{00000000-FA79-4991-9AF1-45F15B999BEA}"/>
            </c:ext>
          </c:extLst>
        </c:ser>
        <c:ser>
          <c:idx val="1"/>
          <c:order val="1"/>
          <c:tx>
            <c:strRef>
              <c:f>'Pivot 2'!$C$3</c:f>
              <c:strCache>
                <c:ptCount val="1"/>
                <c:pt idx="0">
                  <c:v> Prior Year Units Sold </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2'!$A$4:$A$10</c:f>
              <c:strCache>
                <c:ptCount val="6"/>
                <c:pt idx="0">
                  <c:v>2</c:v>
                </c:pt>
                <c:pt idx="1">
                  <c:v>3</c:v>
                </c:pt>
                <c:pt idx="2">
                  <c:v>4</c:v>
                </c:pt>
                <c:pt idx="3">
                  <c:v>5</c:v>
                </c:pt>
                <c:pt idx="4">
                  <c:v>6</c:v>
                </c:pt>
                <c:pt idx="5">
                  <c:v>7</c:v>
                </c:pt>
              </c:strCache>
            </c:strRef>
          </c:cat>
          <c:val>
            <c:numRef>
              <c:f>'Pivot 2'!$C$4:$C$10</c:f>
              <c:numCache>
                <c:formatCode>_ * #,##0_ ;_ * \-#,##0_ ;_ * "-"??_ ;_ @_ </c:formatCode>
                <c:ptCount val="6"/>
                <c:pt idx="0">
                  <c:v>404</c:v>
                </c:pt>
                <c:pt idx="1">
                  <c:v>1058</c:v>
                </c:pt>
                <c:pt idx="2">
                  <c:v>1731</c:v>
                </c:pt>
                <c:pt idx="3">
                  <c:v>3075</c:v>
                </c:pt>
                <c:pt idx="4">
                  <c:v>1425</c:v>
                </c:pt>
                <c:pt idx="5">
                  <c:v>146</c:v>
                </c:pt>
              </c:numCache>
            </c:numRef>
          </c:val>
          <c:extLst>
            <c:ext xmlns:c16="http://schemas.microsoft.com/office/drawing/2014/chart" uri="{C3380CC4-5D6E-409C-BE32-E72D297353CC}">
              <c16:uniqueId val="{00000002-FA79-4991-9AF1-45F15B999BEA}"/>
            </c:ext>
          </c:extLst>
        </c:ser>
        <c:dLbls>
          <c:dLblPos val="outEnd"/>
          <c:showLegendKey val="0"/>
          <c:showVal val="1"/>
          <c:showCatName val="0"/>
          <c:showSerName val="0"/>
          <c:showPercent val="0"/>
          <c:showBubbleSize val="0"/>
        </c:dLbls>
        <c:gapWidth val="100"/>
        <c:overlap val="-24"/>
        <c:axId val="418331744"/>
        <c:axId val="298064240"/>
      </c:barChart>
      <c:catAx>
        <c:axId val="4183317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r>
                  <a:rPr lang="en-US">
                    <a:solidFill>
                      <a:schemeClr val="accent5">
                        <a:lumMod val="50000"/>
                      </a:schemeClr>
                    </a:solidFill>
                  </a:rPr>
                  <a:t>Music</a:t>
                </a:r>
                <a:r>
                  <a:rPr lang="en-US" baseline="0">
                    <a:solidFill>
                      <a:schemeClr val="accent5">
                        <a:lumMod val="50000"/>
                      </a:schemeClr>
                    </a:solidFill>
                  </a:rPr>
                  <a:t> Grade Levels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accent5">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298064240"/>
        <c:crosses val="autoZero"/>
        <c:auto val="1"/>
        <c:lblAlgn val="ctr"/>
        <c:lblOffset val="100"/>
        <c:noMultiLvlLbl val="0"/>
      </c:catAx>
      <c:valAx>
        <c:axId val="298064240"/>
        <c:scaling>
          <c:orientation val="minMax"/>
        </c:scaling>
        <c:delete val="0"/>
        <c:axPos val="l"/>
        <c:majorGridlines>
          <c:spPr>
            <a:ln w="9525" cap="flat" cmpd="sng" algn="ctr">
              <a:solidFill>
                <a:schemeClr val="accent5">
                  <a:lumMod val="40000"/>
                  <a:lumOff val="60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r>
                  <a:rPr lang="en-US">
                    <a:solidFill>
                      <a:schemeClr val="accent5">
                        <a:lumMod val="50000"/>
                      </a:schemeClr>
                    </a:solidFill>
                  </a:rPr>
                  <a:t>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18331744"/>
        <c:crosses val="autoZero"/>
        <c:crossBetween val="between"/>
      </c:valAx>
      <c:spPr>
        <a:noFill/>
        <a:ln w="3175">
          <a:noFill/>
        </a:ln>
        <a:effectLst/>
      </c:spPr>
    </c:plotArea>
    <c:legend>
      <c:legendPos val="r"/>
      <c:layout>
        <c:manualLayout>
          <c:xMode val="edge"/>
          <c:yMode val="edge"/>
          <c:x val="0.85563143031647759"/>
          <c:y val="0.36493786617904989"/>
          <c:w val="0.13259809577829246"/>
          <c:h val="0.24182080083591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[RatanR_1EX.xlsx]Pivot 3!PivotTable3</c:name>
    <c:fmtId val="0"/>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US">
                <a:solidFill>
                  <a:schemeClr val="accent5">
                    <a:lumMod val="50000"/>
                  </a:schemeClr>
                </a:solidFill>
              </a:rPr>
              <a:t>Comparison of Cost vs.</a:t>
            </a:r>
            <a:r>
              <a:rPr lang="en-US" baseline="0">
                <a:solidFill>
                  <a:schemeClr val="accent5">
                    <a:lumMod val="50000"/>
                  </a:schemeClr>
                </a:solidFill>
              </a:rPr>
              <a:t> Selling Price</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3'!$C$3</c:f>
              <c:strCache>
                <c:ptCount val="1"/>
                <c:pt idx="0">
                  <c:v>Average of Cost</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3'!$B$4:$B$12</c:f>
              <c:strCache>
                <c:ptCount val="8"/>
                <c:pt idx="0">
                  <c:v>BRASS CHOIR</c:v>
                </c:pt>
                <c:pt idx="1">
                  <c:v>BRASS QUINTET</c:v>
                </c:pt>
                <c:pt idx="2">
                  <c:v>EUPHONIUM SOLO</c:v>
                </c:pt>
                <c:pt idx="3">
                  <c:v>HORN QUARTET</c:v>
                </c:pt>
                <c:pt idx="4">
                  <c:v>HORN SOLO</c:v>
                </c:pt>
                <c:pt idx="5">
                  <c:v>TROMBONE SOLO</c:v>
                </c:pt>
                <c:pt idx="6">
                  <c:v>TRUMPET SOLO</c:v>
                </c:pt>
                <c:pt idx="7">
                  <c:v>TUBA SOLO</c:v>
                </c:pt>
              </c:strCache>
            </c:strRef>
          </c:cat>
          <c:val>
            <c:numRef>
              <c:f>'Pivot 3'!$C$4:$C$12</c:f>
              <c:numCache>
                <c:formatCode>[$$-409]#,##0.00</c:formatCode>
                <c:ptCount val="8"/>
                <c:pt idx="0">
                  <c:v>4.2272727272727275</c:v>
                </c:pt>
                <c:pt idx="1">
                  <c:v>4.2</c:v>
                </c:pt>
                <c:pt idx="2">
                  <c:v>3.8545454545454549</c:v>
                </c:pt>
                <c:pt idx="3">
                  <c:v>4.375</c:v>
                </c:pt>
                <c:pt idx="4">
                  <c:v>3.8450000000000002</c:v>
                </c:pt>
                <c:pt idx="5">
                  <c:v>4.6833333333333336</c:v>
                </c:pt>
                <c:pt idx="6">
                  <c:v>4.7428571428571429</c:v>
                </c:pt>
                <c:pt idx="7">
                  <c:v>4.1909090909090905</c:v>
                </c:pt>
              </c:numCache>
            </c:numRef>
          </c:val>
          <c:extLst>
            <c:ext xmlns:c16="http://schemas.microsoft.com/office/drawing/2014/chart" uri="{C3380CC4-5D6E-409C-BE32-E72D297353CC}">
              <c16:uniqueId val="{00000006-E2C7-496C-AC6C-73D583E388CE}"/>
            </c:ext>
          </c:extLst>
        </c:ser>
        <c:ser>
          <c:idx val="1"/>
          <c:order val="1"/>
          <c:tx>
            <c:strRef>
              <c:f>'Pivot 3'!$D$3</c:f>
              <c:strCache>
                <c:ptCount val="1"/>
                <c:pt idx="0">
                  <c:v>Average of Selling Price</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3'!$B$4:$B$12</c:f>
              <c:strCache>
                <c:ptCount val="8"/>
                <c:pt idx="0">
                  <c:v>BRASS CHOIR</c:v>
                </c:pt>
                <c:pt idx="1">
                  <c:v>BRASS QUINTET</c:v>
                </c:pt>
                <c:pt idx="2">
                  <c:v>EUPHONIUM SOLO</c:v>
                </c:pt>
                <c:pt idx="3">
                  <c:v>HORN QUARTET</c:v>
                </c:pt>
                <c:pt idx="4">
                  <c:v>HORN SOLO</c:v>
                </c:pt>
                <c:pt idx="5">
                  <c:v>TROMBONE SOLO</c:v>
                </c:pt>
                <c:pt idx="6">
                  <c:v>TRUMPET SOLO</c:v>
                </c:pt>
                <c:pt idx="7">
                  <c:v>TUBA SOLO</c:v>
                </c:pt>
              </c:strCache>
            </c:strRef>
          </c:cat>
          <c:val>
            <c:numRef>
              <c:f>'Pivot 3'!$D$4:$D$12</c:f>
              <c:numCache>
                <c:formatCode>[$$-409]#,##0.00</c:formatCode>
                <c:ptCount val="8"/>
                <c:pt idx="0">
                  <c:v>7.5909090909090908</c:v>
                </c:pt>
                <c:pt idx="1">
                  <c:v>7.4571428571428573</c:v>
                </c:pt>
                <c:pt idx="2">
                  <c:v>7.7454545454545469</c:v>
                </c:pt>
                <c:pt idx="3">
                  <c:v>7.9</c:v>
                </c:pt>
                <c:pt idx="4">
                  <c:v>7.160000000000001</c:v>
                </c:pt>
                <c:pt idx="5">
                  <c:v>7.333333333333333</c:v>
                </c:pt>
                <c:pt idx="6">
                  <c:v>7.128571428571429</c:v>
                </c:pt>
                <c:pt idx="7">
                  <c:v>7.745454545454546</c:v>
                </c:pt>
              </c:numCache>
            </c:numRef>
          </c:val>
          <c:extLst>
            <c:ext xmlns:c16="http://schemas.microsoft.com/office/drawing/2014/chart" uri="{C3380CC4-5D6E-409C-BE32-E72D297353CC}">
              <c16:uniqueId val="{00000007-E2C7-496C-AC6C-73D583E388CE}"/>
            </c:ext>
          </c:extLst>
        </c:ser>
        <c:dLbls>
          <c:dLblPos val="outEnd"/>
          <c:showLegendKey val="0"/>
          <c:showVal val="1"/>
          <c:showCatName val="0"/>
          <c:showSerName val="0"/>
          <c:showPercent val="0"/>
          <c:showBubbleSize val="0"/>
        </c:dLbls>
        <c:gapWidth val="115"/>
        <c:overlap val="-20"/>
        <c:axId val="418136176"/>
        <c:axId val="295768560"/>
      </c:barChart>
      <c:catAx>
        <c:axId val="4181361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295768560"/>
        <c:crosses val="autoZero"/>
        <c:auto val="1"/>
        <c:lblAlgn val="ctr"/>
        <c:lblOffset val="100"/>
        <c:noMultiLvlLbl val="0"/>
      </c:catAx>
      <c:valAx>
        <c:axId val="295768560"/>
        <c:scaling>
          <c:orientation val="minMax"/>
        </c:scaling>
        <c:delete val="0"/>
        <c:axPos val="b"/>
        <c:majorGridlines>
          <c:spPr>
            <a:ln w="9525" cap="flat" cmpd="sng" algn="ctr">
              <a:solidFill>
                <a:schemeClr val="accent5">
                  <a:lumMod val="40000"/>
                  <a:lumOff val="6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1813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590550</xdr:colOff>
      <xdr:row>4</xdr:row>
      <xdr:rowOff>44450</xdr:rowOff>
    </xdr:from>
    <xdr:to>
      <xdr:col>1</xdr:col>
      <xdr:colOff>1892300</xdr:colOff>
      <xdr:row>4</xdr:row>
      <xdr:rowOff>260350</xdr:rowOff>
    </xdr:to>
    <xdr:sp macro="" textlink="">
      <xdr:nvSpPr>
        <xdr:cNvPr id="2" name="Arrow: Right 1">
          <a:extLst>
            <a:ext uri="{FF2B5EF4-FFF2-40B4-BE49-F238E27FC236}">
              <a16:creationId xmlns:a16="http://schemas.microsoft.com/office/drawing/2014/main" id="{995AB952-A8E2-0FF1-870E-D9866F9C6332}"/>
            </a:ext>
          </a:extLst>
        </xdr:cNvPr>
        <xdr:cNvSpPr/>
      </xdr:nvSpPr>
      <xdr:spPr>
        <a:xfrm>
          <a:off x="1200150" y="819150"/>
          <a:ext cx="1301750" cy="215900"/>
        </a:xfrm>
        <a:prstGeom prst="rightArrow">
          <a:avLst/>
        </a:prstGeom>
        <a:solidFill>
          <a:schemeClr val="accent5">
            <a:lumMod val="75000"/>
          </a:schemeClr>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587374</xdr:colOff>
      <xdr:row>3</xdr:row>
      <xdr:rowOff>174624</xdr:rowOff>
    </xdr:from>
    <xdr:to>
      <xdr:col>13</xdr:col>
      <xdr:colOff>215899</xdr:colOff>
      <xdr:row>22</xdr:row>
      <xdr:rowOff>209549</xdr:rowOff>
    </xdr:to>
    <xdr:graphicFrame macro="">
      <xdr:nvGraphicFramePr>
        <xdr:cNvPr id="3" name="Chart 2">
          <a:extLst>
            <a:ext uri="{FF2B5EF4-FFF2-40B4-BE49-F238E27FC236}">
              <a16:creationId xmlns:a16="http://schemas.microsoft.com/office/drawing/2014/main" id="{434DA222-28D3-1F53-A3B8-D06F637FC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384174</xdr:colOff>
      <xdr:row>1</xdr:row>
      <xdr:rowOff>98424</xdr:rowOff>
    </xdr:from>
    <xdr:to>
      <xdr:col>12</xdr:col>
      <xdr:colOff>171450</xdr:colOff>
      <xdr:row>19</xdr:row>
      <xdr:rowOff>133349</xdr:rowOff>
    </xdr:to>
    <xdr:graphicFrame macro="">
      <xdr:nvGraphicFramePr>
        <xdr:cNvPr id="2" name="Chart 1">
          <a:extLst>
            <a:ext uri="{FF2B5EF4-FFF2-40B4-BE49-F238E27FC236}">
              <a16:creationId xmlns:a16="http://schemas.microsoft.com/office/drawing/2014/main" id="{DFE63C35-4AD4-B0A3-FF41-4B297654D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279400</xdr:colOff>
      <xdr:row>1</xdr:row>
      <xdr:rowOff>174624</xdr:rowOff>
    </xdr:from>
    <xdr:to>
      <xdr:col>13</xdr:col>
      <xdr:colOff>311150</xdr:colOff>
      <xdr:row>18</xdr:row>
      <xdr:rowOff>82549</xdr:rowOff>
    </xdr:to>
    <xdr:graphicFrame macro="">
      <xdr:nvGraphicFramePr>
        <xdr:cNvPr id="2" name="Chart 1">
          <a:extLst>
            <a:ext uri="{FF2B5EF4-FFF2-40B4-BE49-F238E27FC236}">
              <a16:creationId xmlns:a16="http://schemas.microsoft.com/office/drawing/2014/main" id="{140B783A-97D7-9669-6E40-AA183BE26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 Ratan" refreshedDate="45331.492406249999" createdVersion="8" refreshedVersion="8" minRefreshableVersion="3" recordCount="75" xr:uid="{2F135532-1C99-4D6B-A7B9-036BC63339BC}">
  <cacheSource type="worksheet">
    <worksheetSource ref="A1:J76" sheet="MUSIC"/>
  </cacheSource>
  <cacheFields count="10">
    <cacheField name="Code" numFmtId="0">
      <sharedItems count="75">
        <s v="BR4018"/>
        <s v="BR4019"/>
        <s v="BR4035"/>
        <s v="BR4036"/>
        <s v="BR4040"/>
        <s v="BR5003"/>
        <s v="BR5016"/>
        <s v="BR5018"/>
        <s v="BR6011"/>
        <s v="BR6013"/>
        <s v="BR6021"/>
        <s v="BU5019"/>
        <s v="BU5029"/>
        <s v="BU5044"/>
        <s v="BU5051"/>
        <s v="BU6005"/>
        <s v="BU6008"/>
        <s v="BU6015"/>
        <s v="EU2020"/>
        <s v="EU2021"/>
        <s v="EU4009"/>
        <s v="EU4021"/>
        <s v="EU4024"/>
        <s v="EU5011"/>
        <s v="EU5020"/>
        <s v="EU5030"/>
        <s v="EU5031"/>
        <s v="EU6016"/>
        <s v="EU7006"/>
        <s v="FH3066"/>
        <s v="FH3067"/>
        <s v="FH4029"/>
        <s v="FH4046"/>
        <s v="FH4048"/>
        <s v="FH4053"/>
        <s v="FH5001"/>
        <s v="FH5017"/>
        <s v="FH5029"/>
        <s v="FH5042"/>
        <s v="HQ4023"/>
        <s v="HQ5005"/>
        <s v="P7010"/>
        <s v="TB3040"/>
        <s v="TB4021"/>
        <s v="TB4023"/>
        <s v="TB4033"/>
        <s v="TB5027"/>
        <s v="TB5042"/>
        <s v="TB5056"/>
        <s v="TB6003"/>
        <s v="TB6014"/>
        <s v="TP3069"/>
        <s v="TP4035"/>
        <s v="TP4056"/>
        <s v="TP5012"/>
        <s v="TP5019"/>
        <s v="TP5027"/>
        <s v="TP5031"/>
        <s v="TP5052"/>
        <s v="TP5057"/>
        <s v="TP5058"/>
        <s v="TP5062"/>
        <s v="TP6016"/>
        <s v="TP6025"/>
        <s v="TU3032"/>
        <s v="TU3036"/>
        <s v="TU3040"/>
        <s v="TU4001"/>
        <s v="TU4014"/>
        <s v="TU5008"/>
        <s v="TU5024"/>
        <s v="TU5029"/>
        <s v="TU6001"/>
        <s v="TU6003"/>
        <s v="TU6018"/>
      </sharedItems>
    </cacheField>
    <cacheField name="Composer/Arranger" numFmtId="0">
      <sharedItems count="68">
        <s v="HOVAHANESS"/>
        <s v="PILSS"/>
        <s v="WAGNER / SCHMIDT"/>
        <s v="COWELL"/>
        <s v="HUSA"/>
        <s v="MERRIMAN"/>
        <s v="HANDEL / DISHINGER"/>
        <s v="KABALESKY"/>
        <s v="RIEGGER"/>
        <s v="EAST / FROMME"/>
        <s v="HOVHANESS"/>
        <s v="ROE"/>
        <s v="SMITH"/>
        <s v="BACH / FOTE"/>
        <s v="BUSS"/>
        <s v="HAUFRECHT"/>
        <s v="HANDEL / BARNES"/>
        <s v="PRYOR / SCHIFRIN"/>
        <s v="SIMON"/>
        <s v="DE LUCA"/>
        <s v="MARTEAU / BARNES"/>
        <s v="UBER"/>
        <s v="VIVALDI / OSTRANDER"/>
        <s v="SIMONE MANITA"/>
        <s v="VON WEBER / MUSSER"/>
        <s v="WAGNER / UBER"/>
        <s v="HANDEL / EGER"/>
        <s v="PURCELL / SMIM"/>
        <s v="RAVEL / MAGANINI"/>
        <s v="SCHULLER"/>
        <s v="ADAMS"/>
        <s v="HANDEL / DISHNGER"/>
        <s v="MOZART / RAMM"/>
        <s v="STRAUSS / POTTAG"/>
        <s v="MCKAY"/>
        <s v="HANDEL / SEYMOUR"/>
        <s v="STEVENS"/>
        <s v="KETELBEY / TEAGUE"/>
        <s v="HIDAS"/>
        <s v="KAPLAN"/>
        <s v="MOZART / DISHINGER"/>
        <s v="GUILMANT"/>
        <s v="NESTICO"/>
        <s v="SPILLMAN"/>
        <s v="BARTA"/>
        <s v="DEDRICK"/>
        <s v="SCARLATTI / BARNES"/>
        <s v="HAYDN / VOXMAN"/>
        <s v="MOZART / VOXMAN"/>
        <s v="BRAHMS / SAWYER"/>
        <s v="FITZGERALD"/>
        <s v="HANDEL / PERRY"/>
        <s v="HUBANS / VOXMAN"/>
        <s v="SACHSE / GLOVER / LEWIS"/>
        <s v="TELEMANN / BARNES"/>
        <s v="ERLANGER / ANDRAUD"/>
        <s v="LUENING"/>
        <s v="PURCELL / DISHINGER"/>
        <s v="SIEKMANN"/>
        <s v="TCHAIKOVSKY / GERSHENFELD"/>
        <s v="BARNHOUSE"/>
        <s v="MATTHEWS"/>
        <s v="DANBURG"/>
        <s v="RINGLEBEN"/>
        <s v="VAUGHAN"/>
        <s v="ARBAN"/>
        <s v="BEVERSDORF"/>
        <s v="OSMON"/>
      </sharedItems>
    </cacheField>
    <cacheField name="Title" numFmtId="0">
      <sharedItems/>
    </cacheField>
    <cacheField name="Publisher" numFmtId="0">
      <sharedItems count="20">
        <s v="CFP"/>
        <s v="RK"/>
        <s v="KM"/>
        <s v="AMP"/>
        <s v="MMP"/>
        <s v="MUS"/>
        <s v="BRP"/>
        <s v="BX"/>
        <s v="JS"/>
        <s v="VM"/>
        <s v="CF"/>
        <s v="EM"/>
        <s v="WHAM"/>
        <s v="BEL"/>
        <s v="WB"/>
        <s v="BH"/>
        <s v="RU"/>
        <s v="SMC"/>
        <s v="WJ"/>
        <s v="BAR"/>
      </sharedItems>
    </cacheField>
    <cacheField name="Grade" numFmtId="0">
      <sharedItems containsSemiMixedTypes="0" containsString="0" containsNumber="1" containsInteger="1" minValue="2" maxValue="7" count="6">
        <n v="4"/>
        <n v="5"/>
        <n v="6"/>
        <n v="2"/>
        <n v="7"/>
        <n v="3"/>
      </sharedItems>
    </cacheField>
    <cacheField name="Event" numFmtId="0">
      <sharedItems count="8">
        <s v="BRASS CHOIR"/>
        <s v="BRASS QUINTET"/>
        <s v="EUPHONIUM SOLO"/>
        <s v="HORN SOLO"/>
        <s v="HORN QUARTET"/>
        <s v="TRUMPET SOLO"/>
        <s v="TROMBONE SOLO"/>
        <s v="TUBA SOLO"/>
      </sharedItems>
    </cacheField>
    <cacheField name="Cost" numFmtId="0">
      <sharedItems containsSemiMixedTypes="0" containsString="0" containsNumber="1" minValue="3.25" maxValue="5.6"/>
    </cacheField>
    <cacheField name="Selling Price" numFmtId="0">
      <sharedItems containsSemiMixedTypes="0" containsString="0" containsNumber="1" minValue="5.2" maxValue="10"/>
    </cacheField>
    <cacheField name="YTD_x000a_ Units_x000a_ Sold" numFmtId="0">
      <sharedItems containsSemiMixedTypes="0" containsString="0" containsNumber="1" containsInteger="1" minValue="0" maxValue="99"/>
    </cacheField>
    <cacheField name="Prior_x000a_ Year _x000a_Units Sold" numFmtId="0">
      <sharedItems containsSemiMixedTypes="0" containsString="0" containsNumber="1" containsInteger="1" minValue="14" maxValue="2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s v="FANTASY NO 3"/>
    <x v="0"/>
    <x v="0"/>
    <x v="0"/>
    <n v="3.25"/>
    <n v="9.3000000000000007"/>
    <n v="17"/>
    <n v="21"/>
  </r>
  <r>
    <x v="1"/>
    <x v="0"/>
    <s v="FANTASY NO 4"/>
    <x v="0"/>
    <x v="0"/>
    <x v="0"/>
    <n v="3.25"/>
    <n v="5.2"/>
    <n v="64"/>
    <n v="149"/>
  </r>
  <r>
    <x v="2"/>
    <x v="1"/>
    <s v="HELDEKLAGE"/>
    <x v="1"/>
    <x v="0"/>
    <x v="0"/>
    <n v="5.4"/>
    <n v="9"/>
    <n v="60"/>
    <n v="50"/>
  </r>
  <r>
    <x v="3"/>
    <x v="1"/>
    <s v="TWO CHORALES (BOTH MVTS)"/>
    <x v="1"/>
    <x v="0"/>
    <x v="0"/>
    <n v="5.4"/>
    <n v="9.1999999999999993"/>
    <n v="41"/>
    <n v="130"/>
  </r>
  <r>
    <x v="4"/>
    <x v="2"/>
    <s v="EVENING STAR"/>
    <x v="2"/>
    <x v="0"/>
    <x v="0"/>
    <n v="3.25"/>
    <n v="5.5"/>
    <n v="21"/>
    <n v="29"/>
  </r>
  <r>
    <x v="5"/>
    <x v="3"/>
    <s v="RONDO"/>
    <x v="0"/>
    <x v="1"/>
    <x v="0"/>
    <n v="3.25"/>
    <n v="9.1"/>
    <n v="2"/>
    <n v="89"/>
  </r>
  <r>
    <x v="6"/>
    <x v="4"/>
    <s v="DIVERTIMENTO FOR BRASS &amp; PERCUSSION"/>
    <x v="3"/>
    <x v="1"/>
    <x v="0"/>
    <n v="3.25"/>
    <n v="6.8"/>
    <n v="42"/>
    <n v="162"/>
  </r>
  <r>
    <x v="7"/>
    <x v="5"/>
    <s v="THEME AND FOUR VARIATIONS"/>
    <x v="3"/>
    <x v="1"/>
    <x v="0"/>
    <n v="5.6"/>
    <n v="8.5"/>
    <n v="53"/>
    <n v="53"/>
  </r>
  <r>
    <x v="8"/>
    <x v="6"/>
    <s v="WATER MUSIC SUITE #1"/>
    <x v="4"/>
    <x v="2"/>
    <x v="0"/>
    <n v="5.2"/>
    <n v="5.4"/>
    <n v="90"/>
    <n v="131"/>
  </r>
  <r>
    <x v="9"/>
    <x v="7"/>
    <s v="SONATINA NO 1"/>
    <x v="5"/>
    <x v="2"/>
    <x v="0"/>
    <n v="3.25"/>
    <n v="6.4"/>
    <n v="61"/>
    <n v="63"/>
  </r>
  <r>
    <x v="10"/>
    <x v="8"/>
    <s v="NONET FOR BRASS"/>
    <x v="3"/>
    <x v="2"/>
    <x v="0"/>
    <n v="5.4"/>
    <n v="9.1"/>
    <n v="99"/>
    <n v="72"/>
  </r>
  <r>
    <x v="11"/>
    <x v="9"/>
    <s v="DESPERAVI"/>
    <x v="3"/>
    <x v="1"/>
    <x v="1"/>
    <n v="3.25"/>
    <n v="9.6999999999999993"/>
    <n v="64"/>
    <n v="137"/>
  </r>
  <r>
    <x v="12"/>
    <x v="10"/>
    <s v="SIX DANCES"/>
    <x v="0"/>
    <x v="1"/>
    <x v="1"/>
    <n v="3.25"/>
    <n v="6.3"/>
    <n v="64"/>
    <n v="18"/>
  </r>
  <r>
    <x v="13"/>
    <x v="11"/>
    <s v="MUSIC FOR BRASS QUINTET (ALL MVTS)"/>
    <x v="2"/>
    <x v="1"/>
    <x v="1"/>
    <n v="5.5"/>
    <n v="6.6"/>
    <n v="54"/>
    <n v="185"/>
  </r>
  <r>
    <x v="14"/>
    <x v="12"/>
    <s v="CESARE LA BAVARA"/>
    <x v="6"/>
    <x v="1"/>
    <x v="1"/>
    <n v="3.25"/>
    <n v="9.5"/>
    <n v="73"/>
    <n v="55"/>
  </r>
  <r>
    <x v="15"/>
    <x v="13"/>
    <s v="CONTRAPUNCTUS 9"/>
    <x v="2"/>
    <x v="2"/>
    <x v="1"/>
    <n v="3.25"/>
    <n v="6.3"/>
    <n v="31"/>
    <n v="62"/>
  </r>
  <r>
    <x v="16"/>
    <x v="14"/>
    <s v="CONCORD"/>
    <x v="7"/>
    <x v="2"/>
    <x v="1"/>
    <n v="5.3"/>
    <n v="5.7"/>
    <n v="2"/>
    <n v="73"/>
  </r>
  <r>
    <x v="17"/>
    <x v="15"/>
    <s v="SUITE (ANY 2 MVTS)"/>
    <x v="3"/>
    <x v="2"/>
    <x v="1"/>
    <n v="5.6"/>
    <n v="8.1"/>
    <n v="75"/>
    <n v="123"/>
  </r>
  <r>
    <x v="18"/>
    <x v="6"/>
    <s v="BOURREE"/>
    <x v="4"/>
    <x v="3"/>
    <x v="2"/>
    <n v="3.25"/>
    <n v="8.6"/>
    <n v="1"/>
    <n v="220"/>
  </r>
  <r>
    <x v="19"/>
    <x v="6"/>
    <s v="SARABANDE"/>
    <x v="4"/>
    <x v="3"/>
    <x v="2"/>
    <n v="3.25"/>
    <n v="8.6"/>
    <n v="26"/>
    <n v="184"/>
  </r>
  <r>
    <x v="20"/>
    <x v="16"/>
    <s v="SOUND AN ALARM (JUDAS MACCABEUS)"/>
    <x v="8"/>
    <x v="0"/>
    <x v="2"/>
    <n v="3.25"/>
    <n v="9.4"/>
    <n v="7"/>
    <n v="47"/>
  </r>
  <r>
    <x v="21"/>
    <x v="17"/>
    <s v="CAKEWALK CONTEST"/>
    <x v="9"/>
    <x v="0"/>
    <x v="2"/>
    <n v="3.25"/>
    <n v="7.2"/>
    <n v="42"/>
    <n v="17"/>
  </r>
  <r>
    <x v="22"/>
    <x v="18"/>
    <s v="WILLOW ECHOES"/>
    <x v="10"/>
    <x v="0"/>
    <x v="2"/>
    <n v="5.6"/>
    <n v="7.8"/>
    <n v="30"/>
    <n v="130"/>
  </r>
  <r>
    <x v="23"/>
    <x v="19"/>
    <s v="BEAUTIFUL COLORADO"/>
    <x v="10"/>
    <x v="1"/>
    <x v="2"/>
    <n v="3.25"/>
    <n v="5.5"/>
    <n v="86"/>
    <n v="63"/>
  </r>
  <r>
    <x v="24"/>
    <x v="20"/>
    <s v="MORCEAU VIVANT"/>
    <x v="8"/>
    <x v="1"/>
    <x v="2"/>
    <n v="3.25"/>
    <n v="8.6"/>
    <n v="36"/>
    <n v="36"/>
  </r>
  <r>
    <x v="25"/>
    <x v="21"/>
    <s v="DANZA ESPANA"/>
    <x v="9"/>
    <x v="1"/>
    <x v="2"/>
    <n v="3.25"/>
    <n v="6.6"/>
    <n v="98"/>
    <n v="111"/>
  </r>
  <r>
    <x v="26"/>
    <x v="22"/>
    <s v="CONCERTO IN A MINOR"/>
    <x v="11"/>
    <x v="1"/>
    <x v="2"/>
    <n v="3.25"/>
    <n v="6.8"/>
    <n v="91"/>
    <n v="72"/>
  </r>
  <r>
    <x v="27"/>
    <x v="23"/>
    <s v="BELIEVE ME OF ALL THOSE ENDEARING YOUNG CHARMS"/>
    <x v="12"/>
    <x v="2"/>
    <x v="2"/>
    <n v="5.2"/>
    <n v="9.4"/>
    <n v="70"/>
    <n v="68"/>
  </r>
  <r>
    <x v="28"/>
    <x v="21"/>
    <s v="SONATA FOR EUPHONIUM"/>
    <x v="11"/>
    <x v="4"/>
    <x v="2"/>
    <n v="5.6"/>
    <n v="6.7"/>
    <n v="74"/>
    <n v="23"/>
  </r>
  <r>
    <x v="29"/>
    <x v="24"/>
    <s v="MARCIA MAESTOSO"/>
    <x v="2"/>
    <x v="5"/>
    <x v="3"/>
    <n v="5.0999999999999996"/>
    <n v="9.9"/>
    <n v="85"/>
    <n v="94"/>
  </r>
  <r>
    <x v="30"/>
    <x v="25"/>
    <s v="RIDE OF THE VALKYRIES"/>
    <x v="2"/>
    <x v="5"/>
    <x v="3"/>
    <n v="3.25"/>
    <n v="7.7"/>
    <n v="70"/>
    <n v="220"/>
  </r>
  <r>
    <x v="31"/>
    <x v="26"/>
    <s v="SONATA IN G MINOR (MVTS 1&amp;2 OR 3&amp;4)"/>
    <x v="3"/>
    <x v="0"/>
    <x v="3"/>
    <n v="5.5"/>
    <n v="6.5"/>
    <n v="13"/>
    <n v="204"/>
  </r>
  <r>
    <x v="32"/>
    <x v="27"/>
    <s v="SONATA IN G MINOR (MVT 1)"/>
    <x v="11"/>
    <x v="0"/>
    <x v="3"/>
    <n v="3.25"/>
    <n v="8.1"/>
    <n v="13"/>
    <n v="65"/>
  </r>
  <r>
    <x v="33"/>
    <x v="28"/>
    <s v="PAVANE"/>
    <x v="11"/>
    <x v="0"/>
    <x v="3"/>
    <n v="5.0999999999999996"/>
    <n v="5.2"/>
    <n v="94"/>
    <n v="58"/>
  </r>
  <r>
    <x v="34"/>
    <x v="29"/>
    <s v="NOCTURNE"/>
    <x v="13"/>
    <x v="0"/>
    <x v="3"/>
    <n v="3.25"/>
    <n v="6.1"/>
    <n v="37"/>
    <n v="14"/>
  </r>
  <r>
    <x v="35"/>
    <x v="30"/>
    <s v="LARGO"/>
    <x v="3"/>
    <x v="1"/>
    <x v="3"/>
    <n v="3.25"/>
    <n v="5.4"/>
    <n v="55"/>
    <n v="166"/>
  </r>
  <r>
    <x v="36"/>
    <x v="31"/>
    <s v="WATER SUITE MUSIC SUITE NO.2 ( FROM WATER MUSIC SUITE NO. 3)"/>
    <x v="4"/>
    <x v="1"/>
    <x v="3"/>
    <n v="3.25"/>
    <n v="5.2"/>
    <n v="91"/>
    <n v="156"/>
  </r>
  <r>
    <x v="37"/>
    <x v="32"/>
    <s v="SONATINA #1"/>
    <x v="4"/>
    <x v="1"/>
    <x v="3"/>
    <n v="3.25"/>
    <n v="7.8"/>
    <n v="96"/>
    <n v="66"/>
  </r>
  <r>
    <x v="38"/>
    <x v="33"/>
    <s v="FANTASIE"/>
    <x v="13"/>
    <x v="1"/>
    <x v="3"/>
    <n v="3.25"/>
    <n v="9.6999999999999993"/>
    <n v="91"/>
    <n v="81"/>
  </r>
  <r>
    <x v="39"/>
    <x v="34"/>
    <s v="TWO PIECES"/>
    <x v="14"/>
    <x v="0"/>
    <x v="4"/>
    <n v="3.25"/>
    <n v="7.3"/>
    <n v="30"/>
    <n v="66"/>
  </r>
  <r>
    <x v="40"/>
    <x v="35"/>
    <s v="FUGHETTA OF THE LITTLE BELLS"/>
    <x v="14"/>
    <x v="1"/>
    <x v="4"/>
    <n v="5.5"/>
    <n v="8.5"/>
    <n v="15"/>
    <n v="192"/>
  </r>
  <r>
    <x v="41"/>
    <x v="36"/>
    <s v="SONATA"/>
    <x v="0"/>
    <x v="4"/>
    <x v="5"/>
    <n v="5.4"/>
    <n v="6"/>
    <n v="13"/>
    <n v="123"/>
  </r>
  <r>
    <x v="42"/>
    <x v="37"/>
    <s v="IN A MONASTERY GARDEN"/>
    <x v="14"/>
    <x v="5"/>
    <x v="6"/>
    <n v="5.6"/>
    <n v="6.7"/>
    <n v="24"/>
    <n v="145"/>
  </r>
  <r>
    <x v="43"/>
    <x v="38"/>
    <s v="MEDITATION FOR BASS TROMBONE (BASS TBN)"/>
    <x v="15"/>
    <x v="0"/>
    <x v="6"/>
    <n v="5.3"/>
    <n v="5.6"/>
    <n v="46"/>
    <n v="31"/>
  </r>
  <r>
    <x v="44"/>
    <x v="39"/>
    <s v="SOLILOQUY FOR TROMBONE"/>
    <x v="4"/>
    <x v="0"/>
    <x v="6"/>
    <n v="5.4"/>
    <n v="5.9"/>
    <n v="63"/>
    <n v="221"/>
  </r>
  <r>
    <x v="45"/>
    <x v="40"/>
    <s v="CONCERTO IN Eb K.V. 142 (MVT 1 OR 2)"/>
    <x v="4"/>
    <x v="0"/>
    <x v="6"/>
    <n v="5.6"/>
    <n v="8.4"/>
    <n v="72"/>
    <n v="37"/>
  </r>
  <r>
    <x v="46"/>
    <x v="41"/>
    <s v="MORCEAU SYMPHONIQUE"/>
    <x v="14"/>
    <x v="1"/>
    <x v="6"/>
    <n v="5.4"/>
    <n v="9.1999999999999993"/>
    <n v="32"/>
    <n v="29"/>
  </r>
  <r>
    <x v="47"/>
    <x v="42"/>
    <s v="REFLECTIVE MOOD"/>
    <x v="2"/>
    <x v="1"/>
    <x v="6"/>
    <n v="3.25"/>
    <n v="9.1"/>
    <n v="38"/>
    <n v="82"/>
  </r>
  <r>
    <x v="48"/>
    <x v="43"/>
    <s v="CONCERTO FOR BASS TROMBONE &amp; PIANO"/>
    <x v="11"/>
    <x v="1"/>
    <x v="6"/>
    <n v="3.25"/>
    <n v="5.2"/>
    <n v="98"/>
    <n v="123"/>
  </r>
  <r>
    <x v="49"/>
    <x v="44"/>
    <s v="KONCERTINO"/>
    <x v="15"/>
    <x v="2"/>
    <x v="6"/>
    <n v="5.0999999999999996"/>
    <n v="9.8000000000000007"/>
    <n v="20"/>
    <n v="29"/>
  </r>
  <r>
    <x v="50"/>
    <x v="45"/>
    <s v="INSPIRATION"/>
    <x v="2"/>
    <x v="2"/>
    <x v="6"/>
    <n v="3.25"/>
    <n v="6.1"/>
    <n v="43"/>
    <n v="204"/>
  </r>
  <r>
    <x v="51"/>
    <x v="46"/>
    <s v="ARIA FROM OPERA TIGRAINE"/>
    <x v="8"/>
    <x v="5"/>
    <x v="5"/>
    <n v="5.6"/>
    <n v="7"/>
    <n v="59"/>
    <n v="91"/>
  </r>
  <r>
    <x v="52"/>
    <x v="47"/>
    <s v="ARIA AND ALLEGRO"/>
    <x v="16"/>
    <x v="0"/>
    <x v="5"/>
    <n v="3.25"/>
    <n v="6.7"/>
    <n v="61"/>
    <n v="47"/>
  </r>
  <r>
    <x v="53"/>
    <x v="48"/>
    <s v="CONCERT ARIA"/>
    <x v="16"/>
    <x v="0"/>
    <x v="5"/>
    <n v="5"/>
    <n v="10"/>
    <n v="55"/>
    <n v="36"/>
  </r>
  <r>
    <x v="54"/>
    <x v="49"/>
    <s v="ANDANTE"/>
    <x v="6"/>
    <x v="1"/>
    <x v="5"/>
    <n v="3.25"/>
    <n v="5.4"/>
    <n v="10"/>
    <n v="46"/>
  </r>
  <r>
    <x v="55"/>
    <x v="50"/>
    <s v="CONCERTINO"/>
    <x v="4"/>
    <x v="1"/>
    <x v="5"/>
    <n v="5.0999999999999996"/>
    <n v="5.2"/>
    <n v="3"/>
    <n v="168"/>
  </r>
  <r>
    <x v="56"/>
    <x v="51"/>
    <s v="SUITE NO 5"/>
    <x v="4"/>
    <x v="1"/>
    <x v="5"/>
    <n v="5.2"/>
    <n v="9.5"/>
    <n v="58"/>
    <n v="23"/>
  </r>
  <r>
    <x v="57"/>
    <x v="52"/>
    <s v="SECOND CONCERTINO"/>
    <x v="17"/>
    <x v="1"/>
    <x v="5"/>
    <n v="5.2"/>
    <n v="9.5"/>
    <n v="25"/>
    <n v="220"/>
  </r>
  <r>
    <x v="58"/>
    <x v="53"/>
    <s v="CONCERTINO IN Eb"/>
    <x v="6"/>
    <x v="1"/>
    <x v="5"/>
    <n v="3.25"/>
    <n v="7.7"/>
    <n v="67"/>
    <n v="203"/>
  </r>
  <r>
    <x v="59"/>
    <x v="12"/>
    <s v="FANTASY FOR TRUMPET"/>
    <x v="18"/>
    <x v="1"/>
    <x v="5"/>
    <n v="3.25"/>
    <n v="6.4"/>
    <n v="9"/>
    <n v="17"/>
  </r>
  <r>
    <x v="60"/>
    <x v="12"/>
    <s v="RONDO FOR TRUMPET"/>
    <x v="18"/>
    <x v="1"/>
    <x v="5"/>
    <n v="5.6"/>
    <n v="7.3"/>
    <n v="83"/>
    <n v="111"/>
  </r>
  <r>
    <x v="61"/>
    <x v="54"/>
    <s v="ARIE FROM PIMPINONE"/>
    <x v="8"/>
    <x v="1"/>
    <x v="5"/>
    <n v="5.5"/>
    <n v="6.2"/>
    <n v="0"/>
    <n v="145"/>
  </r>
  <r>
    <x v="62"/>
    <x v="55"/>
    <s v="SOLO DE CONCERT"/>
    <x v="17"/>
    <x v="2"/>
    <x v="5"/>
    <n v="5.2"/>
    <n v="5.5"/>
    <n v="33"/>
    <n v="184"/>
  </r>
  <r>
    <x v="63"/>
    <x v="56"/>
    <s v="INTRODUCTION AND ALLEGRO"/>
    <x v="0"/>
    <x v="2"/>
    <x v="5"/>
    <n v="5.6"/>
    <n v="7.4"/>
    <n v="40"/>
    <n v="137"/>
  </r>
  <r>
    <x v="64"/>
    <x v="57"/>
    <s v="GAVOTTE AND HORNPIPE"/>
    <x v="4"/>
    <x v="5"/>
    <x v="7"/>
    <n v="3.25"/>
    <n v="8"/>
    <n v="11"/>
    <n v="220"/>
  </r>
  <r>
    <x v="65"/>
    <x v="58"/>
    <s v="PARABLE"/>
    <x v="19"/>
    <x v="5"/>
    <x v="7"/>
    <n v="5.6"/>
    <n v="8.1"/>
    <n v="5"/>
    <n v="204"/>
  </r>
  <r>
    <x v="66"/>
    <x v="59"/>
    <s v="AT THE DANCE"/>
    <x v="4"/>
    <x v="5"/>
    <x v="7"/>
    <n v="5.0999999999999996"/>
    <n v="9.8000000000000007"/>
    <n v="22"/>
    <n v="84"/>
  </r>
  <r>
    <x v="67"/>
    <x v="60"/>
    <s v="BARBAROSSA"/>
    <x v="19"/>
    <x v="0"/>
    <x v="7"/>
    <n v="5.2"/>
    <n v="9.5"/>
    <n v="58"/>
    <n v="217"/>
  </r>
  <r>
    <x v="68"/>
    <x v="61"/>
    <s v="ALLELUJA, EXULTATE"/>
    <x v="18"/>
    <x v="0"/>
    <x v="7"/>
    <n v="3.25"/>
    <n v="5.6"/>
    <n v="82"/>
    <n v="162"/>
  </r>
  <r>
    <x v="69"/>
    <x v="62"/>
    <s v="SONATINA"/>
    <x v="18"/>
    <x v="1"/>
    <x v="7"/>
    <n v="5.4"/>
    <n v="6.2"/>
    <n v="8"/>
    <n v="53"/>
  </r>
  <r>
    <x v="70"/>
    <x v="63"/>
    <s v="STORM KING"/>
    <x v="10"/>
    <x v="1"/>
    <x v="7"/>
    <n v="3.25"/>
    <n v="9"/>
    <n v="1"/>
    <n v="102"/>
  </r>
  <r>
    <x v="71"/>
    <x v="64"/>
    <s v="CONCERTPIECE NO. 2"/>
    <x v="18"/>
    <x v="1"/>
    <x v="7"/>
    <n v="3.25"/>
    <n v="7.1"/>
    <n v="50"/>
    <n v="111"/>
  </r>
  <r>
    <x v="72"/>
    <x v="65"/>
    <s v="CARNIVAL OF VENICE"/>
    <x v="10"/>
    <x v="2"/>
    <x v="7"/>
    <n v="5.3"/>
    <n v="5.7"/>
    <n v="32"/>
    <n v="44"/>
  </r>
  <r>
    <x v="73"/>
    <x v="66"/>
    <s v="SONATA"/>
    <x v="17"/>
    <x v="2"/>
    <x v="7"/>
    <n v="3.25"/>
    <n v="9.6"/>
    <n v="16"/>
    <n v="95"/>
  </r>
  <r>
    <x v="74"/>
    <x v="67"/>
    <s v="CONCERT ETUDES FOR SOLO TUBA (MVTS 7 or 10)"/>
    <x v="17"/>
    <x v="2"/>
    <x v="7"/>
    <n v="3.25"/>
    <n v="6.6"/>
    <n v="98"/>
    <n v="1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C828D5-2498-47B4-8A13-3D8B8DED8ED9}" name="PivotTable1" cacheId="0" applyNumberFormats="0" applyBorderFormats="0" applyFontFormats="0" applyPatternFormats="0" applyAlignmentFormats="0" applyWidthHeightFormats="1" dataCaption="Values" grandTotalCaption="Avg. of all Events" updatedVersion="8" minRefreshableVersion="3" useAutoFormatting="1" itemPrintTitles="1" createdVersion="8" indent="0" outline="1" outlineData="1" multipleFieldFilters="0" rowHeaderCaption="Events">
  <location ref="A3:B12" firstHeaderRow="1" firstDataRow="1" firstDataCol="1"/>
  <pivotFields count="10">
    <pivotField showAll="0"/>
    <pivotField showAll="0"/>
    <pivotField showAll="0"/>
    <pivotField showAll="0"/>
    <pivotField showAll="0"/>
    <pivotField axis="axisRow" showAll="0">
      <items count="9">
        <item x="0"/>
        <item x="1"/>
        <item x="2"/>
        <item x="4"/>
        <item x="3"/>
        <item x="6"/>
        <item x="5"/>
        <item x="7"/>
        <item t="default"/>
      </items>
    </pivotField>
    <pivotField showAll="0"/>
    <pivotField dataField="1" showAll="0"/>
    <pivotField showAll="0"/>
    <pivotField showAll="0"/>
  </pivotFields>
  <rowFields count="1">
    <field x="5"/>
  </rowFields>
  <rowItems count="9">
    <i>
      <x/>
    </i>
    <i>
      <x v="1"/>
    </i>
    <i>
      <x v="2"/>
    </i>
    <i>
      <x v="3"/>
    </i>
    <i>
      <x v="4"/>
    </i>
    <i>
      <x v="5"/>
    </i>
    <i>
      <x v="6"/>
    </i>
    <i>
      <x v="7"/>
    </i>
    <i t="grand">
      <x/>
    </i>
  </rowItems>
  <colItems count="1">
    <i/>
  </colItems>
  <dataFields count="1">
    <dataField name="Avg. Selling Price" fld="7" subtotal="average" baseField="5" baseItem="0" numFmtId="164"/>
  </dataFields>
  <formats count="7">
    <format dxfId="24">
      <pivotArea outline="0" collapsedLevelsAreSubtotals="1" fieldPosition="0"/>
    </format>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A56753-9C95-4356-924E-841ADE7FC03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rade Level">
  <location ref="A3:C10" firstHeaderRow="0" firstDataRow="1" firstDataCol="1"/>
  <pivotFields count="10">
    <pivotField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pivotField showAll="0"/>
    <pivotField showAll="0"/>
    <pivotField axis="axisRow" showAll="0">
      <items count="7">
        <item x="3"/>
        <item x="5"/>
        <item x="0"/>
        <item x="1"/>
        <item x="2"/>
        <item x="4"/>
        <item t="default"/>
      </items>
    </pivotField>
    <pivotField showAll="0"/>
    <pivotField showAll="0"/>
    <pivotField showAll="0"/>
    <pivotField dataField="1" showAll="0"/>
    <pivotField dataField="1" showAll="0"/>
  </pivotFields>
  <rowFields count="1">
    <field x="4"/>
  </rowFields>
  <rowItems count="7">
    <i>
      <x/>
    </i>
    <i>
      <x v="1"/>
    </i>
    <i>
      <x v="2"/>
    </i>
    <i>
      <x v="3"/>
    </i>
    <i>
      <x v="4"/>
    </i>
    <i>
      <x v="5"/>
    </i>
    <i t="grand">
      <x/>
    </i>
  </rowItems>
  <colFields count="1">
    <field x="-2"/>
  </colFields>
  <colItems count="2">
    <i>
      <x/>
    </i>
    <i i="1">
      <x v="1"/>
    </i>
  </colItems>
  <dataFields count="2">
    <dataField name="YTD Units Sold " fld="8" baseField="0" baseItem="0"/>
    <dataField name=" Prior Year Units Sold " fld="9" baseField="0" baseItem="0"/>
  </dataFields>
  <formats count="2">
    <format dxfId="17">
      <pivotArea outline="0" collapsedLevelsAreSubtotals="1" fieldPosition="0"/>
    </format>
    <format dxfId="16">
      <pivotArea dataOnly="0" labelOnly="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7C427D-52FD-47BF-9B19-B4C546108842}" name="PivotTable3" cacheId="0" applyNumberFormats="0" applyBorderFormats="0" applyFontFormats="0" applyPatternFormats="0" applyAlignmentFormats="0" applyWidthHeightFormats="1" dataCaption="Values" grandTotalCaption="Average Events" updatedVersion="8" minRefreshableVersion="3" useAutoFormatting="1" itemPrintTitles="1" createdVersion="8" indent="0" outline="1" outlineData="1" multipleFieldFilters="0" chartFormat="10" rowHeaderCaption="Events">
  <location ref="B3:D12" firstHeaderRow="0" firstDataRow="1" firstDataCol="1"/>
  <pivotFields count="10">
    <pivotField showAll="0"/>
    <pivotField showAll="0">
      <items count="69">
        <item x="30"/>
        <item x="65"/>
        <item x="13"/>
        <item x="60"/>
        <item x="44"/>
        <item x="66"/>
        <item x="49"/>
        <item x="14"/>
        <item x="3"/>
        <item x="62"/>
        <item x="19"/>
        <item x="45"/>
        <item x="9"/>
        <item x="55"/>
        <item x="50"/>
        <item x="41"/>
        <item x="16"/>
        <item x="6"/>
        <item x="31"/>
        <item x="26"/>
        <item x="51"/>
        <item x="35"/>
        <item x="15"/>
        <item x="47"/>
        <item x="38"/>
        <item x="0"/>
        <item x="10"/>
        <item x="52"/>
        <item x="4"/>
        <item x="7"/>
        <item x="39"/>
        <item x="37"/>
        <item x="56"/>
        <item x="20"/>
        <item x="61"/>
        <item x="34"/>
        <item x="5"/>
        <item x="40"/>
        <item x="32"/>
        <item x="48"/>
        <item x="42"/>
        <item x="67"/>
        <item x="1"/>
        <item x="17"/>
        <item x="57"/>
        <item x="27"/>
        <item x="28"/>
        <item x="8"/>
        <item x="63"/>
        <item x="11"/>
        <item x="53"/>
        <item x="46"/>
        <item x="29"/>
        <item x="58"/>
        <item x="18"/>
        <item x="23"/>
        <item x="12"/>
        <item x="43"/>
        <item x="36"/>
        <item x="33"/>
        <item x="59"/>
        <item x="54"/>
        <item x="21"/>
        <item x="64"/>
        <item x="22"/>
        <item x="24"/>
        <item x="2"/>
        <item x="25"/>
        <item t="default"/>
      </items>
    </pivotField>
    <pivotField showAll="0"/>
    <pivotField showAll="0">
      <items count="21">
        <item x="3"/>
        <item x="19"/>
        <item x="13"/>
        <item x="15"/>
        <item x="6"/>
        <item x="7"/>
        <item x="10"/>
        <item x="0"/>
        <item x="11"/>
        <item x="8"/>
        <item x="2"/>
        <item x="4"/>
        <item x="5"/>
        <item x="1"/>
        <item x="16"/>
        <item x="17"/>
        <item x="9"/>
        <item x="14"/>
        <item x="12"/>
        <item x="18"/>
        <item t="default"/>
      </items>
    </pivotField>
    <pivotField showAll="0"/>
    <pivotField axis="axisRow" showAll="0">
      <items count="9">
        <item x="0"/>
        <item x="1"/>
        <item x="2"/>
        <item x="4"/>
        <item x="3"/>
        <item x="6"/>
        <item x="5"/>
        <item x="7"/>
        <item t="default"/>
      </items>
    </pivotField>
    <pivotField dataField="1" showAll="0"/>
    <pivotField dataField="1" showAll="0"/>
    <pivotField showAll="0"/>
    <pivotField showAll="0"/>
  </pivotFields>
  <rowFields count="1">
    <field x="5"/>
  </rowFields>
  <rowItems count="9">
    <i>
      <x/>
    </i>
    <i>
      <x v="1"/>
    </i>
    <i>
      <x v="2"/>
    </i>
    <i>
      <x v="3"/>
    </i>
    <i>
      <x v="4"/>
    </i>
    <i>
      <x v="5"/>
    </i>
    <i>
      <x v="6"/>
    </i>
    <i>
      <x v="7"/>
    </i>
    <i t="grand">
      <x/>
    </i>
  </rowItems>
  <colFields count="1">
    <field x="-2"/>
  </colFields>
  <colItems count="2">
    <i>
      <x/>
    </i>
    <i i="1">
      <x v="1"/>
    </i>
  </colItems>
  <dataFields count="2">
    <dataField name="Average of Cost" fld="6" subtotal="average" baseField="5" baseItem="0"/>
    <dataField name="Average of Selling Price" fld="7" subtotal="average" baseField="5" baseItem="0"/>
  </dataFields>
  <formats count="4">
    <format dxfId="15">
      <pivotArea outline="0" collapsedLevelsAreSubtotals="1" fieldPosition="0"/>
    </format>
    <format dxfId="14">
      <pivotArea outline="0" collapsedLevelsAreSubtotals="1" fieldPosition="0"/>
    </format>
    <format dxfId="13">
      <pivotArea dataOnly="0" labelOnly="1" fieldPosition="0">
        <references count="1">
          <reference field="5" count="0"/>
        </references>
      </pivotArea>
    </format>
    <format dxfId="12">
      <pivotArea dataOnly="0" labelOnly="1" grandRow="1" outline="0" fieldPosition="0"/>
    </format>
  </format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C4792-F1A0-4A94-94F8-2262F329CB5F}">
  <dimension ref="A1:K23"/>
  <sheetViews>
    <sheetView tabSelected="1" workbookViewId="0">
      <selection activeCell="B3" sqref="B3:K3"/>
    </sheetView>
  </sheetViews>
  <sheetFormatPr defaultRowHeight="14.5" x14ac:dyDescent="0.35"/>
  <cols>
    <col min="2" max="2" width="28.81640625" customWidth="1"/>
    <col min="3" max="3" width="29.08984375" customWidth="1"/>
  </cols>
  <sheetData>
    <row r="1" spans="1:11" ht="15" thickBot="1" x14ac:dyDescent="0.4"/>
    <row r="2" spans="1:11" ht="16" x14ac:dyDescent="0.4">
      <c r="B2" s="34" t="s">
        <v>255</v>
      </c>
      <c r="C2" s="35"/>
      <c r="D2" s="35"/>
      <c r="E2" s="35"/>
      <c r="F2" s="35"/>
      <c r="G2" s="35"/>
      <c r="H2" s="35"/>
      <c r="I2" s="35"/>
      <c r="J2" s="35"/>
      <c r="K2" s="36"/>
    </row>
    <row r="3" spans="1:11" ht="15" thickBot="1" x14ac:dyDescent="0.4">
      <c r="B3" s="37">
        <f ca="1">TODAY()</f>
        <v>45332</v>
      </c>
      <c r="C3" s="38"/>
      <c r="D3" s="38"/>
      <c r="E3" s="38"/>
      <c r="F3" s="38"/>
      <c r="G3" s="38"/>
      <c r="H3" s="38"/>
      <c r="I3" s="38"/>
      <c r="J3" s="38"/>
      <c r="K3" s="39"/>
    </row>
    <row r="4" spans="1:11" ht="15" thickBot="1" x14ac:dyDescent="0.4"/>
    <row r="5" spans="1:11" ht="24" customHeight="1" thickBot="1" x14ac:dyDescent="0.4">
      <c r="A5" s="9"/>
      <c r="B5" s="10" t="s">
        <v>256</v>
      </c>
      <c r="C5" s="33" t="s">
        <v>272</v>
      </c>
    </row>
    <row r="6" spans="1:11" ht="15" thickBot="1" x14ac:dyDescent="0.4"/>
    <row r="7" spans="1:11" x14ac:dyDescent="0.35">
      <c r="B7" s="11" t="s">
        <v>257</v>
      </c>
      <c r="C7" s="15" t="str">
        <f>IFERROR(VLOOKUP($C$5,MusicData,3,FALSE), "Code not found")</f>
        <v>NONET FOR BRASS</v>
      </c>
    </row>
    <row r="8" spans="1:11" x14ac:dyDescent="0.35">
      <c r="B8" s="12" t="s">
        <v>258</v>
      </c>
      <c r="C8" s="16" t="str">
        <f>IFERROR(VLOOKUP($C$5,MusicData,2,FALSE), " ")</f>
        <v>RIEGGER</v>
      </c>
    </row>
    <row r="9" spans="1:11" x14ac:dyDescent="0.35">
      <c r="B9" s="12" t="s">
        <v>259</v>
      </c>
      <c r="C9" s="16" t="str">
        <f>IFERROR(VLOOKUP($C$5,MusicData,1,FALSE), " ")</f>
        <v>BR6021</v>
      </c>
    </row>
    <row r="10" spans="1:11" x14ac:dyDescent="0.35">
      <c r="B10" s="12" t="s">
        <v>260</v>
      </c>
      <c r="C10" s="16" t="str">
        <f>IFERROR(VLOOKUP($C$5,MusicData,4,FALSE), " ")</f>
        <v>AMP</v>
      </c>
    </row>
    <row r="11" spans="1:11" x14ac:dyDescent="0.35">
      <c r="B11" s="12" t="s">
        <v>261</v>
      </c>
      <c r="C11" s="16" t="str">
        <f>IFERROR(VLOOKUP($C$5,MusicData,6,FALSE), " ")</f>
        <v>BRASS CHOIR</v>
      </c>
    </row>
    <row r="12" spans="1:11" ht="15" thickBot="1" x14ac:dyDescent="0.4">
      <c r="B12" s="13" t="s">
        <v>262</v>
      </c>
      <c r="C12" s="14">
        <f>IFERROR(VLOOKUP($C$5,MusicData,5,FALSE), " ")</f>
        <v>6</v>
      </c>
    </row>
    <row r="13" spans="1:11" ht="15" thickBot="1" x14ac:dyDescent="0.4"/>
    <row r="14" spans="1:11" x14ac:dyDescent="0.35">
      <c r="B14" s="11" t="s">
        <v>263</v>
      </c>
      <c r="C14" s="19">
        <f>IFERROR(VLOOKUP($C$5,MusicData,7,FALSE), " ")</f>
        <v>5.4</v>
      </c>
    </row>
    <row r="15" spans="1:11" x14ac:dyDescent="0.35">
      <c r="B15" s="12" t="s">
        <v>264</v>
      </c>
      <c r="C15" s="20">
        <f>IFERROR(VLOOKUP($C$5,MusicData,8,FALSE), " ")</f>
        <v>9.1</v>
      </c>
    </row>
    <row r="16" spans="1:11" x14ac:dyDescent="0.35">
      <c r="B16" s="12" t="s">
        <v>265</v>
      </c>
      <c r="C16" s="20">
        <f>IFERROR(C15-C14, " ")</f>
        <v>3.6999999999999993</v>
      </c>
    </row>
    <row r="17" spans="2:3" x14ac:dyDescent="0.35">
      <c r="B17" s="12" t="s">
        <v>267</v>
      </c>
      <c r="C17" s="17">
        <f>IFERROR(C16/C14, " ")</f>
        <v>0.68518518518518501</v>
      </c>
    </row>
    <row r="18" spans="2:3" x14ac:dyDescent="0.35">
      <c r="B18" s="12" t="s">
        <v>268</v>
      </c>
      <c r="C18" s="21">
        <f>IFERROR(VLOOKUP($C$5,MusicData,9,FALSE), " ")</f>
        <v>99</v>
      </c>
    </row>
    <row r="19" spans="2:3" x14ac:dyDescent="0.35">
      <c r="B19" s="12" t="s">
        <v>269</v>
      </c>
      <c r="C19" s="21">
        <f>IFERROR(VLOOKUP($C$5,MusicData,10,FALSE), " ")</f>
        <v>72</v>
      </c>
    </row>
    <row r="20" spans="2:3" x14ac:dyDescent="0.35">
      <c r="B20" s="12" t="s">
        <v>270</v>
      </c>
      <c r="C20" s="18">
        <f>IF(C7="Code not found"," ","15"%)</f>
        <v>0.15</v>
      </c>
    </row>
    <row r="21" spans="2:3" x14ac:dyDescent="0.35">
      <c r="B21" s="12" t="s">
        <v>266</v>
      </c>
      <c r="C21" s="21">
        <f>IFERROR(INT(C19+C20*C19), " ")</f>
        <v>82</v>
      </c>
    </row>
    <row r="22" spans="2:3" x14ac:dyDescent="0.35">
      <c r="B22" s="12" t="s">
        <v>271</v>
      </c>
      <c r="C22" s="16" t="str">
        <f>IFERROR(IF(C21-C18&lt;0, "0", C21-C18), " ")</f>
        <v>0</v>
      </c>
    </row>
    <row r="23" spans="2:3" ht="19" thickBot="1" x14ac:dyDescent="0.5">
      <c r="B23" s="40" t="str">
        <f>IF(C20=15%, IF(C18&gt;=C21, "Congratulations! This year's goal has been achieved.", " "), " ")</f>
        <v>Congratulations! This year's goal has been achieved.</v>
      </c>
      <c r="C23" s="41"/>
    </row>
  </sheetData>
  <sheetProtection sheet="1" objects="1" scenarios="1"/>
  <mergeCells count="3">
    <mergeCell ref="B2:K2"/>
    <mergeCell ref="B3:K3"/>
    <mergeCell ref="B23:C2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0B55-E9C7-4774-86FE-2D1308A1ABBF}">
  <dimension ref="A1:J78"/>
  <sheetViews>
    <sheetView workbookViewId="0">
      <selection activeCell="H3" sqref="H3"/>
    </sheetView>
  </sheetViews>
  <sheetFormatPr defaultRowHeight="14.5" x14ac:dyDescent="0.35"/>
  <cols>
    <col min="1" max="1" width="6.6328125" customWidth="1"/>
    <col min="2" max="2" width="18.81640625" customWidth="1"/>
    <col min="3" max="3" width="17.7265625" customWidth="1"/>
    <col min="4" max="4" width="9.08984375" customWidth="1"/>
    <col min="5" max="5" width="5.7265625" customWidth="1"/>
    <col min="6" max="6" width="13.6328125" customWidth="1"/>
    <col min="7" max="7" width="8.7265625" customWidth="1"/>
    <col min="8" max="8" width="10.08984375" customWidth="1"/>
    <col min="9" max="9" width="15.08984375" customWidth="1"/>
    <col min="10" max="10" width="16.90625" customWidth="1"/>
  </cols>
  <sheetData>
    <row r="1" spans="1:10" ht="36" x14ac:dyDescent="0.35">
      <c r="A1" s="1" t="s">
        <v>0</v>
      </c>
      <c r="B1" s="1" t="s">
        <v>1</v>
      </c>
      <c r="C1" s="1" t="s">
        <v>2</v>
      </c>
      <c r="D1" s="2" t="s">
        <v>3</v>
      </c>
      <c r="E1" s="2" t="s">
        <v>4</v>
      </c>
      <c r="F1" s="1" t="s">
        <v>5</v>
      </c>
      <c r="G1" s="1" t="s">
        <v>6</v>
      </c>
      <c r="H1" s="2" t="s">
        <v>7</v>
      </c>
      <c r="I1" s="2" t="s">
        <v>253</v>
      </c>
      <c r="J1" s="2" t="s">
        <v>254</v>
      </c>
    </row>
    <row r="2" spans="1:10" x14ac:dyDescent="0.35">
      <c r="A2" s="3" t="s">
        <v>85</v>
      </c>
      <c r="B2" s="3" t="s">
        <v>86</v>
      </c>
      <c r="C2" s="4" t="s">
        <v>87</v>
      </c>
      <c r="D2" s="5" t="s">
        <v>88</v>
      </c>
      <c r="E2" s="5">
        <v>4</v>
      </c>
      <c r="F2" s="3" t="s">
        <v>12</v>
      </c>
      <c r="G2" s="6">
        <v>3.25</v>
      </c>
      <c r="H2" s="6">
        <v>9.3000000000000007</v>
      </c>
      <c r="I2" s="6">
        <v>17</v>
      </c>
      <c r="J2" s="6">
        <v>21</v>
      </c>
    </row>
    <row r="3" spans="1:10" x14ac:dyDescent="0.35">
      <c r="A3" s="3" t="s">
        <v>89</v>
      </c>
      <c r="B3" s="3" t="s">
        <v>86</v>
      </c>
      <c r="C3" s="4" t="s">
        <v>90</v>
      </c>
      <c r="D3" s="5" t="s">
        <v>88</v>
      </c>
      <c r="E3" s="5">
        <v>4</v>
      </c>
      <c r="F3" s="3" t="s">
        <v>12</v>
      </c>
      <c r="G3" s="6">
        <v>3.25</v>
      </c>
      <c r="H3" s="6">
        <v>5.2</v>
      </c>
      <c r="I3" s="6">
        <v>64</v>
      </c>
      <c r="J3" s="6">
        <v>149</v>
      </c>
    </row>
    <row r="4" spans="1:10" x14ac:dyDescent="0.35">
      <c r="A4" s="3" t="s">
        <v>190</v>
      </c>
      <c r="B4" s="3" t="s">
        <v>191</v>
      </c>
      <c r="C4" s="4" t="s">
        <v>192</v>
      </c>
      <c r="D4" s="5" t="s">
        <v>193</v>
      </c>
      <c r="E4" s="5">
        <v>4</v>
      </c>
      <c r="F4" s="3" t="s">
        <v>12</v>
      </c>
      <c r="G4" s="6">
        <v>5.4</v>
      </c>
      <c r="H4" s="6">
        <v>9</v>
      </c>
      <c r="I4" s="6">
        <v>60</v>
      </c>
      <c r="J4" s="6">
        <v>50</v>
      </c>
    </row>
    <row r="5" spans="1:10" ht="24" x14ac:dyDescent="0.35">
      <c r="A5" s="3" t="s">
        <v>194</v>
      </c>
      <c r="B5" s="3" t="s">
        <v>191</v>
      </c>
      <c r="C5" s="4" t="s">
        <v>195</v>
      </c>
      <c r="D5" s="5" t="s">
        <v>193</v>
      </c>
      <c r="E5" s="5">
        <v>4</v>
      </c>
      <c r="F5" s="3" t="s">
        <v>12</v>
      </c>
      <c r="G5" s="6">
        <v>5.4</v>
      </c>
      <c r="H5" s="6">
        <v>9.1999999999999993</v>
      </c>
      <c r="I5" s="6">
        <v>41</v>
      </c>
      <c r="J5" s="6">
        <v>130</v>
      </c>
    </row>
    <row r="6" spans="1:10" x14ac:dyDescent="0.35">
      <c r="A6" s="3" t="s">
        <v>132</v>
      </c>
      <c r="B6" s="3" t="s">
        <v>133</v>
      </c>
      <c r="C6" s="4" t="s">
        <v>134</v>
      </c>
      <c r="D6" s="5" t="s">
        <v>135</v>
      </c>
      <c r="E6" s="5">
        <v>4</v>
      </c>
      <c r="F6" s="3" t="s">
        <v>12</v>
      </c>
      <c r="G6" s="6">
        <v>3.25</v>
      </c>
      <c r="H6" s="6">
        <v>5.5</v>
      </c>
      <c r="I6" s="6">
        <v>21</v>
      </c>
      <c r="J6" s="6">
        <v>29</v>
      </c>
    </row>
    <row r="7" spans="1:10" x14ac:dyDescent="0.35">
      <c r="A7" s="3" t="s">
        <v>91</v>
      </c>
      <c r="B7" s="3" t="s">
        <v>92</v>
      </c>
      <c r="C7" s="4" t="s">
        <v>93</v>
      </c>
      <c r="D7" s="5" t="s">
        <v>88</v>
      </c>
      <c r="E7" s="5">
        <v>5</v>
      </c>
      <c r="F7" s="3" t="s">
        <v>12</v>
      </c>
      <c r="G7" s="6">
        <v>3.25</v>
      </c>
      <c r="H7" s="6">
        <v>9.1</v>
      </c>
      <c r="I7" s="6">
        <v>2</v>
      </c>
      <c r="J7" s="6">
        <v>89</v>
      </c>
    </row>
    <row r="8" spans="1:10" ht="24" x14ac:dyDescent="0.35">
      <c r="A8" s="3" t="s">
        <v>8</v>
      </c>
      <c r="B8" s="3" t="s">
        <v>9</v>
      </c>
      <c r="C8" s="4" t="s">
        <v>10</v>
      </c>
      <c r="D8" s="5" t="s">
        <v>11</v>
      </c>
      <c r="E8" s="5">
        <v>5</v>
      </c>
      <c r="F8" s="3" t="s">
        <v>12</v>
      </c>
      <c r="G8" s="6">
        <v>3.25</v>
      </c>
      <c r="H8" s="6">
        <v>6.8</v>
      </c>
      <c r="I8" s="6">
        <v>42</v>
      </c>
      <c r="J8" s="6">
        <v>162</v>
      </c>
    </row>
    <row r="9" spans="1:10" ht="24" x14ac:dyDescent="0.35">
      <c r="A9" s="3" t="s">
        <v>13</v>
      </c>
      <c r="B9" s="3" t="s">
        <v>14</v>
      </c>
      <c r="C9" s="4" t="s">
        <v>15</v>
      </c>
      <c r="D9" s="5" t="s">
        <v>11</v>
      </c>
      <c r="E9" s="5">
        <v>5</v>
      </c>
      <c r="F9" s="3" t="s">
        <v>12</v>
      </c>
      <c r="G9" s="6">
        <v>5.6</v>
      </c>
      <c r="H9" s="6">
        <v>8.5</v>
      </c>
      <c r="I9" s="6">
        <v>53</v>
      </c>
      <c r="J9" s="6">
        <v>53</v>
      </c>
    </row>
    <row r="10" spans="1:10" x14ac:dyDescent="0.35">
      <c r="A10" s="3" t="s">
        <v>154</v>
      </c>
      <c r="B10" s="3" t="s">
        <v>155</v>
      </c>
      <c r="C10" s="4" t="s">
        <v>156</v>
      </c>
      <c r="D10" s="5" t="s">
        <v>157</v>
      </c>
      <c r="E10" s="5">
        <v>6</v>
      </c>
      <c r="F10" s="3" t="s">
        <v>12</v>
      </c>
      <c r="G10" s="6">
        <v>5.2</v>
      </c>
      <c r="H10" s="6">
        <v>5.4</v>
      </c>
      <c r="I10" s="6">
        <v>90</v>
      </c>
      <c r="J10" s="6">
        <v>131</v>
      </c>
    </row>
    <row r="11" spans="1:10" x14ac:dyDescent="0.35">
      <c r="A11" s="3" t="s">
        <v>186</v>
      </c>
      <c r="B11" s="3" t="s">
        <v>187</v>
      </c>
      <c r="C11" s="4" t="s">
        <v>188</v>
      </c>
      <c r="D11" s="5" t="s">
        <v>189</v>
      </c>
      <c r="E11" s="5">
        <v>6</v>
      </c>
      <c r="F11" s="3" t="s">
        <v>12</v>
      </c>
      <c r="G11" s="6">
        <v>3.25</v>
      </c>
      <c r="H11" s="6">
        <v>6.4</v>
      </c>
      <c r="I11" s="6">
        <v>61</v>
      </c>
      <c r="J11" s="6">
        <v>63</v>
      </c>
    </row>
    <row r="12" spans="1:10" x14ac:dyDescent="0.35">
      <c r="A12" s="3" t="s">
        <v>16</v>
      </c>
      <c r="B12" s="3" t="s">
        <v>17</v>
      </c>
      <c r="C12" s="4" t="s">
        <v>18</v>
      </c>
      <c r="D12" s="5" t="s">
        <v>11</v>
      </c>
      <c r="E12" s="5">
        <v>6</v>
      </c>
      <c r="F12" s="3" t="s">
        <v>12</v>
      </c>
      <c r="G12" s="6">
        <v>5.4</v>
      </c>
      <c r="H12" s="6">
        <v>9.1</v>
      </c>
      <c r="I12" s="6">
        <v>99</v>
      </c>
      <c r="J12" s="6">
        <v>72</v>
      </c>
    </row>
    <row r="13" spans="1:10" x14ac:dyDescent="0.35">
      <c r="A13" s="3" t="s">
        <v>19</v>
      </c>
      <c r="B13" s="3" t="s">
        <v>20</v>
      </c>
      <c r="C13" s="4" t="s">
        <v>21</v>
      </c>
      <c r="D13" s="5" t="s">
        <v>11</v>
      </c>
      <c r="E13" s="5">
        <v>5</v>
      </c>
      <c r="F13" s="3" t="s">
        <v>22</v>
      </c>
      <c r="G13" s="6">
        <v>3.25</v>
      </c>
      <c r="H13" s="6">
        <v>9.6999999999999993</v>
      </c>
      <c r="I13" s="6">
        <v>64</v>
      </c>
      <c r="J13" s="6">
        <v>137</v>
      </c>
    </row>
    <row r="14" spans="1:10" x14ac:dyDescent="0.35">
      <c r="A14" s="3" t="s">
        <v>94</v>
      </c>
      <c r="B14" s="3" t="s">
        <v>95</v>
      </c>
      <c r="C14" s="4" t="s">
        <v>96</v>
      </c>
      <c r="D14" s="5" t="s">
        <v>88</v>
      </c>
      <c r="E14" s="5">
        <v>5</v>
      </c>
      <c r="F14" s="3" t="s">
        <v>22</v>
      </c>
      <c r="G14" s="6">
        <v>3.25</v>
      </c>
      <c r="H14" s="6">
        <v>6.3</v>
      </c>
      <c r="I14" s="6">
        <v>64</v>
      </c>
      <c r="J14" s="6">
        <v>18</v>
      </c>
    </row>
    <row r="15" spans="1:10" ht="24" x14ac:dyDescent="0.35">
      <c r="A15" s="3" t="s">
        <v>136</v>
      </c>
      <c r="B15" s="3" t="s">
        <v>137</v>
      </c>
      <c r="C15" s="4" t="s">
        <v>138</v>
      </c>
      <c r="D15" s="5" t="s">
        <v>135</v>
      </c>
      <c r="E15" s="5">
        <v>5</v>
      </c>
      <c r="F15" s="3" t="s">
        <v>22</v>
      </c>
      <c r="G15" s="6">
        <v>5.5</v>
      </c>
      <c r="H15" s="6">
        <v>6.6</v>
      </c>
      <c r="I15" s="6">
        <v>54</v>
      </c>
      <c r="J15" s="6">
        <v>185</v>
      </c>
    </row>
    <row r="16" spans="1:10" x14ac:dyDescent="0.35">
      <c r="A16" s="3" t="s">
        <v>56</v>
      </c>
      <c r="B16" s="3" t="s">
        <v>57</v>
      </c>
      <c r="C16" s="4" t="s">
        <v>58</v>
      </c>
      <c r="D16" s="5" t="s">
        <v>59</v>
      </c>
      <c r="E16" s="5">
        <v>5</v>
      </c>
      <c r="F16" s="3" t="s">
        <v>22</v>
      </c>
      <c r="G16" s="6">
        <v>3.25</v>
      </c>
      <c r="H16" s="6">
        <v>9.5</v>
      </c>
      <c r="I16" s="6">
        <v>73</v>
      </c>
      <c r="J16" s="6">
        <v>55</v>
      </c>
    </row>
    <row r="17" spans="1:10" x14ac:dyDescent="0.35">
      <c r="A17" s="3" t="s">
        <v>139</v>
      </c>
      <c r="B17" s="3" t="s">
        <v>140</v>
      </c>
      <c r="C17" s="4" t="s">
        <v>141</v>
      </c>
      <c r="D17" s="5" t="s">
        <v>135</v>
      </c>
      <c r="E17" s="5">
        <v>6</v>
      </c>
      <c r="F17" s="3" t="s">
        <v>22</v>
      </c>
      <c r="G17" s="6">
        <v>3.25</v>
      </c>
      <c r="H17" s="6">
        <v>6.3</v>
      </c>
      <c r="I17" s="6">
        <v>31</v>
      </c>
      <c r="J17" s="6">
        <v>62</v>
      </c>
    </row>
    <row r="18" spans="1:10" x14ac:dyDescent="0.35">
      <c r="A18" s="3" t="s">
        <v>67</v>
      </c>
      <c r="B18" s="3" t="s">
        <v>68</v>
      </c>
      <c r="C18" s="4" t="s">
        <v>69</v>
      </c>
      <c r="D18" s="5" t="s">
        <v>70</v>
      </c>
      <c r="E18" s="5">
        <v>6</v>
      </c>
      <c r="F18" s="3" t="s">
        <v>22</v>
      </c>
      <c r="G18" s="6">
        <v>5.3</v>
      </c>
      <c r="H18" s="6">
        <v>5.7</v>
      </c>
      <c r="I18" s="6">
        <v>2</v>
      </c>
      <c r="J18" s="6">
        <v>73</v>
      </c>
    </row>
    <row r="19" spans="1:10" x14ac:dyDescent="0.35">
      <c r="A19" s="3" t="s">
        <v>23</v>
      </c>
      <c r="B19" s="3" t="s">
        <v>24</v>
      </c>
      <c r="C19" s="4" t="s">
        <v>25</v>
      </c>
      <c r="D19" s="5" t="s">
        <v>11</v>
      </c>
      <c r="E19" s="5">
        <v>6</v>
      </c>
      <c r="F19" s="3" t="s">
        <v>22</v>
      </c>
      <c r="G19" s="6">
        <v>5.6</v>
      </c>
      <c r="H19" s="6">
        <v>8.1</v>
      </c>
      <c r="I19" s="6">
        <v>75</v>
      </c>
      <c r="J19" s="6">
        <v>123</v>
      </c>
    </row>
    <row r="20" spans="1:10" x14ac:dyDescent="0.35">
      <c r="A20" s="3" t="s">
        <v>158</v>
      </c>
      <c r="B20" s="3" t="s">
        <v>155</v>
      </c>
      <c r="C20" s="4" t="s">
        <v>159</v>
      </c>
      <c r="D20" s="5" t="s">
        <v>157</v>
      </c>
      <c r="E20" s="5">
        <v>2</v>
      </c>
      <c r="F20" s="3" t="s">
        <v>75</v>
      </c>
      <c r="G20" s="6">
        <v>3.25</v>
      </c>
      <c r="H20" s="6">
        <v>8.6</v>
      </c>
      <c r="I20" s="6">
        <v>1</v>
      </c>
      <c r="J20" s="6">
        <v>220</v>
      </c>
    </row>
    <row r="21" spans="1:10" x14ac:dyDescent="0.35">
      <c r="A21" s="3" t="s">
        <v>160</v>
      </c>
      <c r="B21" s="3" t="s">
        <v>155</v>
      </c>
      <c r="C21" s="4" t="s">
        <v>161</v>
      </c>
      <c r="D21" s="5" t="s">
        <v>157</v>
      </c>
      <c r="E21" s="5">
        <v>2</v>
      </c>
      <c r="F21" s="3" t="s">
        <v>75</v>
      </c>
      <c r="G21" s="6">
        <v>3.25</v>
      </c>
      <c r="H21" s="6">
        <v>8.6</v>
      </c>
      <c r="I21" s="6">
        <v>26</v>
      </c>
      <c r="J21" s="6">
        <v>184</v>
      </c>
    </row>
    <row r="22" spans="1:10" ht="24" x14ac:dyDescent="0.35">
      <c r="A22" s="3" t="s">
        <v>119</v>
      </c>
      <c r="B22" s="3" t="s">
        <v>120</v>
      </c>
      <c r="C22" s="4" t="s">
        <v>121</v>
      </c>
      <c r="D22" s="5" t="s">
        <v>122</v>
      </c>
      <c r="E22" s="5">
        <v>4</v>
      </c>
      <c r="F22" s="3" t="s">
        <v>75</v>
      </c>
      <c r="G22" s="6">
        <v>3.25</v>
      </c>
      <c r="H22" s="6">
        <v>9.4</v>
      </c>
      <c r="I22" s="6">
        <v>7</v>
      </c>
      <c r="J22" s="6">
        <v>47</v>
      </c>
    </row>
    <row r="23" spans="1:10" x14ac:dyDescent="0.35">
      <c r="A23" s="3" t="s">
        <v>215</v>
      </c>
      <c r="B23" s="3" t="s">
        <v>216</v>
      </c>
      <c r="C23" s="4" t="s">
        <v>217</v>
      </c>
      <c r="D23" s="5" t="s">
        <v>218</v>
      </c>
      <c r="E23" s="5">
        <v>4</v>
      </c>
      <c r="F23" s="3" t="s">
        <v>75</v>
      </c>
      <c r="G23" s="6">
        <v>3.25</v>
      </c>
      <c r="H23" s="6">
        <v>7.2</v>
      </c>
      <c r="I23" s="6">
        <v>42</v>
      </c>
      <c r="J23" s="6">
        <v>17</v>
      </c>
    </row>
    <row r="24" spans="1:10" x14ac:dyDescent="0.35">
      <c r="A24" s="3" t="s">
        <v>71</v>
      </c>
      <c r="B24" s="3" t="s">
        <v>72</v>
      </c>
      <c r="C24" s="4" t="s">
        <v>73</v>
      </c>
      <c r="D24" s="5" t="s">
        <v>74</v>
      </c>
      <c r="E24" s="5">
        <v>4</v>
      </c>
      <c r="F24" s="3" t="s">
        <v>75</v>
      </c>
      <c r="G24" s="6">
        <v>5.6</v>
      </c>
      <c r="H24" s="6">
        <v>7.8</v>
      </c>
      <c r="I24" s="6">
        <v>30</v>
      </c>
      <c r="J24" s="6">
        <v>130</v>
      </c>
    </row>
    <row r="25" spans="1:10" x14ac:dyDescent="0.35">
      <c r="A25" s="3" t="s">
        <v>76</v>
      </c>
      <c r="B25" s="3" t="s">
        <v>77</v>
      </c>
      <c r="C25" s="4" t="s">
        <v>78</v>
      </c>
      <c r="D25" s="5" t="s">
        <v>74</v>
      </c>
      <c r="E25" s="5">
        <v>5</v>
      </c>
      <c r="F25" s="3" t="s">
        <v>75</v>
      </c>
      <c r="G25" s="6">
        <v>3.25</v>
      </c>
      <c r="H25" s="6">
        <v>5.5</v>
      </c>
      <c r="I25" s="6">
        <v>86</v>
      </c>
      <c r="J25" s="6">
        <v>63</v>
      </c>
    </row>
    <row r="26" spans="1:10" x14ac:dyDescent="0.35">
      <c r="A26" s="3" t="s">
        <v>123</v>
      </c>
      <c r="B26" s="3" t="s">
        <v>124</v>
      </c>
      <c r="C26" s="4" t="s">
        <v>125</v>
      </c>
      <c r="D26" s="5" t="s">
        <v>122</v>
      </c>
      <c r="E26" s="5">
        <v>5</v>
      </c>
      <c r="F26" s="3" t="s">
        <v>75</v>
      </c>
      <c r="G26" s="6">
        <v>3.25</v>
      </c>
      <c r="H26" s="6">
        <v>8.6</v>
      </c>
      <c r="I26" s="6">
        <v>36</v>
      </c>
      <c r="J26" s="6">
        <v>36</v>
      </c>
    </row>
    <row r="27" spans="1:10" x14ac:dyDescent="0.35">
      <c r="A27" s="3" t="s">
        <v>219</v>
      </c>
      <c r="B27" s="3" t="s">
        <v>108</v>
      </c>
      <c r="C27" s="4" t="s">
        <v>220</v>
      </c>
      <c r="D27" s="5" t="s">
        <v>218</v>
      </c>
      <c r="E27" s="5">
        <v>5</v>
      </c>
      <c r="F27" s="3" t="s">
        <v>75</v>
      </c>
      <c r="G27" s="6">
        <v>3.25</v>
      </c>
      <c r="H27" s="6">
        <v>6.6</v>
      </c>
      <c r="I27" s="6">
        <v>98</v>
      </c>
      <c r="J27" s="6">
        <v>111</v>
      </c>
    </row>
    <row r="28" spans="1:10" x14ac:dyDescent="0.35">
      <c r="A28" s="3" t="s">
        <v>103</v>
      </c>
      <c r="B28" s="3" t="s">
        <v>104</v>
      </c>
      <c r="C28" s="4" t="s">
        <v>105</v>
      </c>
      <c r="D28" s="5" t="s">
        <v>106</v>
      </c>
      <c r="E28" s="5">
        <v>5</v>
      </c>
      <c r="F28" s="3" t="s">
        <v>75</v>
      </c>
      <c r="G28" s="6">
        <v>3.25</v>
      </c>
      <c r="H28" s="6">
        <v>6.8</v>
      </c>
      <c r="I28" s="6">
        <v>91</v>
      </c>
      <c r="J28" s="6">
        <v>72</v>
      </c>
    </row>
    <row r="29" spans="1:10" ht="36" x14ac:dyDescent="0.35">
      <c r="A29" s="3" t="s">
        <v>235</v>
      </c>
      <c r="B29" s="3" t="s">
        <v>236</v>
      </c>
      <c r="C29" s="4" t="s">
        <v>237</v>
      </c>
      <c r="D29" s="5" t="s">
        <v>238</v>
      </c>
      <c r="E29" s="5">
        <v>6</v>
      </c>
      <c r="F29" s="3" t="s">
        <v>75</v>
      </c>
      <c r="G29" s="6">
        <v>5.2</v>
      </c>
      <c r="H29" s="6">
        <v>9.4</v>
      </c>
      <c r="I29" s="6">
        <v>70</v>
      </c>
      <c r="J29" s="6">
        <v>68</v>
      </c>
    </row>
    <row r="30" spans="1:10" ht="24" x14ac:dyDescent="0.35">
      <c r="A30" s="3" t="s">
        <v>107</v>
      </c>
      <c r="B30" s="3" t="s">
        <v>108</v>
      </c>
      <c r="C30" s="4" t="s">
        <v>109</v>
      </c>
      <c r="D30" s="5" t="s">
        <v>106</v>
      </c>
      <c r="E30" s="5">
        <v>7</v>
      </c>
      <c r="F30" s="3" t="s">
        <v>75</v>
      </c>
      <c r="G30" s="6">
        <v>5.6</v>
      </c>
      <c r="H30" s="6">
        <v>6.7</v>
      </c>
      <c r="I30" s="6">
        <v>74</v>
      </c>
      <c r="J30" s="6">
        <v>23</v>
      </c>
    </row>
    <row r="31" spans="1:10" x14ac:dyDescent="0.35">
      <c r="A31" s="3" t="s">
        <v>142</v>
      </c>
      <c r="B31" s="3" t="s">
        <v>143</v>
      </c>
      <c r="C31" s="4" t="s">
        <v>144</v>
      </c>
      <c r="D31" s="5" t="s">
        <v>135</v>
      </c>
      <c r="E31" s="5">
        <v>3</v>
      </c>
      <c r="F31" s="3" t="s">
        <v>29</v>
      </c>
      <c r="G31" s="6">
        <v>5.0999999999999996</v>
      </c>
      <c r="H31" s="6">
        <v>9.9</v>
      </c>
      <c r="I31" s="6">
        <v>85</v>
      </c>
      <c r="J31" s="6">
        <v>94</v>
      </c>
    </row>
    <row r="32" spans="1:10" x14ac:dyDescent="0.35">
      <c r="A32" s="3" t="s">
        <v>145</v>
      </c>
      <c r="B32" s="3" t="s">
        <v>146</v>
      </c>
      <c r="C32" s="4" t="s">
        <v>147</v>
      </c>
      <c r="D32" s="5" t="s">
        <v>135</v>
      </c>
      <c r="E32" s="5">
        <v>3</v>
      </c>
      <c r="F32" s="3" t="s">
        <v>29</v>
      </c>
      <c r="G32" s="6">
        <v>3.25</v>
      </c>
      <c r="H32" s="6">
        <v>7.7</v>
      </c>
      <c r="I32" s="6">
        <v>70</v>
      </c>
      <c r="J32" s="6">
        <v>220</v>
      </c>
    </row>
    <row r="33" spans="1:10" ht="24" x14ac:dyDescent="0.35">
      <c r="A33" s="3" t="s">
        <v>26</v>
      </c>
      <c r="B33" s="3" t="s">
        <v>27</v>
      </c>
      <c r="C33" s="4" t="s">
        <v>28</v>
      </c>
      <c r="D33" s="5" t="s">
        <v>11</v>
      </c>
      <c r="E33" s="5">
        <v>4</v>
      </c>
      <c r="F33" s="3" t="s">
        <v>29</v>
      </c>
      <c r="G33" s="6">
        <v>5.5</v>
      </c>
      <c r="H33" s="6">
        <v>6.5</v>
      </c>
      <c r="I33" s="6">
        <v>13</v>
      </c>
      <c r="J33" s="6">
        <v>204</v>
      </c>
    </row>
    <row r="34" spans="1:10" ht="24" x14ac:dyDescent="0.35">
      <c r="A34" s="3" t="s">
        <v>110</v>
      </c>
      <c r="B34" s="3" t="s">
        <v>111</v>
      </c>
      <c r="C34" s="4" t="s">
        <v>112</v>
      </c>
      <c r="D34" s="5" t="s">
        <v>106</v>
      </c>
      <c r="E34" s="5">
        <v>4</v>
      </c>
      <c r="F34" s="3" t="s">
        <v>29</v>
      </c>
      <c r="G34" s="6">
        <v>3.25</v>
      </c>
      <c r="H34" s="6">
        <v>8.1</v>
      </c>
      <c r="I34" s="6">
        <v>13</v>
      </c>
      <c r="J34" s="6">
        <v>65</v>
      </c>
    </row>
    <row r="35" spans="1:10" x14ac:dyDescent="0.35">
      <c r="A35" s="3" t="s">
        <v>113</v>
      </c>
      <c r="B35" s="3" t="s">
        <v>114</v>
      </c>
      <c r="C35" s="4" t="s">
        <v>115</v>
      </c>
      <c r="D35" s="5" t="s">
        <v>106</v>
      </c>
      <c r="E35" s="5">
        <v>4</v>
      </c>
      <c r="F35" s="3" t="s">
        <v>29</v>
      </c>
      <c r="G35" s="6">
        <v>5.0999999999999996</v>
      </c>
      <c r="H35" s="6">
        <v>5.2</v>
      </c>
      <c r="I35" s="6">
        <v>94</v>
      </c>
      <c r="J35" s="6">
        <v>58</v>
      </c>
    </row>
    <row r="36" spans="1:10" x14ac:dyDescent="0.35">
      <c r="A36" s="3" t="s">
        <v>41</v>
      </c>
      <c r="B36" s="3" t="s">
        <v>42</v>
      </c>
      <c r="C36" s="4" t="s">
        <v>43</v>
      </c>
      <c r="D36" s="5" t="s">
        <v>44</v>
      </c>
      <c r="E36" s="5">
        <v>4</v>
      </c>
      <c r="F36" s="3" t="s">
        <v>29</v>
      </c>
      <c r="G36" s="6">
        <v>3.25</v>
      </c>
      <c r="H36" s="6">
        <v>6.1</v>
      </c>
      <c r="I36" s="6">
        <v>37</v>
      </c>
      <c r="J36" s="6">
        <v>14</v>
      </c>
    </row>
    <row r="37" spans="1:10" x14ac:dyDescent="0.35">
      <c r="A37" s="3" t="s">
        <v>30</v>
      </c>
      <c r="B37" s="3" t="s">
        <v>31</v>
      </c>
      <c r="C37" s="4" t="s">
        <v>32</v>
      </c>
      <c r="D37" s="5" t="s">
        <v>11</v>
      </c>
      <c r="E37" s="5">
        <v>5</v>
      </c>
      <c r="F37" s="3" t="s">
        <v>29</v>
      </c>
      <c r="G37" s="6">
        <v>3.25</v>
      </c>
      <c r="H37" s="6">
        <v>5.4</v>
      </c>
      <c r="I37" s="6">
        <v>55</v>
      </c>
      <c r="J37" s="6">
        <v>166</v>
      </c>
    </row>
    <row r="38" spans="1:10" ht="48" x14ac:dyDescent="0.35">
      <c r="A38" s="3" t="s">
        <v>162</v>
      </c>
      <c r="B38" s="3" t="s">
        <v>163</v>
      </c>
      <c r="C38" s="4" t="s">
        <v>164</v>
      </c>
      <c r="D38" s="5" t="s">
        <v>157</v>
      </c>
      <c r="E38" s="5">
        <v>5</v>
      </c>
      <c r="F38" s="3" t="s">
        <v>29</v>
      </c>
      <c r="G38" s="6">
        <v>3.25</v>
      </c>
      <c r="H38" s="6">
        <v>5.2</v>
      </c>
      <c r="I38" s="6">
        <v>91</v>
      </c>
      <c r="J38" s="6">
        <v>156</v>
      </c>
    </row>
    <row r="39" spans="1:10" x14ac:dyDescent="0.35">
      <c r="A39" s="3" t="s">
        <v>165</v>
      </c>
      <c r="B39" s="3" t="s">
        <v>166</v>
      </c>
      <c r="C39" s="4" t="s">
        <v>167</v>
      </c>
      <c r="D39" s="5" t="s">
        <v>157</v>
      </c>
      <c r="E39" s="5">
        <v>5</v>
      </c>
      <c r="F39" s="3" t="s">
        <v>29</v>
      </c>
      <c r="G39" s="6">
        <v>3.25</v>
      </c>
      <c r="H39" s="6">
        <v>7.8</v>
      </c>
      <c r="I39" s="6">
        <v>96</v>
      </c>
      <c r="J39" s="6">
        <v>66</v>
      </c>
    </row>
    <row r="40" spans="1:10" x14ac:dyDescent="0.35">
      <c r="A40" s="3" t="s">
        <v>45</v>
      </c>
      <c r="B40" s="3" t="s">
        <v>46</v>
      </c>
      <c r="C40" s="4" t="s">
        <v>47</v>
      </c>
      <c r="D40" s="5" t="s">
        <v>44</v>
      </c>
      <c r="E40" s="5">
        <v>5</v>
      </c>
      <c r="F40" s="3" t="s">
        <v>29</v>
      </c>
      <c r="G40" s="6">
        <v>3.25</v>
      </c>
      <c r="H40" s="6">
        <v>9.6999999999999993</v>
      </c>
      <c r="I40" s="6">
        <v>91</v>
      </c>
      <c r="J40" s="6">
        <v>81</v>
      </c>
    </row>
    <row r="41" spans="1:10" x14ac:dyDescent="0.35">
      <c r="A41" s="3" t="s">
        <v>221</v>
      </c>
      <c r="B41" s="3" t="s">
        <v>222</v>
      </c>
      <c r="C41" s="4" t="s">
        <v>223</v>
      </c>
      <c r="D41" s="5" t="s">
        <v>224</v>
      </c>
      <c r="E41" s="5">
        <v>4</v>
      </c>
      <c r="F41" s="3" t="s">
        <v>225</v>
      </c>
      <c r="G41" s="6">
        <v>3.25</v>
      </c>
      <c r="H41" s="6">
        <v>7.3</v>
      </c>
      <c r="I41" s="6">
        <v>30</v>
      </c>
      <c r="J41" s="6">
        <v>66</v>
      </c>
    </row>
    <row r="42" spans="1:10" ht="24" x14ac:dyDescent="0.35">
      <c r="A42" s="3" t="s">
        <v>226</v>
      </c>
      <c r="B42" s="3" t="s">
        <v>227</v>
      </c>
      <c r="C42" s="4" t="s">
        <v>228</v>
      </c>
      <c r="D42" s="5" t="s">
        <v>224</v>
      </c>
      <c r="E42" s="5">
        <v>5</v>
      </c>
      <c r="F42" s="3" t="s">
        <v>225</v>
      </c>
      <c r="G42" s="6">
        <v>5.5</v>
      </c>
      <c r="H42" s="6">
        <v>8.5</v>
      </c>
      <c r="I42" s="6">
        <v>15</v>
      </c>
      <c r="J42" s="6">
        <v>192</v>
      </c>
    </row>
    <row r="43" spans="1:10" x14ac:dyDescent="0.35">
      <c r="A43" s="3" t="s">
        <v>100</v>
      </c>
      <c r="B43" s="3" t="s">
        <v>101</v>
      </c>
      <c r="C43" s="4" t="s">
        <v>102</v>
      </c>
      <c r="D43" s="5" t="s">
        <v>88</v>
      </c>
      <c r="E43" s="5">
        <v>7</v>
      </c>
      <c r="F43" s="3" t="s">
        <v>63</v>
      </c>
      <c r="G43" s="6">
        <v>5.4</v>
      </c>
      <c r="H43" s="6">
        <v>6</v>
      </c>
      <c r="I43" s="6">
        <v>13</v>
      </c>
      <c r="J43" s="6">
        <v>123</v>
      </c>
    </row>
    <row r="44" spans="1:10" ht="24" x14ac:dyDescent="0.35">
      <c r="A44" s="3" t="s">
        <v>229</v>
      </c>
      <c r="B44" s="3" t="s">
        <v>230</v>
      </c>
      <c r="C44" s="4" t="s">
        <v>231</v>
      </c>
      <c r="D44" s="5" t="s">
        <v>224</v>
      </c>
      <c r="E44" s="5">
        <v>3</v>
      </c>
      <c r="F44" s="3" t="s">
        <v>52</v>
      </c>
      <c r="G44" s="6">
        <v>5.6</v>
      </c>
      <c r="H44" s="6">
        <v>6.7</v>
      </c>
      <c r="I44" s="6">
        <v>24</v>
      </c>
      <c r="J44" s="6">
        <v>145</v>
      </c>
    </row>
    <row r="45" spans="1:10" ht="24" x14ac:dyDescent="0.35">
      <c r="A45" s="3" t="s">
        <v>48</v>
      </c>
      <c r="B45" s="3" t="s">
        <v>49</v>
      </c>
      <c r="C45" s="4" t="s">
        <v>50</v>
      </c>
      <c r="D45" s="5" t="s">
        <v>51</v>
      </c>
      <c r="E45" s="5">
        <v>4</v>
      </c>
      <c r="F45" s="3" t="s">
        <v>52</v>
      </c>
      <c r="G45" s="6">
        <v>5.3</v>
      </c>
      <c r="H45" s="6">
        <v>5.6</v>
      </c>
      <c r="I45" s="6">
        <v>46</v>
      </c>
      <c r="J45" s="6">
        <v>31</v>
      </c>
    </row>
    <row r="46" spans="1:10" ht="24" x14ac:dyDescent="0.35">
      <c r="A46" s="3" t="s">
        <v>168</v>
      </c>
      <c r="B46" s="3" t="s">
        <v>169</v>
      </c>
      <c r="C46" s="4" t="s">
        <v>170</v>
      </c>
      <c r="D46" s="5" t="s">
        <v>157</v>
      </c>
      <c r="E46" s="5">
        <v>4</v>
      </c>
      <c r="F46" s="3" t="s">
        <v>52</v>
      </c>
      <c r="G46" s="6">
        <v>5.4</v>
      </c>
      <c r="H46" s="6">
        <v>5.9</v>
      </c>
      <c r="I46" s="6">
        <v>63</v>
      </c>
      <c r="J46" s="6">
        <v>221</v>
      </c>
    </row>
    <row r="47" spans="1:10" ht="24" x14ac:dyDescent="0.35">
      <c r="A47" s="3" t="s">
        <v>171</v>
      </c>
      <c r="B47" s="3" t="s">
        <v>172</v>
      </c>
      <c r="C47" s="4" t="s">
        <v>173</v>
      </c>
      <c r="D47" s="5" t="s">
        <v>157</v>
      </c>
      <c r="E47" s="5">
        <v>4</v>
      </c>
      <c r="F47" s="3" t="s">
        <v>52</v>
      </c>
      <c r="G47" s="6">
        <v>5.6</v>
      </c>
      <c r="H47" s="6">
        <v>8.4</v>
      </c>
      <c r="I47" s="6">
        <v>72</v>
      </c>
      <c r="J47" s="6">
        <v>37</v>
      </c>
    </row>
    <row r="48" spans="1:10" ht="24" x14ac:dyDescent="0.35">
      <c r="A48" s="3" t="s">
        <v>232</v>
      </c>
      <c r="B48" s="3" t="s">
        <v>233</v>
      </c>
      <c r="C48" s="4" t="s">
        <v>234</v>
      </c>
      <c r="D48" s="5" t="s">
        <v>224</v>
      </c>
      <c r="E48" s="5">
        <v>5</v>
      </c>
      <c r="F48" s="3" t="s">
        <v>52</v>
      </c>
      <c r="G48" s="6">
        <v>5.4</v>
      </c>
      <c r="H48" s="6">
        <v>9.1999999999999993</v>
      </c>
      <c r="I48" s="6">
        <v>32</v>
      </c>
      <c r="J48" s="6">
        <v>29</v>
      </c>
    </row>
    <row r="49" spans="1:10" x14ac:dyDescent="0.35">
      <c r="A49" s="3" t="s">
        <v>148</v>
      </c>
      <c r="B49" s="3" t="s">
        <v>149</v>
      </c>
      <c r="C49" s="4" t="s">
        <v>150</v>
      </c>
      <c r="D49" s="5" t="s">
        <v>135</v>
      </c>
      <c r="E49" s="5">
        <v>5</v>
      </c>
      <c r="F49" s="3" t="s">
        <v>52</v>
      </c>
      <c r="G49" s="6">
        <v>3.25</v>
      </c>
      <c r="H49" s="6">
        <v>9.1</v>
      </c>
      <c r="I49" s="6">
        <v>38</v>
      </c>
      <c r="J49" s="6">
        <v>82</v>
      </c>
    </row>
    <row r="50" spans="1:10" ht="24" x14ac:dyDescent="0.35">
      <c r="A50" s="3" t="s">
        <v>116</v>
      </c>
      <c r="B50" s="3" t="s">
        <v>117</v>
      </c>
      <c r="C50" s="4" t="s">
        <v>118</v>
      </c>
      <c r="D50" s="5" t="s">
        <v>106</v>
      </c>
      <c r="E50" s="5">
        <v>5</v>
      </c>
      <c r="F50" s="3" t="s">
        <v>52</v>
      </c>
      <c r="G50" s="6">
        <v>3.25</v>
      </c>
      <c r="H50" s="6">
        <v>5.2</v>
      </c>
      <c r="I50" s="6">
        <v>98</v>
      </c>
      <c r="J50" s="6">
        <v>123</v>
      </c>
    </row>
    <row r="51" spans="1:10" x14ac:dyDescent="0.35">
      <c r="A51" s="3" t="s">
        <v>53</v>
      </c>
      <c r="B51" s="3" t="s">
        <v>54</v>
      </c>
      <c r="C51" s="4" t="s">
        <v>55</v>
      </c>
      <c r="D51" s="5" t="s">
        <v>51</v>
      </c>
      <c r="E51" s="5">
        <v>6</v>
      </c>
      <c r="F51" s="3" t="s">
        <v>52</v>
      </c>
      <c r="G51" s="6">
        <v>5.0999999999999996</v>
      </c>
      <c r="H51" s="6">
        <v>9.8000000000000007</v>
      </c>
      <c r="I51" s="6">
        <v>20</v>
      </c>
      <c r="J51" s="6">
        <v>29</v>
      </c>
    </row>
    <row r="52" spans="1:10" x14ac:dyDescent="0.35">
      <c r="A52" s="3" t="s">
        <v>151</v>
      </c>
      <c r="B52" s="3" t="s">
        <v>152</v>
      </c>
      <c r="C52" s="4" t="s">
        <v>153</v>
      </c>
      <c r="D52" s="5" t="s">
        <v>135</v>
      </c>
      <c r="E52" s="5">
        <v>6</v>
      </c>
      <c r="F52" s="3" t="s">
        <v>52</v>
      </c>
      <c r="G52" s="6">
        <v>3.25</v>
      </c>
      <c r="H52" s="6">
        <v>6.1</v>
      </c>
      <c r="I52" s="6">
        <v>43</v>
      </c>
      <c r="J52" s="6">
        <v>204</v>
      </c>
    </row>
    <row r="53" spans="1:10" ht="24" x14ac:dyDescent="0.35">
      <c r="A53" s="3" t="s">
        <v>126</v>
      </c>
      <c r="B53" s="3" t="s">
        <v>127</v>
      </c>
      <c r="C53" s="4" t="s">
        <v>128</v>
      </c>
      <c r="D53" s="5" t="s">
        <v>122</v>
      </c>
      <c r="E53" s="5">
        <v>3</v>
      </c>
      <c r="F53" s="3" t="s">
        <v>63</v>
      </c>
      <c r="G53" s="6">
        <v>5.6</v>
      </c>
      <c r="H53" s="6">
        <v>7</v>
      </c>
      <c r="I53" s="6">
        <v>59</v>
      </c>
      <c r="J53" s="6">
        <v>91</v>
      </c>
    </row>
    <row r="54" spans="1:10" x14ac:dyDescent="0.35">
      <c r="A54" s="3" t="s">
        <v>196</v>
      </c>
      <c r="B54" s="3" t="s">
        <v>197</v>
      </c>
      <c r="C54" s="4" t="s">
        <v>198</v>
      </c>
      <c r="D54" s="5" t="s">
        <v>199</v>
      </c>
      <c r="E54" s="5">
        <v>4</v>
      </c>
      <c r="F54" s="3" t="s">
        <v>63</v>
      </c>
      <c r="G54" s="6">
        <v>3.25</v>
      </c>
      <c r="H54" s="6">
        <v>6.7</v>
      </c>
      <c r="I54" s="6">
        <v>61</v>
      </c>
      <c r="J54" s="6">
        <v>47</v>
      </c>
    </row>
    <row r="55" spans="1:10" x14ac:dyDescent="0.35">
      <c r="A55" s="3" t="s">
        <v>200</v>
      </c>
      <c r="B55" s="3" t="s">
        <v>201</v>
      </c>
      <c r="C55" s="4" t="s">
        <v>202</v>
      </c>
      <c r="D55" s="5" t="s">
        <v>199</v>
      </c>
      <c r="E55" s="5">
        <v>4</v>
      </c>
      <c r="F55" s="3" t="s">
        <v>63</v>
      </c>
      <c r="G55" s="6">
        <v>5</v>
      </c>
      <c r="H55" s="6">
        <v>10</v>
      </c>
      <c r="I55" s="6">
        <v>55</v>
      </c>
      <c r="J55" s="6">
        <v>36</v>
      </c>
    </row>
    <row r="56" spans="1:10" x14ac:dyDescent="0.35">
      <c r="A56" s="3" t="s">
        <v>60</v>
      </c>
      <c r="B56" s="3" t="s">
        <v>61</v>
      </c>
      <c r="C56" s="4" t="s">
        <v>62</v>
      </c>
      <c r="D56" s="5" t="s">
        <v>59</v>
      </c>
      <c r="E56" s="5">
        <v>5</v>
      </c>
      <c r="F56" s="3" t="s">
        <v>63</v>
      </c>
      <c r="G56" s="6">
        <v>3.25</v>
      </c>
      <c r="H56" s="6">
        <v>5.4</v>
      </c>
      <c r="I56" s="6">
        <v>10</v>
      </c>
      <c r="J56" s="6">
        <v>46</v>
      </c>
    </row>
    <row r="57" spans="1:10" x14ac:dyDescent="0.35">
      <c r="A57" s="3" t="s">
        <v>174</v>
      </c>
      <c r="B57" s="3" t="s">
        <v>175</v>
      </c>
      <c r="C57" s="4" t="s">
        <v>176</v>
      </c>
      <c r="D57" s="5" t="s">
        <v>157</v>
      </c>
      <c r="E57" s="5">
        <v>5</v>
      </c>
      <c r="F57" s="3" t="s">
        <v>63</v>
      </c>
      <c r="G57" s="6">
        <v>5.0999999999999996</v>
      </c>
      <c r="H57" s="6">
        <v>5.2</v>
      </c>
      <c r="I57" s="6">
        <v>3</v>
      </c>
      <c r="J57" s="6">
        <v>168</v>
      </c>
    </row>
    <row r="58" spans="1:10" x14ac:dyDescent="0.35">
      <c r="A58" s="3" t="s">
        <v>177</v>
      </c>
      <c r="B58" s="3" t="s">
        <v>178</v>
      </c>
      <c r="C58" s="4" t="s">
        <v>179</v>
      </c>
      <c r="D58" s="5" t="s">
        <v>157</v>
      </c>
      <c r="E58" s="5">
        <v>5</v>
      </c>
      <c r="F58" s="3" t="s">
        <v>63</v>
      </c>
      <c r="G58" s="6">
        <v>5.2</v>
      </c>
      <c r="H58" s="6">
        <v>9.5</v>
      </c>
      <c r="I58" s="6">
        <v>58</v>
      </c>
      <c r="J58" s="6">
        <v>23</v>
      </c>
    </row>
    <row r="59" spans="1:10" x14ac:dyDescent="0.35">
      <c r="A59" s="3" t="s">
        <v>203</v>
      </c>
      <c r="B59" s="3" t="s">
        <v>204</v>
      </c>
      <c r="C59" s="4" t="s">
        <v>205</v>
      </c>
      <c r="D59" s="5" t="s">
        <v>206</v>
      </c>
      <c r="E59" s="5">
        <v>5</v>
      </c>
      <c r="F59" s="3" t="s">
        <v>63</v>
      </c>
      <c r="G59" s="6">
        <v>5.2</v>
      </c>
      <c r="H59" s="6">
        <v>9.5</v>
      </c>
      <c r="I59" s="6">
        <v>25</v>
      </c>
      <c r="J59" s="6">
        <v>220</v>
      </c>
    </row>
    <row r="60" spans="1:10" x14ac:dyDescent="0.35">
      <c r="A60" s="3" t="s">
        <v>64</v>
      </c>
      <c r="B60" s="3" t="s">
        <v>65</v>
      </c>
      <c r="C60" s="4" t="s">
        <v>66</v>
      </c>
      <c r="D60" s="5" t="s">
        <v>59</v>
      </c>
      <c r="E60" s="5">
        <v>5</v>
      </c>
      <c r="F60" s="3" t="s">
        <v>63</v>
      </c>
      <c r="G60" s="6">
        <v>3.25</v>
      </c>
      <c r="H60" s="6">
        <v>7.7</v>
      </c>
      <c r="I60" s="6">
        <v>67</v>
      </c>
      <c r="J60" s="6">
        <v>203</v>
      </c>
    </row>
    <row r="61" spans="1:10" x14ac:dyDescent="0.35">
      <c r="A61" s="3" t="s">
        <v>239</v>
      </c>
      <c r="B61" s="3" t="s">
        <v>57</v>
      </c>
      <c r="C61" s="4" t="s">
        <v>240</v>
      </c>
      <c r="D61" s="5" t="s">
        <v>241</v>
      </c>
      <c r="E61" s="5">
        <v>5</v>
      </c>
      <c r="F61" s="3" t="s">
        <v>63</v>
      </c>
      <c r="G61" s="6">
        <v>3.25</v>
      </c>
      <c r="H61" s="6">
        <v>6.4</v>
      </c>
      <c r="I61" s="6">
        <v>9</v>
      </c>
      <c r="J61" s="6">
        <v>17</v>
      </c>
    </row>
    <row r="62" spans="1:10" x14ac:dyDescent="0.35">
      <c r="A62" s="3" t="s">
        <v>242</v>
      </c>
      <c r="B62" s="3" t="s">
        <v>57</v>
      </c>
      <c r="C62" s="4" t="s">
        <v>243</v>
      </c>
      <c r="D62" s="5" t="s">
        <v>241</v>
      </c>
      <c r="E62" s="5">
        <v>5</v>
      </c>
      <c r="F62" s="3" t="s">
        <v>63</v>
      </c>
      <c r="G62" s="6">
        <v>5.6</v>
      </c>
      <c r="H62" s="6">
        <v>7.3</v>
      </c>
      <c r="I62" s="6">
        <v>83</v>
      </c>
      <c r="J62" s="6">
        <v>111</v>
      </c>
    </row>
    <row r="63" spans="1:10" x14ac:dyDescent="0.35">
      <c r="A63" s="3" t="s">
        <v>129</v>
      </c>
      <c r="B63" s="3" t="s">
        <v>130</v>
      </c>
      <c r="C63" s="4" t="s">
        <v>131</v>
      </c>
      <c r="D63" s="5" t="s">
        <v>122</v>
      </c>
      <c r="E63" s="5">
        <v>5</v>
      </c>
      <c r="F63" s="3" t="s">
        <v>63</v>
      </c>
      <c r="G63" s="6">
        <v>5.5</v>
      </c>
      <c r="H63" s="6">
        <v>6.2</v>
      </c>
      <c r="I63" s="6">
        <v>0</v>
      </c>
      <c r="J63" s="6">
        <v>145</v>
      </c>
    </row>
    <row r="64" spans="1:10" x14ac:dyDescent="0.35">
      <c r="A64" s="3" t="s">
        <v>207</v>
      </c>
      <c r="B64" s="3" t="s">
        <v>208</v>
      </c>
      <c r="C64" s="4" t="s">
        <v>209</v>
      </c>
      <c r="D64" s="5" t="s">
        <v>206</v>
      </c>
      <c r="E64" s="5">
        <v>6</v>
      </c>
      <c r="F64" s="3" t="s">
        <v>63</v>
      </c>
      <c r="G64" s="6">
        <v>5.2</v>
      </c>
      <c r="H64" s="6">
        <v>5.5</v>
      </c>
      <c r="I64" s="6">
        <v>33</v>
      </c>
      <c r="J64" s="6">
        <v>184</v>
      </c>
    </row>
    <row r="65" spans="1:10" ht="24" x14ac:dyDescent="0.35">
      <c r="A65" s="3" t="s">
        <v>97</v>
      </c>
      <c r="B65" s="3" t="s">
        <v>98</v>
      </c>
      <c r="C65" s="4" t="s">
        <v>99</v>
      </c>
      <c r="D65" s="5" t="s">
        <v>88</v>
      </c>
      <c r="E65" s="5">
        <v>6</v>
      </c>
      <c r="F65" s="3" t="s">
        <v>63</v>
      </c>
      <c r="G65" s="6">
        <v>5.6</v>
      </c>
      <c r="H65" s="6">
        <v>7.4</v>
      </c>
      <c r="I65" s="6">
        <v>40</v>
      </c>
      <c r="J65" s="6">
        <v>137</v>
      </c>
    </row>
    <row r="66" spans="1:10" ht="24" x14ac:dyDescent="0.35">
      <c r="A66" s="3" t="s">
        <v>180</v>
      </c>
      <c r="B66" s="3" t="s">
        <v>181</v>
      </c>
      <c r="C66" s="4" t="s">
        <v>182</v>
      </c>
      <c r="D66" s="5" t="s">
        <v>157</v>
      </c>
      <c r="E66" s="5">
        <v>3</v>
      </c>
      <c r="F66" s="3" t="s">
        <v>37</v>
      </c>
      <c r="G66" s="6">
        <v>3.25</v>
      </c>
      <c r="H66" s="6">
        <v>8</v>
      </c>
      <c r="I66" s="6">
        <v>11</v>
      </c>
      <c r="J66" s="6">
        <v>220</v>
      </c>
    </row>
    <row r="67" spans="1:10" x14ac:dyDescent="0.35">
      <c r="A67" s="3" t="s">
        <v>33</v>
      </c>
      <c r="B67" s="3" t="s">
        <v>34</v>
      </c>
      <c r="C67" s="4" t="s">
        <v>35</v>
      </c>
      <c r="D67" s="5" t="s">
        <v>36</v>
      </c>
      <c r="E67" s="5">
        <v>3</v>
      </c>
      <c r="F67" s="3" t="s">
        <v>37</v>
      </c>
      <c r="G67" s="6">
        <v>5.6</v>
      </c>
      <c r="H67" s="6">
        <v>8.1</v>
      </c>
      <c r="I67" s="6">
        <v>5</v>
      </c>
      <c r="J67" s="6">
        <v>204</v>
      </c>
    </row>
    <row r="68" spans="1:10" x14ac:dyDescent="0.35">
      <c r="A68" s="3" t="s">
        <v>183</v>
      </c>
      <c r="B68" s="3" t="s">
        <v>184</v>
      </c>
      <c r="C68" s="4" t="s">
        <v>185</v>
      </c>
      <c r="D68" s="5" t="s">
        <v>157</v>
      </c>
      <c r="E68" s="5">
        <v>3</v>
      </c>
      <c r="F68" s="3" t="s">
        <v>37</v>
      </c>
      <c r="G68" s="6">
        <v>5.0999999999999996</v>
      </c>
      <c r="H68" s="6">
        <v>9.8000000000000007</v>
      </c>
      <c r="I68" s="6">
        <v>22</v>
      </c>
      <c r="J68" s="6">
        <v>84</v>
      </c>
    </row>
    <row r="69" spans="1:10" x14ac:dyDescent="0.35">
      <c r="A69" s="3" t="s">
        <v>38</v>
      </c>
      <c r="B69" s="3" t="s">
        <v>39</v>
      </c>
      <c r="C69" s="4" t="s">
        <v>40</v>
      </c>
      <c r="D69" s="5" t="s">
        <v>36</v>
      </c>
      <c r="E69" s="5">
        <v>4</v>
      </c>
      <c r="F69" s="3" t="s">
        <v>37</v>
      </c>
      <c r="G69" s="6">
        <v>5.2</v>
      </c>
      <c r="H69" s="6">
        <v>9.5</v>
      </c>
      <c r="I69" s="6">
        <v>58</v>
      </c>
      <c r="J69" s="6">
        <v>217</v>
      </c>
    </row>
    <row r="70" spans="1:10" x14ac:dyDescent="0.35">
      <c r="A70" s="3" t="s">
        <v>244</v>
      </c>
      <c r="B70" s="3" t="s">
        <v>245</v>
      </c>
      <c r="C70" s="4" t="s">
        <v>246</v>
      </c>
      <c r="D70" s="5" t="s">
        <v>241</v>
      </c>
      <c r="E70" s="5">
        <v>4</v>
      </c>
      <c r="F70" s="3" t="s">
        <v>37</v>
      </c>
      <c r="G70" s="6">
        <v>3.25</v>
      </c>
      <c r="H70" s="6">
        <v>5.6</v>
      </c>
      <c r="I70" s="6">
        <v>82</v>
      </c>
      <c r="J70" s="6">
        <v>162</v>
      </c>
    </row>
    <row r="71" spans="1:10" x14ac:dyDescent="0.35">
      <c r="A71" s="3" t="s">
        <v>247</v>
      </c>
      <c r="B71" s="3" t="s">
        <v>248</v>
      </c>
      <c r="C71" s="4" t="s">
        <v>249</v>
      </c>
      <c r="D71" s="5" t="s">
        <v>241</v>
      </c>
      <c r="E71" s="5">
        <v>5</v>
      </c>
      <c r="F71" s="3" t="s">
        <v>37</v>
      </c>
      <c r="G71" s="6">
        <v>5.4</v>
      </c>
      <c r="H71" s="6">
        <v>6.2</v>
      </c>
      <c r="I71" s="6">
        <v>8</v>
      </c>
      <c r="J71" s="6">
        <v>53</v>
      </c>
    </row>
    <row r="72" spans="1:10" x14ac:dyDescent="0.35">
      <c r="A72" s="3" t="s">
        <v>79</v>
      </c>
      <c r="B72" s="3" t="s">
        <v>80</v>
      </c>
      <c r="C72" s="4" t="s">
        <v>81</v>
      </c>
      <c r="D72" s="5" t="s">
        <v>74</v>
      </c>
      <c r="E72" s="5">
        <v>5</v>
      </c>
      <c r="F72" s="3" t="s">
        <v>37</v>
      </c>
      <c r="G72" s="6">
        <v>3.25</v>
      </c>
      <c r="H72" s="6">
        <v>9</v>
      </c>
      <c r="I72" s="6">
        <v>1</v>
      </c>
      <c r="J72" s="6">
        <v>102</v>
      </c>
    </row>
    <row r="73" spans="1:10" x14ac:dyDescent="0.35">
      <c r="A73" s="3" t="s">
        <v>250</v>
      </c>
      <c r="B73" s="3" t="s">
        <v>251</v>
      </c>
      <c r="C73" s="4" t="s">
        <v>252</v>
      </c>
      <c r="D73" s="5" t="s">
        <v>241</v>
      </c>
      <c r="E73" s="5">
        <v>5</v>
      </c>
      <c r="F73" s="3" t="s">
        <v>37</v>
      </c>
      <c r="G73" s="6">
        <v>3.25</v>
      </c>
      <c r="H73" s="6">
        <v>7.1</v>
      </c>
      <c r="I73" s="6">
        <v>50</v>
      </c>
      <c r="J73" s="6">
        <v>111</v>
      </c>
    </row>
    <row r="74" spans="1:10" x14ac:dyDescent="0.35">
      <c r="A74" s="3" t="s">
        <v>82</v>
      </c>
      <c r="B74" s="3" t="s">
        <v>83</v>
      </c>
      <c r="C74" s="4" t="s">
        <v>84</v>
      </c>
      <c r="D74" s="5" t="s">
        <v>74</v>
      </c>
      <c r="E74" s="5">
        <v>6</v>
      </c>
      <c r="F74" s="3" t="s">
        <v>37</v>
      </c>
      <c r="G74" s="6">
        <v>5.3</v>
      </c>
      <c r="H74" s="6">
        <v>5.7</v>
      </c>
      <c r="I74" s="6">
        <v>32</v>
      </c>
      <c r="J74" s="6">
        <v>44</v>
      </c>
    </row>
    <row r="75" spans="1:10" x14ac:dyDescent="0.35">
      <c r="A75" s="3" t="s">
        <v>210</v>
      </c>
      <c r="B75" s="3" t="s">
        <v>211</v>
      </c>
      <c r="C75" s="4" t="s">
        <v>102</v>
      </c>
      <c r="D75" s="5" t="s">
        <v>206</v>
      </c>
      <c r="E75" s="5">
        <v>6</v>
      </c>
      <c r="F75" s="3" t="s">
        <v>37</v>
      </c>
      <c r="G75" s="6">
        <v>3.25</v>
      </c>
      <c r="H75" s="6">
        <v>9.6</v>
      </c>
      <c r="I75" s="6">
        <v>16</v>
      </c>
      <c r="J75" s="6">
        <v>95</v>
      </c>
    </row>
    <row r="76" spans="1:10" ht="36" x14ac:dyDescent="0.35">
      <c r="A76" s="3" t="s">
        <v>212</v>
      </c>
      <c r="B76" s="3" t="s">
        <v>213</v>
      </c>
      <c r="C76" s="4" t="s">
        <v>214</v>
      </c>
      <c r="D76" s="5" t="s">
        <v>206</v>
      </c>
      <c r="E76" s="5">
        <v>6</v>
      </c>
      <c r="F76" s="3" t="s">
        <v>37</v>
      </c>
      <c r="G76" s="6">
        <v>3.25</v>
      </c>
      <c r="H76" s="6">
        <v>6.6</v>
      </c>
      <c r="I76" s="6">
        <v>98</v>
      </c>
      <c r="J76" s="6">
        <v>140</v>
      </c>
    </row>
    <row r="77" spans="1:10" x14ac:dyDescent="0.35">
      <c r="A77" s="3"/>
      <c r="B77" s="3"/>
      <c r="C77" s="4"/>
      <c r="D77" s="5"/>
      <c r="E77" s="5"/>
      <c r="F77" s="3"/>
      <c r="G77" s="6"/>
      <c r="H77" s="6"/>
      <c r="I77" s="6"/>
      <c r="J77" s="6"/>
    </row>
    <row r="78" spans="1:10" x14ac:dyDescent="0.35">
      <c r="A78" s="7"/>
    </row>
  </sheetData>
  <sortState xmlns:xlrd2="http://schemas.microsoft.com/office/spreadsheetml/2017/richdata2" ref="A2:J78">
    <sortCondition ref="A2:A78"/>
  </sortState>
  <conditionalFormatting sqref="H2:H76">
    <cfRule type="cellIs" dxfId="11" priority="1" operator="greaterThanOrEqual">
      <formula>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D52FB-2636-4621-835C-6E1BEF750033}">
  <dimension ref="A2:B12"/>
  <sheetViews>
    <sheetView workbookViewId="0">
      <selection activeCell="B8" sqref="B8"/>
    </sheetView>
  </sheetViews>
  <sheetFormatPr defaultRowHeight="14.5" x14ac:dyDescent="0.35"/>
  <cols>
    <col min="1" max="1" width="16.36328125" bestFit="1" customWidth="1"/>
    <col min="2" max="2" width="20.26953125" bestFit="1" customWidth="1"/>
  </cols>
  <sheetData>
    <row r="2" spans="1:2" ht="15" thickBot="1" x14ac:dyDescent="0.4"/>
    <row r="3" spans="1:2" x14ac:dyDescent="0.35">
      <c r="A3" s="24" t="s">
        <v>275</v>
      </c>
      <c r="B3" s="25" t="s">
        <v>276</v>
      </c>
    </row>
    <row r="4" spans="1:2" x14ac:dyDescent="0.35">
      <c r="A4" s="26" t="s">
        <v>12</v>
      </c>
      <c r="B4" s="27">
        <v>7.5909090909090908</v>
      </c>
    </row>
    <row r="5" spans="1:2" x14ac:dyDescent="0.35">
      <c r="A5" s="26" t="s">
        <v>22</v>
      </c>
      <c r="B5" s="27">
        <v>7.4571428571428573</v>
      </c>
    </row>
    <row r="6" spans="1:2" x14ac:dyDescent="0.35">
      <c r="A6" s="26" t="s">
        <v>75</v>
      </c>
      <c r="B6" s="27">
        <v>7.7454545454545469</v>
      </c>
    </row>
    <row r="7" spans="1:2" x14ac:dyDescent="0.35">
      <c r="A7" s="26" t="s">
        <v>225</v>
      </c>
      <c r="B7" s="27">
        <v>7.9</v>
      </c>
    </row>
    <row r="8" spans="1:2" x14ac:dyDescent="0.35">
      <c r="A8" s="26" t="s">
        <v>29</v>
      </c>
      <c r="B8" s="27">
        <v>7.160000000000001</v>
      </c>
    </row>
    <row r="9" spans="1:2" x14ac:dyDescent="0.35">
      <c r="A9" s="26" t="s">
        <v>52</v>
      </c>
      <c r="B9" s="27">
        <v>7.333333333333333</v>
      </c>
    </row>
    <row r="10" spans="1:2" x14ac:dyDescent="0.35">
      <c r="A10" s="26" t="s">
        <v>63</v>
      </c>
      <c r="B10" s="27">
        <v>7.128571428571429</v>
      </c>
    </row>
    <row r="11" spans="1:2" x14ac:dyDescent="0.35">
      <c r="A11" s="26" t="s">
        <v>37</v>
      </c>
      <c r="B11" s="27">
        <v>7.745454545454546</v>
      </c>
    </row>
    <row r="12" spans="1:2" ht="15" thickBot="1" x14ac:dyDescent="0.4">
      <c r="A12" s="28" t="s">
        <v>277</v>
      </c>
      <c r="B12" s="29">
        <v>7.4573333333333345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34084-04A2-4300-B288-A2EAED6085A9}">
  <dimension ref="A3:C10"/>
  <sheetViews>
    <sheetView workbookViewId="0">
      <selection activeCell="A10" sqref="A10"/>
    </sheetView>
  </sheetViews>
  <sheetFormatPr defaultRowHeight="14.5" x14ac:dyDescent="0.35"/>
  <cols>
    <col min="1" max="1" width="12.453125" bestFit="1" customWidth="1"/>
    <col min="2" max="2" width="21.08984375" bestFit="1" customWidth="1"/>
    <col min="3" max="4" width="25.90625" bestFit="1" customWidth="1"/>
  </cols>
  <sheetData>
    <row r="3" spans="1:3" x14ac:dyDescent="0.35">
      <c r="A3" s="22" t="s">
        <v>278</v>
      </c>
      <c r="B3" t="s">
        <v>279</v>
      </c>
      <c r="C3" t="s">
        <v>280</v>
      </c>
    </row>
    <row r="4" spans="1:3" x14ac:dyDescent="0.35">
      <c r="A4" s="8">
        <v>2</v>
      </c>
      <c r="B4" s="30">
        <v>27</v>
      </c>
      <c r="C4" s="30">
        <v>404</v>
      </c>
    </row>
    <row r="5" spans="1:3" x14ac:dyDescent="0.35">
      <c r="A5" s="8">
        <v>3</v>
      </c>
      <c r="B5" s="30">
        <v>276</v>
      </c>
      <c r="C5" s="30">
        <v>1058</v>
      </c>
    </row>
    <row r="6" spans="1:3" x14ac:dyDescent="0.35">
      <c r="A6" s="8">
        <v>4</v>
      </c>
      <c r="B6" s="30">
        <v>906</v>
      </c>
      <c r="C6" s="30">
        <v>1731</v>
      </c>
    </row>
    <row r="7" spans="1:3" x14ac:dyDescent="0.35">
      <c r="A7" s="8">
        <v>5</v>
      </c>
      <c r="B7" s="30">
        <v>1493</v>
      </c>
      <c r="C7" s="30">
        <v>3075</v>
      </c>
    </row>
    <row r="8" spans="1:3" x14ac:dyDescent="0.35">
      <c r="A8" s="8">
        <v>6</v>
      </c>
      <c r="B8" s="30">
        <v>710</v>
      </c>
      <c r="C8" s="30">
        <v>1425</v>
      </c>
    </row>
    <row r="9" spans="1:3" x14ac:dyDescent="0.35">
      <c r="A9" s="8">
        <v>7</v>
      </c>
      <c r="B9" s="30">
        <v>87</v>
      </c>
      <c r="C9" s="30">
        <v>146</v>
      </c>
    </row>
    <row r="10" spans="1:3" x14ac:dyDescent="0.35">
      <c r="A10" s="23" t="s">
        <v>273</v>
      </c>
      <c r="B10" s="30">
        <v>3499</v>
      </c>
      <c r="C10" s="30">
        <v>7839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32DE-C327-4452-8D4F-FACFD30D282F}">
  <dimension ref="B3:D19"/>
  <sheetViews>
    <sheetView workbookViewId="0">
      <selection activeCell="A9" sqref="A9"/>
    </sheetView>
  </sheetViews>
  <sheetFormatPr defaultRowHeight="14.5" x14ac:dyDescent="0.35"/>
  <cols>
    <col min="2" max="2" width="16.36328125" bestFit="1" customWidth="1"/>
    <col min="3" max="3" width="13.6328125" bestFit="1" customWidth="1"/>
    <col min="4" max="4" width="20.26953125" bestFit="1" customWidth="1"/>
  </cols>
  <sheetData>
    <row r="3" spans="2:4" x14ac:dyDescent="0.35">
      <c r="B3" s="22" t="s">
        <v>275</v>
      </c>
      <c r="C3" t="s">
        <v>281</v>
      </c>
      <c r="D3" t="s">
        <v>274</v>
      </c>
    </row>
    <row r="4" spans="2:4" x14ac:dyDescent="0.35">
      <c r="B4" s="31" t="s">
        <v>12</v>
      </c>
      <c r="C4" s="32">
        <v>4.2272727272727275</v>
      </c>
      <c r="D4" s="32">
        <v>7.5909090909090908</v>
      </c>
    </row>
    <row r="5" spans="2:4" x14ac:dyDescent="0.35">
      <c r="B5" s="31" t="s">
        <v>22</v>
      </c>
      <c r="C5" s="32">
        <v>4.2</v>
      </c>
      <c r="D5" s="32">
        <v>7.4571428571428573</v>
      </c>
    </row>
    <row r="6" spans="2:4" x14ac:dyDescent="0.35">
      <c r="B6" s="31" t="s">
        <v>75</v>
      </c>
      <c r="C6" s="32">
        <v>3.8545454545454549</v>
      </c>
      <c r="D6" s="32">
        <v>7.7454545454545469</v>
      </c>
    </row>
    <row r="7" spans="2:4" x14ac:dyDescent="0.35">
      <c r="B7" s="31" t="s">
        <v>225</v>
      </c>
      <c r="C7" s="32">
        <v>4.375</v>
      </c>
      <c r="D7" s="32">
        <v>7.9</v>
      </c>
    </row>
    <row r="8" spans="2:4" x14ac:dyDescent="0.35">
      <c r="B8" s="31" t="s">
        <v>29</v>
      </c>
      <c r="C8" s="32">
        <v>3.8450000000000002</v>
      </c>
      <c r="D8" s="32">
        <v>7.160000000000001</v>
      </c>
    </row>
    <row r="9" spans="2:4" x14ac:dyDescent="0.35">
      <c r="B9" s="31" t="s">
        <v>52</v>
      </c>
      <c r="C9" s="32">
        <v>4.6833333333333336</v>
      </c>
      <c r="D9" s="32">
        <v>7.333333333333333</v>
      </c>
    </row>
    <row r="10" spans="2:4" x14ac:dyDescent="0.35">
      <c r="B10" s="31" t="s">
        <v>63</v>
      </c>
      <c r="C10" s="32">
        <v>4.7428571428571429</v>
      </c>
      <c r="D10" s="32">
        <v>7.128571428571429</v>
      </c>
    </row>
    <row r="11" spans="2:4" x14ac:dyDescent="0.35">
      <c r="B11" s="31" t="s">
        <v>37</v>
      </c>
      <c r="C11" s="32">
        <v>4.1909090909090905</v>
      </c>
      <c r="D11" s="32">
        <v>7.745454545454546</v>
      </c>
    </row>
    <row r="12" spans="2:4" x14ac:dyDescent="0.35">
      <c r="B12" s="31" t="s">
        <v>284</v>
      </c>
      <c r="C12" s="32">
        <v>4.2686666666666664</v>
      </c>
      <c r="D12" s="32">
        <v>7.4573333333333345</v>
      </c>
    </row>
    <row r="14" spans="2:4" ht="15" thickBot="1" x14ac:dyDescent="0.4"/>
    <row r="15" spans="2:4" ht="14.5" customHeight="1" thickTop="1" x14ac:dyDescent="0.35">
      <c r="B15" s="42" t="s">
        <v>282</v>
      </c>
      <c r="C15" s="43"/>
      <c r="D15" s="44"/>
    </row>
    <row r="16" spans="2:4" x14ac:dyDescent="0.35">
      <c r="B16" s="45"/>
      <c r="C16" s="46"/>
      <c r="D16" s="47"/>
    </row>
    <row r="17" spans="2:4" x14ac:dyDescent="0.35">
      <c r="B17" s="45"/>
      <c r="C17" s="46"/>
      <c r="D17" s="47"/>
    </row>
    <row r="18" spans="2:4" ht="15" thickBot="1" x14ac:dyDescent="0.4">
      <c r="B18" s="48"/>
      <c r="C18" s="49"/>
      <c r="D18" s="50"/>
    </row>
    <row r="19" spans="2:4" ht="15" thickTop="1" x14ac:dyDescent="0.35"/>
  </sheetData>
  <mergeCells count="1">
    <mergeCell ref="B15:D18"/>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CF826-DB18-4AD3-90D0-253CFEF5CC25}">
  <sheetPr filterMode="1"/>
  <dimension ref="A1:J76"/>
  <sheetViews>
    <sheetView workbookViewId="0">
      <selection activeCell="L5" sqref="L5"/>
    </sheetView>
  </sheetViews>
  <sheetFormatPr defaultRowHeight="14.5" x14ac:dyDescent="0.35"/>
  <cols>
    <col min="2" max="2" width="20.54296875" customWidth="1"/>
    <col min="3" max="3" width="20.81640625" customWidth="1"/>
    <col min="6" max="6" width="16" customWidth="1"/>
  </cols>
  <sheetData>
    <row r="1" spans="1:10" ht="36" x14ac:dyDescent="0.35">
      <c r="A1" s="1" t="s">
        <v>0</v>
      </c>
      <c r="B1" s="1" t="s">
        <v>1</v>
      </c>
      <c r="C1" s="1" t="s">
        <v>2</v>
      </c>
      <c r="D1" s="2" t="s">
        <v>3</v>
      </c>
      <c r="E1" s="2" t="s">
        <v>4</v>
      </c>
      <c r="F1" s="1" t="s">
        <v>5</v>
      </c>
      <c r="G1" s="1" t="s">
        <v>6</v>
      </c>
      <c r="H1" s="2" t="s">
        <v>7</v>
      </c>
      <c r="I1" s="2" t="s">
        <v>253</v>
      </c>
      <c r="J1" s="2" t="s">
        <v>254</v>
      </c>
    </row>
    <row r="2" spans="1:10" ht="24" hidden="1" x14ac:dyDescent="0.35">
      <c r="A2" s="3" t="s">
        <v>85</v>
      </c>
      <c r="B2" s="3" t="s">
        <v>86</v>
      </c>
      <c r="C2" s="4" t="s">
        <v>87</v>
      </c>
      <c r="D2" s="5" t="s">
        <v>88</v>
      </c>
      <c r="E2" s="5">
        <v>4</v>
      </c>
      <c r="F2" s="3" t="s">
        <v>12</v>
      </c>
      <c r="G2" s="6">
        <v>3.25</v>
      </c>
      <c r="H2" s="6">
        <v>9.3000000000000007</v>
      </c>
      <c r="I2" s="6">
        <v>17</v>
      </c>
      <c r="J2" s="6">
        <v>21</v>
      </c>
    </row>
    <row r="3" spans="1:10" ht="24" hidden="1" x14ac:dyDescent="0.35">
      <c r="A3" s="3" t="s">
        <v>89</v>
      </c>
      <c r="B3" s="3" t="s">
        <v>86</v>
      </c>
      <c r="C3" s="4" t="s">
        <v>90</v>
      </c>
      <c r="D3" s="5" t="s">
        <v>88</v>
      </c>
      <c r="E3" s="5">
        <v>4</v>
      </c>
      <c r="F3" s="3" t="s">
        <v>12</v>
      </c>
      <c r="G3" s="6">
        <v>3.25</v>
      </c>
      <c r="H3" s="6">
        <v>5.2</v>
      </c>
      <c r="I3" s="6">
        <v>64</v>
      </c>
      <c r="J3" s="6">
        <v>149</v>
      </c>
    </row>
    <row r="4" spans="1:10" ht="24" x14ac:dyDescent="0.35">
      <c r="A4" s="3" t="s">
        <v>190</v>
      </c>
      <c r="B4" s="3" t="s">
        <v>191</v>
      </c>
      <c r="C4" s="4" t="s">
        <v>192</v>
      </c>
      <c r="D4" s="5" t="s">
        <v>193</v>
      </c>
      <c r="E4" s="5">
        <v>4</v>
      </c>
      <c r="F4" s="3" t="s">
        <v>12</v>
      </c>
      <c r="G4" s="6">
        <v>5.4</v>
      </c>
      <c r="H4" s="6">
        <v>9</v>
      </c>
      <c r="I4" s="6">
        <v>60</v>
      </c>
      <c r="J4" s="6">
        <v>50</v>
      </c>
    </row>
    <row r="5" spans="1:10" ht="48" x14ac:dyDescent="0.35">
      <c r="A5" s="3" t="s">
        <v>194</v>
      </c>
      <c r="B5" s="3" t="s">
        <v>191</v>
      </c>
      <c r="C5" s="4" t="s">
        <v>195</v>
      </c>
      <c r="D5" s="5" t="s">
        <v>193</v>
      </c>
      <c r="E5" s="5">
        <v>4</v>
      </c>
      <c r="F5" s="3" t="s">
        <v>12</v>
      </c>
      <c r="G5" s="6">
        <v>5.4</v>
      </c>
      <c r="H5" s="6">
        <v>9.1999999999999993</v>
      </c>
      <c r="I5" s="6">
        <v>41</v>
      </c>
      <c r="J5" s="6">
        <v>130</v>
      </c>
    </row>
    <row r="6" spans="1:10" ht="24" x14ac:dyDescent="0.35">
      <c r="A6" s="3" t="s">
        <v>132</v>
      </c>
      <c r="B6" s="3" t="s">
        <v>133</v>
      </c>
      <c r="C6" s="4" t="s">
        <v>134</v>
      </c>
      <c r="D6" s="5" t="s">
        <v>135</v>
      </c>
      <c r="E6" s="5">
        <v>4</v>
      </c>
      <c r="F6" s="3" t="s">
        <v>12</v>
      </c>
      <c r="G6" s="6">
        <v>3.25</v>
      </c>
      <c r="H6" s="6">
        <v>5.5</v>
      </c>
      <c r="I6" s="6">
        <v>21</v>
      </c>
      <c r="J6" s="6">
        <v>29</v>
      </c>
    </row>
    <row r="7" spans="1:10" hidden="1" x14ac:dyDescent="0.35">
      <c r="A7" s="3" t="s">
        <v>91</v>
      </c>
      <c r="B7" s="3" t="s">
        <v>92</v>
      </c>
      <c r="C7" s="4" t="s">
        <v>93</v>
      </c>
      <c r="D7" s="5" t="s">
        <v>88</v>
      </c>
      <c r="E7" s="5">
        <v>5</v>
      </c>
      <c r="F7" s="3" t="s">
        <v>12</v>
      </c>
      <c r="G7" s="6">
        <v>3.25</v>
      </c>
      <c r="H7" s="6">
        <v>9.1</v>
      </c>
      <c r="I7" s="6">
        <v>2</v>
      </c>
      <c r="J7" s="6">
        <v>89</v>
      </c>
    </row>
    <row r="8" spans="1:10" ht="60" hidden="1" x14ac:dyDescent="0.35">
      <c r="A8" s="3" t="s">
        <v>8</v>
      </c>
      <c r="B8" s="3" t="s">
        <v>9</v>
      </c>
      <c r="C8" s="4" t="s">
        <v>10</v>
      </c>
      <c r="D8" s="5" t="s">
        <v>11</v>
      </c>
      <c r="E8" s="5">
        <v>5</v>
      </c>
      <c r="F8" s="3" t="s">
        <v>12</v>
      </c>
      <c r="G8" s="6">
        <v>3.25</v>
      </c>
      <c r="H8" s="6">
        <v>6.8</v>
      </c>
      <c r="I8" s="6">
        <v>42</v>
      </c>
      <c r="J8" s="6">
        <v>162</v>
      </c>
    </row>
    <row r="9" spans="1:10" ht="48" hidden="1" x14ac:dyDescent="0.35">
      <c r="A9" s="3" t="s">
        <v>13</v>
      </c>
      <c r="B9" s="3" t="s">
        <v>14</v>
      </c>
      <c r="C9" s="4" t="s">
        <v>15</v>
      </c>
      <c r="D9" s="5" t="s">
        <v>11</v>
      </c>
      <c r="E9" s="5">
        <v>5</v>
      </c>
      <c r="F9" s="3" t="s">
        <v>12</v>
      </c>
      <c r="G9" s="6">
        <v>5.6</v>
      </c>
      <c r="H9" s="6">
        <v>8.5</v>
      </c>
      <c r="I9" s="6">
        <v>53</v>
      </c>
      <c r="J9" s="6">
        <v>53</v>
      </c>
    </row>
    <row r="10" spans="1:10" ht="36" hidden="1" x14ac:dyDescent="0.35">
      <c r="A10" s="3" t="s">
        <v>154</v>
      </c>
      <c r="B10" s="3" t="s">
        <v>155</v>
      </c>
      <c r="C10" s="4" t="s">
        <v>156</v>
      </c>
      <c r="D10" s="5" t="s">
        <v>157</v>
      </c>
      <c r="E10" s="5">
        <v>6</v>
      </c>
      <c r="F10" s="3" t="s">
        <v>12</v>
      </c>
      <c r="G10" s="6">
        <v>5.2</v>
      </c>
      <c r="H10" s="6">
        <v>5.4</v>
      </c>
      <c r="I10" s="6">
        <v>90</v>
      </c>
      <c r="J10" s="6">
        <v>131</v>
      </c>
    </row>
    <row r="11" spans="1:10" ht="24" hidden="1" x14ac:dyDescent="0.35">
      <c r="A11" s="3" t="s">
        <v>186</v>
      </c>
      <c r="B11" s="3" t="s">
        <v>187</v>
      </c>
      <c r="C11" s="4" t="s">
        <v>188</v>
      </c>
      <c r="D11" s="5" t="s">
        <v>189</v>
      </c>
      <c r="E11" s="5">
        <v>6</v>
      </c>
      <c r="F11" s="3" t="s">
        <v>12</v>
      </c>
      <c r="G11" s="6">
        <v>3.25</v>
      </c>
      <c r="H11" s="6">
        <v>6.4</v>
      </c>
      <c r="I11" s="6">
        <v>61</v>
      </c>
      <c r="J11" s="6">
        <v>63</v>
      </c>
    </row>
    <row r="12" spans="1:10" ht="24" hidden="1" x14ac:dyDescent="0.35">
      <c r="A12" s="3" t="s">
        <v>16</v>
      </c>
      <c r="B12" s="3" t="s">
        <v>17</v>
      </c>
      <c r="C12" s="4" t="s">
        <v>18</v>
      </c>
      <c r="D12" s="5" t="s">
        <v>11</v>
      </c>
      <c r="E12" s="5">
        <v>6</v>
      </c>
      <c r="F12" s="3" t="s">
        <v>12</v>
      </c>
      <c r="G12" s="6">
        <v>5.4</v>
      </c>
      <c r="H12" s="6">
        <v>9.1</v>
      </c>
      <c r="I12" s="6">
        <v>99</v>
      </c>
      <c r="J12" s="6">
        <v>72</v>
      </c>
    </row>
    <row r="13" spans="1:10" hidden="1" x14ac:dyDescent="0.35">
      <c r="A13" s="3" t="s">
        <v>19</v>
      </c>
      <c r="B13" s="3" t="s">
        <v>20</v>
      </c>
      <c r="C13" s="4" t="s">
        <v>21</v>
      </c>
      <c r="D13" s="5" t="s">
        <v>11</v>
      </c>
      <c r="E13" s="5">
        <v>5</v>
      </c>
      <c r="F13" s="3" t="s">
        <v>22</v>
      </c>
      <c r="G13" s="6">
        <v>3.25</v>
      </c>
      <c r="H13" s="6">
        <v>9.6999999999999993</v>
      </c>
      <c r="I13" s="6">
        <v>64</v>
      </c>
      <c r="J13" s="6">
        <v>137</v>
      </c>
    </row>
    <row r="14" spans="1:10" hidden="1" x14ac:dyDescent="0.35">
      <c r="A14" s="3" t="s">
        <v>94</v>
      </c>
      <c r="B14" s="3" t="s">
        <v>95</v>
      </c>
      <c r="C14" s="4" t="s">
        <v>96</v>
      </c>
      <c r="D14" s="5" t="s">
        <v>88</v>
      </c>
      <c r="E14" s="5">
        <v>5</v>
      </c>
      <c r="F14" s="3" t="s">
        <v>22</v>
      </c>
      <c r="G14" s="6">
        <v>3.25</v>
      </c>
      <c r="H14" s="6">
        <v>6.3</v>
      </c>
      <c r="I14" s="6">
        <v>64</v>
      </c>
      <c r="J14" s="6">
        <v>18</v>
      </c>
    </row>
    <row r="15" spans="1:10" ht="48" x14ac:dyDescent="0.35">
      <c r="A15" s="3" t="s">
        <v>136</v>
      </c>
      <c r="B15" s="3" t="s">
        <v>137</v>
      </c>
      <c r="C15" s="4" t="s">
        <v>138</v>
      </c>
      <c r="D15" s="5" t="s">
        <v>135</v>
      </c>
      <c r="E15" s="5">
        <v>5</v>
      </c>
      <c r="F15" s="3" t="s">
        <v>22</v>
      </c>
      <c r="G15" s="6">
        <v>5.5</v>
      </c>
      <c r="H15" s="6">
        <v>6.6</v>
      </c>
      <c r="I15" s="6">
        <v>54</v>
      </c>
      <c r="J15" s="6">
        <v>185</v>
      </c>
    </row>
    <row r="16" spans="1:10" ht="24" hidden="1" x14ac:dyDescent="0.35">
      <c r="A16" s="3" t="s">
        <v>56</v>
      </c>
      <c r="B16" s="3" t="s">
        <v>57</v>
      </c>
      <c r="C16" s="4" t="s">
        <v>58</v>
      </c>
      <c r="D16" s="5" t="s">
        <v>59</v>
      </c>
      <c r="E16" s="5">
        <v>5</v>
      </c>
      <c r="F16" s="3" t="s">
        <v>22</v>
      </c>
      <c r="G16" s="6">
        <v>3.25</v>
      </c>
      <c r="H16" s="6">
        <v>9.5</v>
      </c>
      <c r="I16" s="6">
        <v>73</v>
      </c>
      <c r="J16" s="6">
        <v>55</v>
      </c>
    </row>
    <row r="17" spans="1:10" ht="24" x14ac:dyDescent="0.35">
      <c r="A17" s="3" t="s">
        <v>139</v>
      </c>
      <c r="B17" s="3" t="s">
        <v>140</v>
      </c>
      <c r="C17" s="4" t="s">
        <v>141</v>
      </c>
      <c r="D17" s="5" t="s">
        <v>135</v>
      </c>
      <c r="E17" s="5">
        <v>6</v>
      </c>
      <c r="F17" s="3" t="s">
        <v>22</v>
      </c>
      <c r="G17" s="6">
        <v>3.25</v>
      </c>
      <c r="H17" s="6">
        <v>6.3</v>
      </c>
      <c r="I17" s="6">
        <v>31</v>
      </c>
      <c r="J17" s="6">
        <v>62</v>
      </c>
    </row>
    <row r="18" spans="1:10" hidden="1" x14ac:dyDescent="0.35">
      <c r="A18" s="3" t="s">
        <v>67</v>
      </c>
      <c r="B18" s="3" t="s">
        <v>68</v>
      </c>
      <c r="C18" s="4" t="s">
        <v>69</v>
      </c>
      <c r="D18" s="5" t="s">
        <v>70</v>
      </c>
      <c r="E18" s="5">
        <v>6</v>
      </c>
      <c r="F18" s="3" t="s">
        <v>22</v>
      </c>
      <c r="G18" s="6">
        <v>5.3</v>
      </c>
      <c r="H18" s="6">
        <v>5.7</v>
      </c>
      <c r="I18" s="6">
        <v>2</v>
      </c>
      <c r="J18" s="6">
        <v>73</v>
      </c>
    </row>
    <row r="19" spans="1:10" ht="24" hidden="1" x14ac:dyDescent="0.35">
      <c r="A19" s="3" t="s">
        <v>23</v>
      </c>
      <c r="B19" s="3" t="s">
        <v>24</v>
      </c>
      <c r="C19" s="4" t="s">
        <v>25</v>
      </c>
      <c r="D19" s="5" t="s">
        <v>11</v>
      </c>
      <c r="E19" s="5">
        <v>6</v>
      </c>
      <c r="F19" s="3" t="s">
        <v>22</v>
      </c>
      <c r="G19" s="6">
        <v>5.6</v>
      </c>
      <c r="H19" s="6">
        <v>8.1</v>
      </c>
      <c r="I19" s="6">
        <v>75</v>
      </c>
      <c r="J19" s="6">
        <v>123</v>
      </c>
    </row>
    <row r="20" spans="1:10" hidden="1" x14ac:dyDescent="0.35">
      <c r="A20" s="3" t="s">
        <v>158</v>
      </c>
      <c r="B20" s="3" t="s">
        <v>155</v>
      </c>
      <c r="C20" s="4" t="s">
        <v>159</v>
      </c>
      <c r="D20" s="5" t="s">
        <v>157</v>
      </c>
      <c r="E20" s="5">
        <v>2</v>
      </c>
      <c r="F20" s="3" t="s">
        <v>75</v>
      </c>
      <c r="G20" s="6">
        <v>3.25</v>
      </c>
      <c r="H20" s="6">
        <v>8.6</v>
      </c>
      <c r="I20" s="6">
        <v>1</v>
      </c>
      <c r="J20" s="6">
        <v>220</v>
      </c>
    </row>
    <row r="21" spans="1:10" ht="24" hidden="1" x14ac:dyDescent="0.35">
      <c r="A21" s="3" t="s">
        <v>160</v>
      </c>
      <c r="B21" s="3" t="s">
        <v>155</v>
      </c>
      <c r="C21" s="4" t="s">
        <v>161</v>
      </c>
      <c r="D21" s="5" t="s">
        <v>157</v>
      </c>
      <c r="E21" s="5">
        <v>2</v>
      </c>
      <c r="F21" s="3" t="s">
        <v>75</v>
      </c>
      <c r="G21" s="6">
        <v>3.25</v>
      </c>
      <c r="H21" s="6">
        <v>8.6</v>
      </c>
      <c r="I21" s="6">
        <v>26</v>
      </c>
      <c r="J21" s="6">
        <v>184</v>
      </c>
    </row>
    <row r="22" spans="1:10" ht="60" hidden="1" x14ac:dyDescent="0.35">
      <c r="A22" s="3" t="s">
        <v>119</v>
      </c>
      <c r="B22" s="3" t="s">
        <v>120</v>
      </c>
      <c r="C22" s="4" t="s">
        <v>121</v>
      </c>
      <c r="D22" s="5" t="s">
        <v>122</v>
      </c>
      <c r="E22" s="5">
        <v>4</v>
      </c>
      <c r="F22" s="3" t="s">
        <v>75</v>
      </c>
      <c r="G22" s="6">
        <v>3.25</v>
      </c>
      <c r="H22" s="6">
        <v>9.4</v>
      </c>
      <c r="I22" s="6">
        <v>7</v>
      </c>
      <c r="J22" s="6">
        <v>47</v>
      </c>
    </row>
    <row r="23" spans="1:10" ht="24" hidden="1" x14ac:dyDescent="0.35">
      <c r="A23" s="3" t="s">
        <v>215</v>
      </c>
      <c r="B23" s="3" t="s">
        <v>216</v>
      </c>
      <c r="C23" s="4" t="s">
        <v>217</v>
      </c>
      <c r="D23" s="5" t="s">
        <v>218</v>
      </c>
      <c r="E23" s="5">
        <v>4</v>
      </c>
      <c r="F23" s="3" t="s">
        <v>75</v>
      </c>
      <c r="G23" s="6">
        <v>3.25</v>
      </c>
      <c r="H23" s="6">
        <v>7.2</v>
      </c>
      <c r="I23" s="6">
        <v>42</v>
      </c>
      <c r="J23" s="6">
        <v>17</v>
      </c>
    </row>
    <row r="24" spans="1:10" ht="24" hidden="1" x14ac:dyDescent="0.35">
      <c r="A24" s="3" t="s">
        <v>71</v>
      </c>
      <c r="B24" s="3" t="s">
        <v>72</v>
      </c>
      <c r="C24" s="4" t="s">
        <v>73</v>
      </c>
      <c r="D24" s="5" t="s">
        <v>74</v>
      </c>
      <c r="E24" s="5">
        <v>4</v>
      </c>
      <c r="F24" s="3" t="s">
        <v>75</v>
      </c>
      <c r="G24" s="6">
        <v>5.6</v>
      </c>
      <c r="H24" s="6">
        <v>7.8</v>
      </c>
      <c r="I24" s="6">
        <v>30</v>
      </c>
      <c r="J24" s="6">
        <v>130</v>
      </c>
    </row>
    <row r="25" spans="1:10" ht="24" hidden="1" x14ac:dyDescent="0.35">
      <c r="A25" s="3" t="s">
        <v>76</v>
      </c>
      <c r="B25" s="3" t="s">
        <v>77</v>
      </c>
      <c r="C25" s="4" t="s">
        <v>78</v>
      </c>
      <c r="D25" s="5" t="s">
        <v>74</v>
      </c>
      <c r="E25" s="5">
        <v>5</v>
      </c>
      <c r="F25" s="3" t="s">
        <v>75</v>
      </c>
      <c r="G25" s="6">
        <v>3.25</v>
      </c>
      <c r="H25" s="6">
        <v>5.5</v>
      </c>
      <c r="I25" s="6">
        <v>86</v>
      </c>
      <c r="J25" s="6">
        <v>63</v>
      </c>
    </row>
    <row r="26" spans="1:10" ht="24" hidden="1" x14ac:dyDescent="0.35">
      <c r="A26" s="3" t="s">
        <v>123</v>
      </c>
      <c r="B26" s="3" t="s">
        <v>124</v>
      </c>
      <c r="C26" s="4" t="s">
        <v>125</v>
      </c>
      <c r="D26" s="5" t="s">
        <v>122</v>
      </c>
      <c r="E26" s="5">
        <v>5</v>
      </c>
      <c r="F26" s="3" t="s">
        <v>75</v>
      </c>
      <c r="G26" s="6">
        <v>3.25</v>
      </c>
      <c r="H26" s="6">
        <v>8.6</v>
      </c>
      <c r="I26" s="6">
        <v>36</v>
      </c>
      <c r="J26" s="6">
        <v>36</v>
      </c>
    </row>
    <row r="27" spans="1:10" ht="24" hidden="1" x14ac:dyDescent="0.35">
      <c r="A27" s="3" t="s">
        <v>219</v>
      </c>
      <c r="B27" s="3" t="s">
        <v>108</v>
      </c>
      <c r="C27" s="4" t="s">
        <v>220</v>
      </c>
      <c r="D27" s="5" t="s">
        <v>218</v>
      </c>
      <c r="E27" s="5">
        <v>5</v>
      </c>
      <c r="F27" s="3" t="s">
        <v>75</v>
      </c>
      <c r="G27" s="6">
        <v>3.25</v>
      </c>
      <c r="H27" s="6">
        <v>6.6</v>
      </c>
      <c r="I27" s="6">
        <v>98</v>
      </c>
      <c r="J27" s="6">
        <v>111</v>
      </c>
    </row>
    <row r="28" spans="1:10" ht="36" hidden="1" x14ac:dyDescent="0.35">
      <c r="A28" s="3" t="s">
        <v>103</v>
      </c>
      <c r="B28" s="3" t="s">
        <v>104</v>
      </c>
      <c r="C28" s="4" t="s">
        <v>105</v>
      </c>
      <c r="D28" s="5" t="s">
        <v>106</v>
      </c>
      <c r="E28" s="5">
        <v>5</v>
      </c>
      <c r="F28" s="3" t="s">
        <v>75</v>
      </c>
      <c r="G28" s="6">
        <v>3.25</v>
      </c>
      <c r="H28" s="6">
        <v>6.8</v>
      </c>
      <c r="I28" s="6">
        <v>91</v>
      </c>
      <c r="J28" s="6">
        <v>72</v>
      </c>
    </row>
    <row r="29" spans="1:10" ht="72" hidden="1" x14ac:dyDescent="0.35">
      <c r="A29" s="3" t="s">
        <v>235</v>
      </c>
      <c r="B29" s="3" t="s">
        <v>236</v>
      </c>
      <c r="C29" s="4" t="s">
        <v>237</v>
      </c>
      <c r="D29" s="5" t="s">
        <v>238</v>
      </c>
      <c r="E29" s="5">
        <v>6</v>
      </c>
      <c r="F29" s="3" t="s">
        <v>75</v>
      </c>
      <c r="G29" s="6">
        <v>5.2</v>
      </c>
      <c r="H29" s="6">
        <v>9.4</v>
      </c>
      <c r="I29" s="6">
        <v>70</v>
      </c>
      <c r="J29" s="6">
        <v>68</v>
      </c>
    </row>
    <row r="30" spans="1:10" ht="48" hidden="1" x14ac:dyDescent="0.35">
      <c r="A30" s="3" t="s">
        <v>107</v>
      </c>
      <c r="B30" s="3" t="s">
        <v>108</v>
      </c>
      <c r="C30" s="4" t="s">
        <v>109</v>
      </c>
      <c r="D30" s="5" t="s">
        <v>106</v>
      </c>
      <c r="E30" s="5">
        <v>7</v>
      </c>
      <c r="F30" s="3" t="s">
        <v>75</v>
      </c>
      <c r="G30" s="6">
        <v>5.6</v>
      </c>
      <c r="H30" s="6">
        <v>6.7</v>
      </c>
      <c r="I30" s="6">
        <v>74</v>
      </c>
      <c r="J30" s="6">
        <v>23</v>
      </c>
    </row>
    <row r="31" spans="1:10" ht="24" hidden="1" x14ac:dyDescent="0.35">
      <c r="A31" s="3" t="s">
        <v>142</v>
      </c>
      <c r="B31" s="3" t="s">
        <v>143</v>
      </c>
      <c r="C31" s="4" t="s">
        <v>144</v>
      </c>
      <c r="D31" s="5" t="s">
        <v>135</v>
      </c>
      <c r="E31" s="5">
        <v>3</v>
      </c>
      <c r="F31" s="3" t="s">
        <v>29</v>
      </c>
      <c r="G31" s="6">
        <v>5.0999999999999996</v>
      </c>
      <c r="H31" s="6">
        <v>9.9</v>
      </c>
      <c r="I31" s="6">
        <v>85</v>
      </c>
      <c r="J31" s="6">
        <v>94</v>
      </c>
    </row>
    <row r="32" spans="1:10" ht="36" hidden="1" x14ac:dyDescent="0.35">
      <c r="A32" s="3" t="s">
        <v>145</v>
      </c>
      <c r="B32" s="3" t="s">
        <v>146</v>
      </c>
      <c r="C32" s="4" t="s">
        <v>147</v>
      </c>
      <c r="D32" s="5" t="s">
        <v>135</v>
      </c>
      <c r="E32" s="5">
        <v>3</v>
      </c>
      <c r="F32" s="3" t="s">
        <v>29</v>
      </c>
      <c r="G32" s="6">
        <v>3.25</v>
      </c>
      <c r="H32" s="6">
        <v>7.7</v>
      </c>
      <c r="I32" s="6">
        <v>70</v>
      </c>
      <c r="J32" s="6">
        <v>220</v>
      </c>
    </row>
    <row r="33" spans="1:10" ht="48" hidden="1" x14ac:dyDescent="0.35">
      <c r="A33" s="3" t="s">
        <v>26</v>
      </c>
      <c r="B33" s="3" t="s">
        <v>27</v>
      </c>
      <c r="C33" s="4" t="s">
        <v>28</v>
      </c>
      <c r="D33" s="5" t="s">
        <v>11</v>
      </c>
      <c r="E33" s="5">
        <v>4</v>
      </c>
      <c r="F33" s="3" t="s">
        <v>29</v>
      </c>
      <c r="G33" s="6">
        <v>5.5</v>
      </c>
      <c r="H33" s="6">
        <v>6.5</v>
      </c>
      <c r="I33" s="6">
        <v>13</v>
      </c>
      <c r="J33" s="6">
        <v>204</v>
      </c>
    </row>
    <row r="34" spans="1:10" ht="36" hidden="1" x14ac:dyDescent="0.35">
      <c r="A34" s="3" t="s">
        <v>110</v>
      </c>
      <c r="B34" s="3" t="s">
        <v>111</v>
      </c>
      <c r="C34" s="4" t="s">
        <v>112</v>
      </c>
      <c r="D34" s="5" t="s">
        <v>106</v>
      </c>
      <c r="E34" s="5">
        <v>4</v>
      </c>
      <c r="F34" s="3" t="s">
        <v>29</v>
      </c>
      <c r="G34" s="6">
        <v>3.25</v>
      </c>
      <c r="H34" s="6">
        <v>8.1</v>
      </c>
      <c r="I34" s="6">
        <v>13</v>
      </c>
      <c r="J34" s="6">
        <v>65</v>
      </c>
    </row>
    <row r="35" spans="1:10" hidden="1" x14ac:dyDescent="0.35">
      <c r="A35" s="3" t="s">
        <v>113</v>
      </c>
      <c r="B35" s="3" t="s">
        <v>114</v>
      </c>
      <c r="C35" s="4" t="s">
        <v>115</v>
      </c>
      <c r="D35" s="5" t="s">
        <v>106</v>
      </c>
      <c r="E35" s="5">
        <v>4</v>
      </c>
      <c r="F35" s="3" t="s">
        <v>29</v>
      </c>
      <c r="G35" s="6">
        <v>5.0999999999999996</v>
      </c>
      <c r="H35" s="6">
        <v>5.2</v>
      </c>
      <c r="I35" s="6">
        <v>94</v>
      </c>
      <c r="J35" s="6">
        <v>58</v>
      </c>
    </row>
    <row r="36" spans="1:10" hidden="1" x14ac:dyDescent="0.35">
      <c r="A36" s="3" t="s">
        <v>41</v>
      </c>
      <c r="B36" s="3" t="s">
        <v>42</v>
      </c>
      <c r="C36" s="4" t="s">
        <v>43</v>
      </c>
      <c r="D36" s="5" t="s">
        <v>44</v>
      </c>
      <c r="E36" s="5">
        <v>4</v>
      </c>
      <c r="F36" s="3" t="s">
        <v>29</v>
      </c>
      <c r="G36" s="6">
        <v>3.25</v>
      </c>
      <c r="H36" s="6">
        <v>6.1</v>
      </c>
      <c r="I36" s="6">
        <v>37</v>
      </c>
      <c r="J36" s="6">
        <v>14</v>
      </c>
    </row>
    <row r="37" spans="1:10" hidden="1" x14ac:dyDescent="0.35">
      <c r="A37" s="3" t="s">
        <v>30</v>
      </c>
      <c r="B37" s="3" t="s">
        <v>31</v>
      </c>
      <c r="C37" s="4" t="s">
        <v>32</v>
      </c>
      <c r="D37" s="5" t="s">
        <v>11</v>
      </c>
      <c r="E37" s="5">
        <v>5</v>
      </c>
      <c r="F37" s="3" t="s">
        <v>29</v>
      </c>
      <c r="G37" s="6">
        <v>3.25</v>
      </c>
      <c r="H37" s="6">
        <v>5.4</v>
      </c>
      <c r="I37" s="6">
        <v>55</v>
      </c>
      <c r="J37" s="6">
        <v>166</v>
      </c>
    </row>
    <row r="38" spans="1:10" ht="108" hidden="1" x14ac:dyDescent="0.35">
      <c r="A38" s="3" t="s">
        <v>162</v>
      </c>
      <c r="B38" s="3" t="s">
        <v>163</v>
      </c>
      <c r="C38" s="4" t="s">
        <v>164</v>
      </c>
      <c r="D38" s="5" t="s">
        <v>157</v>
      </c>
      <c r="E38" s="5">
        <v>5</v>
      </c>
      <c r="F38" s="3" t="s">
        <v>29</v>
      </c>
      <c r="G38" s="6">
        <v>3.25</v>
      </c>
      <c r="H38" s="6">
        <v>5.2</v>
      </c>
      <c r="I38" s="6">
        <v>91</v>
      </c>
      <c r="J38" s="6">
        <v>156</v>
      </c>
    </row>
    <row r="39" spans="1:10" ht="24" hidden="1" x14ac:dyDescent="0.35">
      <c r="A39" s="3" t="s">
        <v>165</v>
      </c>
      <c r="B39" s="3" t="s">
        <v>166</v>
      </c>
      <c r="C39" s="4" t="s">
        <v>167</v>
      </c>
      <c r="D39" s="5" t="s">
        <v>157</v>
      </c>
      <c r="E39" s="5">
        <v>5</v>
      </c>
      <c r="F39" s="3" t="s">
        <v>29</v>
      </c>
      <c r="G39" s="6">
        <v>3.25</v>
      </c>
      <c r="H39" s="6">
        <v>7.8</v>
      </c>
      <c r="I39" s="6">
        <v>96</v>
      </c>
      <c r="J39" s="6">
        <v>66</v>
      </c>
    </row>
    <row r="40" spans="1:10" hidden="1" x14ac:dyDescent="0.35">
      <c r="A40" s="3" t="s">
        <v>45</v>
      </c>
      <c r="B40" s="3" t="s">
        <v>46</v>
      </c>
      <c r="C40" s="4" t="s">
        <v>47</v>
      </c>
      <c r="D40" s="5" t="s">
        <v>44</v>
      </c>
      <c r="E40" s="5">
        <v>5</v>
      </c>
      <c r="F40" s="3" t="s">
        <v>29</v>
      </c>
      <c r="G40" s="6">
        <v>3.25</v>
      </c>
      <c r="H40" s="6">
        <v>9.6999999999999993</v>
      </c>
      <c r="I40" s="6">
        <v>91</v>
      </c>
      <c r="J40" s="6">
        <v>81</v>
      </c>
    </row>
    <row r="41" spans="1:10" ht="24" hidden="1" x14ac:dyDescent="0.35">
      <c r="A41" s="3" t="s">
        <v>221</v>
      </c>
      <c r="B41" s="3" t="s">
        <v>222</v>
      </c>
      <c r="C41" s="4" t="s">
        <v>223</v>
      </c>
      <c r="D41" s="5" t="s">
        <v>224</v>
      </c>
      <c r="E41" s="5">
        <v>4</v>
      </c>
      <c r="F41" s="3" t="s">
        <v>225</v>
      </c>
      <c r="G41" s="6">
        <v>3.25</v>
      </c>
      <c r="H41" s="6">
        <v>7.3</v>
      </c>
      <c r="I41" s="6">
        <v>30</v>
      </c>
      <c r="J41" s="6">
        <v>66</v>
      </c>
    </row>
    <row r="42" spans="1:10" ht="48" hidden="1" x14ac:dyDescent="0.35">
      <c r="A42" s="3" t="s">
        <v>226</v>
      </c>
      <c r="B42" s="3" t="s">
        <v>227</v>
      </c>
      <c r="C42" s="4" t="s">
        <v>228</v>
      </c>
      <c r="D42" s="5" t="s">
        <v>224</v>
      </c>
      <c r="E42" s="5">
        <v>5</v>
      </c>
      <c r="F42" s="3" t="s">
        <v>225</v>
      </c>
      <c r="G42" s="6">
        <v>5.5</v>
      </c>
      <c r="H42" s="6">
        <v>8.5</v>
      </c>
      <c r="I42" s="6">
        <v>15</v>
      </c>
      <c r="J42" s="6">
        <v>192</v>
      </c>
    </row>
    <row r="43" spans="1:10" hidden="1" x14ac:dyDescent="0.35">
      <c r="A43" s="3" t="s">
        <v>100</v>
      </c>
      <c r="B43" s="3" t="s">
        <v>101</v>
      </c>
      <c r="C43" s="4" t="s">
        <v>102</v>
      </c>
      <c r="D43" s="5" t="s">
        <v>88</v>
      </c>
      <c r="E43" s="5">
        <v>7</v>
      </c>
      <c r="F43" s="3" t="s">
        <v>63</v>
      </c>
      <c r="G43" s="6">
        <v>5.4</v>
      </c>
      <c r="H43" s="6">
        <v>6</v>
      </c>
      <c r="I43" s="6">
        <v>13</v>
      </c>
      <c r="J43" s="6">
        <v>123</v>
      </c>
    </row>
    <row r="44" spans="1:10" ht="36" hidden="1" x14ac:dyDescent="0.35">
      <c r="A44" s="3" t="s">
        <v>229</v>
      </c>
      <c r="B44" s="3" t="s">
        <v>230</v>
      </c>
      <c r="C44" s="4" t="s">
        <v>231</v>
      </c>
      <c r="D44" s="5" t="s">
        <v>224</v>
      </c>
      <c r="E44" s="5">
        <v>3</v>
      </c>
      <c r="F44" s="3" t="s">
        <v>52</v>
      </c>
      <c r="G44" s="6">
        <v>5.6</v>
      </c>
      <c r="H44" s="6">
        <v>6.7</v>
      </c>
      <c r="I44" s="6">
        <v>24</v>
      </c>
      <c r="J44" s="6">
        <v>145</v>
      </c>
    </row>
    <row r="45" spans="1:10" ht="60" hidden="1" x14ac:dyDescent="0.35">
      <c r="A45" s="3" t="s">
        <v>48</v>
      </c>
      <c r="B45" s="3" t="s">
        <v>49</v>
      </c>
      <c r="C45" s="4" t="s">
        <v>50</v>
      </c>
      <c r="D45" s="5" t="s">
        <v>51</v>
      </c>
      <c r="E45" s="5">
        <v>4</v>
      </c>
      <c r="F45" s="3" t="s">
        <v>52</v>
      </c>
      <c r="G45" s="6">
        <v>5.3</v>
      </c>
      <c r="H45" s="6">
        <v>5.6</v>
      </c>
      <c r="I45" s="6">
        <v>46</v>
      </c>
      <c r="J45" s="6">
        <v>31</v>
      </c>
    </row>
    <row r="46" spans="1:10" ht="48" hidden="1" x14ac:dyDescent="0.35">
      <c r="A46" s="3" t="s">
        <v>168</v>
      </c>
      <c r="B46" s="3" t="s">
        <v>169</v>
      </c>
      <c r="C46" s="4" t="s">
        <v>170</v>
      </c>
      <c r="D46" s="5" t="s">
        <v>157</v>
      </c>
      <c r="E46" s="5">
        <v>4</v>
      </c>
      <c r="F46" s="3" t="s">
        <v>52</v>
      </c>
      <c r="G46" s="6">
        <v>5.4</v>
      </c>
      <c r="H46" s="6">
        <v>5.9</v>
      </c>
      <c r="I46" s="6">
        <v>63</v>
      </c>
      <c r="J46" s="6">
        <v>221</v>
      </c>
    </row>
    <row r="47" spans="1:10" ht="48" hidden="1" x14ac:dyDescent="0.35">
      <c r="A47" s="3" t="s">
        <v>171</v>
      </c>
      <c r="B47" s="3" t="s">
        <v>172</v>
      </c>
      <c r="C47" s="4" t="s">
        <v>173</v>
      </c>
      <c r="D47" s="5" t="s">
        <v>157</v>
      </c>
      <c r="E47" s="5">
        <v>4</v>
      </c>
      <c r="F47" s="3" t="s">
        <v>52</v>
      </c>
      <c r="G47" s="6">
        <v>5.6</v>
      </c>
      <c r="H47" s="6">
        <v>8.4</v>
      </c>
      <c r="I47" s="6">
        <v>72</v>
      </c>
      <c r="J47" s="6">
        <v>37</v>
      </c>
    </row>
    <row r="48" spans="1:10" ht="36" hidden="1" x14ac:dyDescent="0.35">
      <c r="A48" s="3" t="s">
        <v>232</v>
      </c>
      <c r="B48" s="3" t="s">
        <v>233</v>
      </c>
      <c r="C48" s="4" t="s">
        <v>234</v>
      </c>
      <c r="D48" s="5" t="s">
        <v>224</v>
      </c>
      <c r="E48" s="5">
        <v>5</v>
      </c>
      <c r="F48" s="3" t="s">
        <v>52</v>
      </c>
      <c r="G48" s="6">
        <v>5.4</v>
      </c>
      <c r="H48" s="6">
        <v>9.1999999999999993</v>
      </c>
      <c r="I48" s="6">
        <v>32</v>
      </c>
      <c r="J48" s="6">
        <v>29</v>
      </c>
    </row>
    <row r="49" spans="1:10" ht="24" hidden="1" x14ac:dyDescent="0.35">
      <c r="A49" s="3" t="s">
        <v>148</v>
      </c>
      <c r="B49" s="3" t="s">
        <v>149</v>
      </c>
      <c r="C49" s="4" t="s">
        <v>150</v>
      </c>
      <c r="D49" s="5" t="s">
        <v>135</v>
      </c>
      <c r="E49" s="5">
        <v>5</v>
      </c>
      <c r="F49" s="3" t="s">
        <v>52</v>
      </c>
      <c r="G49" s="6">
        <v>3.25</v>
      </c>
      <c r="H49" s="6">
        <v>9.1</v>
      </c>
      <c r="I49" s="6">
        <v>38</v>
      </c>
      <c r="J49" s="6">
        <v>82</v>
      </c>
    </row>
    <row r="50" spans="1:10" ht="48" hidden="1" x14ac:dyDescent="0.35">
      <c r="A50" s="3" t="s">
        <v>116</v>
      </c>
      <c r="B50" s="3" t="s">
        <v>117</v>
      </c>
      <c r="C50" s="4" t="s">
        <v>118</v>
      </c>
      <c r="D50" s="5" t="s">
        <v>106</v>
      </c>
      <c r="E50" s="5">
        <v>5</v>
      </c>
      <c r="F50" s="3" t="s">
        <v>52</v>
      </c>
      <c r="G50" s="6">
        <v>3.25</v>
      </c>
      <c r="H50" s="6">
        <v>5.2</v>
      </c>
      <c r="I50" s="6">
        <v>98</v>
      </c>
      <c r="J50" s="6">
        <v>123</v>
      </c>
    </row>
    <row r="51" spans="1:10" ht="24" hidden="1" x14ac:dyDescent="0.35">
      <c r="A51" s="3" t="s">
        <v>53</v>
      </c>
      <c r="B51" s="3" t="s">
        <v>54</v>
      </c>
      <c r="C51" s="4" t="s">
        <v>55</v>
      </c>
      <c r="D51" s="5" t="s">
        <v>51</v>
      </c>
      <c r="E51" s="5">
        <v>6</v>
      </c>
      <c r="F51" s="3" t="s">
        <v>52</v>
      </c>
      <c r="G51" s="6">
        <v>5.0999999999999996</v>
      </c>
      <c r="H51" s="6">
        <v>9.8000000000000007</v>
      </c>
      <c r="I51" s="6">
        <v>20</v>
      </c>
      <c r="J51" s="6">
        <v>29</v>
      </c>
    </row>
    <row r="52" spans="1:10" ht="24" hidden="1" x14ac:dyDescent="0.35">
      <c r="A52" s="3" t="s">
        <v>151</v>
      </c>
      <c r="B52" s="3" t="s">
        <v>152</v>
      </c>
      <c r="C52" s="4" t="s">
        <v>153</v>
      </c>
      <c r="D52" s="5" t="s">
        <v>135</v>
      </c>
      <c r="E52" s="5">
        <v>6</v>
      </c>
      <c r="F52" s="3" t="s">
        <v>52</v>
      </c>
      <c r="G52" s="6">
        <v>3.25</v>
      </c>
      <c r="H52" s="6">
        <v>6.1</v>
      </c>
      <c r="I52" s="6">
        <v>43</v>
      </c>
      <c r="J52" s="6">
        <v>204</v>
      </c>
    </row>
    <row r="53" spans="1:10" ht="36" hidden="1" x14ac:dyDescent="0.35">
      <c r="A53" s="3" t="s">
        <v>126</v>
      </c>
      <c r="B53" s="3" t="s">
        <v>127</v>
      </c>
      <c r="C53" s="4" t="s">
        <v>128</v>
      </c>
      <c r="D53" s="5" t="s">
        <v>122</v>
      </c>
      <c r="E53" s="5">
        <v>3</v>
      </c>
      <c r="F53" s="3" t="s">
        <v>63</v>
      </c>
      <c r="G53" s="6">
        <v>5.6</v>
      </c>
      <c r="H53" s="6">
        <v>7</v>
      </c>
      <c r="I53" s="6">
        <v>59</v>
      </c>
      <c r="J53" s="6">
        <v>91</v>
      </c>
    </row>
    <row r="54" spans="1:10" ht="24" hidden="1" x14ac:dyDescent="0.35">
      <c r="A54" s="3" t="s">
        <v>196</v>
      </c>
      <c r="B54" s="3" t="s">
        <v>197</v>
      </c>
      <c r="C54" s="4" t="s">
        <v>198</v>
      </c>
      <c r="D54" s="5" t="s">
        <v>199</v>
      </c>
      <c r="E54" s="5">
        <v>4</v>
      </c>
      <c r="F54" s="3" t="s">
        <v>63</v>
      </c>
      <c r="G54" s="6">
        <v>3.25</v>
      </c>
      <c r="H54" s="6">
        <v>6.7</v>
      </c>
      <c r="I54" s="6">
        <v>61</v>
      </c>
      <c r="J54" s="6">
        <v>47</v>
      </c>
    </row>
    <row r="55" spans="1:10" ht="24" hidden="1" x14ac:dyDescent="0.35">
      <c r="A55" s="3" t="s">
        <v>200</v>
      </c>
      <c r="B55" s="3" t="s">
        <v>201</v>
      </c>
      <c r="C55" s="4" t="s">
        <v>202</v>
      </c>
      <c r="D55" s="5" t="s">
        <v>199</v>
      </c>
      <c r="E55" s="5">
        <v>4</v>
      </c>
      <c r="F55" s="3" t="s">
        <v>63</v>
      </c>
      <c r="G55" s="6">
        <v>5</v>
      </c>
      <c r="H55" s="6">
        <v>10</v>
      </c>
      <c r="I55" s="6">
        <v>55</v>
      </c>
      <c r="J55" s="6">
        <v>36</v>
      </c>
    </row>
    <row r="56" spans="1:10" hidden="1" x14ac:dyDescent="0.35">
      <c r="A56" s="3" t="s">
        <v>60</v>
      </c>
      <c r="B56" s="3" t="s">
        <v>61</v>
      </c>
      <c r="C56" s="4" t="s">
        <v>62</v>
      </c>
      <c r="D56" s="5" t="s">
        <v>59</v>
      </c>
      <c r="E56" s="5">
        <v>5</v>
      </c>
      <c r="F56" s="3" t="s">
        <v>63</v>
      </c>
      <c r="G56" s="6">
        <v>3.25</v>
      </c>
      <c r="H56" s="6">
        <v>5.4</v>
      </c>
      <c r="I56" s="6">
        <v>10</v>
      </c>
      <c r="J56" s="6">
        <v>46</v>
      </c>
    </row>
    <row r="57" spans="1:10" ht="24" hidden="1" x14ac:dyDescent="0.35">
      <c r="A57" s="3" t="s">
        <v>174</v>
      </c>
      <c r="B57" s="3" t="s">
        <v>175</v>
      </c>
      <c r="C57" s="4" t="s">
        <v>176</v>
      </c>
      <c r="D57" s="5" t="s">
        <v>157</v>
      </c>
      <c r="E57" s="5">
        <v>5</v>
      </c>
      <c r="F57" s="3" t="s">
        <v>63</v>
      </c>
      <c r="G57" s="6">
        <v>5.0999999999999996</v>
      </c>
      <c r="H57" s="6">
        <v>5.2</v>
      </c>
      <c r="I57" s="6">
        <v>3</v>
      </c>
      <c r="J57" s="6">
        <v>168</v>
      </c>
    </row>
    <row r="58" spans="1:10" hidden="1" x14ac:dyDescent="0.35">
      <c r="A58" s="3" t="s">
        <v>177</v>
      </c>
      <c r="B58" s="3" t="s">
        <v>178</v>
      </c>
      <c r="C58" s="4" t="s">
        <v>179</v>
      </c>
      <c r="D58" s="5" t="s">
        <v>157</v>
      </c>
      <c r="E58" s="5">
        <v>5</v>
      </c>
      <c r="F58" s="3" t="s">
        <v>63</v>
      </c>
      <c r="G58" s="6">
        <v>5.2</v>
      </c>
      <c r="H58" s="6">
        <v>9.5</v>
      </c>
      <c r="I58" s="6">
        <v>58</v>
      </c>
      <c r="J58" s="6">
        <v>23</v>
      </c>
    </row>
    <row r="59" spans="1:10" ht="36" hidden="1" x14ac:dyDescent="0.35">
      <c r="A59" s="3" t="s">
        <v>203</v>
      </c>
      <c r="B59" s="3" t="s">
        <v>204</v>
      </c>
      <c r="C59" s="4" t="s">
        <v>205</v>
      </c>
      <c r="D59" s="5" t="s">
        <v>206</v>
      </c>
      <c r="E59" s="5">
        <v>5</v>
      </c>
      <c r="F59" s="3" t="s">
        <v>63</v>
      </c>
      <c r="G59" s="6">
        <v>5.2</v>
      </c>
      <c r="H59" s="6">
        <v>9.5</v>
      </c>
      <c r="I59" s="6">
        <v>25</v>
      </c>
      <c r="J59" s="6">
        <v>220</v>
      </c>
    </row>
    <row r="60" spans="1:10" ht="24" hidden="1" x14ac:dyDescent="0.35">
      <c r="A60" s="3" t="s">
        <v>64</v>
      </c>
      <c r="B60" s="3" t="s">
        <v>65</v>
      </c>
      <c r="C60" s="4" t="s">
        <v>66</v>
      </c>
      <c r="D60" s="5" t="s">
        <v>59</v>
      </c>
      <c r="E60" s="5">
        <v>5</v>
      </c>
      <c r="F60" s="3" t="s">
        <v>63</v>
      </c>
      <c r="G60" s="6">
        <v>3.25</v>
      </c>
      <c r="H60" s="6">
        <v>7.7</v>
      </c>
      <c r="I60" s="6">
        <v>67</v>
      </c>
      <c r="J60" s="6">
        <v>203</v>
      </c>
    </row>
    <row r="61" spans="1:10" ht="36" hidden="1" x14ac:dyDescent="0.35">
      <c r="A61" s="3" t="s">
        <v>239</v>
      </c>
      <c r="B61" s="3" t="s">
        <v>57</v>
      </c>
      <c r="C61" s="4" t="s">
        <v>240</v>
      </c>
      <c r="D61" s="5" t="s">
        <v>241</v>
      </c>
      <c r="E61" s="5">
        <v>5</v>
      </c>
      <c r="F61" s="3" t="s">
        <v>63</v>
      </c>
      <c r="G61" s="6">
        <v>3.25</v>
      </c>
      <c r="H61" s="6">
        <v>6.4</v>
      </c>
      <c r="I61" s="6">
        <v>9</v>
      </c>
      <c r="J61" s="6">
        <v>17</v>
      </c>
    </row>
    <row r="62" spans="1:10" ht="36" hidden="1" x14ac:dyDescent="0.35">
      <c r="A62" s="3" t="s">
        <v>242</v>
      </c>
      <c r="B62" s="3" t="s">
        <v>57</v>
      </c>
      <c r="C62" s="4" t="s">
        <v>243</v>
      </c>
      <c r="D62" s="5" t="s">
        <v>241</v>
      </c>
      <c r="E62" s="5">
        <v>5</v>
      </c>
      <c r="F62" s="3" t="s">
        <v>63</v>
      </c>
      <c r="G62" s="6">
        <v>5.6</v>
      </c>
      <c r="H62" s="6">
        <v>7.3</v>
      </c>
      <c r="I62" s="6">
        <v>83</v>
      </c>
      <c r="J62" s="6">
        <v>111</v>
      </c>
    </row>
    <row r="63" spans="1:10" ht="36" hidden="1" x14ac:dyDescent="0.35">
      <c r="A63" s="3" t="s">
        <v>129</v>
      </c>
      <c r="B63" s="3" t="s">
        <v>130</v>
      </c>
      <c r="C63" s="4" t="s">
        <v>131</v>
      </c>
      <c r="D63" s="5" t="s">
        <v>122</v>
      </c>
      <c r="E63" s="5">
        <v>5</v>
      </c>
      <c r="F63" s="3" t="s">
        <v>63</v>
      </c>
      <c r="G63" s="6">
        <v>5.5</v>
      </c>
      <c r="H63" s="6">
        <v>6.2</v>
      </c>
      <c r="I63" s="6">
        <v>0</v>
      </c>
      <c r="J63" s="6">
        <v>145</v>
      </c>
    </row>
    <row r="64" spans="1:10" ht="24" hidden="1" x14ac:dyDescent="0.35">
      <c r="A64" s="3" t="s">
        <v>207</v>
      </c>
      <c r="B64" s="3" t="s">
        <v>208</v>
      </c>
      <c r="C64" s="4" t="s">
        <v>209</v>
      </c>
      <c r="D64" s="5" t="s">
        <v>206</v>
      </c>
      <c r="E64" s="5">
        <v>6</v>
      </c>
      <c r="F64" s="3" t="s">
        <v>63</v>
      </c>
      <c r="G64" s="6">
        <v>5.2</v>
      </c>
      <c r="H64" s="6">
        <v>5.5</v>
      </c>
      <c r="I64" s="6">
        <v>33</v>
      </c>
      <c r="J64" s="6">
        <v>184</v>
      </c>
    </row>
    <row r="65" spans="1:10" ht="36" hidden="1" x14ac:dyDescent="0.35">
      <c r="A65" s="3" t="s">
        <v>97</v>
      </c>
      <c r="B65" s="3" t="s">
        <v>98</v>
      </c>
      <c r="C65" s="4" t="s">
        <v>99</v>
      </c>
      <c r="D65" s="5" t="s">
        <v>88</v>
      </c>
      <c r="E65" s="5">
        <v>6</v>
      </c>
      <c r="F65" s="3" t="s">
        <v>63</v>
      </c>
      <c r="G65" s="6">
        <v>5.6</v>
      </c>
      <c r="H65" s="6">
        <v>7.4</v>
      </c>
      <c r="I65" s="6">
        <v>40</v>
      </c>
      <c r="J65" s="6">
        <v>137</v>
      </c>
    </row>
    <row r="66" spans="1:10" ht="36" hidden="1" x14ac:dyDescent="0.35">
      <c r="A66" s="3" t="s">
        <v>180</v>
      </c>
      <c r="B66" s="3" t="s">
        <v>181</v>
      </c>
      <c r="C66" s="4" t="s">
        <v>182</v>
      </c>
      <c r="D66" s="5" t="s">
        <v>157</v>
      </c>
      <c r="E66" s="5">
        <v>3</v>
      </c>
      <c r="F66" s="3" t="s">
        <v>37</v>
      </c>
      <c r="G66" s="6">
        <v>3.25</v>
      </c>
      <c r="H66" s="6">
        <v>8</v>
      </c>
      <c r="I66" s="6">
        <v>11</v>
      </c>
      <c r="J66" s="6">
        <v>220</v>
      </c>
    </row>
    <row r="67" spans="1:10" hidden="1" x14ac:dyDescent="0.35">
      <c r="A67" s="3" t="s">
        <v>33</v>
      </c>
      <c r="B67" s="3" t="s">
        <v>34</v>
      </c>
      <c r="C67" s="4" t="s">
        <v>35</v>
      </c>
      <c r="D67" s="5" t="s">
        <v>36</v>
      </c>
      <c r="E67" s="5">
        <v>3</v>
      </c>
      <c r="F67" s="3" t="s">
        <v>37</v>
      </c>
      <c r="G67" s="6">
        <v>5.6</v>
      </c>
      <c r="H67" s="6">
        <v>8.1</v>
      </c>
      <c r="I67" s="6">
        <v>5</v>
      </c>
      <c r="J67" s="6">
        <v>204</v>
      </c>
    </row>
    <row r="68" spans="1:10" ht="24" hidden="1" x14ac:dyDescent="0.35">
      <c r="A68" s="3" t="s">
        <v>183</v>
      </c>
      <c r="B68" s="3" t="s">
        <v>184</v>
      </c>
      <c r="C68" s="4" t="s">
        <v>185</v>
      </c>
      <c r="D68" s="5" t="s">
        <v>157</v>
      </c>
      <c r="E68" s="5">
        <v>3</v>
      </c>
      <c r="F68" s="3" t="s">
        <v>37</v>
      </c>
      <c r="G68" s="6">
        <v>5.0999999999999996</v>
      </c>
      <c r="H68" s="6">
        <v>9.8000000000000007</v>
      </c>
      <c r="I68" s="6">
        <v>22</v>
      </c>
      <c r="J68" s="6">
        <v>84</v>
      </c>
    </row>
    <row r="69" spans="1:10" ht="24" hidden="1" x14ac:dyDescent="0.35">
      <c r="A69" s="3" t="s">
        <v>38</v>
      </c>
      <c r="B69" s="3" t="s">
        <v>39</v>
      </c>
      <c r="C69" s="4" t="s">
        <v>40</v>
      </c>
      <c r="D69" s="5" t="s">
        <v>36</v>
      </c>
      <c r="E69" s="5">
        <v>4</v>
      </c>
      <c r="F69" s="3" t="s">
        <v>37</v>
      </c>
      <c r="G69" s="6">
        <v>5.2</v>
      </c>
      <c r="H69" s="6">
        <v>9.5</v>
      </c>
      <c r="I69" s="6">
        <v>58</v>
      </c>
      <c r="J69" s="6">
        <v>217</v>
      </c>
    </row>
    <row r="70" spans="1:10" ht="24" hidden="1" x14ac:dyDescent="0.35">
      <c r="A70" s="3" t="s">
        <v>244</v>
      </c>
      <c r="B70" s="3" t="s">
        <v>245</v>
      </c>
      <c r="C70" s="4" t="s">
        <v>246</v>
      </c>
      <c r="D70" s="5" t="s">
        <v>241</v>
      </c>
      <c r="E70" s="5">
        <v>4</v>
      </c>
      <c r="F70" s="3" t="s">
        <v>37</v>
      </c>
      <c r="G70" s="6">
        <v>3.25</v>
      </c>
      <c r="H70" s="6">
        <v>5.6</v>
      </c>
      <c r="I70" s="6">
        <v>82</v>
      </c>
      <c r="J70" s="6">
        <v>162</v>
      </c>
    </row>
    <row r="71" spans="1:10" hidden="1" x14ac:dyDescent="0.35">
      <c r="A71" s="3" t="s">
        <v>247</v>
      </c>
      <c r="B71" s="3" t="s">
        <v>248</v>
      </c>
      <c r="C71" s="4" t="s">
        <v>249</v>
      </c>
      <c r="D71" s="5" t="s">
        <v>241</v>
      </c>
      <c r="E71" s="5">
        <v>5</v>
      </c>
      <c r="F71" s="3" t="s">
        <v>37</v>
      </c>
      <c r="G71" s="6">
        <v>5.4</v>
      </c>
      <c r="H71" s="6">
        <v>6.2</v>
      </c>
      <c r="I71" s="6">
        <v>8</v>
      </c>
      <c r="J71" s="6">
        <v>53</v>
      </c>
    </row>
    <row r="72" spans="1:10" ht="24" hidden="1" x14ac:dyDescent="0.35">
      <c r="A72" s="3" t="s">
        <v>79</v>
      </c>
      <c r="B72" s="3" t="s">
        <v>80</v>
      </c>
      <c r="C72" s="4" t="s">
        <v>81</v>
      </c>
      <c r="D72" s="5" t="s">
        <v>74</v>
      </c>
      <c r="E72" s="5">
        <v>5</v>
      </c>
      <c r="F72" s="3" t="s">
        <v>37</v>
      </c>
      <c r="G72" s="6">
        <v>3.25</v>
      </c>
      <c r="H72" s="6">
        <v>9</v>
      </c>
      <c r="I72" s="6">
        <v>1</v>
      </c>
      <c r="J72" s="6">
        <v>102</v>
      </c>
    </row>
    <row r="73" spans="1:10" ht="24" hidden="1" x14ac:dyDescent="0.35">
      <c r="A73" s="3" t="s">
        <v>250</v>
      </c>
      <c r="B73" s="3" t="s">
        <v>251</v>
      </c>
      <c r="C73" s="4" t="s">
        <v>252</v>
      </c>
      <c r="D73" s="5" t="s">
        <v>241</v>
      </c>
      <c r="E73" s="5">
        <v>5</v>
      </c>
      <c r="F73" s="3" t="s">
        <v>37</v>
      </c>
      <c r="G73" s="6">
        <v>3.25</v>
      </c>
      <c r="H73" s="6">
        <v>7.1</v>
      </c>
      <c r="I73" s="6">
        <v>50</v>
      </c>
      <c r="J73" s="6">
        <v>111</v>
      </c>
    </row>
    <row r="74" spans="1:10" ht="24" hidden="1" x14ac:dyDescent="0.35">
      <c r="A74" s="3" t="s">
        <v>82</v>
      </c>
      <c r="B74" s="3" t="s">
        <v>83</v>
      </c>
      <c r="C74" s="4" t="s">
        <v>84</v>
      </c>
      <c r="D74" s="5" t="s">
        <v>74</v>
      </c>
      <c r="E74" s="5">
        <v>6</v>
      </c>
      <c r="F74" s="3" t="s">
        <v>37</v>
      </c>
      <c r="G74" s="6">
        <v>5.3</v>
      </c>
      <c r="H74" s="6">
        <v>5.7</v>
      </c>
      <c r="I74" s="6">
        <v>32</v>
      </c>
      <c r="J74" s="6">
        <v>44</v>
      </c>
    </row>
    <row r="75" spans="1:10" hidden="1" x14ac:dyDescent="0.35">
      <c r="A75" s="3" t="s">
        <v>210</v>
      </c>
      <c r="B75" s="3" t="s">
        <v>211</v>
      </c>
      <c r="C75" s="4" t="s">
        <v>102</v>
      </c>
      <c r="D75" s="5" t="s">
        <v>206</v>
      </c>
      <c r="E75" s="5">
        <v>6</v>
      </c>
      <c r="F75" s="3" t="s">
        <v>37</v>
      </c>
      <c r="G75" s="6">
        <v>3.25</v>
      </c>
      <c r="H75" s="6">
        <v>9.6</v>
      </c>
      <c r="I75" s="6">
        <v>16</v>
      </c>
      <c r="J75" s="6">
        <v>95</v>
      </c>
    </row>
    <row r="76" spans="1:10" ht="72" hidden="1" x14ac:dyDescent="0.35">
      <c r="A76" s="3" t="s">
        <v>212</v>
      </c>
      <c r="B76" s="3" t="s">
        <v>213</v>
      </c>
      <c r="C76" s="4" t="s">
        <v>214</v>
      </c>
      <c r="D76" s="5" t="s">
        <v>206</v>
      </c>
      <c r="E76" s="5">
        <v>6</v>
      </c>
      <c r="F76" s="3" t="s">
        <v>37</v>
      </c>
      <c r="G76" s="6">
        <v>3.25</v>
      </c>
      <c r="H76" s="6">
        <v>6.6</v>
      </c>
      <c r="I76" s="6">
        <v>98</v>
      </c>
      <c r="J76" s="6">
        <v>140</v>
      </c>
    </row>
  </sheetData>
  <autoFilter ref="A1:J76" xr:uid="{1A9CF826-DB18-4AD3-90D0-253CFEF5CC25}">
    <filterColumn colId="3">
      <customFilters>
        <customFilter val="*K*"/>
      </customFilters>
    </filterColumn>
    <filterColumn colId="5">
      <customFilters>
        <customFilter val="*Brass*"/>
      </customFilters>
    </filterColumn>
  </autoFilter>
  <conditionalFormatting sqref="H2:H76">
    <cfRule type="cellIs" dxfId="10" priority="1" operator="greaterThanOrEqual">
      <formula>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C0754-3931-46A3-8408-ACE50C672214}">
  <sheetPr filterMode="1"/>
  <dimension ref="A1:J76"/>
  <sheetViews>
    <sheetView workbookViewId="0">
      <selection activeCell="F76" sqref="F76"/>
    </sheetView>
  </sheetViews>
  <sheetFormatPr defaultRowHeight="14.5" x14ac:dyDescent="0.35"/>
  <cols>
    <col min="2" max="2" width="17.90625" customWidth="1"/>
    <col min="3" max="3" width="19.90625" customWidth="1"/>
    <col min="6" max="6" width="19.26953125" customWidth="1"/>
    <col min="9" max="9" width="11.453125" customWidth="1"/>
    <col min="10" max="10" width="12.90625" customWidth="1"/>
  </cols>
  <sheetData>
    <row r="1" spans="1:10" ht="36" x14ac:dyDescent="0.35">
      <c r="A1" s="1" t="s">
        <v>0</v>
      </c>
      <c r="B1" s="1" t="s">
        <v>1</v>
      </c>
      <c r="C1" s="1" t="s">
        <v>2</v>
      </c>
      <c r="D1" s="2" t="s">
        <v>3</v>
      </c>
      <c r="E1" s="2" t="s">
        <v>4</v>
      </c>
      <c r="F1" s="1" t="s">
        <v>5</v>
      </c>
      <c r="G1" s="1" t="s">
        <v>6</v>
      </c>
      <c r="H1" s="2" t="s">
        <v>7</v>
      </c>
      <c r="I1" s="2" t="s">
        <v>253</v>
      </c>
      <c r="J1" s="2" t="s">
        <v>254</v>
      </c>
    </row>
    <row r="2" spans="1:10" ht="24" hidden="1" x14ac:dyDescent="0.35">
      <c r="A2" s="3" t="s">
        <v>85</v>
      </c>
      <c r="B2" s="3" t="s">
        <v>86</v>
      </c>
      <c r="C2" s="4" t="s">
        <v>87</v>
      </c>
      <c r="D2" s="5" t="s">
        <v>88</v>
      </c>
      <c r="E2" s="5">
        <v>4</v>
      </c>
      <c r="F2" s="3" t="s">
        <v>12</v>
      </c>
      <c r="G2" s="6">
        <v>3.25</v>
      </c>
      <c r="H2" s="6">
        <v>9.3000000000000007</v>
      </c>
      <c r="I2" s="6">
        <v>17</v>
      </c>
      <c r="J2" s="6">
        <v>21</v>
      </c>
    </row>
    <row r="3" spans="1:10" ht="24" hidden="1" x14ac:dyDescent="0.35">
      <c r="A3" s="3" t="s">
        <v>89</v>
      </c>
      <c r="B3" s="3" t="s">
        <v>86</v>
      </c>
      <c r="C3" s="4" t="s">
        <v>90</v>
      </c>
      <c r="D3" s="5" t="s">
        <v>88</v>
      </c>
      <c r="E3" s="5">
        <v>4</v>
      </c>
      <c r="F3" s="3" t="s">
        <v>12</v>
      </c>
      <c r="G3" s="6">
        <v>3.25</v>
      </c>
      <c r="H3" s="6">
        <v>5.2</v>
      </c>
      <c r="I3" s="6">
        <v>64</v>
      </c>
      <c r="J3" s="6">
        <v>149</v>
      </c>
    </row>
    <row r="4" spans="1:10" ht="24" hidden="1" x14ac:dyDescent="0.35">
      <c r="A4" s="3" t="s">
        <v>190</v>
      </c>
      <c r="B4" s="3" t="s">
        <v>191</v>
      </c>
      <c r="C4" s="4" t="s">
        <v>192</v>
      </c>
      <c r="D4" s="5" t="s">
        <v>193</v>
      </c>
      <c r="E4" s="5">
        <v>4</v>
      </c>
      <c r="F4" s="3" t="s">
        <v>12</v>
      </c>
      <c r="G4" s="6">
        <v>5.4</v>
      </c>
      <c r="H4" s="6">
        <v>9</v>
      </c>
      <c r="I4" s="6">
        <v>60</v>
      </c>
      <c r="J4" s="6">
        <v>50</v>
      </c>
    </row>
    <row r="5" spans="1:10" ht="48" hidden="1" x14ac:dyDescent="0.35">
      <c r="A5" s="3" t="s">
        <v>194</v>
      </c>
      <c r="B5" s="3" t="s">
        <v>191</v>
      </c>
      <c r="C5" s="4" t="s">
        <v>195</v>
      </c>
      <c r="D5" s="5" t="s">
        <v>193</v>
      </c>
      <c r="E5" s="5">
        <v>4</v>
      </c>
      <c r="F5" s="3" t="s">
        <v>12</v>
      </c>
      <c r="G5" s="6">
        <v>5.4</v>
      </c>
      <c r="H5" s="6">
        <v>9.1999999999999993</v>
      </c>
      <c r="I5" s="6">
        <v>41</v>
      </c>
      <c r="J5" s="6">
        <v>130</v>
      </c>
    </row>
    <row r="6" spans="1:10" ht="24" hidden="1" x14ac:dyDescent="0.35">
      <c r="A6" s="3" t="s">
        <v>132</v>
      </c>
      <c r="B6" s="3" t="s">
        <v>133</v>
      </c>
      <c r="C6" s="4" t="s">
        <v>134</v>
      </c>
      <c r="D6" s="5" t="s">
        <v>135</v>
      </c>
      <c r="E6" s="5">
        <v>4</v>
      </c>
      <c r="F6" s="3" t="s">
        <v>12</v>
      </c>
      <c r="G6" s="6">
        <v>3.25</v>
      </c>
      <c r="H6" s="6">
        <v>5.5</v>
      </c>
      <c r="I6" s="6">
        <v>21</v>
      </c>
      <c r="J6" s="6">
        <v>29</v>
      </c>
    </row>
    <row r="7" spans="1:10" hidden="1" x14ac:dyDescent="0.35">
      <c r="A7" s="3" t="s">
        <v>91</v>
      </c>
      <c r="B7" s="3" t="s">
        <v>92</v>
      </c>
      <c r="C7" s="4" t="s">
        <v>93</v>
      </c>
      <c r="D7" s="5" t="s">
        <v>88</v>
      </c>
      <c r="E7" s="5">
        <v>5</v>
      </c>
      <c r="F7" s="3" t="s">
        <v>12</v>
      </c>
      <c r="G7" s="6">
        <v>3.25</v>
      </c>
      <c r="H7" s="6">
        <v>9.1</v>
      </c>
      <c r="I7" s="6">
        <v>2</v>
      </c>
      <c r="J7" s="6">
        <v>89</v>
      </c>
    </row>
    <row r="8" spans="1:10" ht="60" hidden="1" x14ac:dyDescent="0.35">
      <c r="A8" s="3" t="s">
        <v>8</v>
      </c>
      <c r="B8" s="3" t="s">
        <v>9</v>
      </c>
      <c r="C8" s="4" t="s">
        <v>10</v>
      </c>
      <c r="D8" s="5" t="s">
        <v>11</v>
      </c>
      <c r="E8" s="5">
        <v>5</v>
      </c>
      <c r="F8" s="3" t="s">
        <v>12</v>
      </c>
      <c r="G8" s="6">
        <v>3.25</v>
      </c>
      <c r="H8" s="6">
        <v>6.8</v>
      </c>
      <c r="I8" s="6">
        <v>42</v>
      </c>
      <c r="J8" s="6">
        <v>162</v>
      </c>
    </row>
    <row r="9" spans="1:10" ht="48" hidden="1" x14ac:dyDescent="0.35">
      <c r="A9" s="3" t="s">
        <v>13</v>
      </c>
      <c r="B9" s="3" t="s">
        <v>14</v>
      </c>
      <c r="C9" s="4" t="s">
        <v>15</v>
      </c>
      <c r="D9" s="5" t="s">
        <v>11</v>
      </c>
      <c r="E9" s="5">
        <v>5</v>
      </c>
      <c r="F9" s="3" t="s">
        <v>12</v>
      </c>
      <c r="G9" s="6">
        <v>5.6</v>
      </c>
      <c r="H9" s="6">
        <v>8.5</v>
      </c>
      <c r="I9" s="6">
        <v>53</v>
      </c>
      <c r="J9" s="6">
        <v>53</v>
      </c>
    </row>
    <row r="10" spans="1:10" ht="36" hidden="1" x14ac:dyDescent="0.35">
      <c r="A10" s="3" t="s">
        <v>154</v>
      </c>
      <c r="B10" s="3" t="s">
        <v>155</v>
      </c>
      <c r="C10" s="4" t="s">
        <v>156</v>
      </c>
      <c r="D10" s="5" t="s">
        <v>157</v>
      </c>
      <c r="E10" s="5">
        <v>6</v>
      </c>
      <c r="F10" s="3" t="s">
        <v>12</v>
      </c>
      <c r="G10" s="6">
        <v>5.2</v>
      </c>
      <c r="H10" s="6">
        <v>5.4</v>
      </c>
      <c r="I10" s="6">
        <v>90</v>
      </c>
      <c r="J10" s="6">
        <v>131</v>
      </c>
    </row>
    <row r="11" spans="1:10" ht="24" hidden="1" x14ac:dyDescent="0.35">
      <c r="A11" s="3" t="s">
        <v>186</v>
      </c>
      <c r="B11" s="3" t="s">
        <v>187</v>
      </c>
      <c r="C11" s="4" t="s">
        <v>188</v>
      </c>
      <c r="D11" s="5" t="s">
        <v>189</v>
      </c>
      <c r="E11" s="5">
        <v>6</v>
      </c>
      <c r="F11" s="3" t="s">
        <v>12</v>
      </c>
      <c r="G11" s="6">
        <v>3.25</v>
      </c>
      <c r="H11" s="6">
        <v>6.4</v>
      </c>
      <c r="I11" s="6">
        <v>61</v>
      </c>
      <c r="J11" s="6">
        <v>63</v>
      </c>
    </row>
    <row r="12" spans="1:10" ht="24" hidden="1" x14ac:dyDescent="0.35">
      <c r="A12" s="3" t="s">
        <v>16</v>
      </c>
      <c r="B12" s="3" t="s">
        <v>17</v>
      </c>
      <c r="C12" s="4" t="s">
        <v>18</v>
      </c>
      <c r="D12" s="5" t="s">
        <v>11</v>
      </c>
      <c r="E12" s="5">
        <v>6</v>
      </c>
      <c r="F12" s="3" t="s">
        <v>12</v>
      </c>
      <c r="G12" s="6">
        <v>5.4</v>
      </c>
      <c r="H12" s="6">
        <v>9.1</v>
      </c>
      <c r="I12" s="6">
        <v>99</v>
      </c>
      <c r="J12" s="6">
        <v>72</v>
      </c>
    </row>
    <row r="13" spans="1:10" hidden="1" x14ac:dyDescent="0.35">
      <c r="A13" s="3" t="s">
        <v>19</v>
      </c>
      <c r="B13" s="3" t="s">
        <v>20</v>
      </c>
      <c r="C13" s="4" t="s">
        <v>21</v>
      </c>
      <c r="D13" s="5" t="s">
        <v>11</v>
      </c>
      <c r="E13" s="5">
        <v>5</v>
      </c>
      <c r="F13" s="3" t="s">
        <v>22</v>
      </c>
      <c r="G13" s="6">
        <v>3.25</v>
      </c>
      <c r="H13" s="6">
        <v>9.6999999999999993</v>
      </c>
      <c r="I13" s="6">
        <v>64</v>
      </c>
      <c r="J13" s="6">
        <v>137</v>
      </c>
    </row>
    <row r="14" spans="1:10" hidden="1" x14ac:dyDescent="0.35">
      <c r="A14" s="3" t="s">
        <v>94</v>
      </c>
      <c r="B14" s="3" t="s">
        <v>95</v>
      </c>
      <c r="C14" s="4" t="s">
        <v>96</v>
      </c>
      <c r="D14" s="5" t="s">
        <v>88</v>
      </c>
      <c r="E14" s="5">
        <v>5</v>
      </c>
      <c r="F14" s="3" t="s">
        <v>22</v>
      </c>
      <c r="G14" s="6">
        <v>3.25</v>
      </c>
      <c r="H14" s="6">
        <v>6.3</v>
      </c>
      <c r="I14" s="6">
        <v>64</v>
      </c>
      <c r="J14" s="6">
        <v>18</v>
      </c>
    </row>
    <row r="15" spans="1:10" ht="48" hidden="1" x14ac:dyDescent="0.35">
      <c r="A15" s="3" t="s">
        <v>136</v>
      </c>
      <c r="B15" s="3" t="s">
        <v>137</v>
      </c>
      <c r="C15" s="4" t="s">
        <v>138</v>
      </c>
      <c r="D15" s="5" t="s">
        <v>135</v>
      </c>
      <c r="E15" s="5">
        <v>5</v>
      </c>
      <c r="F15" s="3" t="s">
        <v>22</v>
      </c>
      <c r="G15" s="6">
        <v>5.5</v>
      </c>
      <c r="H15" s="6">
        <v>6.6</v>
      </c>
      <c r="I15" s="6">
        <v>54</v>
      </c>
      <c r="J15" s="6">
        <v>185</v>
      </c>
    </row>
    <row r="16" spans="1:10" ht="24" hidden="1" x14ac:dyDescent="0.35">
      <c r="A16" s="3" t="s">
        <v>56</v>
      </c>
      <c r="B16" s="3" t="s">
        <v>57</v>
      </c>
      <c r="C16" s="4" t="s">
        <v>58</v>
      </c>
      <c r="D16" s="5" t="s">
        <v>59</v>
      </c>
      <c r="E16" s="5">
        <v>5</v>
      </c>
      <c r="F16" s="3" t="s">
        <v>22</v>
      </c>
      <c r="G16" s="6">
        <v>3.25</v>
      </c>
      <c r="H16" s="6">
        <v>9.5</v>
      </c>
      <c r="I16" s="6">
        <v>73</v>
      </c>
      <c r="J16" s="6">
        <v>55</v>
      </c>
    </row>
    <row r="17" spans="1:10" ht="24" hidden="1" x14ac:dyDescent="0.35">
      <c r="A17" s="3" t="s">
        <v>139</v>
      </c>
      <c r="B17" s="3" t="s">
        <v>140</v>
      </c>
      <c r="C17" s="4" t="s">
        <v>141</v>
      </c>
      <c r="D17" s="5" t="s">
        <v>135</v>
      </c>
      <c r="E17" s="5">
        <v>6</v>
      </c>
      <c r="F17" s="3" t="s">
        <v>22</v>
      </c>
      <c r="G17" s="6">
        <v>3.25</v>
      </c>
      <c r="H17" s="6">
        <v>6.3</v>
      </c>
      <c r="I17" s="6">
        <v>31</v>
      </c>
      <c r="J17" s="6">
        <v>62</v>
      </c>
    </row>
    <row r="18" spans="1:10" hidden="1" x14ac:dyDescent="0.35">
      <c r="A18" s="3" t="s">
        <v>67</v>
      </c>
      <c r="B18" s="3" t="s">
        <v>68</v>
      </c>
      <c r="C18" s="4" t="s">
        <v>69</v>
      </c>
      <c r="D18" s="5" t="s">
        <v>70</v>
      </c>
      <c r="E18" s="5">
        <v>6</v>
      </c>
      <c r="F18" s="3" t="s">
        <v>22</v>
      </c>
      <c r="G18" s="6">
        <v>5.3</v>
      </c>
      <c r="H18" s="6">
        <v>5.7</v>
      </c>
      <c r="I18" s="6">
        <v>2</v>
      </c>
      <c r="J18" s="6">
        <v>73</v>
      </c>
    </row>
    <row r="19" spans="1:10" ht="24" hidden="1" x14ac:dyDescent="0.35">
      <c r="A19" s="3" t="s">
        <v>23</v>
      </c>
      <c r="B19" s="3" t="s">
        <v>24</v>
      </c>
      <c r="C19" s="4" t="s">
        <v>25</v>
      </c>
      <c r="D19" s="5" t="s">
        <v>11</v>
      </c>
      <c r="E19" s="5">
        <v>6</v>
      </c>
      <c r="F19" s="3" t="s">
        <v>22</v>
      </c>
      <c r="G19" s="6">
        <v>5.6</v>
      </c>
      <c r="H19" s="6">
        <v>8.1</v>
      </c>
      <c r="I19" s="6">
        <v>75</v>
      </c>
      <c r="J19" s="6">
        <v>123</v>
      </c>
    </row>
    <row r="20" spans="1:10" hidden="1" x14ac:dyDescent="0.35">
      <c r="A20" s="3" t="s">
        <v>158</v>
      </c>
      <c r="B20" s="3" t="s">
        <v>155</v>
      </c>
      <c r="C20" s="4" t="s">
        <v>159</v>
      </c>
      <c r="D20" s="5" t="s">
        <v>157</v>
      </c>
      <c r="E20" s="5">
        <v>2</v>
      </c>
      <c r="F20" s="3" t="s">
        <v>75</v>
      </c>
      <c r="G20" s="6">
        <v>3.25</v>
      </c>
      <c r="H20" s="6">
        <v>8.6</v>
      </c>
      <c r="I20" s="6">
        <v>1</v>
      </c>
      <c r="J20" s="6">
        <v>220</v>
      </c>
    </row>
    <row r="21" spans="1:10" ht="24" hidden="1" x14ac:dyDescent="0.35">
      <c r="A21" s="3" t="s">
        <v>160</v>
      </c>
      <c r="B21" s="3" t="s">
        <v>155</v>
      </c>
      <c r="C21" s="4" t="s">
        <v>161</v>
      </c>
      <c r="D21" s="5" t="s">
        <v>157</v>
      </c>
      <c r="E21" s="5">
        <v>2</v>
      </c>
      <c r="F21" s="3" t="s">
        <v>75</v>
      </c>
      <c r="G21" s="6">
        <v>3.25</v>
      </c>
      <c r="H21" s="6">
        <v>8.6</v>
      </c>
      <c r="I21" s="6">
        <v>26</v>
      </c>
      <c r="J21" s="6">
        <v>184</v>
      </c>
    </row>
    <row r="22" spans="1:10" ht="60" hidden="1" x14ac:dyDescent="0.35">
      <c r="A22" s="3" t="s">
        <v>119</v>
      </c>
      <c r="B22" s="3" t="s">
        <v>120</v>
      </c>
      <c r="C22" s="4" t="s">
        <v>121</v>
      </c>
      <c r="D22" s="5" t="s">
        <v>122</v>
      </c>
      <c r="E22" s="5">
        <v>4</v>
      </c>
      <c r="F22" s="3" t="s">
        <v>75</v>
      </c>
      <c r="G22" s="6">
        <v>3.25</v>
      </c>
      <c r="H22" s="6">
        <v>9.4</v>
      </c>
      <c r="I22" s="6">
        <v>7</v>
      </c>
      <c r="J22" s="6">
        <v>47</v>
      </c>
    </row>
    <row r="23" spans="1:10" ht="24" hidden="1" x14ac:dyDescent="0.35">
      <c r="A23" s="3" t="s">
        <v>215</v>
      </c>
      <c r="B23" s="3" t="s">
        <v>216</v>
      </c>
      <c r="C23" s="4" t="s">
        <v>217</v>
      </c>
      <c r="D23" s="5" t="s">
        <v>218</v>
      </c>
      <c r="E23" s="5">
        <v>4</v>
      </c>
      <c r="F23" s="3" t="s">
        <v>75</v>
      </c>
      <c r="G23" s="6">
        <v>3.25</v>
      </c>
      <c r="H23" s="6">
        <v>7.2</v>
      </c>
      <c r="I23" s="6">
        <v>42</v>
      </c>
      <c r="J23" s="6">
        <v>17</v>
      </c>
    </row>
    <row r="24" spans="1:10" ht="24" hidden="1" x14ac:dyDescent="0.35">
      <c r="A24" s="3" t="s">
        <v>71</v>
      </c>
      <c r="B24" s="3" t="s">
        <v>72</v>
      </c>
      <c r="C24" s="4" t="s">
        <v>73</v>
      </c>
      <c r="D24" s="5" t="s">
        <v>74</v>
      </c>
      <c r="E24" s="5">
        <v>4</v>
      </c>
      <c r="F24" s="3" t="s">
        <v>75</v>
      </c>
      <c r="G24" s="6">
        <v>5.6</v>
      </c>
      <c r="H24" s="6">
        <v>7.8</v>
      </c>
      <c r="I24" s="6">
        <v>30</v>
      </c>
      <c r="J24" s="6">
        <v>130</v>
      </c>
    </row>
    <row r="25" spans="1:10" ht="24" hidden="1" x14ac:dyDescent="0.35">
      <c r="A25" s="3" t="s">
        <v>76</v>
      </c>
      <c r="B25" s="3" t="s">
        <v>77</v>
      </c>
      <c r="C25" s="4" t="s">
        <v>78</v>
      </c>
      <c r="D25" s="5" t="s">
        <v>74</v>
      </c>
      <c r="E25" s="5">
        <v>5</v>
      </c>
      <c r="F25" s="3" t="s">
        <v>75</v>
      </c>
      <c r="G25" s="6">
        <v>3.25</v>
      </c>
      <c r="H25" s="6">
        <v>5.5</v>
      </c>
      <c r="I25" s="6">
        <v>86</v>
      </c>
      <c r="J25" s="6">
        <v>63</v>
      </c>
    </row>
    <row r="26" spans="1:10" ht="24" hidden="1" x14ac:dyDescent="0.35">
      <c r="A26" s="3" t="s">
        <v>123</v>
      </c>
      <c r="B26" s="3" t="s">
        <v>124</v>
      </c>
      <c r="C26" s="4" t="s">
        <v>125</v>
      </c>
      <c r="D26" s="5" t="s">
        <v>122</v>
      </c>
      <c r="E26" s="5">
        <v>5</v>
      </c>
      <c r="F26" s="3" t="s">
        <v>75</v>
      </c>
      <c r="G26" s="6">
        <v>3.25</v>
      </c>
      <c r="H26" s="6">
        <v>8.6</v>
      </c>
      <c r="I26" s="6">
        <v>36</v>
      </c>
      <c r="J26" s="6">
        <v>36</v>
      </c>
    </row>
    <row r="27" spans="1:10" ht="24" hidden="1" x14ac:dyDescent="0.35">
      <c r="A27" s="3" t="s">
        <v>219</v>
      </c>
      <c r="B27" s="3" t="s">
        <v>108</v>
      </c>
      <c r="C27" s="4" t="s">
        <v>220</v>
      </c>
      <c r="D27" s="5" t="s">
        <v>218</v>
      </c>
      <c r="E27" s="5">
        <v>5</v>
      </c>
      <c r="F27" s="3" t="s">
        <v>75</v>
      </c>
      <c r="G27" s="6">
        <v>3.25</v>
      </c>
      <c r="H27" s="6">
        <v>6.6</v>
      </c>
      <c r="I27" s="6">
        <v>98</v>
      </c>
      <c r="J27" s="6">
        <v>111</v>
      </c>
    </row>
    <row r="28" spans="1:10" ht="36" hidden="1" x14ac:dyDescent="0.35">
      <c r="A28" s="3" t="s">
        <v>103</v>
      </c>
      <c r="B28" s="3" t="s">
        <v>104</v>
      </c>
      <c r="C28" s="4" t="s">
        <v>105</v>
      </c>
      <c r="D28" s="5" t="s">
        <v>106</v>
      </c>
      <c r="E28" s="5">
        <v>5</v>
      </c>
      <c r="F28" s="3" t="s">
        <v>75</v>
      </c>
      <c r="G28" s="6">
        <v>3.25</v>
      </c>
      <c r="H28" s="6">
        <v>6.8</v>
      </c>
      <c r="I28" s="6">
        <v>91</v>
      </c>
      <c r="J28" s="6">
        <v>72</v>
      </c>
    </row>
    <row r="29" spans="1:10" ht="72" hidden="1" x14ac:dyDescent="0.35">
      <c r="A29" s="3" t="s">
        <v>235</v>
      </c>
      <c r="B29" s="3" t="s">
        <v>236</v>
      </c>
      <c r="C29" s="4" t="s">
        <v>237</v>
      </c>
      <c r="D29" s="5" t="s">
        <v>238</v>
      </c>
      <c r="E29" s="5">
        <v>6</v>
      </c>
      <c r="F29" s="3" t="s">
        <v>75</v>
      </c>
      <c r="G29" s="6">
        <v>5.2</v>
      </c>
      <c r="H29" s="6">
        <v>9.4</v>
      </c>
      <c r="I29" s="6">
        <v>70</v>
      </c>
      <c r="J29" s="6">
        <v>68</v>
      </c>
    </row>
    <row r="30" spans="1:10" ht="48" hidden="1" x14ac:dyDescent="0.35">
      <c r="A30" s="3" t="s">
        <v>107</v>
      </c>
      <c r="B30" s="3" t="s">
        <v>108</v>
      </c>
      <c r="C30" s="4" t="s">
        <v>109</v>
      </c>
      <c r="D30" s="5" t="s">
        <v>106</v>
      </c>
      <c r="E30" s="5">
        <v>7</v>
      </c>
      <c r="F30" s="3" t="s">
        <v>75</v>
      </c>
      <c r="G30" s="6">
        <v>5.6</v>
      </c>
      <c r="H30" s="6">
        <v>6.7</v>
      </c>
      <c r="I30" s="6">
        <v>74</v>
      </c>
      <c r="J30" s="6">
        <v>23</v>
      </c>
    </row>
    <row r="31" spans="1:10" ht="24" hidden="1" x14ac:dyDescent="0.35">
      <c r="A31" s="3" t="s">
        <v>142</v>
      </c>
      <c r="B31" s="3" t="s">
        <v>143</v>
      </c>
      <c r="C31" s="4" t="s">
        <v>144</v>
      </c>
      <c r="D31" s="5" t="s">
        <v>135</v>
      </c>
      <c r="E31" s="5">
        <v>3</v>
      </c>
      <c r="F31" s="3" t="s">
        <v>29</v>
      </c>
      <c r="G31" s="6">
        <v>5.0999999999999996</v>
      </c>
      <c r="H31" s="6">
        <v>9.9</v>
      </c>
      <c r="I31" s="6">
        <v>85</v>
      </c>
      <c r="J31" s="6">
        <v>94</v>
      </c>
    </row>
    <row r="32" spans="1:10" ht="36" hidden="1" x14ac:dyDescent="0.35">
      <c r="A32" s="3" t="s">
        <v>145</v>
      </c>
      <c r="B32" s="3" t="s">
        <v>146</v>
      </c>
      <c r="C32" s="4" t="s">
        <v>147</v>
      </c>
      <c r="D32" s="5" t="s">
        <v>135</v>
      </c>
      <c r="E32" s="5">
        <v>3</v>
      </c>
      <c r="F32" s="3" t="s">
        <v>29</v>
      </c>
      <c r="G32" s="6">
        <v>3.25</v>
      </c>
      <c r="H32" s="6">
        <v>7.7</v>
      </c>
      <c r="I32" s="6">
        <v>70</v>
      </c>
      <c r="J32" s="6">
        <v>220</v>
      </c>
    </row>
    <row r="33" spans="1:10" ht="48" hidden="1" x14ac:dyDescent="0.35">
      <c r="A33" s="3" t="s">
        <v>26</v>
      </c>
      <c r="B33" s="3" t="s">
        <v>27</v>
      </c>
      <c r="C33" s="4" t="s">
        <v>28</v>
      </c>
      <c r="D33" s="5" t="s">
        <v>11</v>
      </c>
      <c r="E33" s="5">
        <v>4</v>
      </c>
      <c r="F33" s="3" t="s">
        <v>29</v>
      </c>
      <c r="G33" s="6">
        <v>5.5</v>
      </c>
      <c r="H33" s="6">
        <v>6.5</v>
      </c>
      <c r="I33" s="6">
        <v>13</v>
      </c>
      <c r="J33" s="6">
        <v>204</v>
      </c>
    </row>
    <row r="34" spans="1:10" ht="36" hidden="1" x14ac:dyDescent="0.35">
      <c r="A34" s="3" t="s">
        <v>110</v>
      </c>
      <c r="B34" s="3" t="s">
        <v>111</v>
      </c>
      <c r="C34" s="4" t="s">
        <v>112</v>
      </c>
      <c r="D34" s="5" t="s">
        <v>106</v>
      </c>
      <c r="E34" s="5">
        <v>4</v>
      </c>
      <c r="F34" s="3" t="s">
        <v>29</v>
      </c>
      <c r="G34" s="6">
        <v>3.25</v>
      </c>
      <c r="H34" s="6">
        <v>8.1</v>
      </c>
      <c r="I34" s="6">
        <v>13</v>
      </c>
      <c r="J34" s="6">
        <v>65</v>
      </c>
    </row>
    <row r="35" spans="1:10" hidden="1" x14ac:dyDescent="0.35">
      <c r="A35" s="3" t="s">
        <v>113</v>
      </c>
      <c r="B35" s="3" t="s">
        <v>114</v>
      </c>
      <c r="C35" s="4" t="s">
        <v>115</v>
      </c>
      <c r="D35" s="5" t="s">
        <v>106</v>
      </c>
      <c r="E35" s="5">
        <v>4</v>
      </c>
      <c r="F35" s="3" t="s">
        <v>29</v>
      </c>
      <c r="G35" s="6">
        <v>5.0999999999999996</v>
      </c>
      <c r="H35" s="6">
        <v>5.2</v>
      </c>
      <c r="I35" s="6">
        <v>94</v>
      </c>
      <c r="J35" s="6">
        <v>58</v>
      </c>
    </row>
    <row r="36" spans="1:10" hidden="1" x14ac:dyDescent="0.35">
      <c r="A36" s="3" t="s">
        <v>41</v>
      </c>
      <c r="B36" s="3" t="s">
        <v>42</v>
      </c>
      <c r="C36" s="4" t="s">
        <v>43</v>
      </c>
      <c r="D36" s="5" t="s">
        <v>44</v>
      </c>
      <c r="E36" s="5">
        <v>4</v>
      </c>
      <c r="F36" s="3" t="s">
        <v>29</v>
      </c>
      <c r="G36" s="6">
        <v>3.25</v>
      </c>
      <c r="H36" s="6">
        <v>6.1</v>
      </c>
      <c r="I36" s="6">
        <v>37</v>
      </c>
      <c r="J36" s="6">
        <v>14</v>
      </c>
    </row>
    <row r="37" spans="1:10" hidden="1" x14ac:dyDescent="0.35">
      <c r="A37" s="3" t="s">
        <v>30</v>
      </c>
      <c r="B37" s="3" t="s">
        <v>31</v>
      </c>
      <c r="C37" s="4" t="s">
        <v>32</v>
      </c>
      <c r="D37" s="5" t="s">
        <v>11</v>
      </c>
      <c r="E37" s="5">
        <v>5</v>
      </c>
      <c r="F37" s="3" t="s">
        <v>29</v>
      </c>
      <c r="G37" s="6">
        <v>3.25</v>
      </c>
      <c r="H37" s="6">
        <v>5.4</v>
      </c>
      <c r="I37" s="6">
        <v>55</v>
      </c>
      <c r="J37" s="6">
        <v>166</v>
      </c>
    </row>
    <row r="38" spans="1:10" ht="108" hidden="1" x14ac:dyDescent="0.35">
      <c r="A38" s="3" t="s">
        <v>162</v>
      </c>
      <c r="B38" s="3" t="s">
        <v>163</v>
      </c>
      <c r="C38" s="4" t="s">
        <v>164</v>
      </c>
      <c r="D38" s="5" t="s">
        <v>157</v>
      </c>
      <c r="E38" s="5">
        <v>5</v>
      </c>
      <c r="F38" s="3" t="s">
        <v>29</v>
      </c>
      <c r="G38" s="6">
        <v>3.25</v>
      </c>
      <c r="H38" s="6">
        <v>5.2</v>
      </c>
      <c r="I38" s="6">
        <v>91</v>
      </c>
      <c r="J38" s="6">
        <v>156</v>
      </c>
    </row>
    <row r="39" spans="1:10" ht="24" hidden="1" x14ac:dyDescent="0.35">
      <c r="A39" s="3" t="s">
        <v>165</v>
      </c>
      <c r="B39" s="3" t="s">
        <v>166</v>
      </c>
      <c r="C39" s="4" t="s">
        <v>167</v>
      </c>
      <c r="D39" s="5" t="s">
        <v>157</v>
      </c>
      <c r="E39" s="5">
        <v>5</v>
      </c>
      <c r="F39" s="3" t="s">
        <v>29</v>
      </c>
      <c r="G39" s="6">
        <v>3.25</v>
      </c>
      <c r="H39" s="6">
        <v>7.8</v>
      </c>
      <c r="I39" s="6">
        <v>96</v>
      </c>
      <c r="J39" s="6">
        <v>66</v>
      </c>
    </row>
    <row r="40" spans="1:10" hidden="1" x14ac:dyDescent="0.35">
      <c r="A40" s="3" t="s">
        <v>45</v>
      </c>
      <c r="B40" s="3" t="s">
        <v>46</v>
      </c>
      <c r="C40" s="4" t="s">
        <v>47</v>
      </c>
      <c r="D40" s="5" t="s">
        <v>44</v>
      </c>
      <c r="E40" s="5">
        <v>5</v>
      </c>
      <c r="F40" s="3" t="s">
        <v>29</v>
      </c>
      <c r="G40" s="6">
        <v>3.25</v>
      </c>
      <c r="H40" s="6">
        <v>9.6999999999999993</v>
      </c>
      <c r="I40" s="6">
        <v>91</v>
      </c>
      <c r="J40" s="6">
        <v>81</v>
      </c>
    </row>
    <row r="41" spans="1:10" ht="24" hidden="1" x14ac:dyDescent="0.35">
      <c r="A41" s="3" t="s">
        <v>221</v>
      </c>
      <c r="B41" s="3" t="s">
        <v>222</v>
      </c>
      <c r="C41" s="4" t="s">
        <v>223</v>
      </c>
      <c r="D41" s="5" t="s">
        <v>224</v>
      </c>
      <c r="E41" s="5">
        <v>4</v>
      </c>
      <c r="F41" s="3" t="s">
        <v>225</v>
      </c>
      <c r="G41" s="6">
        <v>3.25</v>
      </c>
      <c r="H41" s="6">
        <v>7.3</v>
      </c>
      <c r="I41" s="6">
        <v>30</v>
      </c>
      <c r="J41" s="6">
        <v>66</v>
      </c>
    </row>
    <row r="42" spans="1:10" ht="48" hidden="1" x14ac:dyDescent="0.35">
      <c r="A42" s="3" t="s">
        <v>226</v>
      </c>
      <c r="B42" s="3" t="s">
        <v>227</v>
      </c>
      <c r="C42" s="4" t="s">
        <v>228</v>
      </c>
      <c r="D42" s="5" t="s">
        <v>224</v>
      </c>
      <c r="E42" s="5">
        <v>5</v>
      </c>
      <c r="F42" s="3" t="s">
        <v>225</v>
      </c>
      <c r="G42" s="6">
        <v>5.5</v>
      </c>
      <c r="H42" s="6">
        <v>8.5</v>
      </c>
      <c r="I42" s="6">
        <v>15</v>
      </c>
      <c r="J42" s="6">
        <v>192</v>
      </c>
    </row>
    <row r="43" spans="1:10" hidden="1" x14ac:dyDescent="0.35">
      <c r="A43" s="3" t="s">
        <v>100</v>
      </c>
      <c r="B43" s="3" t="s">
        <v>101</v>
      </c>
      <c r="C43" s="4" t="s">
        <v>102</v>
      </c>
      <c r="D43" s="5" t="s">
        <v>88</v>
      </c>
      <c r="E43" s="5">
        <v>7</v>
      </c>
      <c r="F43" s="3" t="s">
        <v>63</v>
      </c>
      <c r="G43" s="6">
        <v>5.4</v>
      </c>
      <c r="H43" s="6">
        <v>6</v>
      </c>
      <c r="I43" s="6">
        <v>13</v>
      </c>
      <c r="J43" s="6">
        <v>123</v>
      </c>
    </row>
    <row r="44" spans="1:10" ht="36" hidden="1" x14ac:dyDescent="0.35">
      <c r="A44" s="3" t="s">
        <v>229</v>
      </c>
      <c r="B44" s="3" t="s">
        <v>230</v>
      </c>
      <c r="C44" s="4" t="s">
        <v>231</v>
      </c>
      <c r="D44" s="5" t="s">
        <v>224</v>
      </c>
      <c r="E44" s="5">
        <v>3</v>
      </c>
      <c r="F44" s="3" t="s">
        <v>52</v>
      </c>
      <c r="G44" s="6">
        <v>5.6</v>
      </c>
      <c r="H44" s="6">
        <v>6.7</v>
      </c>
      <c r="I44" s="6">
        <v>24</v>
      </c>
      <c r="J44" s="6">
        <v>145</v>
      </c>
    </row>
    <row r="45" spans="1:10" ht="60" hidden="1" x14ac:dyDescent="0.35">
      <c r="A45" s="3" t="s">
        <v>48</v>
      </c>
      <c r="B45" s="3" t="s">
        <v>49</v>
      </c>
      <c r="C45" s="4" t="s">
        <v>50</v>
      </c>
      <c r="D45" s="5" t="s">
        <v>51</v>
      </c>
      <c r="E45" s="5">
        <v>4</v>
      </c>
      <c r="F45" s="3" t="s">
        <v>52</v>
      </c>
      <c r="G45" s="6">
        <v>5.3</v>
      </c>
      <c r="H45" s="6">
        <v>5.6</v>
      </c>
      <c r="I45" s="6">
        <v>46</v>
      </c>
      <c r="J45" s="6">
        <v>31</v>
      </c>
    </row>
    <row r="46" spans="1:10" ht="48" hidden="1" x14ac:dyDescent="0.35">
      <c r="A46" s="3" t="s">
        <v>168</v>
      </c>
      <c r="B46" s="3" t="s">
        <v>169</v>
      </c>
      <c r="C46" s="4" t="s">
        <v>170</v>
      </c>
      <c r="D46" s="5" t="s">
        <v>157</v>
      </c>
      <c r="E46" s="5">
        <v>4</v>
      </c>
      <c r="F46" s="3" t="s">
        <v>52</v>
      </c>
      <c r="G46" s="6">
        <v>5.4</v>
      </c>
      <c r="H46" s="6">
        <v>5.9</v>
      </c>
      <c r="I46" s="6">
        <v>63</v>
      </c>
      <c r="J46" s="6">
        <v>221</v>
      </c>
    </row>
    <row r="47" spans="1:10" ht="48" hidden="1" x14ac:dyDescent="0.35">
      <c r="A47" s="3" t="s">
        <v>171</v>
      </c>
      <c r="B47" s="3" t="s">
        <v>172</v>
      </c>
      <c r="C47" s="4" t="s">
        <v>173</v>
      </c>
      <c r="D47" s="5" t="s">
        <v>157</v>
      </c>
      <c r="E47" s="5">
        <v>4</v>
      </c>
      <c r="F47" s="3" t="s">
        <v>52</v>
      </c>
      <c r="G47" s="6">
        <v>5.6</v>
      </c>
      <c r="H47" s="6">
        <v>8.4</v>
      </c>
      <c r="I47" s="6">
        <v>72</v>
      </c>
      <c r="J47" s="6">
        <v>37</v>
      </c>
    </row>
    <row r="48" spans="1:10" ht="36" hidden="1" x14ac:dyDescent="0.35">
      <c r="A48" s="3" t="s">
        <v>232</v>
      </c>
      <c r="B48" s="3" t="s">
        <v>233</v>
      </c>
      <c r="C48" s="4" t="s">
        <v>234</v>
      </c>
      <c r="D48" s="5" t="s">
        <v>224</v>
      </c>
      <c r="E48" s="5">
        <v>5</v>
      </c>
      <c r="F48" s="3" t="s">
        <v>52</v>
      </c>
      <c r="G48" s="6">
        <v>5.4</v>
      </c>
      <c r="H48" s="6">
        <v>9.1999999999999993</v>
      </c>
      <c r="I48" s="6">
        <v>32</v>
      </c>
      <c r="J48" s="6">
        <v>29</v>
      </c>
    </row>
    <row r="49" spans="1:10" ht="24" hidden="1" x14ac:dyDescent="0.35">
      <c r="A49" s="3" t="s">
        <v>148</v>
      </c>
      <c r="B49" s="3" t="s">
        <v>149</v>
      </c>
      <c r="C49" s="4" t="s">
        <v>150</v>
      </c>
      <c r="D49" s="5" t="s">
        <v>135</v>
      </c>
      <c r="E49" s="5">
        <v>5</v>
      </c>
      <c r="F49" s="3" t="s">
        <v>52</v>
      </c>
      <c r="G49" s="6">
        <v>3.25</v>
      </c>
      <c r="H49" s="6">
        <v>9.1</v>
      </c>
      <c r="I49" s="6">
        <v>38</v>
      </c>
      <c r="J49" s="6">
        <v>82</v>
      </c>
    </row>
    <row r="50" spans="1:10" ht="48" hidden="1" x14ac:dyDescent="0.35">
      <c r="A50" s="3" t="s">
        <v>116</v>
      </c>
      <c r="B50" s="3" t="s">
        <v>117</v>
      </c>
      <c r="C50" s="4" t="s">
        <v>118</v>
      </c>
      <c r="D50" s="5" t="s">
        <v>106</v>
      </c>
      <c r="E50" s="5">
        <v>5</v>
      </c>
      <c r="F50" s="3" t="s">
        <v>52</v>
      </c>
      <c r="G50" s="6">
        <v>3.25</v>
      </c>
      <c r="H50" s="6">
        <v>5.2</v>
      </c>
      <c r="I50" s="6">
        <v>98</v>
      </c>
      <c r="J50" s="6">
        <v>123</v>
      </c>
    </row>
    <row r="51" spans="1:10" ht="24" hidden="1" x14ac:dyDescent="0.35">
      <c r="A51" s="3" t="s">
        <v>53</v>
      </c>
      <c r="B51" s="3" t="s">
        <v>54</v>
      </c>
      <c r="C51" s="4" t="s">
        <v>55</v>
      </c>
      <c r="D51" s="5" t="s">
        <v>51</v>
      </c>
      <c r="E51" s="5">
        <v>6</v>
      </c>
      <c r="F51" s="3" t="s">
        <v>52</v>
      </c>
      <c r="G51" s="6">
        <v>5.0999999999999996</v>
      </c>
      <c r="H51" s="6">
        <v>9.8000000000000007</v>
      </c>
      <c r="I51" s="6">
        <v>20</v>
      </c>
      <c r="J51" s="6">
        <v>29</v>
      </c>
    </row>
    <row r="52" spans="1:10" ht="24" hidden="1" x14ac:dyDescent="0.35">
      <c r="A52" s="3" t="s">
        <v>151</v>
      </c>
      <c r="B52" s="3" t="s">
        <v>152</v>
      </c>
      <c r="C52" s="4" t="s">
        <v>153</v>
      </c>
      <c r="D52" s="5" t="s">
        <v>135</v>
      </c>
      <c r="E52" s="5">
        <v>6</v>
      </c>
      <c r="F52" s="3" t="s">
        <v>52</v>
      </c>
      <c r="G52" s="6">
        <v>3.25</v>
      </c>
      <c r="H52" s="6">
        <v>6.1</v>
      </c>
      <c r="I52" s="6">
        <v>43</v>
      </c>
      <c r="J52" s="6">
        <v>204</v>
      </c>
    </row>
    <row r="53" spans="1:10" ht="36" hidden="1" x14ac:dyDescent="0.35">
      <c r="A53" s="3" t="s">
        <v>126</v>
      </c>
      <c r="B53" s="3" t="s">
        <v>127</v>
      </c>
      <c r="C53" s="4" t="s">
        <v>128</v>
      </c>
      <c r="D53" s="5" t="s">
        <v>122</v>
      </c>
      <c r="E53" s="5">
        <v>3</v>
      </c>
      <c r="F53" s="3" t="s">
        <v>63</v>
      </c>
      <c r="G53" s="6">
        <v>5.6</v>
      </c>
      <c r="H53" s="6">
        <v>7</v>
      </c>
      <c r="I53" s="6">
        <v>59</v>
      </c>
      <c r="J53" s="6">
        <v>91</v>
      </c>
    </row>
    <row r="54" spans="1:10" ht="24" hidden="1" x14ac:dyDescent="0.35">
      <c r="A54" s="3" t="s">
        <v>196</v>
      </c>
      <c r="B54" s="3" t="s">
        <v>197</v>
      </c>
      <c r="C54" s="4" t="s">
        <v>198</v>
      </c>
      <c r="D54" s="5" t="s">
        <v>199</v>
      </c>
      <c r="E54" s="5">
        <v>4</v>
      </c>
      <c r="F54" s="3" t="s">
        <v>63</v>
      </c>
      <c r="G54" s="6">
        <v>3.25</v>
      </c>
      <c r="H54" s="6">
        <v>6.7</v>
      </c>
      <c r="I54" s="6">
        <v>61</v>
      </c>
      <c r="J54" s="6">
        <v>47</v>
      </c>
    </row>
    <row r="55" spans="1:10" ht="24" hidden="1" x14ac:dyDescent="0.35">
      <c r="A55" s="3" t="s">
        <v>200</v>
      </c>
      <c r="B55" s="3" t="s">
        <v>201</v>
      </c>
      <c r="C55" s="4" t="s">
        <v>202</v>
      </c>
      <c r="D55" s="5" t="s">
        <v>199</v>
      </c>
      <c r="E55" s="5">
        <v>4</v>
      </c>
      <c r="F55" s="3" t="s">
        <v>63</v>
      </c>
      <c r="G55" s="6">
        <v>5</v>
      </c>
      <c r="H55" s="6">
        <v>10</v>
      </c>
      <c r="I55" s="6">
        <v>55</v>
      </c>
      <c r="J55" s="6">
        <v>36</v>
      </c>
    </row>
    <row r="56" spans="1:10" hidden="1" x14ac:dyDescent="0.35">
      <c r="A56" s="3" t="s">
        <v>60</v>
      </c>
      <c r="B56" s="3" t="s">
        <v>61</v>
      </c>
      <c r="C56" s="4" t="s">
        <v>62</v>
      </c>
      <c r="D56" s="5" t="s">
        <v>59</v>
      </c>
      <c r="E56" s="5">
        <v>5</v>
      </c>
      <c r="F56" s="3" t="s">
        <v>63</v>
      </c>
      <c r="G56" s="6">
        <v>3.25</v>
      </c>
      <c r="H56" s="6">
        <v>5.4</v>
      </c>
      <c r="I56" s="6">
        <v>10</v>
      </c>
      <c r="J56" s="6">
        <v>46</v>
      </c>
    </row>
    <row r="57" spans="1:10" ht="24" hidden="1" x14ac:dyDescent="0.35">
      <c r="A57" s="3" t="s">
        <v>174</v>
      </c>
      <c r="B57" s="3" t="s">
        <v>175</v>
      </c>
      <c r="C57" s="4" t="s">
        <v>176</v>
      </c>
      <c r="D57" s="5" t="s">
        <v>157</v>
      </c>
      <c r="E57" s="5">
        <v>5</v>
      </c>
      <c r="F57" s="3" t="s">
        <v>63</v>
      </c>
      <c r="G57" s="6">
        <v>5.0999999999999996</v>
      </c>
      <c r="H57" s="6">
        <v>5.2</v>
      </c>
      <c r="I57" s="6">
        <v>3</v>
      </c>
      <c r="J57" s="6">
        <v>168</v>
      </c>
    </row>
    <row r="58" spans="1:10" hidden="1" x14ac:dyDescent="0.35">
      <c r="A58" s="3" t="s">
        <v>177</v>
      </c>
      <c r="B58" s="3" t="s">
        <v>178</v>
      </c>
      <c r="C58" s="4" t="s">
        <v>179</v>
      </c>
      <c r="D58" s="5" t="s">
        <v>157</v>
      </c>
      <c r="E58" s="5">
        <v>5</v>
      </c>
      <c r="F58" s="3" t="s">
        <v>63</v>
      </c>
      <c r="G58" s="6">
        <v>5.2</v>
      </c>
      <c r="H58" s="6">
        <v>9.5</v>
      </c>
      <c r="I58" s="6">
        <v>58</v>
      </c>
      <c r="J58" s="6">
        <v>23</v>
      </c>
    </row>
    <row r="59" spans="1:10" ht="36" hidden="1" x14ac:dyDescent="0.35">
      <c r="A59" s="3" t="s">
        <v>203</v>
      </c>
      <c r="B59" s="3" t="s">
        <v>204</v>
      </c>
      <c r="C59" s="4" t="s">
        <v>205</v>
      </c>
      <c r="D59" s="5" t="s">
        <v>206</v>
      </c>
      <c r="E59" s="5">
        <v>5</v>
      </c>
      <c r="F59" s="3" t="s">
        <v>63</v>
      </c>
      <c r="G59" s="6">
        <v>5.2</v>
      </c>
      <c r="H59" s="6">
        <v>9.5</v>
      </c>
      <c r="I59" s="6">
        <v>25</v>
      </c>
      <c r="J59" s="6">
        <v>220</v>
      </c>
    </row>
    <row r="60" spans="1:10" ht="24" hidden="1" x14ac:dyDescent="0.35">
      <c r="A60" s="3" t="s">
        <v>64</v>
      </c>
      <c r="B60" s="3" t="s">
        <v>65</v>
      </c>
      <c r="C60" s="4" t="s">
        <v>66</v>
      </c>
      <c r="D60" s="5" t="s">
        <v>59</v>
      </c>
      <c r="E60" s="5">
        <v>5</v>
      </c>
      <c r="F60" s="3" t="s">
        <v>63</v>
      </c>
      <c r="G60" s="6">
        <v>3.25</v>
      </c>
      <c r="H60" s="6">
        <v>7.7</v>
      </c>
      <c r="I60" s="6">
        <v>67</v>
      </c>
      <c r="J60" s="6">
        <v>203</v>
      </c>
    </row>
    <row r="61" spans="1:10" ht="36" hidden="1" x14ac:dyDescent="0.35">
      <c r="A61" s="3" t="s">
        <v>239</v>
      </c>
      <c r="B61" s="3" t="s">
        <v>57</v>
      </c>
      <c r="C61" s="4" t="s">
        <v>240</v>
      </c>
      <c r="D61" s="5" t="s">
        <v>241</v>
      </c>
      <c r="E61" s="5">
        <v>5</v>
      </c>
      <c r="F61" s="3" t="s">
        <v>63</v>
      </c>
      <c r="G61" s="6">
        <v>3.25</v>
      </c>
      <c r="H61" s="6">
        <v>6.4</v>
      </c>
      <c r="I61" s="6">
        <v>9</v>
      </c>
      <c r="J61" s="6">
        <v>17</v>
      </c>
    </row>
    <row r="62" spans="1:10" ht="36" hidden="1" x14ac:dyDescent="0.35">
      <c r="A62" s="3" t="s">
        <v>242</v>
      </c>
      <c r="B62" s="3" t="s">
        <v>57</v>
      </c>
      <c r="C62" s="4" t="s">
        <v>243</v>
      </c>
      <c r="D62" s="5" t="s">
        <v>241</v>
      </c>
      <c r="E62" s="5">
        <v>5</v>
      </c>
      <c r="F62" s="3" t="s">
        <v>63</v>
      </c>
      <c r="G62" s="6">
        <v>5.6</v>
      </c>
      <c r="H62" s="6">
        <v>7.3</v>
      </c>
      <c r="I62" s="6">
        <v>83</v>
      </c>
      <c r="J62" s="6">
        <v>111</v>
      </c>
    </row>
    <row r="63" spans="1:10" ht="36" hidden="1" x14ac:dyDescent="0.35">
      <c r="A63" s="3" t="s">
        <v>129</v>
      </c>
      <c r="B63" s="3" t="s">
        <v>130</v>
      </c>
      <c r="C63" s="4" t="s">
        <v>131</v>
      </c>
      <c r="D63" s="5" t="s">
        <v>122</v>
      </c>
      <c r="E63" s="5">
        <v>5</v>
      </c>
      <c r="F63" s="3" t="s">
        <v>63</v>
      </c>
      <c r="G63" s="6">
        <v>5.5</v>
      </c>
      <c r="H63" s="6">
        <v>6.2</v>
      </c>
      <c r="I63" s="6">
        <v>0</v>
      </c>
      <c r="J63" s="6">
        <v>145</v>
      </c>
    </row>
    <row r="64" spans="1:10" ht="24" hidden="1" x14ac:dyDescent="0.35">
      <c r="A64" s="3" t="s">
        <v>207</v>
      </c>
      <c r="B64" s="3" t="s">
        <v>208</v>
      </c>
      <c r="C64" s="4" t="s">
        <v>209</v>
      </c>
      <c r="D64" s="5" t="s">
        <v>206</v>
      </c>
      <c r="E64" s="5">
        <v>6</v>
      </c>
      <c r="F64" s="3" t="s">
        <v>63</v>
      </c>
      <c r="G64" s="6">
        <v>5.2</v>
      </c>
      <c r="H64" s="6">
        <v>5.5</v>
      </c>
      <c r="I64" s="6">
        <v>33</v>
      </c>
      <c r="J64" s="6">
        <v>184</v>
      </c>
    </row>
    <row r="65" spans="1:10" ht="36" hidden="1" x14ac:dyDescent="0.35">
      <c r="A65" s="3" t="s">
        <v>97</v>
      </c>
      <c r="B65" s="3" t="s">
        <v>98</v>
      </c>
      <c r="C65" s="4" t="s">
        <v>99</v>
      </c>
      <c r="D65" s="5" t="s">
        <v>88</v>
      </c>
      <c r="E65" s="5">
        <v>6</v>
      </c>
      <c r="F65" s="3" t="s">
        <v>63</v>
      </c>
      <c r="G65" s="6">
        <v>5.6</v>
      </c>
      <c r="H65" s="6">
        <v>7.4</v>
      </c>
      <c r="I65" s="6">
        <v>40</v>
      </c>
      <c r="J65" s="6">
        <v>137</v>
      </c>
    </row>
    <row r="66" spans="1:10" ht="36" x14ac:dyDescent="0.35">
      <c r="A66" s="3" t="s">
        <v>180</v>
      </c>
      <c r="B66" s="3" t="s">
        <v>181</v>
      </c>
      <c r="C66" s="4" t="s">
        <v>182</v>
      </c>
      <c r="D66" s="5" t="s">
        <v>157</v>
      </c>
      <c r="E66" s="5">
        <v>3</v>
      </c>
      <c r="F66" s="3" t="s">
        <v>37</v>
      </c>
      <c r="G66" s="6">
        <v>3.25</v>
      </c>
      <c r="H66" s="6">
        <v>8</v>
      </c>
      <c r="I66" s="6">
        <v>11</v>
      </c>
      <c r="J66" s="6">
        <v>220</v>
      </c>
    </row>
    <row r="67" spans="1:10" x14ac:dyDescent="0.35">
      <c r="A67" s="3" t="s">
        <v>33</v>
      </c>
      <c r="B67" s="3" t="s">
        <v>34</v>
      </c>
      <c r="C67" s="4" t="s">
        <v>35</v>
      </c>
      <c r="D67" s="5" t="s">
        <v>36</v>
      </c>
      <c r="E67" s="5">
        <v>3</v>
      </c>
      <c r="F67" s="3" t="s">
        <v>37</v>
      </c>
      <c r="G67" s="6">
        <v>5.6</v>
      </c>
      <c r="H67" s="6">
        <v>8.1</v>
      </c>
      <c r="I67" s="6">
        <v>5</v>
      </c>
      <c r="J67" s="6">
        <v>204</v>
      </c>
    </row>
    <row r="68" spans="1:10" ht="24" x14ac:dyDescent="0.35">
      <c r="A68" s="3" t="s">
        <v>183</v>
      </c>
      <c r="B68" s="3" t="s">
        <v>184</v>
      </c>
      <c r="C68" s="4" t="s">
        <v>185</v>
      </c>
      <c r="D68" s="5" t="s">
        <v>157</v>
      </c>
      <c r="E68" s="5">
        <v>3</v>
      </c>
      <c r="F68" s="3" t="s">
        <v>37</v>
      </c>
      <c r="G68" s="6">
        <v>5.0999999999999996</v>
      </c>
      <c r="H68" s="6">
        <v>9.8000000000000007</v>
      </c>
      <c r="I68" s="6">
        <v>22</v>
      </c>
      <c r="J68" s="6">
        <v>84</v>
      </c>
    </row>
    <row r="69" spans="1:10" ht="24" x14ac:dyDescent="0.35">
      <c r="A69" s="3" t="s">
        <v>38</v>
      </c>
      <c r="B69" s="3" t="s">
        <v>39</v>
      </c>
      <c r="C69" s="4" t="s">
        <v>40</v>
      </c>
      <c r="D69" s="5" t="s">
        <v>36</v>
      </c>
      <c r="E69" s="5">
        <v>4</v>
      </c>
      <c r="F69" s="3" t="s">
        <v>37</v>
      </c>
      <c r="G69" s="6">
        <v>5.2</v>
      </c>
      <c r="H69" s="6">
        <v>9.5</v>
      </c>
      <c r="I69" s="6">
        <v>58</v>
      </c>
      <c r="J69" s="6">
        <v>217</v>
      </c>
    </row>
    <row r="70" spans="1:10" ht="24" x14ac:dyDescent="0.35">
      <c r="A70" s="3" t="s">
        <v>244</v>
      </c>
      <c r="B70" s="3" t="s">
        <v>245</v>
      </c>
      <c r="C70" s="4" t="s">
        <v>246</v>
      </c>
      <c r="D70" s="5" t="s">
        <v>241</v>
      </c>
      <c r="E70" s="5">
        <v>4</v>
      </c>
      <c r="F70" s="3" t="s">
        <v>37</v>
      </c>
      <c r="G70" s="6">
        <v>3.25</v>
      </c>
      <c r="H70" s="6">
        <v>5.6</v>
      </c>
      <c r="I70" s="6">
        <v>82</v>
      </c>
      <c r="J70" s="6">
        <v>162</v>
      </c>
    </row>
    <row r="71" spans="1:10" x14ac:dyDescent="0.35">
      <c r="A71" s="3" t="s">
        <v>247</v>
      </c>
      <c r="B71" s="3" t="s">
        <v>248</v>
      </c>
      <c r="C71" s="4" t="s">
        <v>249</v>
      </c>
      <c r="D71" s="5" t="s">
        <v>241</v>
      </c>
      <c r="E71" s="5">
        <v>5</v>
      </c>
      <c r="F71" s="3" t="s">
        <v>37</v>
      </c>
      <c r="G71" s="6">
        <v>5.4</v>
      </c>
      <c r="H71" s="6">
        <v>6.2</v>
      </c>
      <c r="I71" s="6">
        <v>8</v>
      </c>
      <c r="J71" s="6">
        <v>53</v>
      </c>
    </row>
    <row r="72" spans="1:10" ht="24" x14ac:dyDescent="0.35">
      <c r="A72" s="3" t="s">
        <v>79</v>
      </c>
      <c r="B72" s="3" t="s">
        <v>80</v>
      </c>
      <c r="C72" s="4" t="s">
        <v>81</v>
      </c>
      <c r="D72" s="5" t="s">
        <v>74</v>
      </c>
      <c r="E72" s="5">
        <v>5</v>
      </c>
      <c r="F72" s="3" t="s">
        <v>37</v>
      </c>
      <c r="G72" s="6">
        <v>3.25</v>
      </c>
      <c r="H72" s="6">
        <v>9</v>
      </c>
      <c r="I72" s="6">
        <v>1</v>
      </c>
      <c r="J72" s="6">
        <v>102</v>
      </c>
    </row>
    <row r="73" spans="1:10" ht="24" x14ac:dyDescent="0.35">
      <c r="A73" s="3" t="s">
        <v>250</v>
      </c>
      <c r="B73" s="3" t="s">
        <v>251</v>
      </c>
      <c r="C73" s="4" t="s">
        <v>252</v>
      </c>
      <c r="D73" s="5" t="s">
        <v>241</v>
      </c>
      <c r="E73" s="5">
        <v>5</v>
      </c>
      <c r="F73" s="3" t="s">
        <v>37</v>
      </c>
      <c r="G73" s="6">
        <v>3.25</v>
      </c>
      <c r="H73" s="6">
        <v>7.1</v>
      </c>
      <c r="I73" s="6">
        <v>50</v>
      </c>
      <c r="J73" s="6">
        <v>111</v>
      </c>
    </row>
    <row r="74" spans="1:10" ht="24" x14ac:dyDescent="0.35">
      <c r="A74" s="3" t="s">
        <v>82</v>
      </c>
      <c r="B74" s="3" t="s">
        <v>83</v>
      </c>
      <c r="C74" s="4" t="s">
        <v>84</v>
      </c>
      <c r="D74" s="5" t="s">
        <v>74</v>
      </c>
      <c r="E74" s="5">
        <v>6</v>
      </c>
      <c r="F74" s="3" t="s">
        <v>37</v>
      </c>
      <c r="G74" s="6">
        <v>5.3</v>
      </c>
      <c r="H74" s="6">
        <v>5.7</v>
      </c>
      <c r="I74" s="6">
        <v>32</v>
      </c>
      <c r="J74" s="6">
        <v>44</v>
      </c>
    </row>
    <row r="75" spans="1:10" x14ac:dyDescent="0.35">
      <c r="A75" s="3" t="s">
        <v>210</v>
      </c>
      <c r="B75" s="3" t="s">
        <v>211</v>
      </c>
      <c r="C75" s="4" t="s">
        <v>102</v>
      </c>
      <c r="D75" s="5" t="s">
        <v>206</v>
      </c>
      <c r="E75" s="5">
        <v>6</v>
      </c>
      <c r="F75" s="3" t="s">
        <v>37</v>
      </c>
      <c r="G75" s="6">
        <v>3.25</v>
      </c>
      <c r="H75" s="6">
        <v>9.6</v>
      </c>
      <c r="I75" s="6">
        <v>16</v>
      </c>
      <c r="J75" s="6">
        <v>95</v>
      </c>
    </row>
    <row r="76" spans="1:10" ht="72" x14ac:dyDescent="0.35">
      <c r="A76" s="3" t="s">
        <v>212</v>
      </c>
      <c r="B76" s="3" t="s">
        <v>213</v>
      </c>
      <c r="C76" s="4" t="s">
        <v>214</v>
      </c>
      <c r="D76" s="5" t="s">
        <v>206</v>
      </c>
      <c r="E76" s="5">
        <v>6</v>
      </c>
      <c r="F76" s="3" t="s">
        <v>37</v>
      </c>
      <c r="G76" s="6">
        <v>3.25</v>
      </c>
      <c r="H76" s="6">
        <v>6.6</v>
      </c>
      <c r="I76" s="6">
        <v>98</v>
      </c>
      <c r="J76" s="6">
        <v>140</v>
      </c>
    </row>
  </sheetData>
  <autoFilter ref="A1:J76" xr:uid="{295C0754-3931-46A3-8408-ACE50C672214}">
    <filterColumn colId="4">
      <customFilters>
        <customFilter operator="greaterThanOrEqual" val="3"/>
      </customFilters>
    </filterColumn>
    <filterColumn colId="5">
      <customFilters>
        <customFilter val="*Tuba*"/>
      </customFilters>
    </filterColumn>
  </autoFilter>
  <conditionalFormatting sqref="H2:H76">
    <cfRule type="cellIs" dxfId="9" priority="1" operator="greaterThanOrEqual">
      <formula>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DAB48-ABC9-4FE4-A3C8-647D5195C0DF}">
  <sheetPr filterMode="1"/>
  <dimension ref="A1:N76"/>
  <sheetViews>
    <sheetView workbookViewId="0">
      <selection activeCell="M28" sqref="M28"/>
    </sheetView>
  </sheetViews>
  <sheetFormatPr defaultRowHeight="14.5" x14ac:dyDescent="0.35"/>
  <cols>
    <col min="2" max="2" width="18.26953125" customWidth="1"/>
    <col min="3" max="3" width="12.54296875" customWidth="1"/>
    <col min="6" max="6" width="21.81640625" customWidth="1"/>
    <col min="8" max="8" width="13.08984375" customWidth="1"/>
    <col min="9" max="9" width="14.36328125" customWidth="1"/>
    <col min="10" max="10" width="12.90625" customWidth="1"/>
  </cols>
  <sheetData>
    <row r="1" spans="1:14" ht="36.5" thickBot="1" x14ac:dyDescent="0.4">
      <c r="A1" s="1" t="s">
        <v>0</v>
      </c>
      <c r="B1" s="1" t="s">
        <v>1</v>
      </c>
      <c r="C1" s="1" t="s">
        <v>2</v>
      </c>
      <c r="D1" s="2" t="s">
        <v>3</v>
      </c>
      <c r="E1" s="2" t="s">
        <v>4</v>
      </c>
      <c r="F1" s="1" t="s">
        <v>5</v>
      </c>
      <c r="G1" s="1" t="s">
        <v>6</v>
      </c>
      <c r="H1" s="2" t="s">
        <v>7</v>
      </c>
      <c r="I1" s="2" t="s">
        <v>253</v>
      </c>
      <c r="J1" s="2" t="s">
        <v>254</v>
      </c>
    </row>
    <row r="2" spans="1:14" ht="24" hidden="1" x14ac:dyDescent="0.35">
      <c r="A2" s="3" t="s">
        <v>85</v>
      </c>
      <c r="B2" s="3" t="s">
        <v>86</v>
      </c>
      <c r="C2" s="4" t="s">
        <v>87</v>
      </c>
      <c r="D2" s="5" t="s">
        <v>88</v>
      </c>
      <c r="E2" s="5">
        <v>4</v>
      </c>
      <c r="F2" s="3" t="s">
        <v>12</v>
      </c>
      <c r="G2" s="6">
        <v>3.25</v>
      </c>
      <c r="H2" s="6">
        <v>9.3000000000000007</v>
      </c>
      <c r="I2" s="6">
        <v>17</v>
      </c>
      <c r="J2" s="6">
        <v>21</v>
      </c>
    </row>
    <row r="3" spans="1:14" ht="24" hidden="1" x14ac:dyDescent="0.35">
      <c r="A3" s="3" t="s">
        <v>89</v>
      </c>
      <c r="B3" s="3" t="s">
        <v>86</v>
      </c>
      <c r="C3" s="4" t="s">
        <v>90</v>
      </c>
      <c r="D3" s="5" t="s">
        <v>88</v>
      </c>
      <c r="E3" s="5">
        <v>4</v>
      </c>
      <c r="F3" s="3" t="s">
        <v>12</v>
      </c>
      <c r="G3" s="6">
        <v>3.25</v>
      </c>
      <c r="H3" s="6">
        <v>5.2</v>
      </c>
      <c r="I3" s="6">
        <v>64</v>
      </c>
      <c r="J3" s="6">
        <v>149</v>
      </c>
    </row>
    <row r="4" spans="1:14" ht="24" hidden="1" x14ac:dyDescent="0.35">
      <c r="A4" s="3" t="s">
        <v>190</v>
      </c>
      <c r="B4" s="3" t="s">
        <v>191</v>
      </c>
      <c r="C4" s="4" t="s">
        <v>192</v>
      </c>
      <c r="D4" s="5" t="s">
        <v>193</v>
      </c>
      <c r="E4" s="5">
        <v>4</v>
      </c>
      <c r="F4" s="3" t="s">
        <v>12</v>
      </c>
      <c r="G4" s="6">
        <v>5.4</v>
      </c>
      <c r="H4" s="6">
        <v>9</v>
      </c>
      <c r="I4" s="6">
        <v>60</v>
      </c>
      <c r="J4" s="6">
        <v>50</v>
      </c>
    </row>
    <row r="5" spans="1:14" ht="48" hidden="1" x14ac:dyDescent="0.35">
      <c r="A5" s="3" t="s">
        <v>194</v>
      </c>
      <c r="B5" s="3" t="s">
        <v>191</v>
      </c>
      <c r="C5" s="4" t="s">
        <v>195</v>
      </c>
      <c r="D5" s="5" t="s">
        <v>193</v>
      </c>
      <c r="E5" s="5">
        <v>4</v>
      </c>
      <c r="F5" s="3" t="s">
        <v>12</v>
      </c>
      <c r="G5" s="6">
        <v>5.4</v>
      </c>
      <c r="H5" s="6">
        <v>9.1999999999999993</v>
      </c>
      <c r="I5" s="6">
        <v>41</v>
      </c>
      <c r="J5" s="6">
        <v>130</v>
      </c>
    </row>
    <row r="6" spans="1:14" ht="24" hidden="1" x14ac:dyDescent="0.35">
      <c r="A6" s="3" t="s">
        <v>132</v>
      </c>
      <c r="B6" s="3" t="s">
        <v>133</v>
      </c>
      <c r="C6" s="4" t="s">
        <v>134</v>
      </c>
      <c r="D6" s="5" t="s">
        <v>135</v>
      </c>
      <c r="E6" s="5">
        <v>4</v>
      </c>
      <c r="F6" s="3" t="s">
        <v>12</v>
      </c>
      <c r="G6" s="6">
        <v>3.25</v>
      </c>
      <c r="H6" s="6">
        <v>5.5</v>
      </c>
      <c r="I6" s="6">
        <v>21</v>
      </c>
      <c r="J6" s="6">
        <v>29</v>
      </c>
    </row>
    <row r="7" spans="1:14" hidden="1" x14ac:dyDescent="0.35">
      <c r="A7" s="3" t="s">
        <v>91</v>
      </c>
      <c r="B7" s="3" t="s">
        <v>92</v>
      </c>
      <c r="C7" s="4" t="s">
        <v>93</v>
      </c>
      <c r="D7" s="5" t="s">
        <v>88</v>
      </c>
      <c r="E7" s="5">
        <v>5</v>
      </c>
      <c r="F7" s="3" t="s">
        <v>12</v>
      </c>
      <c r="G7" s="6">
        <v>3.25</v>
      </c>
      <c r="H7" s="6">
        <v>9.1</v>
      </c>
      <c r="I7" s="6">
        <v>2</v>
      </c>
      <c r="J7" s="6">
        <v>89</v>
      </c>
    </row>
    <row r="8" spans="1:14" ht="60" hidden="1" x14ac:dyDescent="0.35">
      <c r="A8" s="3" t="s">
        <v>8</v>
      </c>
      <c r="B8" s="3" t="s">
        <v>9</v>
      </c>
      <c r="C8" s="4" t="s">
        <v>10</v>
      </c>
      <c r="D8" s="5" t="s">
        <v>11</v>
      </c>
      <c r="E8" s="5">
        <v>5</v>
      </c>
      <c r="F8" s="3" t="s">
        <v>12</v>
      </c>
      <c r="G8" s="6">
        <v>3.25</v>
      </c>
      <c r="H8" s="6">
        <v>6.8</v>
      </c>
      <c r="I8" s="6">
        <v>42</v>
      </c>
      <c r="J8" s="6">
        <v>162</v>
      </c>
    </row>
    <row r="9" spans="1:14" ht="48" hidden="1" x14ac:dyDescent="0.35">
      <c r="A9" s="3" t="s">
        <v>13</v>
      </c>
      <c r="B9" s="3" t="s">
        <v>14</v>
      </c>
      <c r="C9" s="4" t="s">
        <v>15</v>
      </c>
      <c r="D9" s="5" t="s">
        <v>11</v>
      </c>
      <c r="E9" s="5">
        <v>5</v>
      </c>
      <c r="F9" s="3" t="s">
        <v>12</v>
      </c>
      <c r="G9" s="6">
        <v>5.6</v>
      </c>
      <c r="H9" s="6">
        <v>8.5</v>
      </c>
      <c r="I9" s="6">
        <v>53</v>
      </c>
      <c r="J9" s="6">
        <v>53</v>
      </c>
    </row>
    <row r="10" spans="1:14" ht="36" customHeight="1" thickBot="1" x14ac:dyDescent="0.4">
      <c r="A10" s="3" t="s">
        <v>154</v>
      </c>
      <c r="B10" s="3" t="s">
        <v>155</v>
      </c>
      <c r="C10" s="4" t="s">
        <v>156</v>
      </c>
      <c r="D10" s="5" t="s">
        <v>157</v>
      </c>
      <c r="E10" s="5">
        <v>6</v>
      </c>
      <c r="F10" s="3" t="s">
        <v>12</v>
      </c>
      <c r="G10" s="6">
        <v>5.2</v>
      </c>
      <c r="H10" s="6">
        <v>5.4</v>
      </c>
      <c r="I10" s="6">
        <v>90</v>
      </c>
      <c r="J10" s="6">
        <v>131</v>
      </c>
      <c r="L10" s="51" t="s">
        <v>283</v>
      </c>
      <c r="M10" s="52"/>
      <c r="N10" s="53"/>
    </row>
    <row r="11" spans="1:14" ht="24" hidden="1" customHeight="1" x14ac:dyDescent="0.35">
      <c r="A11" s="3" t="s">
        <v>186</v>
      </c>
      <c r="B11" s="3" t="s">
        <v>187</v>
      </c>
      <c r="C11" s="4" t="s">
        <v>188</v>
      </c>
      <c r="D11" s="5" t="s">
        <v>189</v>
      </c>
      <c r="E11" s="5">
        <v>6</v>
      </c>
      <c r="F11" s="3" t="s">
        <v>12</v>
      </c>
      <c r="G11" s="6">
        <v>3.25</v>
      </c>
      <c r="H11" s="6">
        <v>6.4</v>
      </c>
      <c r="I11" s="6">
        <v>61</v>
      </c>
      <c r="J11" s="6">
        <v>63</v>
      </c>
      <c r="L11" s="54"/>
      <c r="M11" s="54"/>
      <c r="N11" s="54"/>
    </row>
    <row r="12" spans="1:14" ht="24.5" thickBot="1" x14ac:dyDescent="0.4">
      <c r="A12" s="3" t="s">
        <v>16</v>
      </c>
      <c r="B12" s="3" t="s">
        <v>17</v>
      </c>
      <c r="C12" s="4" t="s">
        <v>18</v>
      </c>
      <c r="D12" s="5" t="s">
        <v>11</v>
      </c>
      <c r="E12" s="5">
        <v>6</v>
      </c>
      <c r="F12" s="3" t="s">
        <v>12</v>
      </c>
      <c r="G12" s="6">
        <v>5.4</v>
      </c>
      <c r="H12" s="6">
        <v>9.1</v>
      </c>
      <c r="I12" s="6">
        <v>99</v>
      </c>
      <c r="J12" s="6">
        <v>72</v>
      </c>
      <c r="L12" s="51"/>
      <c r="M12" s="52"/>
      <c r="N12" s="53"/>
    </row>
    <row r="13" spans="1:14" hidden="1" x14ac:dyDescent="0.35">
      <c r="A13" s="3" t="s">
        <v>19</v>
      </c>
      <c r="B13" s="3" t="s">
        <v>20</v>
      </c>
      <c r="C13" s="4" t="s">
        <v>21</v>
      </c>
      <c r="D13" s="5" t="s">
        <v>11</v>
      </c>
      <c r="E13" s="5">
        <v>5</v>
      </c>
      <c r="F13" s="3" t="s">
        <v>22</v>
      </c>
      <c r="G13" s="6">
        <v>3.25</v>
      </c>
      <c r="H13" s="6">
        <v>9.6999999999999993</v>
      </c>
      <c r="I13" s="6">
        <v>64</v>
      </c>
      <c r="J13" s="6">
        <v>137</v>
      </c>
    </row>
    <row r="14" spans="1:14" hidden="1" x14ac:dyDescent="0.35">
      <c r="A14" s="3" t="s">
        <v>94</v>
      </c>
      <c r="B14" s="3" t="s">
        <v>95</v>
      </c>
      <c r="C14" s="4" t="s">
        <v>96</v>
      </c>
      <c r="D14" s="5" t="s">
        <v>88</v>
      </c>
      <c r="E14" s="5">
        <v>5</v>
      </c>
      <c r="F14" s="3" t="s">
        <v>22</v>
      </c>
      <c r="G14" s="6">
        <v>3.25</v>
      </c>
      <c r="H14" s="6">
        <v>6.3</v>
      </c>
      <c r="I14" s="6">
        <v>64</v>
      </c>
      <c r="J14" s="6">
        <v>18</v>
      </c>
    </row>
    <row r="15" spans="1:14" ht="48" hidden="1" x14ac:dyDescent="0.35">
      <c r="A15" s="3" t="s">
        <v>136</v>
      </c>
      <c r="B15" s="3" t="s">
        <v>137</v>
      </c>
      <c r="C15" s="4" t="s">
        <v>138</v>
      </c>
      <c r="D15" s="5" t="s">
        <v>135</v>
      </c>
      <c r="E15" s="5">
        <v>5</v>
      </c>
      <c r="F15" s="3" t="s">
        <v>22</v>
      </c>
      <c r="G15" s="6">
        <v>5.5</v>
      </c>
      <c r="H15" s="6">
        <v>6.6</v>
      </c>
      <c r="I15" s="6">
        <v>54</v>
      </c>
      <c r="J15" s="6">
        <v>185</v>
      </c>
    </row>
    <row r="16" spans="1:14" ht="24" hidden="1" x14ac:dyDescent="0.35">
      <c r="A16" s="3" t="s">
        <v>56</v>
      </c>
      <c r="B16" s="3" t="s">
        <v>57</v>
      </c>
      <c r="C16" s="4" t="s">
        <v>58</v>
      </c>
      <c r="D16" s="5" t="s">
        <v>59</v>
      </c>
      <c r="E16" s="5">
        <v>5</v>
      </c>
      <c r="F16" s="3" t="s">
        <v>22</v>
      </c>
      <c r="G16" s="6">
        <v>3.25</v>
      </c>
      <c r="H16" s="6">
        <v>9.5</v>
      </c>
      <c r="I16" s="6">
        <v>73</v>
      </c>
      <c r="J16" s="6">
        <v>55</v>
      </c>
    </row>
    <row r="17" spans="1:10" ht="24" hidden="1" x14ac:dyDescent="0.35">
      <c r="A17" s="3" t="s">
        <v>139</v>
      </c>
      <c r="B17" s="3" t="s">
        <v>140</v>
      </c>
      <c r="C17" s="4" t="s">
        <v>141</v>
      </c>
      <c r="D17" s="5" t="s">
        <v>135</v>
      </c>
      <c r="E17" s="5">
        <v>6</v>
      </c>
      <c r="F17" s="3" t="s">
        <v>22</v>
      </c>
      <c r="G17" s="6">
        <v>3.25</v>
      </c>
      <c r="H17" s="6">
        <v>6.3</v>
      </c>
      <c r="I17" s="6">
        <v>31</v>
      </c>
      <c r="J17" s="6">
        <v>62</v>
      </c>
    </row>
    <row r="18" spans="1:10" hidden="1" x14ac:dyDescent="0.35">
      <c r="A18" s="3" t="s">
        <v>67</v>
      </c>
      <c r="B18" s="3" t="s">
        <v>68</v>
      </c>
      <c r="C18" s="4" t="s">
        <v>69</v>
      </c>
      <c r="D18" s="5" t="s">
        <v>70</v>
      </c>
      <c r="E18" s="5">
        <v>6</v>
      </c>
      <c r="F18" s="3" t="s">
        <v>22</v>
      </c>
      <c r="G18" s="6">
        <v>5.3</v>
      </c>
      <c r="H18" s="6">
        <v>5.7</v>
      </c>
      <c r="I18" s="6">
        <v>2</v>
      </c>
      <c r="J18" s="6">
        <v>73</v>
      </c>
    </row>
    <row r="19" spans="1:10" ht="24" hidden="1" x14ac:dyDescent="0.35">
      <c r="A19" s="3" t="s">
        <v>23</v>
      </c>
      <c r="B19" s="3" t="s">
        <v>24</v>
      </c>
      <c r="C19" s="4" t="s">
        <v>25</v>
      </c>
      <c r="D19" s="5" t="s">
        <v>11</v>
      </c>
      <c r="E19" s="5">
        <v>6</v>
      </c>
      <c r="F19" s="3" t="s">
        <v>22</v>
      </c>
      <c r="G19" s="6">
        <v>5.6</v>
      </c>
      <c r="H19" s="6">
        <v>8.1</v>
      </c>
      <c r="I19" s="6">
        <v>75</v>
      </c>
      <c r="J19" s="6">
        <v>123</v>
      </c>
    </row>
    <row r="20" spans="1:10" hidden="1" x14ac:dyDescent="0.35">
      <c r="A20" s="3" t="s">
        <v>158</v>
      </c>
      <c r="B20" s="3" t="s">
        <v>155</v>
      </c>
      <c r="C20" s="4" t="s">
        <v>159</v>
      </c>
      <c r="D20" s="5" t="s">
        <v>157</v>
      </c>
      <c r="E20" s="5">
        <v>2</v>
      </c>
      <c r="F20" s="3" t="s">
        <v>75</v>
      </c>
      <c r="G20" s="6">
        <v>3.25</v>
      </c>
      <c r="H20" s="6">
        <v>8.6</v>
      </c>
      <c r="I20" s="6">
        <v>1</v>
      </c>
      <c r="J20" s="6">
        <v>220</v>
      </c>
    </row>
    <row r="21" spans="1:10" ht="24" hidden="1" x14ac:dyDescent="0.35">
      <c r="A21" s="3" t="s">
        <v>160</v>
      </c>
      <c r="B21" s="3" t="s">
        <v>155</v>
      </c>
      <c r="C21" s="4" t="s">
        <v>161</v>
      </c>
      <c r="D21" s="5" t="s">
        <v>157</v>
      </c>
      <c r="E21" s="5">
        <v>2</v>
      </c>
      <c r="F21" s="3" t="s">
        <v>75</v>
      </c>
      <c r="G21" s="6">
        <v>3.25</v>
      </c>
      <c r="H21" s="6">
        <v>8.6</v>
      </c>
      <c r="I21" s="6">
        <v>26</v>
      </c>
      <c r="J21" s="6">
        <v>184</v>
      </c>
    </row>
    <row r="22" spans="1:10" ht="60" hidden="1" x14ac:dyDescent="0.35">
      <c r="A22" s="3" t="s">
        <v>119</v>
      </c>
      <c r="B22" s="3" t="s">
        <v>120</v>
      </c>
      <c r="C22" s="4" t="s">
        <v>121</v>
      </c>
      <c r="D22" s="5" t="s">
        <v>122</v>
      </c>
      <c r="E22" s="5">
        <v>4</v>
      </c>
      <c r="F22" s="3" t="s">
        <v>75</v>
      </c>
      <c r="G22" s="6">
        <v>3.25</v>
      </c>
      <c r="H22" s="6">
        <v>9.4</v>
      </c>
      <c r="I22" s="6">
        <v>7</v>
      </c>
      <c r="J22" s="6">
        <v>47</v>
      </c>
    </row>
    <row r="23" spans="1:10" ht="24" hidden="1" x14ac:dyDescent="0.35">
      <c r="A23" s="3" t="s">
        <v>215</v>
      </c>
      <c r="B23" s="3" t="s">
        <v>216</v>
      </c>
      <c r="C23" s="4" t="s">
        <v>217</v>
      </c>
      <c r="D23" s="5" t="s">
        <v>218</v>
      </c>
      <c r="E23" s="5">
        <v>4</v>
      </c>
      <c r="F23" s="3" t="s">
        <v>75</v>
      </c>
      <c r="G23" s="6">
        <v>3.25</v>
      </c>
      <c r="H23" s="6">
        <v>7.2</v>
      </c>
      <c r="I23" s="6">
        <v>42</v>
      </c>
      <c r="J23" s="6">
        <v>17</v>
      </c>
    </row>
    <row r="24" spans="1:10" ht="24" hidden="1" x14ac:dyDescent="0.35">
      <c r="A24" s="3" t="s">
        <v>71</v>
      </c>
      <c r="B24" s="3" t="s">
        <v>72</v>
      </c>
      <c r="C24" s="4" t="s">
        <v>73</v>
      </c>
      <c r="D24" s="5" t="s">
        <v>74</v>
      </c>
      <c r="E24" s="5">
        <v>4</v>
      </c>
      <c r="F24" s="3" t="s">
        <v>75</v>
      </c>
      <c r="G24" s="6">
        <v>5.6</v>
      </c>
      <c r="H24" s="6">
        <v>7.8</v>
      </c>
      <c r="I24" s="6">
        <v>30</v>
      </c>
      <c r="J24" s="6">
        <v>130</v>
      </c>
    </row>
    <row r="25" spans="1:10" ht="24" hidden="1" x14ac:dyDescent="0.35">
      <c r="A25" s="3" t="s">
        <v>76</v>
      </c>
      <c r="B25" s="3" t="s">
        <v>77</v>
      </c>
      <c r="C25" s="4" t="s">
        <v>78</v>
      </c>
      <c r="D25" s="5" t="s">
        <v>74</v>
      </c>
      <c r="E25" s="5">
        <v>5</v>
      </c>
      <c r="F25" s="3" t="s">
        <v>75</v>
      </c>
      <c r="G25" s="6">
        <v>3.25</v>
      </c>
      <c r="H25" s="6">
        <v>5.5</v>
      </c>
      <c r="I25" s="6">
        <v>86</v>
      </c>
      <c r="J25" s="6">
        <v>63</v>
      </c>
    </row>
    <row r="26" spans="1:10" ht="24" hidden="1" x14ac:dyDescent="0.35">
      <c r="A26" s="3" t="s">
        <v>123</v>
      </c>
      <c r="B26" s="3" t="s">
        <v>124</v>
      </c>
      <c r="C26" s="4" t="s">
        <v>125</v>
      </c>
      <c r="D26" s="5" t="s">
        <v>122</v>
      </c>
      <c r="E26" s="5">
        <v>5</v>
      </c>
      <c r="F26" s="3" t="s">
        <v>75</v>
      </c>
      <c r="G26" s="6">
        <v>3.25</v>
      </c>
      <c r="H26" s="6">
        <v>8.6</v>
      </c>
      <c r="I26" s="6">
        <v>36</v>
      </c>
      <c r="J26" s="6">
        <v>36</v>
      </c>
    </row>
    <row r="27" spans="1:10" x14ac:dyDescent="0.35">
      <c r="A27" s="3" t="s">
        <v>219</v>
      </c>
      <c r="B27" s="3" t="s">
        <v>108</v>
      </c>
      <c r="C27" s="4" t="s">
        <v>220</v>
      </c>
      <c r="D27" s="5" t="s">
        <v>218</v>
      </c>
      <c r="E27" s="5">
        <v>5</v>
      </c>
      <c r="F27" s="3" t="s">
        <v>75</v>
      </c>
      <c r="G27" s="6">
        <v>3.25</v>
      </c>
      <c r="H27" s="6">
        <v>6.6</v>
      </c>
      <c r="I27" s="6">
        <v>98</v>
      </c>
      <c r="J27" s="6">
        <v>111</v>
      </c>
    </row>
    <row r="28" spans="1:10" ht="36" x14ac:dyDescent="0.35">
      <c r="A28" s="3" t="s">
        <v>103</v>
      </c>
      <c r="B28" s="3" t="s">
        <v>104</v>
      </c>
      <c r="C28" s="4" t="s">
        <v>105</v>
      </c>
      <c r="D28" s="5" t="s">
        <v>106</v>
      </c>
      <c r="E28" s="5">
        <v>5</v>
      </c>
      <c r="F28" s="3" t="s">
        <v>75</v>
      </c>
      <c r="G28" s="6">
        <v>3.25</v>
      </c>
      <c r="H28" s="6">
        <v>6.8</v>
      </c>
      <c r="I28" s="6">
        <v>91</v>
      </c>
      <c r="J28" s="6">
        <v>72</v>
      </c>
    </row>
    <row r="29" spans="1:10" ht="72" hidden="1" x14ac:dyDescent="0.35">
      <c r="A29" s="3" t="s">
        <v>235</v>
      </c>
      <c r="B29" s="3" t="s">
        <v>236</v>
      </c>
      <c r="C29" s="4" t="s">
        <v>237</v>
      </c>
      <c r="D29" s="5" t="s">
        <v>238</v>
      </c>
      <c r="E29" s="5">
        <v>6</v>
      </c>
      <c r="F29" s="3" t="s">
        <v>75</v>
      </c>
      <c r="G29" s="6">
        <v>5.2</v>
      </c>
      <c r="H29" s="6">
        <v>9.4</v>
      </c>
      <c r="I29" s="6">
        <v>70</v>
      </c>
      <c r="J29" s="6">
        <v>68</v>
      </c>
    </row>
    <row r="30" spans="1:10" ht="48" hidden="1" x14ac:dyDescent="0.35">
      <c r="A30" s="3" t="s">
        <v>107</v>
      </c>
      <c r="B30" s="3" t="s">
        <v>108</v>
      </c>
      <c r="C30" s="4" t="s">
        <v>109</v>
      </c>
      <c r="D30" s="5" t="s">
        <v>106</v>
      </c>
      <c r="E30" s="5">
        <v>7</v>
      </c>
      <c r="F30" s="3" t="s">
        <v>75</v>
      </c>
      <c r="G30" s="6">
        <v>5.6</v>
      </c>
      <c r="H30" s="6">
        <v>6.7</v>
      </c>
      <c r="I30" s="6">
        <v>74</v>
      </c>
      <c r="J30" s="6">
        <v>23</v>
      </c>
    </row>
    <row r="31" spans="1:10" ht="24" hidden="1" x14ac:dyDescent="0.35">
      <c r="A31" s="3" t="s">
        <v>142</v>
      </c>
      <c r="B31" s="3" t="s">
        <v>143</v>
      </c>
      <c r="C31" s="4" t="s">
        <v>144</v>
      </c>
      <c r="D31" s="5" t="s">
        <v>135</v>
      </c>
      <c r="E31" s="5">
        <v>3</v>
      </c>
      <c r="F31" s="3" t="s">
        <v>29</v>
      </c>
      <c r="G31" s="6">
        <v>5.0999999999999996</v>
      </c>
      <c r="H31" s="6">
        <v>9.9</v>
      </c>
      <c r="I31" s="6">
        <v>85</v>
      </c>
      <c r="J31" s="6">
        <v>94</v>
      </c>
    </row>
    <row r="32" spans="1:10" ht="36" hidden="1" x14ac:dyDescent="0.35">
      <c r="A32" s="3" t="s">
        <v>145</v>
      </c>
      <c r="B32" s="3" t="s">
        <v>146</v>
      </c>
      <c r="C32" s="4" t="s">
        <v>147</v>
      </c>
      <c r="D32" s="5" t="s">
        <v>135</v>
      </c>
      <c r="E32" s="5">
        <v>3</v>
      </c>
      <c r="F32" s="3" t="s">
        <v>29</v>
      </c>
      <c r="G32" s="6">
        <v>3.25</v>
      </c>
      <c r="H32" s="6">
        <v>7.7</v>
      </c>
      <c r="I32" s="6">
        <v>70</v>
      </c>
      <c r="J32" s="6">
        <v>220</v>
      </c>
    </row>
    <row r="33" spans="1:10" ht="48" hidden="1" x14ac:dyDescent="0.35">
      <c r="A33" s="3" t="s">
        <v>26</v>
      </c>
      <c r="B33" s="3" t="s">
        <v>27</v>
      </c>
      <c r="C33" s="4" t="s">
        <v>28</v>
      </c>
      <c r="D33" s="5" t="s">
        <v>11</v>
      </c>
      <c r="E33" s="5">
        <v>4</v>
      </c>
      <c r="F33" s="3" t="s">
        <v>29</v>
      </c>
      <c r="G33" s="6">
        <v>5.5</v>
      </c>
      <c r="H33" s="6">
        <v>6.5</v>
      </c>
      <c r="I33" s="6">
        <v>13</v>
      </c>
      <c r="J33" s="6">
        <v>204</v>
      </c>
    </row>
    <row r="34" spans="1:10" ht="36" hidden="1" x14ac:dyDescent="0.35">
      <c r="A34" s="3" t="s">
        <v>110</v>
      </c>
      <c r="B34" s="3" t="s">
        <v>111</v>
      </c>
      <c r="C34" s="4" t="s">
        <v>112</v>
      </c>
      <c r="D34" s="5" t="s">
        <v>106</v>
      </c>
      <c r="E34" s="5">
        <v>4</v>
      </c>
      <c r="F34" s="3" t="s">
        <v>29</v>
      </c>
      <c r="G34" s="6">
        <v>3.25</v>
      </c>
      <c r="H34" s="6">
        <v>8.1</v>
      </c>
      <c r="I34" s="6">
        <v>13</v>
      </c>
      <c r="J34" s="6">
        <v>65</v>
      </c>
    </row>
    <row r="35" spans="1:10" x14ac:dyDescent="0.35">
      <c r="A35" s="3" t="s">
        <v>113</v>
      </c>
      <c r="B35" s="3" t="s">
        <v>114</v>
      </c>
      <c r="C35" s="4" t="s">
        <v>115</v>
      </c>
      <c r="D35" s="5" t="s">
        <v>106</v>
      </c>
      <c r="E35" s="5">
        <v>4</v>
      </c>
      <c r="F35" s="3" t="s">
        <v>29</v>
      </c>
      <c r="G35" s="6">
        <v>5.0999999999999996</v>
      </c>
      <c r="H35" s="6">
        <v>5.2</v>
      </c>
      <c r="I35" s="6">
        <v>94</v>
      </c>
      <c r="J35" s="6">
        <v>58</v>
      </c>
    </row>
    <row r="36" spans="1:10" hidden="1" x14ac:dyDescent="0.35">
      <c r="A36" s="3" t="s">
        <v>41</v>
      </c>
      <c r="B36" s="3" t="s">
        <v>42</v>
      </c>
      <c r="C36" s="4" t="s">
        <v>43</v>
      </c>
      <c r="D36" s="5" t="s">
        <v>44</v>
      </c>
      <c r="E36" s="5">
        <v>4</v>
      </c>
      <c r="F36" s="3" t="s">
        <v>29</v>
      </c>
      <c r="G36" s="6">
        <v>3.25</v>
      </c>
      <c r="H36" s="6">
        <v>6.1</v>
      </c>
      <c r="I36" s="6">
        <v>37</v>
      </c>
      <c r="J36" s="6">
        <v>14</v>
      </c>
    </row>
    <row r="37" spans="1:10" hidden="1" x14ac:dyDescent="0.35">
      <c r="A37" s="3" t="s">
        <v>30</v>
      </c>
      <c r="B37" s="3" t="s">
        <v>31</v>
      </c>
      <c r="C37" s="4" t="s">
        <v>32</v>
      </c>
      <c r="D37" s="5" t="s">
        <v>11</v>
      </c>
      <c r="E37" s="5">
        <v>5</v>
      </c>
      <c r="F37" s="3" t="s">
        <v>29</v>
      </c>
      <c r="G37" s="6">
        <v>3.25</v>
      </c>
      <c r="H37" s="6">
        <v>5.4</v>
      </c>
      <c r="I37" s="6">
        <v>55</v>
      </c>
      <c r="J37" s="6">
        <v>166</v>
      </c>
    </row>
    <row r="38" spans="1:10" ht="108" x14ac:dyDescent="0.35">
      <c r="A38" s="3" t="s">
        <v>162</v>
      </c>
      <c r="B38" s="3" t="s">
        <v>163</v>
      </c>
      <c r="C38" s="4" t="s">
        <v>164</v>
      </c>
      <c r="D38" s="5" t="s">
        <v>157</v>
      </c>
      <c r="E38" s="5">
        <v>5</v>
      </c>
      <c r="F38" s="3" t="s">
        <v>29</v>
      </c>
      <c r="G38" s="6">
        <v>3.25</v>
      </c>
      <c r="H38" s="6">
        <v>5.2</v>
      </c>
      <c r="I38" s="6">
        <v>91</v>
      </c>
      <c r="J38" s="6">
        <v>156</v>
      </c>
    </row>
    <row r="39" spans="1:10" ht="24" x14ac:dyDescent="0.35">
      <c r="A39" s="3" t="s">
        <v>165</v>
      </c>
      <c r="B39" s="3" t="s">
        <v>166</v>
      </c>
      <c r="C39" s="4" t="s">
        <v>167</v>
      </c>
      <c r="D39" s="5" t="s">
        <v>157</v>
      </c>
      <c r="E39" s="5">
        <v>5</v>
      </c>
      <c r="F39" s="3" t="s">
        <v>29</v>
      </c>
      <c r="G39" s="6">
        <v>3.25</v>
      </c>
      <c r="H39" s="6">
        <v>7.8</v>
      </c>
      <c r="I39" s="6">
        <v>96</v>
      </c>
      <c r="J39" s="6">
        <v>66</v>
      </c>
    </row>
    <row r="40" spans="1:10" x14ac:dyDescent="0.35">
      <c r="A40" s="3" t="s">
        <v>45</v>
      </c>
      <c r="B40" s="3" t="s">
        <v>46</v>
      </c>
      <c r="C40" s="4" t="s">
        <v>47</v>
      </c>
      <c r="D40" s="5" t="s">
        <v>44</v>
      </c>
      <c r="E40" s="5">
        <v>5</v>
      </c>
      <c r="F40" s="3" t="s">
        <v>29</v>
      </c>
      <c r="G40" s="6">
        <v>3.25</v>
      </c>
      <c r="H40" s="6">
        <v>9.6999999999999993</v>
      </c>
      <c r="I40" s="6">
        <v>91</v>
      </c>
      <c r="J40" s="6">
        <v>81</v>
      </c>
    </row>
    <row r="41" spans="1:10" ht="24" hidden="1" x14ac:dyDescent="0.35">
      <c r="A41" s="3" t="s">
        <v>221</v>
      </c>
      <c r="B41" s="3" t="s">
        <v>222</v>
      </c>
      <c r="C41" s="4" t="s">
        <v>223</v>
      </c>
      <c r="D41" s="5" t="s">
        <v>224</v>
      </c>
      <c r="E41" s="5">
        <v>4</v>
      </c>
      <c r="F41" s="3" t="s">
        <v>225</v>
      </c>
      <c r="G41" s="6">
        <v>3.25</v>
      </c>
      <c r="H41" s="6">
        <v>7.3</v>
      </c>
      <c r="I41" s="6">
        <v>30</v>
      </c>
      <c r="J41" s="6">
        <v>66</v>
      </c>
    </row>
    <row r="42" spans="1:10" ht="48" hidden="1" x14ac:dyDescent="0.35">
      <c r="A42" s="3" t="s">
        <v>226</v>
      </c>
      <c r="B42" s="3" t="s">
        <v>227</v>
      </c>
      <c r="C42" s="4" t="s">
        <v>228</v>
      </c>
      <c r="D42" s="5" t="s">
        <v>224</v>
      </c>
      <c r="E42" s="5">
        <v>5</v>
      </c>
      <c r="F42" s="3" t="s">
        <v>225</v>
      </c>
      <c r="G42" s="6">
        <v>5.5</v>
      </c>
      <c r="H42" s="6">
        <v>8.5</v>
      </c>
      <c r="I42" s="6">
        <v>15</v>
      </c>
      <c r="J42" s="6">
        <v>192</v>
      </c>
    </row>
    <row r="43" spans="1:10" hidden="1" x14ac:dyDescent="0.35">
      <c r="A43" s="3" t="s">
        <v>100</v>
      </c>
      <c r="B43" s="3" t="s">
        <v>101</v>
      </c>
      <c r="C43" s="4" t="s">
        <v>102</v>
      </c>
      <c r="D43" s="5" t="s">
        <v>88</v>
      </c>
      <c r="E43" s="5">
        <v>7</v>
      </c>
      <c r="F43" s="3" t="s">
        <v>63</v>
      </c>
      <c r="G43" s="6">
        <v>5.4</v>
      </c>
      <c r="H43" s="6">
        <v>6</v>
      </c>
      <c r="I43" s="6">
        <v>13</v>
      </c>
      <c r="J43" s="6">
        <v>123</v>
      </c>
    </row>
    <row r="44" spans="1:10" ht="36" hidden="1" x14ac:dyDescent="0.35">
      <c r="A44" s="3" t="s">
        <v>229</v>
      </c>
      <c r="B44" s="3" t="s">
        <v>230</v>
      </c>
      <c r="C44" s="4" t="s">
        <v>231</v>
      </c>
      <c r="D44" s="5" t="s">
        <v>224</v>
      </c>
      <c r="E44" s="5">
        <v>3</v>
      </c>
      <c r="F44" s="3" t="s">
        <v>52</v>
      </c>
      <c r="G44" s="6">
        <v>5.6</v>
      </c>
      <c r="H44" s="6">
        <v>6.7</v>
      </c>
      <c r="I44" s="6">
        <v>24</v>
      </c>
      <c r="J44" s="6">
        <v>145</v>
      </c>
    </row>
    <row r="45" spans="1:10" ht="60" hidden="1" x14ac:dyDescent="0.35">
      <c r="A45" s="3" t="s">
        <v>48</v>
      </c>
      <c r="B45" s="3" t="s">
        <v>49</v>
      </c>
      <c r="C45" s="4" t="s">
        <v>50</v>
      </c>
      <c r="D45" s="5" t="s">
        <v>51</v>
      </c>
      <c r="E45" s="5">
        <v>4</v>
      </c>
      <c r="F45" s="3" t="s">
        <v>52</v>
      </c>
      <c r="G45" s="6">
        <v>5.3</v>
      </c>
      <c r="H45" s="6">
        <v>5.6</v>
      </c>
      <c r="I45" s="6">
        <v>46</v>
      </c>
      <c r="J45" s="6">
        <v>31</v>
      </c>
    </row>
    <row r="46" spans="1:10" ht="48" hidden="1" x14ac:dyDescent="0.35">
      <c r="A46" s="3" t="s">
        <v>168</v>
      </c>
      <c r="B46" s="3" t="s">
        <v>169</v>
      </c>
      <c r="C46" s="4" t="s">
        <v>170</v>
      </c>
      <c r="D46" s="5" t="s">
        <v>157</v>
      </c>
      <c r="E46" s="5">
        <v>4</v>
      </c>
      <c r="F46" s="3" t="s">
        <v>52</v>
      </c>
      <c r="G46" s="6">
        <v>5.4</v>
      </c>
      <c r="H46" s="6">
        <v>5.9</v>
      </c>
      <c r="I46" s="6">
        <v>63</v>
      </c>
      <c r="J46" s="6">
        <v>221</v>
      </c>
    </row>
    <row r="47" spans="1:10" ht="48" hidden="1" x14ac:dyDescent="0.35">
      <c r="A47" s="3" t="s">
        <v>171</v>
      </c>
      <c r="B47" s="3" t="s">
        <v>172</v>
      </c>
      <c r="C47" s="4" t="s">
        <v>173</v>
      </c>
      <c r="D47" s="5" t="s">
        <v>157</v>
      </c>
      <c r="E47" s="5">
        <v>4</v>
      </c>
      <c r="F47" s="3" t="s">
        <v>52</v>
      </c>
      <c r="G47" s="6">
        <v>5.6</v>
      </c>
      <c r="H47" s="6">
        <v>8.4</v>
      </c>
      <c r="I47" s="6">
        <v>72</v>
      </c>
      <c r="J47" s="6">
        <v>37</v>
      </c>
    </row>
    <row r="48" spans="1:10" ht="36" hidden="1" x14ac:dyDescent="0.35">
      <c r="A48" s="3" t="s">
        <v>232</v>
      </c>
      <c r="B48" s="3" t="s">
        <v>233</v>
      </c>
      <c r="C48" s="4" t="s">
        <v>234</v>
      </c>
      <c r="D48" s="5" t="s">
        <v>224</v>
      </c>
      <c r="E48" s="5">
        <v>5</v>
      </c>
      <c r="F48" s="3" t="s">
        <v>52</v>
      </c>
      <c r="G48" s="6">
        <v>5.4</v>
      </c>
      <c r="H48" s="6">
        <v>9.1999999999999993</v>
      </c>
      <c r="I48" s="6">
        <v>32</v>
      </c>
      <c r="J48" s="6">
        <v>29</v>
      </c>
    </row>
    <row r="49" spans="1:10" ht="24" hidden="1" x14ac:dyDescent="0.35">
      <c r="A49" s="3" t="s">
        <v>148</v>
      </c>
      <c r="B49" s="3" t="s">
        <v>149</v>
      </c>
      <c r="C49" s="4" t="s">
        <v>150</v>
      </c>
      <c r="D49" s="5" t="s">
        <v>135</v>
      </c>
      <c r="E49" s="5">
        <v>5</v>
      </c>
      <c r="F49" s="3" t="s">
        <v>52</v>
      </c>
      <c r="G49" s="6">
        <v>3.25</v>
      </c>
      <c r="H49" s="6">
        <v>9.1</v>
      </c>
      <c r="I49" s="6">
        <v>38</v>
      </c>
      <c r="J49" s="6">
        <v>82</v>
      </c>
    </row>
    <row r="50" spans="1:10" ht="48" x14ac:dyDescent="0.35">
      <c r="A50" s="3" t="s">
        <v>116</v>
      </c>
      <c r="B50" s="3" t="s">
        <v>117</v>
      </c>
      <c r="C50" s="4" t="s">
        <v>118</v>
      </c>
      <c r="D50" s="5" t="s">
        <v>106</v>
      </c>
      <c r="E50" s="5">
        <v>5</v>
      </c>
      <c r="F50" s="3" t="s">
        <v>52</v>
      </c>
      <c r="G50" s="6">
        <v>3.25</v>
      </c>
      <c r="H50" s="6">
        <v>5.2</v>
      </c>
      <c r="I50" s="6">
        <v>98</v>
      </c>
      <c r="J50" s="6">
        <v>123</v>
      </c>
    </row>
    <row r="51" spans="1:10" ht="24" hidden="1" x14ac:dyDescent="0.35">
      <c r="A51" s="3" t="s">
        <v>53</v>
      </c>
      <c r="B51" s="3" t="s">
        <v>54</v>
      </c>
      <c r="C51" s="4" t="s">
        <v>55</v>
      </c>
      <c r="D51" s="5" t="s">
        <v>51</v>
      </c>
      <c r="E51" s="5">
        <v>6</v>
      </c>
      <c r="F51" s="3" t="s">
        <v>52</v>
      </c>
      <c r="G51" s="6">
        <v>5.0999999999999996</v>
      </c>
      <c r="H51" s="6">
        <v>9.8000000000000007</v>
      </c>
      <c r="I51" s="6">
        <v>20</v>
      </c>
      <c r="J51" s="6">
        <v>29</v>
      </c>
    </row>
    <row r="52" spans="1:10" ht="24" hidden="1" x14ac:dyDescent="0.35">
      <c r="A52" s="3" t="s">
        <v>151</v>
      </c>
      <c r="B52" s="3" t="s">
        <v>152</v>
      </c>
      <c r="C52" s="4" t="s">
        <v>153</v>
      </c>
      <c r="D52" s="5" t="s">
        <v>135</v>
      </c>
      <c r="E52" s="5">
        <v>6</v>
      </c>
      <c r="F52" s="3" t="s">
        <v>52</v>
      </c>
      <c r="G52" s="6">
        <v>3.25</v>
      </c>
      <c r="H52" s="6">
        <v>6.1</v>
      </c>
      <c r="I52" s="6">
        <v>43</v>
      </c>
      <c r="J52" s="6">
        <v>204</v>
      </c>
    </row>
    <row r="53" spans="1:10" ht="36" hidden="1" x14ac:dyDescent="0.35">
      <c r="A53" s="3" t="s">
        <v>126</v>
      </c>
      <c r="B53" s="3" t="s">
        <v>127</v>
      </c>
      <c r="C53" s="4" t="s">
        <v>128</v>
      </c>
      <c r="D53" s="5" t="s">
        <v>122</v>
      </c>
      <c r="E53" s="5">
        <v>3</v>
      </c>
      <c r="F53" s="3" t="s">
        <v>63</v>
      </c>
      <c r="G53" s="6">
        <v>5.6</v>
      </c>
      <c r="H53" s="6">
        <v>7</v>
      </c>
      <c r="I53" s="6">
        <v>59</v>
      </c>
      <c r="J53" s="6">
        <v>91</v>
      </c>
    </row>
    <row r="54" spans="1:10" ht="24" hidden="1" x14ac:dyDescent="0.35">
      <c r="A54" s="3" t="s">
        <v>196</v>
      </c>
      <c r="B54" s="3" t="s">
        <v>197</v>
      </c>
      <c r="C54" s="4" t="s">
        <v>198</v>
      </c>
      <c r="D54" s="5" t="s">
        <v>199</v>
      </c>
      <c r="E54" s="5">
        <v>4</v>
      </c>
      <c r="F54" s="3" t="s">
        <v>63</v>
      </c>
      <c r="G54" s="6">
        <v>3.25</v>
      </c>
      <c r="H54" s="6">
        <v>6.7</v>
      </c>
      <c r="I54" s="6">
        <v>61</v>
      </c>
      <c r="J54" s="6">
        <v>47</v>
      </c>
    </row>
    <row r="55" spans="1:10" ht="24" hidden="1" x14ac:dyDescent="0.35">
      <c r="A55" s="3" t="s">
        <v>200</v>
      </c>
      <c r="B55" s="3" t="s">
        <v>201</v>
      </c>
      <c r="C55" s="4" t="s">
        <v>202</v>
      </c>
      <c r="D55" s="5" t="s">
        <v>199</v>
      </c>
      <c r="E55" s="5">
        <v>4</v>
      </c>
      <c r="F55" s="3" t="s">
        <v>63</v>
      </c>
      <c r="G55" s="6">
        <v>5</v>
      </c>
      <c r="H55" s="6">
        <v>10</v>
      </c>
      <c r="I55" s="6">
        <v>55</v>
      </c>
      <c r="J55" s="6">
        <v>36</v>
      </c>
    </row>
    <row r="56" spans="1:10" hidden="1" x14ac:dyDescent="0.35">
      <c r="A56" s="3" t="s">
        <v>60</v>
      </c>
      <c r="B56" s="3" t="s">
        <v>61</v>
      </c>
      <c r="C56" s="4" t="s">
        <v>62</v>
      </c>
      <c r="D56" s="5" t="s">
        <v>59</v>
      </c>
      <c r="E56" s="5">
        <v>5</v>
      </c>
      <c r="F56" s="3" t="s">
        <v>63</v>
      </c>
      <c r="G56" s="6">
        <v>3.25</v>
      </c>
      <c r="H56" s="6">
        <v>5.4</v>
      </c>
      <c r="I56" s="6">
        <v>10</v>
      </c>
      <c r="J56" s="6">
        <v>46</v>
      </c>
    </row>
    <row r="57" spans="1:10" ht="24" hidden="1" x14ac:dyDescent="0.35">
      <c r="A57" s="3" t="s">
        <v>174</v>
      </c>
      <c r="B57" s="3" t="s">
        <v>175</v>
      </c>
      <c r="C57" s="4" t="s">
        <v>176</v>
      </c>
      <c r="D57" s="5" t="s">
        <v>157</v>
      </c>
      <c r="E57" s="5">
        <v>5</v>
      </c>
      <c r="F57" s="3" t="s">
        <v>63</v>
      </c>
      <c r="G57" s="6">
        <v>5.0999999999999996</v>
      </c>
      <c r="H57" s="6">
        <v>5.2</v>
      </c>
      <c r="I57" s="6">
        <v>3</v>
      </c>
      <c r="J57" s="6">
        <v>168</v>
      </c>
    </row>
    <row r="58" spans="1:10" hidden="1" x14ac:dyDescent="0.35">
      <c r="A58" s="3" t="s">
        <v>177</v>
      </c>
      <c r="B58" s="3" t="s">
        <v>178</v>
      </c>
      <c r="C58" s="4" t="s">
        <v>179</v>
      </c>
      <c r="D58" s="5" t="s">
        <v>157</v>
      </c>
      <c r="E58" s="5">
        <v>5</v>
      </c>
      <c r="F58" s="3" t="s">
        <v>63</v>
      </c>
      <c r="G58" s="6">
        <v>5.2</v>
      </c>
      <c r="H58" s="6">
        <v>9.5</v>
      </c>
      <c r="I58" s="6">
        <v>58</v>
      </c>
      <c r="J58" s="6">
        <v>23</v>
      </c>
    </row>
    <row r="59" spans="1:10" ht="36" hidden="1" x14ac:dyDescent="0.35">
      <c r="A59" s="3" t="s">
        <v>203</v>
      </c>
      <c r="B59" s="3" t="s">
        <v>204</v>
      </c>
      <c r="C59" s="4" t="s">
        <v>205</v>
      </c>
      <c r="D59" s="5" t="s">
        <v>206</v>
      </c>
      <c r="E59" s="5">
        <v>5</v>
      </c>
      <c r="F59" s="3" t="s">
        <v>63</v>
      </c>
      <c r="G59" s="6">
        <v>5.2</v>
      </c>
      <c r="H59" s="6">
        <v>9.5</v>
      </c>
      <c r="I59" s="6">
        <v>25</v>
      </c>
      <c r="J59" s="6">
        <v>220</v>
      </c>
    </row>
    <row r="60" spans="1:10" ht="24" hidden="1" x14ac:dyDescent="0.35">
      <c r="A60" s="3" t="s">
        <v>64</v>
      </c>
      <c r="B60" s="3" t="s">
        <v>65</v>
      </c>
      <c r="C60" s="4" t="s">
        <v>66</v>
      </c>
      <c r="D60" s="5" t="s">
        <v>59</v>
      </c>
      <c r="E60" s="5">
        <v>5</v>
      </c>
      <c r="F60" s="3" t="s">
        <v>63</v>
      </c>
      <c r="G60" s="6">
        <v>3.25</v>
      </c>
      <c r="H60" s="6">
        <v>7.7</v>
      </c>
      <c r="I60" s="6">
        <v>67</v>
      </c>
      <c r="J60" s="6">
        <v>203</v>
      </c>
    </row>
    <row r="61" spans="1:10" ht="36" hidden="1" x14ac:dyDescent="0.35">
      <c r="A61" s="3" t="s">
        <v>239</v>
      </c>
      <c r="B61" s="3" t="s">
        <v>57</v>
      </c>
      <c r="C61" s="4" t="s">
        <v>240</v>
      </c>
      <c r="D61" s="5" t="s">
        <v>241</v>
      </c>
      <c r="E61" s="5">
        <v>5</v>
      </c>
      <c r="F61" s="3" t="s">
        <v>63</v>
      </c>
      <c r="G61" s="6">
        <v>3.25</v>
      </c>
      <c r="H61" s="6">
        <v>6.4</v>
      </c>
      <c r="I61" s="6">
        <v>9</v>
      </c>
      <c r="J61" s="6">
        <v>17</v>
      </c>
    </row>
    <row r="62" spans="1:10" ht="36" hidden="1" x14ac:dyDescent="0.35">
      <c r="A62" s="3" t="s">
        <v>242</v>
      </c>
      <c r="B62" s="3" t="s">
        <v>57</v>
      </c>
      <c r="C62" s="4" t="s">
        <v>243</v>
      </c>
      <c r="D62" s="5" t="s">
        <v>241</v>
      </c>
      <c r="E62" s="5">
        <v>5</v>
      </c>
      <c r="F62" s="3" t="s">
        <v>63</v>
      </c>
      <c r="G62" s="6">
        <v>5.6</v>
      </c>
      <c r="H62" s="6">
        <v>7.3</v>
      </c>
      <c r="I62" s="6">
        <v>83</v>
      </c>
      <c r="J62" s="6">
        <v>111</v>
      </c>
    </row>
    <row r="63" spans="1:10" ht="36" hidden="1" x14ac:dyDescent="0.35">
      <c r="A63" s="3" t="s">
        <v>129</v>
      </c>
      <c r="B63" s="3" t="s">
        <v>130</v>
      </c>
      <c r="C63" s="4" t="s">
        <v>131</v>
      </c>
      <c r="D63" s="5" t="s">
        <v>122</v>
      </c>
      <c r="E63" s="5">
        <v>5</v>
      </c>
      <c r="F63" s="3" t="s">
        <v>63</v>
      </c>
      <c r="G63" s="6">
        <v>5.5</v>
      </c>
      <c r="H63" s="6">
        <v>6.2</v>
      </c>
      <c r="I63" s="6">
        <v>0</v>
      </c>
      <c r="J63" s="6">
        <v>145</v>
      </c>
    </row>
    <row r="64" spans="1:10" ht="24" hidden="1" x14ac:dyDescent="0.35">
      <c r="A64" s="3" t="s">
        <v>207</v>
      </c>
      <c r="B64" s="3" t="s">
        <v>208</v>
      </c>
      <c r="C64" s="4" t="s">
        <v>209</v>
      </c>
      <c r="D64" s="5" t="s">
        <v>206</v>
      </c>
      <c r="E64" s="5">
        <v>6</v>
      </c>
      <c r="F64" s="3" t="s">
        <v>63</v>
      </c>
      <c r="G64" s="6">
        <v>5.2</v>
      </c>
      <c r="H64" s="6">
        <v>5.5</v>
      </c>
      <c r="I64" s="6">
        <v>33</v>
      </c>
      <c r="J64" s="6">
        <v>184</v>
      </c>
    </row>
    <row r="65" spans="1:10" ht="36" hidden="1" x14ac:dyDescent="0.35">
      <c r="A65" s="3" t="s">
        <v>97</v>
      </c>
      <c r="B65" s="3" t="s">
        <v>98</v>
      </c>
      <c r="C65" s="4" t="s">
        <v>99</v>
      </c>
      <c r="D65" s="5" t="s">
        <v>88</v>
      </c>
      <c r="E65" s="5">
        <v>6</v>
      </c>
      <c r="F65" s="3" t="s">
        <v>63</v>
      </c>
      <c r="G65" s="6">
        <v>5.6</v>
      </c>
      <c r="H65" s="6">
        <v>7.4</v>
      </c>
      <c r="I65" s="6">
        <v>40</v>
      </c>
      <c r="J65" s="6">
        <v>137</v>
      </c>
    </row>
    <row r="66" spans="1:10" ht="36" hidden="1" x14ac:dyDescent="0.35">
      <c r="A66" s="3" t="s">
        <v>180</v>
      </c>
      <c r="B66" s="3" t="s">
        <v>181</v>
      </c>
      <c r="C66" s="4" t="s">
        <v>182</v>
      </c>
      <c r="D66" s="5" t="s">
        <v>157</v>
      </c>
      <c r="E66" s="5">
        <v>3</v>
      </c>
      <c r="F66" s="3" t="s">
        <v>37</v>
      </c>
      <c r="G66" s="6">
        <v>3.25</v>
      </c>
      <c r="H66" s="6">
        <v>8</v>
      </c>
      <c r="I66" s="6">
        <v>11</v>
      </c>
      <c r="J66" s="6">
        <v>220</v>
      </c>
    </row>
    <row r="67" spans="1:10" hidden="1" x14ac:dyDescent="0.35">
      <c r="A67" s="3" t="s">
        <v>33</v>
      </c>
      <c r="B67" s="3" t="s">
        <v>34</v>
      </c>
      <c r="C67" s="4" t="s">
        <v>35</v>
      </c>
      <c r="D67" s="5" t="s">
        <v>36</v>
      </c>
      <c r="E67" s="5">
        <v>3</v>
      </c>
      <c r="F67" s="3" t="s">
        <v>37</v>
      </c>
      <c r="G67" s="6">
        <v>5.6</v>
      </c>
      <c r="H67" s="6">
        <v>8.1</v>
      </c>
      <c r="I67" s="6">
        <v>5</v>
      </c>
      <c r="J67" s="6">
        <v>204</v>
      </c>
    </row>
    <row r="68" spans="1:10" ht="24" hidden="1" x14ac:dyDescent="0.35">
      <c r="A68" s="3" t="s">
        <v>183</v>
      </c>
      <c r="B68" s="3" t="s">
        <v>184</v>
      </c>
      <c r="C68" s="4" t="s">
        <v>185</v>
      </c>
      <c r="D68" s="5" t="s">
        <v>157</v>
      </c>
      <c r="E68" s="5">
        <v>3</v>
      </c>
      <c r="F68" s="3" t="s">
        <v>37</v>
      </c>
      <c r="G68" s="6">
        <v>5.0999999999999996</v>
      </c>
      <c r="H68" s="6">
        <v>9.8000000000000007</v>
      </c>
      <c r="I68" s="6">
        <v>22</v>
      </c>
      <c r="J68" s="6">
        <v>84</v>
      </c>
    </row>
    <row r="69" spans="1:10" ht="24" hidden="1" x14ac:dyDescent="0.35">
      <c r="A69" s="3" t="s">
        <v>38</v>
      </c>
      <c r="B69" s="3" t="s">
        <v>39</v>
      </c>
      <c r="C69" s="4" t="s">
        <v>40</v>
      </c>
      <c r="D69" s="5" t="s">
        <v>36</v>
      </c>
      <c r="E69" s="5">
        <v>4</v>
      </c>
      <c r="F69" s="3" t="s">
        <v>37</v>
      </c>
      <c r="G69" s="6">
        <v>5.2</v>
      </c>
      <c r="H69" s="6">
        <v>9.5</v>
      </c>
      <c r="I69" s="6">
        <v>58</v>
      </c>
      <c r="J69" s="6">
        <v>217</v>
      </c>
    </row>
    <row r="70" spans="1:10" ht="24" hidden="1" x14ac:dyDescent="0.35">
      <c r="A70" s="3" t="s">
        <v>244</v>
      </c>
      <c r="B70" s="3" t="s">
        <v>245</v>
      </c>
      <c r="C70" s="4" t="s">
        <v>246</v>
      </c>
      <c r="D70" s="5" t="s">
        <v>241</v>
      </c>
      <c r="E70" s="5">
        <v>4</v>
      </c>
      <c r="F70" s="3" t="s">
        <v>37</v>
      </c>
      <c r="G70" s="6">
        <v>3.25</v>
      </c>
      <c r="H70" s="6">
        <v>5.6</v>
      </c>
      <c r="I70" s="6">
        <v>82</v>
      </c>
      <c r="J70" s="6">
        <v>162</v>
      </c>
    </row>
    <row r="71" spans="1:10" hidden="1" x14ac:dyDescent="0.35">
      <c r="A71" s="3" t="s">
        <v>247</v>
      </c>
      <c r="B71" s="3" t="s">
        <v>248</v>
      </c>
      <c r="C71" s="4" t="s">
        <v>249</v>
      </c>
      <c r="D71" s="5" t="s">
        <v>241</v>
      </c>
      <c r="E71" s="5">
        <v>5</v>
      </c>
      <c r="F71" s="3" t="s">
        <v>37</v>
      </c>
      <c r="G71" s="6">
        <v>5.4</v>
      </c>
      <c r="H71" s="6">
        <v>6.2</v>
      </c>
      <c r="I71" s="6">
        <v>8</v>
      </c>
      <c r="J71" s="6">
        <v>53</v>
      </c>
    </row>
    <row r="72" spans="1:10" ht="24" hidden="1" x14ac:dyDescent="0.35">
      <c r="A72" s="3" t="s">
        <v>79</v>
      </c>
      <c r="B72" s="3" t="s">
        <v>80</v>
      </c>
      <c r="C72" s="4" t="s">
        <v>81</v>
      </c>
      <c r="D72" s="5" t="s">
        <v>74</v>
      </c>
      <c r="E72" s="5">
        <v>5</v>
      </c>
      <c r="F72" s="3" t="s">
        <v>37</v>
      </c>
      <c r="G72" s="6">
        <v>3.25</v>
      </c>
      <c r="H72" s="6">
        <v>9</v>
      </c>
      <c r="I72" s="6">
        <v>1</v>
      </c>
      <c r="J72" s="6">
        <v>102</v>
      </c>
    </row>
    <row r="73" spans="1:10" ht="24" hidden="1" x14ac:dyDescent="0.35">
      <c r="A73" s="3" t="s">
        <v>250</v>
      </c>
      <c r="B73" s="3" t="s">
        <v>251</v>
      </c>
      <c r="C73" s="4" t="s">
        <v>252</v>
      </c>
      <c r="D73" s="5" t="s">
        <v>241</v>
      </c>
      <c r="E73" s="5">
        <v>5</v>
      </c>
      <c r="F73" s="3" t="s">
        <v>37</v>
      </c>
      <c r="G73" s="6">
        <v>3.25</v>
      </c>
      <c r="H73" s="6">
        <v>7.1</v>
      </c>
      <c r="I73" s="6">
        <v>50</v>
      </c>
      <c r="J73" s="6">
        <v>111</v>
      </c>
    </row>
    <row r="74" spans="1:10" ht="24" hidden="1" x14ac:dyDescent="0.35">
      <c r="A74" s="3" t="s">
        <v>82</v>
      </c>
      <c r="B74" s="3" t="s">
        <v>83</v>
      </c>
      <c r="C74" s="4" t="s">
        <v>84</v>
      </c>
      <c r="D74" s="5" t="s">
        <v>74</v>
      </c>
      <c r="E74" s="5">
        <v>6</v>
      </c>
      <c r="F74" s="3" t="s">
        <v>37</v>
      </c>
      <c r="G74" s="6">
        <v>5.3</v>
      </c>
      <c r="H74" s="6">
        <v>5.7</v>
      </c>
      <c r="I74" s="6">
        <v>32</v>
      </c>
      <c r="J74" s="6">
        <v>44</v>
      </c>
    </row>
    <row r="75" spans="1:10" hidden="1" x14ac:dyDescent="0.35">
      <c r="A75" s="3" t="s">
        <v>210</v>
      </c>
      <c r="B75" s="3" t="s">
        <v>211</v>
      </c>
      <c r="C75" s="4" t="s">
        <v>102</v>
      </c>
      <c r="D75" s="5" t="s">
        <v>206</v>
      </c>
      <c r="E75" s="5">
        <v>6</v>
      </c>
      <c r="F75" s="3" t="s">
        <v>37</v>
      </c>
      <c r="G75" s="6">
        <v>3.25</v>
      </c>
      <c r="H75" s="6">
        <v>9.6</v>
      </c>
      <c r="I75" s="6">
        <v>16</v>
      </c>
      <c r="J75" s="6">
        <v>95</v>
      </c>
    </row>
    <row r="76" spans="1:10" ht="48" x14ac:dyDescent="0.35">
      <c r="A76" s="3" t="s">
        <v>212</v>
      </c>
      <c r="B76" s="3" t="s">
        <v>213</v>
      </c>
      <c r="C76" s="4" t="s">
        <v>214</v>
      </c>
      <c r="D76" s="5" t="s">
        <v>206</v>
      </c>
      <c r="E76" s="5">
        <v>6</v>
      </c>
      <c r="F76" s="3" t="s">
        <v>37</v>
      </c>
      <c r="G76" s="6">
        <v>3.25</v>
      </c>
      <c r="H76" s="6">
        <v>6.6</v>
      </c>
      <c r="I76" s="6">
        <v>98</v>
      </c>
      <c r="J76" s="6">
        <v>140</v>
      </c>
    </row>
  </sheetData>
  <autoFilter ref="A1:J76" xr:uid="{642DAB48-ABC9-4FE4-A3C8-647D5195C0DF}">
    <filterColumn colId="4">
      <customFilters and="1">
        <customFilter operator="greaterThanOrEqual" val="3"/>
        <customFilter operator="lessThanOrEqual" val="6"/>
      </customFilters>
    </filterColumn>
    <filterColumn colId="8">
      <top10 val="10" filterVal="90"/>
    </filterColumn>
  </autoFilter>
  <mergeCells count="1">
    <mergeCell ref="L10:N12"/>
  </mergeCells>
  <conditionalFormatting sqref="H2:H76">
    <cfRule type="cellIs" dxfId="8" priority="1" operator="greaterThanOrEqual">
      <formula>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LookUp</vt:lpstr>
      <vt:lpstr>MUSIC</vt:lpstr>
      <vt:lpstr>Pivot 1</vt:lpstr>
      <vt:lpstr>Pivot 2</vt:lpstr>
      <vt:lpstr>Pivot 3</vt:lpstr>
      <vt:lpstr>Filter1</vt:lpstr>
      <vt:lpstr>Filter2</vt:lpstr>
      <vt:lpstr>Filter3</vt:lpstr>
      <vt:lpstr>MusicData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 Ratan</dc:creator>
  <cp:lastModifiedBy>Rashi Ratan</cp:lastModifiedBy>
  <dcterms:created xsi:type="dcterms:W3CDTF">2024-02-09T15:32:27Z</dcterms:created>
  <dcterms:modified xsi:type="dcterms:W3CDTF">2024-02-10T21:53:36Z</dcterms:modified>
</cp:coreProperties>
</file>