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https://d.docs.live.net/5932b9059fecf1a8/Documents/"/>
    </mc:Choice>
  </mc:AlternateContent>
  <xr:revisionPtr revIDLastSave="70" documentId="13_ncr:1_{9F5FA87A-04B2-4C1E-A167-41B373FEA9D1}" xr6:coauthVersionLast="47" xr6:coauthVersionMax="47" xr10:uidLastSave="{ADE5760C-1512-4245-9418-1B9B56F167F1}"/>
  <bookViews>
    <workbookView xWindow="-110" yWindow="-110" windowWidth="19420" windowHeight="12220" xr2:uid="{9BFCC198-1967-4EE3-BEA6-A9051D759BF4}"/>
  </bookViews>
  <sheets>
    <sheet name="DATA" sheetId="3" r:id="rId1"/>
    <sheet name="Yearly Constant Dollar Data" sheetId="8" r:id="rId2"/>
    <sheet name="Yearly Nominal sales Data" sheetId="11" r:id="rId3"/>
    <sheet name="FAFH Comparison Sheet" sheetId="19" r:id="rId4"/>
    <sheet name="FAH Comparison Sheet" sheetId="21" r:id="rId5"/>
    <sheet name="FAH Change Graph" sheetId="16" r:id="rId6"/>
    <sheet name="NominalFAHChangeTop10" sheetId="12" r:id="rId7"/>
    <sheet name="Const$FAHChangeTop10" sheetId="17" r:id="rId8"/>
    <sheet name="Request State Summary" sheetId="18" r:id="rId9"/>
    <sheet name="Feedback" sheetId="20" r:id="rId10"/>
  </sheets>
  <definedNames>
    <definedName name="_xlnm._FilterDatabase" localSheetId="7" hidden="1">'Const$FAHChangeTop10'!$B$2:$H$53</definedName>
    <definedName name="_xlnm._FilterDatabase" localSheetId="3" hidden="1">'FAFH Comparison Sheet'!$B$2:$H$53</definedName>
    <definedName name="_xlnm._FilterDatabase" localSheetId="6" hidden="1">NominalFAHChangeTop10!$B$2:$H$53</definedName>
    <definedName name="AllData">DATA!$B$3:$I$105</definedName>
    <definedName name="fafh2021cnstdoll">'Yearly Constant Dollar Data'!$D$5:$D$56</definedName>
    <definedName name="fafh2021nominal">'Yearly Nominal sales Data'!$G$5:$G$56</definedName>
    <definedName name="fafh2022cnstdoll">'Yearly Constant Dollar Data'!$G$5:$G$56</definedName>
    <definedName name="fafh2022nominal">'Yearly Nominal sales Data'!$H$5:$H$56</definedName>
    <definedName name="fah2021cnstdoll">'Yearly Constant Dollar Data'!$C$5:$C$56</definedName>
    <definedName name="fah2021Nominal">'Yearly Nominal sales Data'!$E$5:$E$56</definedName>
    <definedName name="fah2022cnstdoll">'Yearly Constant Dollar Data'!$F$5:$F$56</definedName>
    <definedName name="fah2022Nominal">'Yearly Nominal sales Data'!$F$5:$F$56</definedName>
    <definedName name="FAHCompare">NominalFAHChangeTop10!$B$2:$H$53</definedName>
    <definedName name="Slicer_State">#N/A</definedName>
    <definedName name="Slicer_State1">#N/A</definedName>
    <definedName name="Slicer_State2">#N/A</definedName>
    <definedName name="Slicer_Year">#N/A</definedName>
    <definedName name="Slicer_Year1">#N/A</definedName>
    <definedName name="States">DATA!$C$3:$C$105</definedName>
    <definedName name="StatesConstantDollar">'Yearly Constant Dollar Data'!$B$5:$B$56</definedName>
    <definedName name="StatesNominal">'Yearly Nominal sales Data'!$B$5:$B$56</definedName>
    <definedName name="Year">DATA!$B$3:$B$105</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3" l="1"/>
  <c r="C25" i="18"/>
  <c r="C26" i="18" s="1"/>
  <c r="C15" i="18"/>
  <c r="C16" i="18" s="1"/>
  <c r="C11" i="18"/>
  <c r="C12" i="18" s="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H3" i="21"/>
  <c r="E3" i="21"/>
  <c r="G53" i="21"/>
  <c r="F53" i="21"/>
  <c r="D53" i="21"/>
  <c r="C53" i="21"/>
  <c r="G52" i="21"/>
  <c r="F52" i="21"/>
  <c r="D52" i="21"/>
  <c r="C52" i="21"/>
  <c r="G51" i="21"/>
  <c r="F51" i="21"/>
  <c r="D51" i="21"/>
  <c r="C51" i="21"/>
  <c r="G50" i="21"/>
  <c r="F50" i="21"/>
  <c r="D50" i="21"/>
  <c r="C50" i="21"/>
  <c r="G49" i="21"/>
  <c r="F49" i="21"/>
  <c r="D49" i="21"/>
  <c r="C49" i="21"/>
  <c r="G48" i="21"/>
  <c r="F48" i="21"/>
  <c r="D48" i="21"/>
  <c r="C48" i="21"/>
  <c r="G47" i="21"/>
  <c r="F47" i="21"/>
  <c r="D47" i="21"/>
  <c r="C47" i="21"/>
  <c r="G46" i="21"/>
  <c r="F46" i="21"/>
  <c r="D46" i="21"/>
  <c r="C46" i="21"/>
  <c r="G45" i="21"/>
  <c r="F45" i="21"/>
  <c r="D45" i="21"/>
  <c r="C45" i="21"/>
  <c r="G44" i="21"/>
  <c r="F44" i="21"/>
  <c r="D44" i="21"/>
  <c r="C44" i="21"/>
  <c r="G43" i="21"/>
  <c r="F43" i="21"/>
  <c r="D43" i="21"/>
  <c r="C43" i="21"/>
  <c r="G42" i="21"/>
  <c r="F42" i="21"/>
  <c r="D42" i="21"/>
  <c r="C42" i="21"/>
  <c r="G41" i="21"/>
  <c r="F41" i="21"/>
  <c r="D41" i="21"/>
  <c r="C41" i="21"/>
  <c r="G40" i="21"/>
  <c r="F40" i="21"/>
  <c r="D40" i="21"/>
  <c r="C40" i="21"/>
  <c r="G39" i="21"/>
  <c r="F39" i="21"/>
  <c r="D39" i="21"/>
  <c r="C39" i="21"/>
  <c r="G38" i="21"/>
  <c r="F38" i="21"/>
  <c r="D38" i="21"/>
  <c r="C38" i="21"/>
  <c r="G37" i="21"/>
  <c r="F37" i="21"/>
  <c r="D37" i="21"/>
  <c r="C37" i="21"/>
  <c r="G36" i="21"/>
  <c r="F36" i="21"/>
  <c r="D36" i="21"/>
  <c r="C36" i="21"/>
  <c r="G35" i="21"/>
  <c r="F35" i="21"/>
  <c r="D35" i="21"/>
  <c r="C35" i="21"/>
  <c r="G34" i="21"/>
  <c r="F34" i="21"/>
  <c r="D34" i="21"/>
  <c r="C34" i="21"/>
  <c r="G33" i="21"/>
  <c r="F33" i="21"/>
  <c r="D33" i="21"/>
  <c r="C33" i="21"/>
  <c r="G32" i="21"/>
  <c r="F32" i="21"/>
  <c r="D32" i="21"/>
  <c r="C32" i="21"/>
  <c r="G31" i="21"/>
  <c r="F31" i="21"/>
  <c r="D31" i="21"/>
  <c r="C31" i="21"/>
  <c r="G30" i="21"/>
  <c r="F30" i="21"/>
  <c r="D30" i="21"/>
  <c r="C30" i="21"/>
  <c r="G29" i="21"/>
  <c r="F29" i="21"/>
  <c r="D29" i="21"/>
  <c r="C29" i="21"/>
  <c r="G28" i="21"/>
  <c r="F28" i="21"/>
  <c r="D28" i="21"/>
  <c r="C28" i="21"/>
  <c r="G27" i="21"/>
  <c r="F27" i="21"/>
  <c r="D27" i="21"/>
  <c r="C27" i="21"/>
  <c r="G26" i="21"/>
  <c r="F26" i="21"/>
  <c r="D26" i="21"/>
  <c r="C26" i="21"/>
  <c r="G25" i="21"/>
  <c r="F25" i="21"/>
  <c r="D25" i="21"/>
  <c r="C25" i="21"/>
  <c r="G24" i="21"/>
  <c r="F24" i="21"/>
  <c r="D24" i="21"/>
  <c r="C24" i="21"/>
  <c r="G23" i="21"/>
  <c r="F23" i="21"/>
  <c r="D23" i="21"/>
  <c r="C23" i="21"/>
  <c r="G22" i="21"/>
  <c r="F22" i="21"/>
  <c r="D22" i="21"/>
  <c r="C22" i="21"/>
  <c r="G21" i="21"/>
  <c r="F21" i="21"/>
  <c r="D21" i="21"/>
  <c r="C21" i="21"/>
  <c r="G20" i="21"/>
  <c r="F20" i="21"/>
  <c r="D20" i="21"/>
  <c r="C20" i="21"/>
  <c r="G19" i="21"/>
  <c r="F19" i="21"/>
  <c r="D19" i="21"/>
  <c r="C19" i="21"/>
  <c r="G18" i="21"/>
  <c r="F18" i="21"/>
  <c r="D18" i="21"/>
  <c r="C18" i="21"/>
  <c r="G17" i="21"/>
  <c r="F17" i="21"/>
  <c r="D17" i="21"/>
  <c r="C17" i="21"/>
  <c r="G16" i="21"/>
  <c r="F16" i="21"/>
  <c r="D16" i="21"/>
  <c r="C16" i="21"/>
  <c r="G15" i="21"/>
  <c r="F15" i="21"/>
  <c r="D15" i="21"/>
  <c r="C15" i="21"/>
  <c r="G14" i="21"/>
  <c r="F14" i="21"/>
  <c r="D14" i="21"/>
  <c r="C14" i="21"/>
  <c r="G13" i="21"/>
  <c r="F13" i="21"/>
  <c r="D13" i="21"/>
  <c r="C13" i="21"/>
  <c r="G12" i="21"/>
  <c r="F12" i="21"/>
  <c r="D12" i="21"/>
  <c r="C12" i="21"/>
  <c r="G11" i="21"/>
  <c r="F11" i="21"/>
  <c r="D11" i="21"/>
  <c r="C11" i="21"/>
  <c r="G10" i="21"/>
  <c r="F10" i="21"/>
  <c r="D10" i="21"/>
  <c r="C10" i="21"/>
  <c r="G9" i="21"/>
  <c r="F9" i="21"/>
  <c r="D9" i="21"/>
  <c r="C9" i="21"/>
  <c r="G8" i="21"/>
  <c r="F8" i="21"/>
  <c r="D8" i="21"/>
  <c r="C8" i="21"/>
  <c r="G7" i="21"/>
  <c r="F7" i="21"/>
  <c r="D7" i="21"/>
  <c r="C7" i="21"/>
  <c r="G6" i="21"/>
  <c r="F6" i="21"/>
  <c r="D6" i="21"/>
  <c r="C6" i="21"/>
  <c r="G5" i="21"/>
  <c r="F5" i="21"/>
  <c r="D5" i="21"/>
  <c r="C5" i="21"/>
  <c r="G4" i="21"/>
  <c r="F4" i="21"/>
  <c r="D4" i="21"/>
  <c r="C4" i="21"/>
  <c r="G3" i="21"/>
  <c r="F3" i="21"/>
  <c r="D3" i="21"/>
  <c r="C3" i="21"/>
  <c r="C24" i="18"/>
  <c r="C23" i="18"/>
  <c r="C20" i="18"/>
  <c r="C21" i="18" s="1"/>
  <c r="C22" i="18" s="1"/>
  <c r="C19" i="18"/>
  <c r="H5" i="17"/>
  <c r="H7" i="17"/>
  <c r="H8" i="17"/>
  <c r="H17" i="17"/>
  <c r="H19" i="17"/>
  <c r="H20" i="17"/>
  <c r="H29" i="17"/>
  <c r="H31" i="17"/>
  <c r="H32" i="17"/>
  <c r="H41" i="17"/>
  <c r="H43" i="17"/>
  <c r="H44" i="17"/>
  <c r="H53" i="17"/>
  <c r="E4" i="17"/>
  <c r="E5" i="17"/>
  <c r="E9" i="17"/>
  <c r="E12" i="17"/>
  <c r="E14" i="17"/>
  <c r="E15" i="17"/>
  <c r="E16" i="17"/>
  <c r="E17" i="17"/>
  <c r="E21" i="17"/>
  <c r="E24" i="17"/>
  <c r="E26" i="17"/>
  <c r="E27" i="17"/>
  <c r="E28" i="17"/>
  <c r="E29" i="17"/>
  <c r="E33" i="17"/>
  <c r="E36" i="17"/>
  <c r="E38" i="17"/>
  <c r="E39" i="17"/>
  <c r="E40" i="17"/>
  <c r="E41" i="17"/>
  <c r="E45" i="17"/>
  <c r="E48" i="17"/>
  <c r="E50" i="17"/>
  <c r="E51" i="17"/>
  <c r="E52" i="17"/>
  <c r="E53" i="17"/>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3" i="19"/>
  <c r="E4"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3" i="19"/>
  <c r="C14" i="18"/>
  <c r="C13" i="18"/>
  <c r="C10" i="18"/>
  <c r="C9" i="18"/>
  <c r="B2" i="18"/>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G3" i="19"/>
  <c r="F3" i="19"/>
  <c r="D3" i="19"/>
  <c r="C3" i="19"/>
  <c r="G53" i="17"/>
  <c r="F53" i="17"/>
  <c r="D53" i="17"/>
  <c r="C53" i="17"/>
  <c r="G52" i="17"/>
  <c r="F52" i="17"/>
  <c r="H52" i="17" s="1"/>
  <c r="D52" i="17"/>
  <c r="C52" i="17"/>
  <c r="G51" i="17"/>
  <c r="H51" i="17" s="1"/>
  <c r="F51" i="17"/>
  <c r="D51" i="17"/>
  <c r="C51" i="17"/>
  <c r="G50" i="17"/>
  <c r="H50" i="17" s="1"/>
  <c r="F50" i="17"/>
  <c r="D50" i="17"/>
  <c r="C50" i="17"/>
  <c r="G49" i="17"/>
  <c r="H49" i="17" s="1"/>
  <c r="F49" i="17"/>
  <c r="D49" i="17"/>
  <c r="E49" i="17" s="1"/>
  <c r="C49" i="17"/>
  <c r="G48" i="17"/>
  <c r="H48" i="17" s="1"/>
  <c r="F48" i="17"/>
  <c r="D48" i="17"/>
  <c r="C48" i="17"/>
  <c r="G47" i="17"/>
  <c r="H47" i="17" s="1"/>
  <c r="F47" i="17"/>
  <c r="D47" i="17"/>
  <c r="E47" i="17" s="1"/>
  <c r="C47" i="17"/>
  <c r="G46" i="17"/>
  <c r="H46" i="17" s="1"/>
  <c r="F46" i="17"/>
  <c r="D46" i="17"/>
  <c r="E46" i="17" s="1"/>
  <c r="C46" i="17"/>
  <c r="G45" i="17"/>
  <c r="H45" i="17" s="1"/>
  <c r="F45" i="17"/>
  <c r="D45" i="17"/>
  <c r="C45" i="17"/>
  <c r="G44" i="17"/>
  <c r="F44" i="17"/>
  <c r="D44" i="17"/>
  <c r="E44" i="17" s="1"/>
  <c r="C44" i="17"/>
  <c r="G43" i="17"/>
  <c r="F43" i="17"/>
  <c r="D43" i="17"/>
  <c r="E43" i="17" s="1"/>
  <c r="C43" i="17"/>
  <c r="G42" i="17"/>
  <c r="H42" i="17" s="1"/>
  <c r="F42" i="17"/>
  <c r="D42" i="17"/>
  <c r="E42" i="17" s="1"/>
  <c r="C42" i="17"/>
  <c r="G41" i="17"/>
  <c r="F41" i="17"/>
  <c r="D41" i="17"/>
  <c r="C41" i="17"/>
  <c r="G40" i="17"/>
  <c r="F40" i="17"/>
  <c r="H40" i="17" s="1"/>
  <c r="D40" i="17"/>
  <c r="C40" i="17"/>
  <c r="G39" i="17"/>
  <c r="H39" i="17" s="1"/>
  <c r="F39" i="17"/>
  <c r="D39" i="17"/>
  <c r="C39" i="17"/>
  <c r="G38" i="17"/>
  <c r="H38" i="17" s="1"/>
  <c r="F38" i="17"/>
  <c r="D38" i="17"/>
  <c r="C38" i="17"/>
  <c r="G37" i="17"/>
  <c r="H37" i="17" s="1"/>
  <c r="F37" i="17"/>
  <c r="D37" i="17"/>
  <c r="E37" i="17" s="1"/>
  <c r="C37" i="17"/>
  <c r="G36" i="17"/>
  <c r="H36" i="17" s="1"/>
  <c r="F36" i="17"/>
  <c r="D36" i="17"/>
  <c r="C36" i="17"/>
  <c r="G35" i="17"/>
  <c r="H35" i="17" s="1"/>
  <c r="F35" i="17"/>
  <c r="D35" i="17"/>
  <c r="E35" i="17" s="1"/>
  <c r="C35" i="17"/>
  <c r="G34" i="17"/>
  <c r="H34" i="17" s="1"/>
  <c r="F34" i="17"/>
  <c r="D34" i="17"/>
  <c r="E34" i="17" s="1"/>
  <c r="C34" i="17"/>
  <c r="G33" i="17"/>
  <c r="H33" i="17" s="1"/>
  <c r="F33" i="17"/>
  <c r="D33" i="17"/>
  <c r="C33" i="17"/>
  <c r="G32" i="17"/>
  <c r="F32" i="17"/>
  <c r="D32" i="17"/>
  <c r="E32" i="17" s="1"/>
  <c r="C32" i="17"/>
  <c r="G31" i="17"/>
  <c r="F31" i="17"/>
  <c r="D31" i="17"/>
  <c r="E31" i="17" s="1"/>
  <c r="C31" i="17"/>
  <c r="G30" i="17"/>
  <c r="H30" i="17" s="1"/>
  <c r="F30" i="17"/>
  <c r="D30" i="17"/>
  <c r="E30" i="17" s="1"/>
  <c r="C30" i="17"/>
  <c r="G29" i="17"/>
  <c r="F29" i="17"/>
  <c r="D29" i="17"/>
  <c r="C29" i="17"/>
  <c r="G28" i="17"/>
  <c r="F28" i="17"/>
  <c r="H28" i="17" s="1"/>
  <c r="D28" i="17"/>
  <c r="C28" i="17"/>
  <c r="G27" i="17"/>
  <c r="H27" i="17" s="1"/>
  <c r="F27" i="17"/>
  <c r="D27" i="17"/>
  <c r="C27" i="17"/>
  <c r="G26" i="17"/>
  <c r="H26" i="17" s="1"/>
  <c r="F26" i="17"/>
  <c r="D26" i="17"/>
  <c r="C26" i="17"/>
  <c r="G25" i="17"/>
  <c r="H25" i="17" s="1"/>
  <c r="F25" i="17"/>
  <c r="D25" i="17"/>
  <c r="E25" i="17" s="1"/>
  <c r="C25" i="17"/>
  <c r="G24" i="17"/>
  <c r="H24" i="17" s="1"/>
  <c r="F24" i="17"/>
  <c r="D24" i="17"/>
  <c r="C24" i="17"/>
  <c r="G23" i="17"/>
  <c r="H23" i="17" s="1"/>
  <c r="F23" i="17"/>
  <c r="D23" i="17"/>
  <c r="E23" i="17" s="1"/>
  <c r="C23" i="17"/>
  <c r="G22" i="17"/>
  <c r="H22" i="17" s="1"/>
  <c r="F22" i="17"/>
  <c r="D22" i="17"/>
  <c r="E22" i="17" s="1"/>
  <c r="C22" i="17"/>
  <c r="G21" i="17"/>
  <c r="H21" i="17" s="1"/>
  <c r="F21" i="17"/>
  <c r="D21" i="17"/>
  <c r="C21" i="17"/>
  <c r="G20" i="17"/>
  <c r="F20" i="17"/>
  <c r="D20" i="17"/>
  <c r="E20" i="17" s="1"/>
  <c r="C20" i="17"/>
  <c r="G19" i="17"/>
  <c r="F19" i="17"/>
  <c r="D19" i="17"/>
  <c r="E19" i="17" s="1"/>
  <c r="C19" i="17"/>
  <c r="G18" i="17"/>
  <c r="H18" i="17" s="1"/>
  <c r="F18" i="17"/>
  <c r="D18" i="17"/>
  <c r="E18" i="17" s="1"/>
  <c r="C18" i="17"/>
  <c r="G17" i="17"/>
  <c r="F17" i="17"/>
  <c r="D17" i="17"/>
  <c r="C17" i="17"/>
  <c r="G16" i="17"/>
  <c r="F16" i="17"/>
  <c r="H16" i="17" s="1"/>
  <c r="D16" i="17"/>
  <c r="C16" i="17"/>
  <c r="G15" i="17"/>
  <c r="H15" i="17" s="1"/>
  <c r="F15" i="17"/>
  <c r="D15" i="17"/>
  <c r="C15" i="17"/>
  <c r="G14" i="17"/>
  <c r="H14" i="17" s="1"/>
  <c r="F14" i="17"/>
  <c r="D14" i="17"/>
  <c r="C14" i="17"/>
  <c r="G13" i="17"/>
  <c r="H13" i="17" s="1"/>
  <c r="F13" i="17"/>
  <c r="D13" i="17"/>
  <c r="E13" i="17" s="1"/>
  <c r="C13" i="17"/>
  <c r="G12" i="17"/>
  <c r="H12" i="17" s="1"/>
  <c r="F12" i="17"/>
  <c r="D12" i="17"/>
  <c r="C12" i="17"/>
  <c r="G11" i="17"/>
  <c r="H11" i="17" s="1"/>
  <c r="F11" i="17"/>
  <c r="D11" i="17"/>
  <c r="E11" i="17" s="1"/>
  <c r="C11" i="17"/>
  <c r="G10" i="17"/>
  <c r="H10" i="17" s="1"/>
  <c r="F10" i="17"/>
  <c r="D10" i="17"/>
  <c r="E10" i="17" s="1"/>
  <c r="C10" i="17"/>
  <c r="G9" i="17"/>
  <c r="H9" i="17" s="1"/>
  <c r="F9" i="17"/>
  <c r="D9" i="17"/>
  <c r="C9" i="17"/>
  <c r="G8" i="17"/>
  <c r="F8" i="17"/>
  <c r="D8" i="17"/>
  <c r="E8" i="17" s="1"/>
  <c r="C8" i="17"/>
  <c r="G7" i="17"/>
  <c r="F7" i="17"/>
  <c r="D7" i="17"/>
  <c r="E7" i="17" s="1"/>
  <c r="C7" i="17"/>
  <c r="G6" i="17"/>
  <c r="H6" i="17" s="1"/>
  <c r="F6" i="17"/>
  <c r="D6" i="17"/>
  <c r="E6" i="17" s="1"/>
  <c r="C6" i="17"/>
  <c r="G5" i="17"/>
  <c r="F5" i="17"/>
  <c r="D5" i="17"/>
  <c r="C5" i="17"/>
  <c r="G4" i="17"/>
  <c r="F4" i="17"/>
  <c r="H4" i="17" s="1"/>
  <c r="D4" i="17"/>
  <c r="C4" i="17"/>
  <c r="G3" i="17"/>
  <c r="H3" i="17" s="1"/>
  <c r="F3" i="17"/>
  <c r="D3" i="17"/>
  <c r="E3" i="17" s="1"/>
  <c r="C3" i="17"/>
  <c r="G12" i="12"/>
  <c r="G4" i="12"/>
  <c r="G5" i="12"/>
  <c r="G6" i="12"/>
  <c r="G7" i="12"/>
  <c r="G8" i="12"/>
  <c r="G9" i="12"/>
  <c r="G10" i="12"/>
  <c r="H10" i="12" s="1"/>
  <c r="G11" i="12"/>
  <c r="G13" i="12"/>
  <c r="G14" i="12"/>
  <c r="G15" i="12"/>
  <c r="G16" i="12"/>
  <c r="H16" i="12" s="1"/>
  <c r="G17" i="12"/>
  <c r="H17" i="12" s="1"/>
  <c r="G18" i="12"/>
  <c r="G19" i="12"/>
  <c r="G20" i="12"/>
  <c r="G21" i="12"/>
  <c r="G22" i="12"/>
  <c r="G23" i="12"/>
  <c r="G24" i="12"/>
  <c r="G25" i="12"/>
  <c r="G26" i="12"/>
  <c r="G27" i="12"/>
  <c r="G28" i="12"/>
  <c r="H28" i="12" s="1"/>
  <c r="G29" i="12"/>
  <c r="H29" i="12" s="1"/>
  <c r="G30" i="12"/>
  <c r="G31" i="12"/>
  <c r="G32" i="12"/>
  <c r="G33" i="12"/>
  <c r="G34" i="12"/>
  <c r="G35" i="12"/>
  <c r="G36" i="12"/>
  <c r="G37" i="12"/>
  <c r="G38" i="12"/>
  <c r="G39" i="12"/>
  <c r="G40" i="12"/>
  <c r="H40" i="12" s="1"/>
  <c r="G41" i="12"/>
  <c r="H41" i="12" s="1"/>
  <c r="G42" i="12"/>
  <c r="G43" i="12"/>
  <c r="G44" i="12"/>
  <c r="G45" i="12"/>
  <c r="G46" i="12"/>
  <c r="G47" i="12"/>
  <c r="G48" i="12"/>
  <c r="G49" i="12"/>
  <c r="G50" i="12"/>
  <c r="G51" i="12"/>
  <c r="G52" i="12"/>
  <c r="H52" i="12" s="1"/>
  <c r="G53" i="12"/>
  <c r="H53" i="12" s="1"/>
  <c r="F4" i="12"/>
  <c r="F5" i="12"/>
  <c r="F6" i="12"/>
  <c r="F7" i="12"/>
  <c r="F8" i="12"/>
  <c r="F9" i="12"/>
  <c r="F10" i="12"/>
  <c r="F11" i="12"/>
  <c r="F12" i="12"/>
  <c r="F13" i="12"/>
  <c r="F14" i="12"/>
  <c r="F15" i="12"/>
  <c r="F16" i="12"/>
  <c r="F17" i="12"/>
  <c r="F18" i="12"/>
  <c r="F19" i="12"/>
  <c r="H19" i="12" s="1"/>
  <c r="F20" i="12"/>
  <c r="F21" i="12"/>
  <c r="F22" i="12"/>
  <c r="F23" i="12"/>
  <c r="F24" i="12"/>
  <c r="H24" i="12" s="1"/>
  <c r="F25" i="12"/>
  <c r="H25" i="12" s="1"/>
  <c r="F26" i="12"/>
  <c r="F27" i="12"/>
  <c r="F28" i="12"/>
  <c r="F29" i="12"/>
  <c r="F30" i="12"/>
  <c r="F31" i="12"/>
  <c r="H31" i="12" s="1"/>
  <c r="F32" i="12"/>
  <c r="F33" i="12"/>
  <c r="F34" i="12"/>
  <c r="F35" i="12"/>
  <c r="F36" i="12"/>
  <c r="H36" i="12" s="1"/>
  <c r="F37" i="12"/>
  <c r="H37" i="12" s="1"/>
  <c r="F38" i="12"/>
  <c r="F39" i="12"/>
  <c r="F40" i="12"/>
  <c r="F41" i="12"/>
  <c r="F42" i="12"/>
  <c r="F43" i="12"/>
  <c r="H43" i="12" s="1"/>
  <c r="F44" i="12"/>
  <c r="F45" i="12"/>
  <c r="F46" i="12"/>
  <c r="F47" i="12"/>
  <c r="F48" i="12"/>
  <c r="H48" i="12" s="1"/>
  <c r="F49" i="12"/>
  <c r="H49" i="12" s="1"/>
  <c r="F50" i="12"/>
  <c r="F51" i="12"/>
  <c r="F52" i="12"/>
  <c r="F53" i="12"/>
  <c r="G3" i="12"/>
  <c r="F3" i="12"/>
  <c r="D4" i="12"/>
  <c r="D5" i="12"/>
  <c r="D6" i="12"/>
  <c r="D7" i="12"/>
  <c r="D8" i="12"/>
  <c r="D9" i="12"/>
  <c r="E9" i="12" s="1"/>
  <c r="D10" i="12"/>
  <c r="E10" i="12" s="1"/>
  <c r="D11" i="12"/>
  <c r="D12" i="12"/>
  <c r="D13" i="12"/>
  <c r="D14" i="12"/>
  <c r="D15" i="12"/>
  <c r="D16" i="12"/>
  <c r="D17" i="12"/>
  <c r="D18" i="12"/>
  <c r="D19" i="12"/>
  <c r="D20" i="12"/>
  <c r="D21" i="12"/>
  <c r="E21" i="12" s="1"/>
  <c r="D22" i="12"/>
  <c r="E22" i="12" s="1"/>
  <c r="D23" i="12"/>
  <c r="D24" i="12"/>
  <c r="D25" i="12"/>
  <c r="D26" i="12"/>
  <c r="D27" i="12"/>
  <c r="D28" i="12"/>
  <c r="D29" i="12"/>
  <c r="D30" i="12"/>
  <c r="D31" i="12"/>
  <c r="D32" i="12"/>
  <c r="D33" i="12"/>
  <c r="E33" i="12" s="1"/>
  <c r="D34" i="12"/>
  <c r="E34" i="12" s="1"/>
  <c r="D35" i="12"/>
  <c r="D36" i="12"/>
  <c r="D37" i="12"/>
  <c r="D38" i="12"/>
  <c r="D39" i="12"/>
  <c r="D40" i="12"/>
  <c r="D41" i="12"/>
  <c r="D42" i="12"/>
  <c r="D43" i="12"/>
  <c r="D44" i="12"/>
  <c r="D45" i="12"/>
  <c r="E45" i="12" s="1"/>
  <c r="D46" i="12"/>
  <c r="E46" i="12" s="1"/>
  <c r="D47" i="12"/>
  <c r="D48" i="12"/>
  <c r="D49" i="12"/>
  <c r="D50" i="12"/>
  <c r="D51" i="12"/>
  <c r="D52" i="12"/>
  <c r="D53" i="12"/>
  <c r="D3" i="12"/>
  <c r="C4" i="12"/>
  <c r="C5" i="12"/>
  <c r="C6" i="12"/>
  <c r="E6" i="12" s="1"/>
  <c r="C7" i="12"/>
  <c r="C8" i="12"/>
  <c r="C9" i="12"/>
  <c r="C10" i="12"/>
  <c r="C11" i="12"/>
  <c r="C12" i="12"/>
  <c r="E12" i="12" s="1"/>
  <c r="C13" i="12"/>
  <c r="C14" i="12"/>
  <c r="C15" i="12"/>
  <c r="C16" i="12"/>
  <c r="C17" i="12"/>
  <c r="C18" i="12"/>
  <c r="E18" i="12" s="1"/>
  <c r="C19" i="12"/>
  <c r="C20" i="12"/>
  <c r="C21" i="12"/>
  <c r="C22" i="12"/>
  <c r="C23" i="12"/>
  <c r="C24" i="12"/>
  <c r="E24" i="12" s="1"/>
  <c r="C25" i="12"/>
  <c r="C26" i="12"/>
  <c r="C27" i="12"/>
  <c r="C28" i="12"/>
  <c r="C29" i="12"/>
  <c r="C30" i="12"/>
  <c r="E30" i="12" s="1"/>
  <c r="C31" i="12"/>
  <c r="C32" i="12"/>
  <c r="C33" i="12"/>
  <c r="C34" i="12"/>
  <c r="C35" i="12"/>
  <c r="C36" i="12"/>
  <c r="E36" i="12" s="1"/>
  <c r="C37" i="12"/>
  <c r="C38" i="12"/>
  <c r="C39" i="12"/>
  <c r="C40" i="12"/>
  <c r="C41" i="12"/>
  <c r="C42" i="12"/>
  <c r="E42" i="12" s="1"/>
  <c r="C43" i="12"/>
  <c r="C44" i="12"/>
  <c r="C45" i="12"/>
  <c r="C46" i="12"/>
  <c r="C47" i="12"/>
  <c r="C48" i="12"/>
  <c r="E48" i="12" s="1"/>
  <c r="C49" i="12"/>
  <c r="C50" i="12"/>
  <c r="C51" i="12"/>
  <c r="C52" i="12"/>
  <c r="C53" i="12"/>
  <c r="C3" i="12"/>
  <c r="E3" i="12" s="1"/>
  <c r="H3" i="12" l="1"/>
  <c r="H44" i="12"/>
  <c r="H32" i="12"/>
  <c r="H20" i="12"/>
  <c r="H7" i="12"/>
  <c r="H9" i="12"/>
  <c r="H8" i="12"/>
  <c r="H5" i="12"/>
  <c r="H4" i="12"/>
  <c r="H15" i="12"/>
  <c r="E41" i="12"/>
  <c r="E17" i="12"/>
  <c r="E5" i="12"/>
  <c r="H50" i="12"/>
  <c r="H26" i="12"/>
  <c r="E52" i="12"/>
  <c r="E40" i="12"/>
  <c r="E28" i="12"/>
  <c r="E16" i="12"/>
  <c r="E4" i="12"/>
  <c r="H35" i="12"/>
  <c r="H23" i="12"/>
  <c r="E53" i="12"/>
  <c r="H38" i="12"/>
  <c r="H14" i="12"/>
  <c r="E51" i="12"/>
  <c r="E39" i="12"/>
  <c r="E27" i="12"/>
  <c r="E15" i="12"/>
  <c r="H46" i="12"/>
  <c r="H34" i="12"/>
  <c r="H22" i="12"/>
  <c r="H11" i="12"/>
  <c r="H51" i="12"/>
  <c r="H27" i="12"/>
  <c r="E44" i="12"/>
  <c r="E20" i="12"/>
  <c r="E8" i="12"/>
  <c r="E43" i="12"/>
  <c r="H47" i="12"/>
  <c r="E49" i="12"/>
  <c r="E25" i="12"/>
  <c r="E13" i="12"/>
  <c r="H6" i="12"/>
  <c r="H13" i="12"/>
  <c r="H39" i="12"/>
  <c r="E29" i="12"/>
  <c r="E32" i="12"/>
  <c r="H12" i="12"/>
  <c r="E31" i="12"/>
  <c r="E19" i="12"/>
  <c r="E7" i="12"/>
  <c r="H45" i="12"/>
  <c r="H33" i="12"/>
  <c r="H21" i="12"/>
  <c r="E47" i="12"/>
  <c r="E35" i="12"/>
  <c r="E23" i="12"/>
  <c r="E11" i="12"/>
  <c r="E50" i="12"/>
  <c r="E38" i="12"/>
  <c r="E26" i="12"/>
  <c r="E14" i="12"/>
  <c r="E37" i="12"/>
  <c r="H42" i="12"/>
  <c r="H30" i="12"/>
  <c r="H18"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Rashi Ratan</author>
  </authors>
  <commentList>
    <comment ref="D3" authorId="0" shapeId="0" xr:uid="{0BD2240D-0313-4016-8EB1-F1F3EC0D3FDE}">
      <text>
        <r>
          <rPr>
            <b/>
            <sz val="9"/>
            <color indexed="81"/>
            <rFont val="Tahoma"/>
            <family val="2"/>
          </rPr>
          <t>Rashi Ratan:</t>
        </r>
        <r>
          <rPr>
            <sz val="9"/>
            <color indexed="81"/>
            <rFont val="Tahoma"/>
            <family val="2"/>
          </rPr>
          <t xml:space="preserve">
FAH= Food at Home</t>
        </r>
      </text>
    </comment>
    <comment ref="E3" authorId="0" shapeId="0" xr:uid="{39D2F81F-E985-4B00-BDF3-516F063DEC13}">
      <text>
        <r>
          <rPr>
            <b/>
            <sz val="9"/>
            <color indexed="81"/>
            <rFont val="Tahoma"/>
            <family val="2"/>
          </rPr>
          <t>Rashi Ratan:</t>
        </r>
        <r>
          <rPr>
            <sz val="9"/>
            <color indexed="81"/>
            <rFont val="Tahoma"/>
            <family val="2"/>
          </rPr>
          <t xml:space="preserve">
FAFH= Food Away from Home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Rashi Ratan</author>
  </authors>
  <commentList>
    <comment ref="B3" authorId="0" shapeId="0" xr:uid="{53C35C4F-DFB3-474C-9D4E-9AD654809C06}">
      <text>
        <r>
          <rPr>
            <b/>
            <sz val="9"/>
            <color indexed="81"/>
            <rFont val="Tahoma"/>
            <family val="2"/>
          </rPr>
          <t>Rashi Ratan:</t>
        </r>
        <r>
          <rPr>
            <sz val="9"/>
            <color indexed="81"/>
            <rFont val="Tahoma"/>
            <family val="2"/>
          </rPr>
          <t xml:space="preserve">
For questions, email: rratan@usf.edu
</t>
        </r>
      </text>
    </comment>
  </commentList>
</comments>
</file>

<file path=xl/sharedStrings.xml><?xml version="1.0" encoding="utf-8"?>
<sst xmlns="http://schemas.openxmlformats.org/spreadsheetml/2006/main" count="539" uniqueCount="93">
  <si>
    <t>Per Capita Sales of Food For All Purchasers With Taxes and Tips, by State</t>
  </si>
  <si>
    <t>Year</t>
  </si>
  <si>
    <t>State</t>
  </si>
  <si>
    <t>FAH</t>
  </si>
  <si>
    <t>FAFH</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</si>
  <si>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</si>
  <si>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</si>
  <si>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</si>
  <si>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</si>
  <si>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</si>
  <si>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</si>
  <si>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</si>
  <si>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</si>
  <si>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</si>
  <si>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</si>
  <si>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</si>
  <si>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</si>
  <si>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</si>
  <si>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</si>
  <si>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</si>
  <si>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</si>
  <si>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</si>
  <si>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</si>
  <si>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</si>
  <si>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</si>
  <si>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</si>
  <si>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</si>
  <si>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</si>
  <si>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</si>
  <si>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</si>
  <si>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</si>
  <si>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</si>
  <si>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</si>
  <si>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</si>
  <si>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</si>
  <si>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</si>
  <si>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</si>
  <si>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</si>
  <si>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</si>
  <si>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</si>
  <si>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</si>
  <si>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</si>
  <si>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</si>
  <si>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</si>
  <si>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</si>
  <si>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</si>
  <si>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</si>
  <si>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</si>
  <si>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</si>
  <si>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</si>
  <si>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</si>
  <si>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</si>
  <si>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</si>
  <si>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</si>
  <si>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</si>
  <si>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</si>
  <si>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nominal food sales 
per capita</t>
  </si>
  <si>
    <t>States</t>
  </si>
  <si>
    <t>Total 
constant dollar food sales
 per capita</t>
  </si>
  <si>
    <t>Average nominal food sales</t>
  </si>
  <si>
    <t>Average constant dollar food sales</t>
  </si>
  <si>
    <t>Change in percentage</t>
  </si>
  <si>
    <t>Total Average nominal food sales</t>
  </si>
  <si>
    <t>Average of nominal FAH</t>
  </si>
  <si>
    <t>Average of nominal FAFH</t>
  </si>
  <si>
    <t>Average Total constant dollar food sales</t>
  </si>
  <si>
    <t>Constant Dollar FAH</t>
  </si>
  <si>
    <t>Constant Dollar FAFH</t>
  </si>
  <si>
    <t>Constant Dollar FAH 2021</t>
  </si>
  <si>
    <t>Constant Dollar FAH 2022</t>
  </si>
  <si>
    <t>Nominal FAH 2021</t>
  </si>
  <si>
    <t>Nominal FAH 2022</t>
  </si>
  <si>
    <t>Change percentage</t>
  </si>
  <si>
    <t>Change in FAH Constant Dollar</t>
  </si>
  <si>
    <t>Change in FAH Nominal</t>
  </si>
  <si>
    <t>Hello, this is a space where you can request summary of one state's data without going through the workbook for it. Please enter the state name without any spaces in lower case.</t>
  </si>
  <si>
    <t>State Name:</t>
  </si>
  <si>
    <t>Constant Dollar Food Sales per Capita</t>
  </si>
  <si>
    <t>Nominal FAFH 2021</t>
  </si>
  <si>
    <t>Nominal FAFH 2022</t>
  </si>
  <si>
    <t>Constant Dollar FAFH 2021</t>
  </si>
  <si>
    <t>Constant Dollar FAFH 2022</t>
  </si>
  <si>
    <t>FAH 2021</t>
  </si>
  <si>
    <t>FAH 2022</t>
  </si>
  <si>
    <t>FAFH 2021</t>
  </si>
  <si>
    <t>FAFH 2022</t>
  </si>
  <si>
    <t>Change (in $)</t>
  </si>
  <si>
    <t>% Change</t>
  </si>
  <si>
    <t>Nominal Food Sales per Capita</t>
  </si>
  <si>
    <t>Note: FAH= Food at Home; FAFH= Food Away From Home</t>
  </si>
  <si>
    <t>Thank you so much fpr your time and interest! I would love to hear some feedback on this project, and to learn of ways to improve this project.</t>
  </si>
  <si>
    <t xml:space="preserve">Please rate the project from 1 to 10 with 1 being poor, and 10 being outstanding. </t>
  </si>
  <si>
    <t>To elaborate on your feedback, please feel free to send an email at rratan@usf.edu or rashiiratan@gmail.com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</si>
</sst>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2" x14ac:knownFonts="1">
    <font>
      <sz val="11"/>
      <color theme="1"/>
      <name val="Aptos Narrow"/>
      <family val="2"/>
      <scheme val="minor"/>
    </font>
    <font>
      <sz val="11"/>
      <color theme="1"/>
      <name val="Aptos Narrow"/>
      <family val="2"/>
      <scheme val="minor"/>
    </font>
    <font>
      <sz val="11"/>
      <color theme="0"/>
      <name val="Aptos Narrow"/>
      <family val="2"/>
      <scheme val="minor"/>
    </font>
    <font>
      <sz val="11"/>
      <name val="Calibri"/>
      <family val="2"/>
    </font>
    <font>
      <sz val="11"/>
      <color theme="0"/>
      <name val="Calibri"/>
      <family val="2"/>
    </font>
    <font>
      <b/>
      <sz val="12"/>
      <color theme="1"/>
      <name val="Aptos Narrow"/>
      <family val="2"/>
      <scheme val="minor"/>
    </font>
    <font>
      <b/>
      <sz val="12"/>
      <color theme="9" tint="0.79998168889431442"/>
      <name val="Aptos Narrow"/>
      <family val="2"/>
      <scheme val="minor"/>
    </font>
    <font>
      <sz val="9"/>
      <color indexed="81"/>
      <name val="Tahoma"/>
      <family val="2"/>
    </font>
    <font>
      <b/>
      <sz val="9"/>
      <color indexed="81"/>
      <name val="Tahoma"/>
      <family val="2"/>
    </font>
    <font>
      <sz val="11"/>
      <color theme="6" tint="-0.499984740745262"/>
      <name val="Aptos Narrow"/>
      <family val="2"/>
      <scheme val="minor"/>
    </font>
    <font>
      <b/>
      <sz val="12"/>
      <color theme="6" tint="-0.499984740745262"/>
      <name val="Aptos Narrow"/>
      <family val="2"/>
      <scheme val="minor"/>
    </font>
    <font>
      <b/>
      <sz val="14"/>
      <color theme="9" tint="-0.499984740745262"/>
      <name val="Aptos Narrow"/>
      <family val="2"/>
      <scheme val="minor"/>
    </font>
  </fonts>
  <fills count="6">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6" tint="0.59999389629810485"/>
        <bgColor indexed="64"/>
      </patternFill>
    </fill>
  </fills>
  <borders count="46">
    <border>
      <left/>
      <right/>
      <top/>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499984740745262"/>
      </top>
      <bottom style="thin">
        <color theme="6" tint="-0.499984740745262"/>
      </bottom>
      <diagonal/>
    </border>
    <border>
      <left style="thin">
        <color theme="6" tint="-0.499984740745262"/>
      </left>
      <right style="medium">
        <color theme="6" tint="-0.499984740745262"/>
      </right>
      <top style="medium">
        <color theme="6" tint="-0.499984740745262"/>
      </top>
      <bottom style="thin">
        <color theme="6" tint="-0.499984740745262"/>
      </bottom>
      <diagonal/>
    </border>
    <border>
      <left style="medium">
        <color theme="6" tint="-0.499984740745262"/>
      </left>
      <right style="thin">
        <color theme="6" tint="-0.499984740745262"/>
      </right>
      <top style="thin">
        <color theme="6" tint="-0.499984740745262"/>
      </top>
      <bottom style="medium">
        <color theme="6" tint="-0.499984740745262"/>
      </bottom>
      <diagonal/>
    </border>
    <border>
      <left style="thin">
        <color theme="6" tint="-0.499984740745262"/>
      </left>
      <right style="thin">
        <color theme="6" tint="-0.499984740745262"/>
      </right>
      <top style="thin">
        <color theme="6" tint="-0.499984740745262"/>
      </top>
      <bottom style="medium">
        <color theme="6" tint="-0.499984740745262"/>
      </bottom>
      <diagonal/>
    </border>
    <border>
      <left style="thin">
        <color theme="6" tint="-0.499984740745262"/>
      </left>
      <right style="medium">
        <color theme="6" tint="-0.499984740745262"/>
      </right>
      <top style="thin">
        <color theme="6" tint="-0.499984740745262"/>
      </top>
      <bottom style="medium">
        <color theme="6" tint="-0.499984740745262"/>
      </bottom>
      <diagonal/>
    </border>
    <border>
      <left style="medium">
        <color theme="6" tint="-0.499984740745262"/>
      </left>
      <right/>
      <top style="medium">
        <color theme="6" tint="-0.499984740745262"/>
      </top>
      <bottom/>
      <diagonal/>
    </border>
    <border>
      <left/>
      <right/>
      <top style="medium">
        <color theme="6" tint="-0.499984740745262"/>
      </top>
      <bottom/>
      <diagonal/>
    </border>
    <border>
      <left/>
      <right style="medium">
        <color theme="6" tint="-0.499984740745262"/>
      </right>
      <top style="medium">
        <color theme="6" tint="-0.499984740745262"/>
      </top>
      <bottom/>
      <diagonal/>
    </border>
    <border>
      <left style="medium">
        <color theme="6" tint="-0.499984740745262"/>
      </left>
      <right/>
      <top/>
      <bottom/>
      <diagonal/>
    </border>
    <border>
      <left/>
      <right style="medium">
        <color theme="6" tint="-0.499984740745262"/>
      </right>
      <top/>
      <bottom/>
      <diagonal/>
    </border>
    <border>
      <left style="medium">
        <color theme="6" tint="-0.499984740745262"/>
      </left>
      <right/>
      <top/>
      <bottom style="medium">
        <color theme="6" tint="-0.499984740745262"/>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theme="9" tint="-0.249977111117893"/>
      </left>
      <right style="thin">
        <color theme="6" tint="-0.499984740745262"/>
      </right>
      <top style="medium">
        <color theme="9" tint="-0.249977111117893"/>
      </top>
      <bottom/>
      <diagonal/>
    </border>
    <border>
      <left style="thin">
        <color theme="6" tint="-0.499984740745262"/>
      </left>
      <right style="thin">
        <color theme="6" tint="-0.499984740745262"/>
      </right>
      <top style="medium">
        <color theme="9" tint="-0.249977111117893"/>
      </top>
      <bottom/>
      <diagonal/>
    </border>
    <border>
      <left style="thin">
        <color theme="6" tint="-0.499984740745262"/>
      </left>
      <right style="medium">
        <color theme="9" tint="-0.249977111117893"/>
      </right>
      <top style="medium">
        <color theme="9" tint="-0.249977111117893"/>
      </top>
      <bottom/>
      <diagonal/>
    </border>
    <border>
      <left style="medium">
        <color theme="9" tint="-0.249977111117893"/>
      </left>
      <right style="thin">
        <color theme="9" tint="-0.249977111117893"/>
      </right>
      <top style="thin">
        <color theme="9" tint="-0.249977111117893"/>
      </top>
      <bottom style="thin">
        <color theme="9" tint="-0.249977111117893"/>
      </bottom>
      <diagonal/>
    </border>
    <border>
      <left style="thin">
        <color theme="9" tint="-0.249977111117893"/>
      </left>
      <right style="medium">
        <color theme="9" tint="-0.249977111117893"/>
      </right>
      <top style="thin">
        <color theme="9" tint="-0.249977111117893"/>
      </top>
      <bottom style="thin">
        <color theme="9" tint="-0.249977111117893"/>
      </bottom>
      <diagonal/>
    </border>
    <border>
      <left style="medium">
        <color theme="9" tint="-0.249977111117893"/>
      </left>
      <right style="thin">
        <color theme="9" tint="-0.249977111117893"/>
      </right>
      <top style="thin">
        <color theme="9" tint="-0.249977111117893"/>
      </top>
      <bottom style="medium">
        <color theme="9" tint="-0.249977111117893"/>
      </bottom>
      <diagonal/>
    </border>
    <border>
      <left style="thin">
        <color theme="9" tint="-0.249977111117893"/>
      </left>
      <right style="thin">
        <color theme="9" tint="-0.249977111117893"/>
      </right>
      <top style="thin">
        <color theme="9" tint="-0.249977111117893"/>
      </top>
      <bottom style="medium">
        <color theme="9" tint="-0.249977111117893"/>
      </bottom>
      <diagonal/>
    </border>
    <border>
      <left/>
      <right/>
      <top style="medium">
        <color theme="6" tint="-0.249977111117893"/>
      </top>
      <bottom/>
      <diagonal/>
    </border>
    <border>
      <left/>
      <right style="medium">
        <color theme="6" tint="-0.249977111117893"/>
      </right>
      <top style="medium">
        <color theme="6" tint="-0.249977111117893"/>
      </top>
      <bottom/>
      <diagonal/>
    </border>
    <border>
      <left style="medium">
        <color theme="6" tint="-0.249977111117893"/>
      </left>
      <right/>
      <top/>
      <bottom style="medium">
        <color theme="6" tint="-0.249977111117893"/>
      </bottom>
      <diagonal/>
    </border>
    <border>
      <left/>
      <right/>
      <top/>
      <bottom style="medium">
        <color theme="6" tint="-0.249977111117893"/>
      </bottom>
      <diagonal/>
    </border>
    <border>
      <left/>
      <right style="medium">
        <color theme="6" tint="-0.249977111117893"/>
      </right>
      <top/>
      <bottom style="medium">
        <color theme="6" tint="-0.249977111117893"/>
      </bottom>
      <diagonal/>
    </border>
    <border>
      <left style="medium">
        <color theme="6" tint="-0.249977111117893"/>
      </left>
      <right/>
      <top/>
      <bottom/>
      <diagonal/>
    </border>
    <border>
      <left/>
      <right style="medium">
        <color theme="6" tint="-0.249977111117893"/>
      </right>
      <top/>
      <bottom/>
      <diagonal/>
    </border>
    <border>
      <left style="medium">
        <color theme="6" tint="-0.249977111117893"/>
      </left>
      <right/>
      <top style="medium">
        <color theme="6" tint="-0.249977111117893"/>
      </top>
      <bottom style="medium">
        <color theme="6" tint="-0.249977111117893"/>
      </bottom>
      <diagonal/>
    </border>
    <border>
      <left/>
      <right/>
      <top style="medium">
        <color theme="6" tint="-0.249977111117893"/>
      </top>
      <bottom style="medium">
        <color theme="6" tint="-0.249977111117893"/>
      </bottom>
      <diagonal/>
    </border>
    <border>
      <left/>
      <right style="medium">
        <color theme="6" tint="-0.249977111117893"/>
      </right>
      <top style="medium">
        <color theme="6" tint="-0.249977111117893"/>
      </top>
      <bottom style="medium">
        <color theme="6" tint="-0.249977111117893"/>
      </bottom>
      <diagonal/>
    </border>
    <border>
      <left style="medium">
        <color theme="6" tint="-0.499984740745262"/>
      </left>
      <right style="medium">
        <color theme="6" tint="-0.499984740745262"/>
      </right>
      <top style="medium">
        <color theme="6" tint="-0.499984740745262"/>
      </top>
      <bottom/>
      <diagonal/>
    </border>
    <border>
      <left style="medium">
        <color theme="6" tint="-0.249977111117893"/>
      </left>
      <right style="thin">
        <color theme="6" tint="-0.249977111117893"/>
      </right>
      <top style="medium">
        <color theme="6" tint="-0.249977111117893"/>
      </top>
      <bottom style="thin">
        <color theme="6" tint="-0.249977111117893"/>
      </bottom>
      <diagonal/>
    </border>
    <border>
      <left style="thin">
        <color theme="6" tint="-0.249977111117893"/>
      </left>
      <right style="medium">
        <color theme="6" tint="-0.249977111117893"/>
      </right>
      <top style="medium">
        <color theme="6" tint="-0.249977111117893"/>
      </top>
      <bottom style="thin">
        <color theme="6" tint="-0.249977111117893"/>
      </bottom>
      <diagonal/>
    </border>
    <border>
      <left style="medium">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style="medium">
        <color theme="6" tint="-0.249977111117893"/>
      </right>
      <top style="thin">
        <color theme="6" tint="-0.249977111117893"/>
      </top>
      <bottom style="thin">
        <color theme="6" tint="-0.249977111117893"/>
      </bottom>
      <diagonal/>
    </border>
    <border>
      <left style="medium">
        <color theme="6" tint="-0.249977111117893"/>
      </left>
      <right style="thin">
        <color theme="6" tint="-0.249977111117893"/>
      </right>
      <top style="thin">
        <color theme="6" tint="-0.249977111117893"/>
      </top>
      <bottom style="medium">
        <color theme="6" tint="-0.249977111117893"/>
      </bottom>
      <diagonal/>
    </border>
    <border>
      <left style="thin">
        <color theme="6" tint="-0.249977111117893"/>
      </left>
      <right style="medium">
        <color theme="6" tint="-0.249977111117893"/>
      </right>
      <top style="thin">
        <color theme="6" tint="-0.249977111117893"/>
      </top>
      <bottom style="medium">
        <color theme="6" tint="-0.249977111117893"/>
      </bottom>
      <diagonal/>
    </border>
    <border>
      <left style="medium">
        <color theme="9" tint="-0.499984740745262"/>
      </left>
      <right/>
      <top style="medium">
        <color theme="9" tint="-0.499984740745262"/>
      </top>
      <bottom style="medium">
        <color theme="9" tint="-0.499984740745262"/>
      </bottom>
      <diagonal/>
    </border>
    <border>
      <left/>
      <right/>
      <top style="medium">
        <color theme="9" tint="-0.499984740745262"/>
      </top>
      <bottom style="medium">
        <color theme="9" tint="-0.499984740745262"/>
      </bottom>
      <diagonal/>
    </border>
    <border>
      <left/>
      <right style="medium">
        <color theme="9" tint="-0.499984740745262"/>
      </right>
      <top style="medium">
        <color theme="9" tint="-0.499984740745262"/>
      </top>
      <bottom style="medium">
        <color theme="9" tint="-0.499984740745262"/>
      </bottom>
      <diagonal/>
    </border>
    <border>
      <left style="slantDashDot">
        <color theme="9" tint="-0.499984740745262"/>
      </left>
      <right/>
      <top style="slantDashDot">
        <color theme="9" tint="-0.499984740745262"/>
      </top>
      <bottom style="slantDashDot">
        <color theme="9" tint="-0.499984740745262"/>
      </bottom>
      <diagonal/>
    </border>
    <border>
      <left/>
      <right/>
      <top style="slantDashDot">
        <color theme="9" tint="-0.499984740745262"/>
      </top>
      <bottom style="slantDashDot">
        <color theme="9" tint="-0.499984740745262"/>
      </bottom>
      <diagonal/>
    </border>
    <border>
      <left/>
      <right style="slantDashDot">
        <color theme="9" tint="-0.499984740745262"/>
      </right>
      <top style="slantDashDot">
        <color theme="9" tint="-0.499984740745262"/>
      </top>
      <bottom style="slantDashDot">
        <color theme="9" tint="-0.499984740745262"/>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4" fontId="3" fillId="0" borderId="8" xfId="0" applyNumberFormat="1" applyFont="1" applyBorder="1" applyAlignment="1">
      <alignment horizontal="center"/>
    </xf>
    <xf numFmtId="4" fontId="3" fillId="0" borderId="0" xfId="0" applyNumberFormat="1" applyFont="1" applyAlignment="1">
      <alignment horizontal="center"/>
    </xf>
    <xf numFmtId="4" fontId="3" fillId="0" borderId="13" xfId="0" applyNumberFormat="1" applyFont="1" applyBorder="1" applyAlignment="1">
      <alignment horizontal="center"/>
    </xf>
    <xf numFmtId="0" fontId="4" fillId="2" borderId="4" xfId="0" applyFont="1" applyFill="1" applyBorder="1" applyAlignment="1">
      <alignment horizontal="center" vertical="center" wrapText="1"/>
    </xf>
    <xf numFmtId="0" fontId="0" fillId="0" borderId="7" xfId="0" applyBorder="1" applyAlignment="1">
      <alignment horizontal="center" wrapText="1"/>
    </xf>
    <xf numFmtId="0" fontId="0" fillId="0" borderId="10" xfId="0" applyBorder="1" applyAlignment="1">
      <alignment horizontal="center" wrapText="1"/>
    </xf>
    <xf numFmtId="0" fontId="0" fillId="0" borderId="12" xfId="0" applyBorder="1" applyAlignment="1">
      <alignment horizontal="center" wrapText="1"/>
    </xf>
    <xf numFmtId="0" fontId="0" fillId="0" borderId="0" xfId="0" applyAlignment="1">
      <alignment horizontal="left"/>
    </xf>
    <xf numFmtId="0" fontId="0" fillId="0" borderId="0" xfId="0" applyAlignment="1">
      <alignment horizontal="center" vertical="center" wrapText="1"/>
    </xf>
    <xf numFmtId="0" fontId="0" fillId="0" borderId="0" xfId="0" pivotButton="1" applyAlignment="1">
      <alignment horizontal="center" vertical="center" wrapText="1"/>
    </xf>
    <xf numFmtId="0" fontId="5" fillId="3" borderId="16" xfId="0" applyFont="1" applyFill="1" applyBorder="1" applyAlignment="1">
      <alignment wrapText="1"/>
    </xf>
    <xf numFmtId="0" fontId="5" fillId="3" borderId="17" xfId="0" applyFont="1" applyFill="1" applyBorder="1" applyAlignment="1">
      <alignment wrapText="1"/>
    </xf>
    <xf numFmtId="0" fontId="5" fillId="3" borderId="18" xfId="0" applyFont="1" applyFill="1" applyBorder="1" applyAlignment="1">
      <alignment wrapText="1"/>
    </xf>
    <xf numFmtId="0" fontId="0" fillId="0" borderId="19" xfId="0" applyBorder="1" applyAlignment="1">
      <alignment horizontal="left" wrapText="1"/>
    </xf>
    <xf numFmtId="10" fontId="0" fillId="0" borderId="20" xfId="1" applyNumberFormat="1" applyFont="1" applyBorder="1"/>
    <xf numFmtId="0" fontId="0" fillId="0" borderId="21" xfId="0" applyBorder="1" applyAlignment="1">
      <alignment horizontal="left" wrapText="1"/>
    </xf>
    <xf numFmtId="0" fontId="0" fillId="0" borderId="0" xfId="0" pivotButton="1"/>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wrapText="1"/>
    </xf>
    <xf numFmtId="0" fontId="0" fillId="0" borderId="0" xfId="0" pivotButton="1" applyAlignment="1">
      <alignment horizontal="left" vertical="center" wrapText="1"/>
    </xf>
    <xf numFmtId="164" fontId="0" fillId="0" borderId="15" xfId="0" applyNumberFormat="1" applyBorder="1"/>
    <xf numFmtId="164" fontId="0" fillId="0" borderId="22" xfId="0" applyNumberFormat="1" applyBorder="1"/>
    <xf numFmtId="10" fontId="0" fillId="0" borderId="0" xfId="0" applyNumberFormat="1"/>
    <xf numFmtId="164" fontId="3" fillId="0" borderId="8" xfId="0" applyNumberFormat="1" applyFont="1" applyBorder="1" applyAlignment="1">
      <alignment horizontal="center" wrapText="1"/>
    </xf>
    <xf numFmtId="164" fontId="3" fillId="0" borderId="9" xfId="0" applyNumberFormat="1" applyFont="1" applyBorder="1" applyAlignment="1">
      <alignment horizontal="center" wrapText="1"/>
    </xf>
    <xf numFmtId="164" fontId="3" fillId="0" borderId="0" xfId="0" applyNumberFormat="1" applyFont="1" applyAlignment="1">
      <alignment horizontal="center" wrapText="1"/>
    </xf>
    <xf numFmtId="164" fontId="3" fillId="0" borderId="11" xfId="0" applyNumberFormat="1" applyFont="1" applyBorder="1" applyAlignment="1">
      <alignment horizontal="center" wrapText="1"/>
    </xf>
    <xf numFmtId="164" fontId="3" fillId="0" borderId="13" xfId="0" applyNumberFormat="1" applyFont="1" applyBorder="1" applyAlignment="1">
      <alignment horizontal="center" wrapText="1"/>
    </xf>
    <xf numFmtId="164" fontId="3" fillId="0" borderId="14" xfId="0" applyNumberFormat="1" applyFont="1" applyBorder="1" applyAlignment="1">
      <alignment horizontal="center" wrapText="1"/>
    </xf>
    <xf numFmtId="164" fontId="0" fillId="0" borderId="0" xfId="0" applyNumberFormat="1"/>
    <xf numFmtId="164" fontId="0" fillId="0" borderId="0" xfId="0" applyNumberFormat="1" applyAlignment="1">
      <alignment horizontal="left" vertical="center"/>
    </xf>
    <xf numFmtId="10" fontId="0" fillId="0" borderId="0" xfId="1" applyNumberFormat="1" applyFont="1" applyBorder="1"/>
    <xf numFmtId="10" fontId="0" fillId="0" borderId="29" xfId="1" applyNumberFormat="1" applyFont="1" applyBorder="1"/>
    <xf numFmtId="4" fontId="3" fillId="0" borderId="28" xfId="0" applyNumberFormat="1" applyFont="1" applyBorder="1" applyAlignment="1">
      <alignment horizontal="left"/>
    </xf>
    <xf numFmtId="4" fontId="3" fillId="0" borderId="25" xfId="0" applyNumberFormat="1" applyFont="1" applyBorder="1" applyAlignment="1">
      <alignment horizontal="left"/>
    </xf>
    <xf numFmtId="10" fontId="0" fillId="0" borderId="26" xfId="1" applyNumberFormat="1" applyFont="1" applyBorder="1"/>
    <xf numFmtId="10" fontId="0" fillId="0" borderId="27" xfId="1" applyNumberFormat="1" applyFont="1" applyBorder="1"/>
    <xf numFmtId="164" fontId="0" fillId="0" borderId="26" xfId="0" applyNumberFormat="1" applyBorder="1"/>
    <xf numFmtId="0" fontId="6" fillId="2" borderId="30" xfId="0" applyFont="1" applyFill="1" applyBorder="1" applyAlignment="1">
      <alignment wrapText="1"/>
    </xf>
    <xf numFmtId="0" fontId="6" fillId="2" borderId="31" xfId="0" applyFont="1" applyFill="1" applyBorder="1" applyAlignment="1">
      <alignment wrapText="1"/>
    </xf>
    <xf numFmtId="0" fontId="6" fillId="2" borderId="32" xfId="0" applyFont="1" applyFill="1" applyBorder="1" applyAlignment="1">
      <alignment wrapText="1"/>
    </xf>
    <xf numFmtId="14" fontId="10" fillId="5" borderId="33" xfId="0" applyNumberFormat="1" applyFont="1" applyFill="1" applyBorder="1"/>
    <xf numFmtId="0" fontId="0" fillId="0" borderId="36" xfId="0" applyBorder="1"/>
    <xf numFmtId="0" fontId="0" fillId="0" borderId="38" xfId="0" applyBorder="1"/>
    <xf numFmtId="164" fontId="9" fillId="0" borderId="37" xfId="0" applyNumberFormat="1" applyFont="1" applyBorder="1"/>
    <xf numFmtId="10" fontId="9" fillId="0" borderId="37" xfId="1" applyNumberFormat="1" applyFont="1" applyBorder="1"/>
    <xf numFmtId="10" fontId="9" fillId="0" borderId="39" xfId="1" applyNumberFormat="1" applyFont="1" applyBorder="1"/>
    <xf numFmtId="0" fontId="5" fillId="4" borderId="30" xfId="0" applyFont="1" applyFill="1" applyBorder="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4" borderId="28" xfId="0" applyFill="1" applyBorder="1" applyAlignment="1">
      <alignment horizontal="center" wrapText="1"/>
    </xf>
    <xf numFmtId="0" fontId="0" fillId="4" borderId="23" xfId="0" applyFill="1" applyBorder="1" applyAlignment="1">
      <alignment horizontal="center" wrapText="1"/>
    </xf>
    <xf numFmtId="0" fontId="0" fillId="4" borderId="24" xfId="0" applyFill="1" applyBorder="1" applyAlignment="1">
      <alignment horizontal="center" wrapText="1"/>
    </xf>
    <xf numFmtId="0" fontId="0" fillId="4" borderId="25" xfId="0" applyFill="1" applyBorder="1" applyAlignment="1">
      <alignment horizontal="center" wrapText="1"/>
    </xf>
    <xf numFmtId="0" fontId="0" fillId="4" borderId="26" xfId="0" applyFill="1" applyBorder="1" applyAlignment="1">
      <alignment horizontal="center" wrapText="1"/>
    </xf>
    <xf numFmtId="0" fontId="0" fillId="4" borderId="27" xfId="0" applyFill="1" applyBorder="1" applyAlignment="1">
      <alignment horizontal="center" wrapText="1"/>
    </xf>
    <xf numFmtId="0" fontId="6" fillId="2" borderId="34" xfId="0" applyFont="1" applyFill="1" applyBorder="1" applyAlignment="1">
      <alignment horizontal="center"/>
    </xf>
    <xf numFmtId="0" fontId="6" fillId="2" borderId="35" xfId="0" applyFont="1" applyFill="1" applyBorder="1" applyAlignment="1">
      <alignment horizontal="center"/>
    </xf>
    <xf numFmtId="0" fontId="0" fillId="0" borderId="0" xfId="0" applyAlignment="1">
      <alignment horizontal="center" vertical="center"/>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3" borderId="0" xfId="0" applyFill="1" applyAlignment="1">
      <alignment horizontal="center" wrapText="1"/>
    </xf>
    <xf numFmtId="0" fontId="0" fillId="0" borderId="40" xfId="0" applyBorder="1" applyAlignment="1" applyProtection="1">
      <alignment horizontal="center"/>
      <protection locked="0"/>
    </xf>
    <xf numFmtId="0" fontId="0" fillId="0" borderId="41" xfId="0" applyBorder="1" applyAlignment="1" applyProtection="1">
      <alignment horizontal="center"/>
      <protection locked="0"/>
    </xf>
    <xf numFmtId="0" fontId="0" fillId="0" borderId="42" xfId="0" applyBorder="1" applyAlignment="1" applyProtection="1">
      <alignment horizontal="center"/>
      <protection locked="0"/>
    </xf>
    <xf numFmtId="0" fontId="5" fillId="4" borderId="32" xfId="0" applyFont="1" applyFill="1" applyBorder="1" applyProtection="1">
      <protection locked="0"/>
    </xf>
    <xf numFmtId="14" fontId="11" fillId="0" borderId="0" xfId="0" applyNumberFormat="1" applyFont="1"/>
  </cellXfs>
  <cellStyles count="2">
    <cellStyle name="Normal" xfId="0" builtinId="0"/>
    <cellStyle name="Percent" xfId="1" builtinId="5"/>
  </cellStyles>
  <dxfs count="67">
    <dxf>
      <fill>
        <patternFill>
          <bgColor theme="9" tint="0.79998168889431442"/>
        </patternFill>
      </fill>
    </dxf>
    <dxf>
      <fill>
        <patternFill>
          <bgColor rgb="FFFFC7CE"/>
        </patternFill>
      </fill>
    </dxf>
    <dxf>
      <fill>
        <patternFill>
          <bgColor theme="9" tint="0.79998168889431442"/>
        </patternFill>
      </fill>
    </dxf>
    <dxf>
      <fill>
        <patternFill>
          <bgColor rgb="FFFFC7CE"/>
        </patternFill>
      </fill>
    </dxf>
    <dxf>
      <fill>
        <patternFill>
          <bgColor theme="9" tint="0.79998168889431442"/>
        </patternFill>
      </fill>
    </dxf>
    <dxf>
      <fill>
        <patternFill>
          <bgColor rgb="FFFFC7CE"/>
        </patternFill>
      </fill>
    </dxf>
    <dxf>
      <fill>
        <patternFill>
          <bgColor theme="9" tint="0.79998168889431442"/>
        </patternFill>
      </fill>
    </dxf>
    <dxf>
      <fill>
        <patternFill>
          <bgColor rgb="FFFFC7CE"/>
        </patternFill>
      </fill>
    </dxf>
    <dxf>
      <fill>
        <patternFill>
          <bgColor theme="9" tint="0.79998168889431442"/>
        </patternFill>
      </fill>
    </dxf>
    <dxf>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C7CE"/>
        </patternFill>
      </fill>
    </dxf>
    <dxf>
      <fill>
        <patternFill>
          <bgColor theme="9" tint="0.59996337778862885"/>
        </patternFill>
      </fill>
    </dxf>
    <dxf>
      <fill>
        <patternFill>
          <bgColor rgb="FFFFC7CE"/>
        </patternFill>
      </fill>
    </dxf>
    <dxf>
      <fill>
        <patternFill>
          <bgColor theme="9" tint="0.79998168889431442"/>
        </patternFill>
      </fill>
    </dxf>
    <dxf>
      <fill>
        <patternFill>
          <bgColor rgb="FFFFC7CE"/>
        </patternFill>
      </fill>
    </dxf>
    <dxf>
      <fill>
        <patternFill>
          <bgColor theme="9" tint="0.59996337778862885"/>
        </patternFill>
      </fill>
    </dxf>
    <dxf>
      <fill>
        <patternFill>
          <bgColor rgb="FFFFC7CE"/>
        </patternFill>
      </fill>
    </dxf>
    <dxf>
      <fill>
        <patternFill>
          <bgColor theme="9" tint="0.79998168889431442"/>
        </patternFill>
      </fill>
    </dxf>
    <dxf>
      <fill>
        <patternFill>
          <bgColor rgb="FFFFC7CE"/>
        </patternFill>
      </fill>
    </dxf>
    <dxf>
      <fill>
        <patternFill>
          <bgColor theme="9" tint="0.59996337778862885"/>
        </patternFill>
      </fill>
    </dxf>
    <dxf>
      <fill>
        <patternFill>
          <bgColor rgb="FFFFC7CE"/>
        </patternFill>
      </fill>
    </dxf>
    <dxf>
      <fill>
        <patternFill>
          <bgColor theme="9" tint="0.79998168889431442"/>
        </patternFill>
      </fill>
    </dxf>
    <dxf>
      <fill>
        <patternFill>
          <bgColor rgb="FFFFC7CE"/>
        </patternFill>
      </fill>
    </dxf>
    <dxf>
      <fill>
        <patternFill>
          <bgColor theme="9" tint="0.59996337778862885"/>
        </patternFill>
      </fill>
    </dxf>
    <dxf>
      <fill>
        <patternFill>
          <bgColor rgb="FFFFC7CE"/>
        </patternFill>
      </fill>
    </dxf>
    <dxf>
      <fill>
        <patternFill>
          <bgColor theme="9" tint="0.79998168889431442"/>
        </patternFill>
      </fill>
    </dxf>
    <dxf>
      <fill>
        <patternFill>
          <bgColor rgb="FFFFC7CE"/>
        </patternFill>
      </fill>
    </dxf>
    <dxf>
      <numFmt numFmtId="14" formatCode="0.00%"/>
    </dxf>
    <dxf>
      <numFmt numFmtId="14" formatCode="0.00%"/>
    </dxf>
    <dxf>
      <numFmt numFmtId="164" formatCode="_-[$$-409]* #,##0.00_ ;_-[$$-409]* \-#,##0.00\ ;_-[$$-409]* &quot;-&quot;??_ ;_-@_ "/>
    </dxf>
    <dxf>
      <alignment horizontal="left"/>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4" formatCode="_-[$$-409]* #,##0.00_ ;_-[$$-409]* \-#,##0.00\ ;_-[$$-409]* &quot;-&quot;??_ ;_-@_ "/>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[RatanR_EX3.xlsx]FAH Change Graph!PivotTable8</c:name>
    <c:fmtId val="0"/>
  </c:pivotSource>
  <c:chart>
    <c:autoTitleDeleted val="0"/>
    <c:pivotFmts>
      <c:pivotFmt>
        <c:idx val="0"/>
        <c:spPr>
          <a:gradFill flip="none" rotWithShape="1">
            <a:gsLst>
              <a:gs pos="0">
                <a:schemeClr val="accent3">
                  <a:lumMod val="75000"/>
                </a:schemeClr>
              </a:gs>
              <a:gs pos="50000">
                <a:schemeClr val="accent3">
                  <a:lumMod val="60000"/>
                  <a:lumOff val="40000"/>
                </a:schemeClr>
              </a:gs>
              <a:gs pos="100000">
                <a:schemeClr val="accent3">
                  <a:lumMod val="20000"/>
                  <a:lumOff val="8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'FAH Change Graph'!$C$3</c:f>
              <c:strCache>
                <c:ptCount val="1"/>
                <c:pt idx="0">
                  <c:v>Change in FAH Nominal</c:v>
                </c:pt>
              </c:strCache>
            </c:strRef>
          </c:tx>
          <c:spPr>
            <a:gradFill flip="none" rotWithShape="1">
              <a:gsLst>
                <a:gs pos="0">
                  <a:schemeClr val="accent3">
                    <a:lumMod val="75000"/>
                  </a:schemeClr>
                </a:gs>
                <a:gs pos="50000">
                  <a:schemeClr val="accent3">
                    <a:lumMod val="60000"/>
                    <a:lumOff val="40000"/>
                  </a:schemeClr>
                </a:gs>
                <a:gs pos="100000">
                  <a:schemeClr val="accent3">
                    <a:lumMod val="20000"/>
                    <a:lumOff val="80000"/>
                  </a:schemeClr>
                </a:gs>
              </a:gsLst>
              <a:lin ang="5400000" scaled="1"/>
              <a:tileRect/>
            </a:gradFill>
            <a:ln>
              <a:noFill/>
            </a:ln>
            <a:effectLst/>
          </c:spPr>
          <c:invertIfNegative val="0"/>
          <c:cat>
            <c:strRef>
              <c:f>'FAH Change Graph'!$B$4:$B$54</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'FAH Change Graph'!$C$4:$C$54</c:f>
              <c:numCache>
                <c:formatCode>0.00%</c:formatCode>
                <c:ptCount val="51"/>
                <c:pt idx="0">
                  <c:v>0.10022848779905022</c:v>
                </c:pt>
                <c:pt idx="1">
                  <c:v>5.9026598454615005E-2</c:v>
                </c:pt>
                <c:pt idx="2">
                  <c:v>8.3807092738211852E-2</c:v>
                </c:pt>
                <c:pt idx="3">
                  <c:v>9.4845084183655948E-2</c:v>
                </c:pt>
                <c:pt idx="4">
                  <c:v>9.8920780862196592E-2</c:v>
                </c:pt>
                <c:pt idx="5">
                  <c:v>6.7262235232759537E-2</c:v>
                </c:pt>
                <c:pt idx="6">
                  <c:v>9.8275954587616648E-2</c:v>
                </c:pt>
                <c:pt idx="7">
                  <c:v>0.10313980204681603</c:v>
                </c:pt>
                <c:pt idx="8">
                  <c:v>0.11154278999718656</c:v>
                </c:pt>
                <c:pt idx="9">
                  <c:v>7.9540051890188493E-2</c:v>
                </c:pt>
                <c:pt idx="10">
                  <c:v>8.2503274751664704E-2</c:v>
                </c:pt>
                <c:pt idx="11">
                  <c:v>0.10939306671957207</c:v>
                </c:pt>
                <c:pt idx="12">
                  <c:v>9.0607672821536298E-2</c:v>
                </c:pt>
                <c:pt idx="13">
                  <c:v>0.1092235210799279</c:v>
                </c:pt>
                <c:pt idx="14">
                  <c:v>8.5992172697375038E-2</c:v>
                </c:pt>
                <c:pt idx="15">
                  <c:v>0.13241107355027118</c:v>
                </c:pt>
                <c:pt idx="16">
                  <c:v>9.9233880688971668E-2</c:v>
                </c:pt>
                <c:pt idx="17">
                  <c:v>7.3579450323519105E-2</c:v>
                </c:pt>
                <c:pt idx="18">
                  <c:v>5.0671225399025271E-2</c:v>
                </c:pt>
                <c:pt idx="19">
                  <c:v>0.11234386902215314</c:v>
                </c:pt>
                <c:pt idx="20">
                  <c:v>0.12212215666202769</c:v>
                </c:pt>
                <c:pt idx="21">
                  <c:v>6.377859324529217E-2</c:v>
                </c:pt>
                <c:pt idx="22">
                  <c:v>0.10924974949899795</c:v>
                </c:pt>
                <c:pt idx="23">
                  <c:v>0.11483006794058626</c:v>
                </c:pt>
                <c:pt idx="24">
                  <c:v>9.2752611736264964E-2</c:v>
                </c:pt>
                <c:pt idx="25">
                  <c:v>0.10074693290213475</c:v>
                </c:pt>
                <c:pt idx="26">
                  <c:v>9.7735613155670892E-2</c:v>
                </c:pt>
                <c:pt idx="27">
                  <c:v>0.12147743456842008</c:v>
                </c:pt>
                <c:pt idx="28">
                  <c:v>8.7556388325814957E-2</c:v>
                </c:pt>
                <c:pt idx="29">
                  <c:v>5.648103036101506E-2</c:v>
                </c:pt>
                <c:pt idx="30">
                  <c:v>7.4455014279550286E-2</c:v>
                </c:pt>
                <c:pt idx="31">
                  <c:v>0.10698018712529932</c:v>
                </c:pt>
                <c:pt idx="32">
                  <c:v>8.2594539224174743E-2</c:v>
                </c:pt>
                <c:pt idx="33">
                  <c:v>9.8263682306519273E-2</c:v>
                </c:pt>
                <c:pt idx="34">
                  <c:v>0.1158109452014026</c:v>
                </c:pt>
                <c:pt idx="35">
                  <c:v>9.0037152172264753E-2</c:v>
                </c:pt>
                <c:pt idx="36">
                  <c:v>9.1905341733283907E-2</c:v>
                </c:pt>
                <c:pt idx="37">
                  <c:v>9.9966946366129808E-2</c:v>
                </c:pt>
                <c:pt idx="38">
                  <c:v>0.1046388526123008</c:v>
                </c:pt>
                <c:pt idx="39">
                  <c:v>0.13163338729987398</c:v>
                </c:pt>
                <c:pt idx="40">
                  <c:v>7.0195153549661576E-2</c:v>
                </c:pt>
                <c:pt idx="41">
                  <c:v>0.11481234090950111</c:v>
                </c:pt>
                <c:pt idx="42">
                  <c:v>6.7096571892105647E-2</c:v>
                </c:pt>
                <c:pt idx="43">
                  <c:v>9.159756118157715E-2</c:v>
                </c:pt>
                <c:pt idx="44">
                  <c:v>0.11082135095710167</c:v>
                </c:pt>
                <c:pt idx="45">
                  <c:v>9.4224290281372261E-2</c:v>
                </c:pt>
                <c:pt idx="46">
                  <c:v>9.7738305774874246E-2</c:v>
                </c:pt>
                <c:pt idx="47">
                  <c:v>0.11240448725017423</c:v>
                </c:pt>
                <c:pt idx="48">
                  <c:v>0.10827940489692435</c:v>
                </c:pt>
                <c:pt idx="49">
                  <c:v>0.10387174431570619</c:v>
                </c:pt>
                <c:pt idx="50">
                  <c:v>9.6955851883334221E-2</c:v>
                </c:pt>
              </c:numCache>
            </c:numRef>
          </c:val>
          <c:extLst>
            <c:ext xmlns:c16="http://schemas.microsoft.com/office/drawing/2014/chart" uri="{C3380CC4-5D6E-409C-BE32-E72D297353CC}">
              <c16:uniqueId val="{00000000-293A-4339-A175-E9CF420F136C}"/>
            </c:ext>
          </c:extLst>
        </c:ser>
        <c:dLbls>
          <c:showLegendKey val="0"/>
          <c:showVal val="0"/>
          <c:showCatName val="0"/>
          <c:showSerName val="0"/>
          <c:showPercent val="0"/>
          <c:showBubbleSize val="0"/>
        </c:dLbls>
        <c:gapWidth val="219"/>
        <c:overlap val="-27"/>
        <c:axId val="1208008976"/>
        <c:axId val="1208009456"/>
      </c:barChart>
      <c:lineChart>
        <c:grouping val="standard"/>
        <c:varyColors val="0"/>
        <c:ser>
          <c:idx val="1"/>
          <c:order val="1"/>
          <c:tx>
            <c:strRef>
              <c:f>'FAH Change Graph'!$D$3</c:f>
              <c:strCache>
                <c:ptCount val="1"/>
                <c:pt idx="0">
                  <c:v>Change in FAH Constant Dollar</c:v>
                </c:pt>
              </c:strCache>
            </c:strRef>
          </c:tx>
          <c:spPr>
            <a:ln w="28575" cap="rnd">
              <a:solidFill>
                <a:schemeClr val="accent3">
                  <a:tint val="77000"/>
                </a:schemeClr>
              </a:solidFill>
              <a:round/>
            </a:ln>
            <a:effectLst/>
          </c:spPr>
          <c:marker>
            <c:symbol val="none"/>
          </c:marker>
          <c:cat>
            <c:strRef>
              <c:f>'FAH Change Graph'!$B$4:$B$54</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'FAH Change Graph'!$D$4:$D$54</c:f>
              <c:numCache>
                <c:formatCode>0.00%</c:formatCode>
                <c:ptCount val="51"/>
                <c:pt idx="0">
                  <c:v>1.2170168705984972E-2</c:v>
                </c:pt>
                <c:pt idx="1">
                  <c:v>4.9379965842429617E-2</c:v>
                </c:pt>
                <c:pt idx="2">
                  <c:v>2.7138022566127958E-2</c:v>
                </c:pt>
                <c:pt idx="3">
                  <c:v>1.6999719826443705E-2</c:v>
                </c:pt>
                <c:pt idx="4">
                  <c:v>1.3576457292955188E-2</c:v>
                </c:pt>
                <c:pt idx="5">
                  <c:v>4.1986804334037391E-2</c:v>
                </c:pt>
                <c:pt idx="6">
                  <c:v>2.67335296121906E-3</c:v>
                </c:pt>
                <c:pt idx="7">
                  <c:v>9.5589101496105135E-3</c:v>
                </c:pt>
                <c:pt idx="8">
                  <c:v>2.0217106221769154E-3</c:v>
                </c:pt>
                <c:pt idx="9">
                  <c:v>3.0743356878573744E-2</c:v>
                </c:pt>
                <c:pt idx="10">
                  <c:v>2.80956242304112E-2</c:v>
                </c:pt>
                <c:pt idx="11">
                  <c:v>4.1783837317737691E-3</c:v>
                </c:pt>
                <c:pt idx="12">
                  <c:v>2.1034150371798527E-2</c:v>
                </c:pt>
                <c:pt idx="13">
                  <c:v>1.7147059351066214E-2</c:v>
                </c:pt>
                <c:pt idx="14">
                  <c:v>3.7726902151306849E-2</c:v>
                </c:pt>
                <c:pt idx="15">
                  <c:v>3.4066998430247065E-3</c:v>
                </c:pt>
                <c:pt idx="16">
                  <c:v>2.5993532909147722E-2</c:v>
                </c:pt>
                <c:pt idx="17">
                  <c:v>3.6099509427083711E-2</c:v>
                </c:pt>
                <c:pt idx="18">
                  <c:v>5.6671511000474822E-2</c:v>
                </c:pt>
                <c:pt idx="19">
                  <c:v>1.010239151375329E-2</c:v>
                </c:pt>
                <c:pt idx="20">
                  <c:v>7.4851057366121399E-3</c:v>
                </c:pt>
                <c:pt idx="21">
                  <c:v>3.3999465758456054E-2</c:v>
                </c:pt>
                <c:pt idx="22">
                  <c:v>1.7118889304352021E-2</c:v>
                </c:pt>
                <c:pt idx="23">
                  <c:v>1.2176445482162096E-2</c:v>
                </c:pt>
                <c:pt idx="24">
                  <c:v>1.889257520210948E-2</c:v>
                </c:pt>
                <c:pt idx="25">
                  <c:v>2.4654369006816338E-2</c:v>
                </c:pt>
                <c:pt idx="26">
                  <c:v>1.4639084804103569E-2</c:v>
                </c:pt>
                <c:pt idx="27">
                  <c:v>6.282555691011972E-3</c:v>
                </c:pt>
                <c:pt idx="28">
                  <c:v>2.3771722806264758E-2</c:v>
                </c:pt>
                <c:pt idx="29">
                  <c:v>4.0622806310919905E-2</c:v>
                </c:pt>
                <c:pt idx="30">
                  <c:v>2.4305262862120359E-2</c:v>
                </c:pt>
                <c:pt idx="31">
                  <c:v>6.3450592516561344E-3</c:v>
                </c:pt>
                <c:pt idx="32">
                  <c:v>1.6918216267800715E-2</c:v>
                </c:pt>
                <c:pt idx="33">
                  <c:v>1.3938226262869514E-2</c:v>
                </c:pt>
                <c:pt idx="34">
                  <c:v>1.1306504255014433E-2</c:v>
                </c:pt>
                <c:pt idx="35">
                  <c:v>3.4145573357477553E-2</c:v>
                </c:pt>
                <c:pt idx="36">
                  <c:v>1.9642931457821911E-2</c:v>
                </c:pt>
                <c:pt idx="37">
                  <c:v>1.2630582507860349E-2</c:v>
                </c:pt>
                <c:pt idx="38">
                  <c:v>3.0999832671357581E-3</c:v>
                </c:pt>
                <c:pt idx="39">
                  <c:v>2.7625442058326E-2</c:v>
                </c:pt>
                <c:pt idx="40">
                  <c:v>3.9141702573474428E-2</c:v>
                </c:pt>
                <c:pt idx="41">
                  <c:v>1.2192195794967151E-2</c:v>
                </c:pt>
                <c:pt idx="42">
                  <c:v>4.1920794604610769E-2</c:v>
                </c:pt>
                <c:pt idx="43">
                  <c:v>1.992535426982495E-2</c:v>
                </c:pt>
                <c:pt idx="44">
                  <c:v>2.8949688634644327E-3</c:v>
                </c:pt>
                <c:pt idx="45">
                  <c:v>6.3515052765771816E-3</c:v>
                </c:pt>
                <c:pt idx="46">
                  <c:v>1.4414554942639681E-2</c:v>
                </c:pt>
                <c:pt idx="47">
                  <c:v>1.4739364137558466E-3</c:v>
                </c:pt>
                <c:pt idx="48">
                  <c:v>4.9495115272655188E-3</c:v>
                </c:pt>
                <c:pt idx="49">
                  <c:v>2.1884489157439475E-2</c:v>
                </c:pt>
                <c:pt idx="50">
                  <c:v>1.5335058642145393E-2</c:v>
                </c:pt>
              </c:numCache>
            </c:numRef>
          </c:val>
          <c:smooth val="0"/>
          <c:extLst>
            <c:ext xmlns:c16="http://schemas.microsoft.com/office/drawing/2014/chart" uri="{C3380CC4-5D6E-409C-BE32-E72D297353CC}">
              <c16:uniqueId val="{00000001-293A-4339-A175-E9CF420F136C}"/>
            </c:ext>
          </c:extLst>
        </c:ser>
        <c:dLbls>
          <c:showLegendKey val="0"/>
          <c:showVal val="0"/>
          <c:showCatName val="0"/>
          <c:showSerName val="0"/>
          <c:showPercent val="0"/>
          <c:showBubbleSize val="0"/>
        </c:dLbls>
        <c:marker val="1"/>
        <c:smooth val="0"/>
        <c:axId val="1208008976"/>
        <c:axId val="1208009456"/>
      </c:lineChart>
      <c:catAx>
        <c:axId val="120800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09456"/>
        <c:crosses val="autoZero"/>
        <c:auto val="1"/>
        <c:lblAlgn val="ctr"/>
        <c:lblOffset val="100"/>
        <c:noMultiLvlLbl val="0"/>
      </c:catAx>
      <c:valAx>
        <c:axId val="1208009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0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strRef>
          <c:f>'Request State Summary'!$C$6</c:f>
          <c:strCache>
            <c:ptCount val="1"/>
            <c:pt idx="0">
              <c:v>Georgia</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('Request State Summary'!$B$9:$B$10,'Request State Summary'!$B$13:$B$14,'Request State Summary'!$B$19:$B$20,'Request State Summary'!$B$23:$B$24)</c:f>
              <c:strCache>
                <c:ptCount val="8"/>
                <c:pt idx="0">
                  <c:v>FAH 2021</c:v>
                </c:pt>
                <c:pt idx="1">
                  <c:v>FAH 2022</c:v>
                </c:pt>
                <c:pt idx="2">
                  <c:v>FAFH 2021</c:v>
                </c:pt>
                <c:pt idx="3">
                  <c:v>FAFH 2022</c:v>
                </c:pt>
                <c:pt idx="4">
                  <c:v>FAH 2021</c:v>
                </c:pt>
                <c:pt idx="5">
                  <c:v>FAH 2022</c:v>
                </c:pt>
                <c:pt idx="6">
                  <c:v>FAFH 2021</c:v>
                </c:pt>
                <c:pt idx="7">
                  <c:v>FAFH 2022</c:v>
                </c:pt>
              </c:strCache>
            </c:strRef>
          </c:cat>
          <c:val>
            <c:numRef>
              <c:f>('Request State Summary'!$C$9:$C$10,'Request State Summary'!$C$13:$C$14,'Request State Summary'!$C$19:$C$20,'Request State Summary'!$C$23:$C$24)</c:f>
              <c:numCache>
                <c:formatCode>_-[$$-409]* #,##0.00_ ;_-[$$-409]* \-#,##0.00\ ;_-[$$-409]* "-"??_ ;_-@_ </c:formatCode>
                <c:ptCount val="8"/>
                <c:pt idx="0">
                  <c:v>1331.88</c:v>
                </c:pt>
                <c:pt idx="1">
                  <c:v>1294.46</c:v>
                </c:pt>
                <c:pt idx="2">
                  <c:v>1218.8499999999999</c:v>
                </c:pt>
                <c:pt idx="3">
                  <c:v>1279.3599999999999</c:v>
                </c:pt>
                <c:pt idx="4">
                  <c:v>2931.52</c:v>
                </c:pt>
                <c:pt idx="5">
                  <c:v>3173.38</c:v>
                </c:pt>
                <c:pt idx="6">
                  <c:v>3036.22</c:v>
                </c:pt>
                <c:pt idx="7">
                  <c:v>3434.61</c:v>
                </c:pt>
              </c:numCache>
            </c:numRef>
          </c:val>
          <c:extLst>
            <c:ext xmlns:c16="http://schemas.microsoft.com/office/drawing/2014/chart" uri="{C3380CC4-5D6E-409C-BE32-E72D297353CC}">
              <c16:uniqueId val="{00000000-A3C3-4DDF-8E63-806F76290F73}"/>
            </c:ext>
          </c:extLst>
        </c:ser>
        <c:dLbls>
          <c:dLblPos val="outEnd"/>
          <c:showLegendKey val="0"/>
          <c:showVal val="1"/>
          <c:showCatName val="0"/>
          <c:showSerName val="0"/>
          <c:showPercent val="0"/>
          <c:showBubbleSize val="0"/>
        </c:dLbls>
        <c:gapWidth val="100"/>
        <c:overlap val="-24"/>
        <c:axId val="1257568800"/>
        <c:axId val="1257568320"/>
      </c:barChart>
      <c:catAx>
        <c:axId val="1257568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7568320"/>
        <c:crosses val="autoZero"/>
        <c:auto val="1"/>
        <c:lblAlgn val="ctr"/>
        <c:lblOffset val="100"/>
        <c:noMultiLvlLbl val="0"/>
      </c:catAx>
      <c:valAx>
        <c:axId val="1257568320"/>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75688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565150</xdr:colOff>
      <xdr:row>2</xdr:row>
      <xdr:rowOff>107950</xdr:rowOff>
    </xdr:from>
    <xdr:to>
      <xdr:col>13</xdr:col>
      <xdr:colOff>355600</xdr:colOff>
      <xdr:row>5</xdr:row>
      <xdr:rowOff>50800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B39086C9-4292-0186-AFE7-357298B8C74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922000" y="476250"/>
              <a:ext cx="183515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165100</xdr:colOff>
      <xdr:row>2</xdr:row>
      <xdr:rowOff>63500</xdr:rowOff>
    </xdr:from>
    <xdr:to>
      <xdr:col>10</xdr:col>
      <xdr:colOff>342900</xdr:colOff>
      <xdr:row>13</xdr:row>
      <xdr:rowOff>104772</xdr:rowOff>
    </xdr:to>
    <mc:AlternateContent xmlns:mc="http://schemas.openxmlformats.org/markup-compatibility/2006" xmlns:a14="http://schemas.microsoft.com/office/drawing/2010/main">
      <mc:Choice Requires="a14">
        <xdr:graphicFrame macro="">
          <xdr:nvGraphicFramePr>
            <xdr:cNvPr id="3" name="State 1">
              <a:extLst>
                <a:ext uri="{FF2B5EF4-FFF2-40B4-BE49-F238E27FC236}">
                  <a16:creationId xmlns:a16="http://schemas.microsoft.com/office/drawing/2014/main" id="{D11CEAD6-406B-EBDC-E865-A2BBFF139EF2}"/>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8870950" y="431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2</xdr:row>
      <xdr:rowOff>82550</xdr:rowOff>
    </xdr:from>
    <xdr:to>
      <xdr:col>9</xdr:col>
      <xdr:colOff>711200</xdr:colOff>
      <xdr:row>6</xdr:row>
      <xdr:rowOff>114300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A22B2F99-5869-43CD-4575-5F6144F283F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201150" y="450850"/>
              <a:ext cx="9461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800100</xdr:colOff>
      <xdr:row>3</xdr:row>
      <xdr:rowOff>152400</xdr:rowOff>
    </xdr:from>
    <xdr:to>
      <xdr:col>12</xdr:col>
      <xdr:colOff>463550</xdr:colOff>
      <xdr:row>11</xdr:row>
      <xdr:rowOff>133350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52F02840-BF96-DD1F-EDF0-9C53C3DC483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236200" y="704850"/>
              <a:ext cx="192405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254000</xdr:colOff>
      <xdr:row>1</xdr:row>
      <xdr:rowOff>57150</xdr:rowOff>
    </xdr:from>
    <xdr:to>
      <xdr:col>11</xdr:col>
      <xdr:colOff>368300</xdr:colOff>
      <xdr:row>4</xdr:row>
      <xdr:rowOff>127000</xdr:rowOff>
    </xdr:to>
    <xdr:sp macro="" textlink="">
      <xdr:nvSpPr>
        <xdr:cNvPr id="2" name="Speech Bubble: Rectangle with Corners Rounded 1">
          <a:extLst>
            <a:ext uri="{FF2B5EF4-FFF2-40B4-BE49-F238E27FC236}">
              <a16:creationId xmlns:a16="http://schemas.microsoft.com/office/drawing/2014/main" id="{AA20C62E-4DF5-8969-DA3C-13FC8FBD1BAD}"/>
            </a:ext>
          </a:extLst>
        </xdr:cNvPr>
        <xdr:cNvSpPr/>
      </xdr:nvSpPr>
      <xdr:spPr>
        <a:xfrm>
          <a:off x="9632950" y="247650"/>
          <a:ext cx="1943100" cy="850900"/>
        </a:xfrm>
        <a:prstGeom prst="wedgeRoundRectCallou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Feel free</a:t>
          </a:r>
          <a:r>
            <a:rPr lang="en-US" sz="1100" baseline="0"/>
            <a:t> to filter this sheet as you wish!</a:t>
          </a:r>
        </a:p>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254000</xdr:colOff>
      <xdr:row>2</xdr:row>
      <xdr:rowOff>76200</xdr:rowOff>
    </xdr:from>
    <xdr:to>
      <xdr:col>11</xdr:col>
      <xdr:colOff>558800</xdr:colOff>
      <xdr:row>17</xdr:row>
      <xdr:rowOff>57150</xdr:rowOff>
    </xdr:to>
    <xdr:graphicFrame macro="">
      <xdr:nvGraphicFramePr>
        <xdr:cNvPr id="2" name="Chart 1">
          <a:extLst>
            <a:ext uri="{FF2B5EF4-FFF2-40B4-BE49-F238E27FC236}">
              <a16:creationId xmlns:a16="http://schemas.microsoft.com/office/drawing/2014/main" id="{320938F2-6AB3-77CA-ED45-CFA9C5AD4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114300</xdr:colOff>
      <xdr:row>2</xdr:row>
      <xdr:rowOff>82550</xdr:rowOff>
    </xdr:from>
    <xdr:to>
      <xdr:col>15</xdr:col>
      <xdr:colOff>114300</xdr:colOff>
      <xdr:row>16</xdr:row>
      <xdr:rowOff>123822</xdr:rowOff>
    </xdr:to>
    <mc:AlternateContent xmlns:mc="http://schemas.openxmlformats.org/markup-compatibility/2006">
      <mc:Choice xmlns:a14="http://schemas.microsoft.com/office/drawing/2010/main" Requires="a14">
        <xdr:graphicFrame macro="">
          <xdr:nvGraphicFramePr>
            <xdr:cNvPr id="3" name="State 2">
              <a:extLst>
                <a:ext uri="{FF2B5EF4-FFF2-40B4-BE49-F238E27FC236}">
                  <a16:creationId xmlns:a16="http://schemas.microsoft.com/office/drawing/2014/main" id="{6297279B-9735-7157-84C0-55C7BFDE019E}"/>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10134600" y="4508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349250</xdr:colOff>
      <xdr:row>53</xdr:row>
      <xdr:rowOff>165100</xdr:rowOff>
    </xdr:from>
    <xdr:to>
      <xdr:col>4</xdr:col>
      <xdr:colOff>120650</xdr:colOff>
      <xdr:row>57</xdr:row>
      <xdr:rowOff>133350</xdr:rowOff>
    </xdr:to>
    <xdr:sp macro="" textlink="">
      <xdr:nvSpPr>
        <xdr:cNvPr id="3" name="Rectangle: Rounded Corners 2">
          <a:extLst>
            <a:ext uri="{FF2B5EF4-FFF2-40B4-BE49-F238E27FC236}">
              <a16:creationId xmlns:a16="http://schemas.microsoft.com/office/drawing/2014/main" id="{237BBB21-D302-E6E8-1C48-AD53BF5F636F}"/>
            </a:ext>
          </a:extLst>
        </xdr:cNvPr>
        <xdr:cNvSpPr/>
      </xdr:nvSpPr>
      <xdr:spPr>
        <a:xfrm>
          <a:off x="958850" y="2603500"/>
          <a:ext cx="3740150" cy="70485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US" sz="1100"/>
            <a:t>This filtered worksheet gives you a look at the Top</a:t>
          </a:r>
          <a:r>
            <a:rPr lang="en-US" sz="1100" baseline="0"/>
            <a:t> 10 states that had the most change in their FAH Nominal food sales per capita between 2021 and 2022.</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54</xdr:row>
      <xdr:rowOff>0</xdr:rowOff>
    </xdr:from>
    <xdr:to>
      <xdr:col>3</xdr:col>
      <xdr:colOff>609600</xdr:colOff>
      <xdr:row>57</xdr:row>
      <xdr:rowOff>152400</xdr:rowOff>
    </xdr:to>
    <xdr:sp macro="" textlink="">
      <xdr:nvSpPr>
        <xdr:cNvPr id="2" name="Rectangle: Rounded Corners 1">
          <a:extLst>
            <a:ext uri="{FF2B5EF4-FFF2-40B4-BE49-F238E27FC236}">
              <a16:creationId xmlns:a16="http://schemas.microsoft.com/office/drawing/2014/main" id="{CAB68452-D56A-4164-AC4E-DEFA593BC3AD}"/>
            </a:ext>
          </a:extLst>
        </xdr:cNvPr>
        <xdr:cNvSpPr/>
      </xdr:nvSpPr>
      <xdr:spPr>
        <a:xfrm>
          <a:off x="609600" y="2622550"/>
          <a:ext cx="3740150" cy="70485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US" sz="1100"/>
            <a:t>This filtered worksheet gives you a look at the Top</a:t>
          </a:r>
          <a:r>
            <a:rPr lang="en-US" sz="1100" baseline="0"/>
            <a:t> 10 states that had the most change in their FAH Constant dollar food sales per capita between 2021 and 2022.</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390524</xdr:colOff>
      <xdr:row>6</xdr:row>
      <xdr:rowOff>22224</xdr:rowOff>
    </xdr:from>
    <xdr:to>
      <xdr:col>12</xdr:col>
      <xdr:colOff>234949</xdr:colOff>
      <xdr:row>23</xdr:row>
      <xdr:rowOff>44449</xdr:rowOff>
    </xdr:to>
    <xdr:graphicFrame macro="">
      <xdr:nvGraphicFramePr>
        <xdr:cNvPr id="4" name="Chart 3">
          <a:extLst>
            <a:ext uri="{FF2B5EF4-FFF2-40B4-BE49-F238E27FC236}">
              <a16:creationId xmlns:a16="http://schemas.microsoft.com/office/drawing/2014/main" id="{0027B86A-8E91-9175-4EAD-2D00DF56A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76200</xdr:colOff>
      <xdr:row>5</xdr:row>
      <xdr:rowOff>76200</xdr:rowOff>
    </xdr:from>
    <xdr:to>
      <xdr:col>1</xdr:col>
      <xdr:colOff>1193800</xdr:colOff>
      <xdr:row>5</xdr:row>
      <xdr:rowOff>82550</xdr:rowOff>
    </xdr:to>
    <xdr:cxnSp macro="">
      <xdr:nvCxnSpPr>
        <xdr:cNvPr id="3" name="Straight Arrow Connector 2">
          <a:extLst>
            <a:ext uri="{FF2B5EF4-FFF2-40B4-BE49-F238E27FC236}">
              <a16:creationId xmlns:a16="http://schemas.microsoft.com/office/drawing/2014/main" id="{FEB62B7F-6290-2807-A7E5-F3F7D3435097}"/>
            </a:ext>
          </a:extLst>
        </xdr:cNvPr>
        <xdr:cNvCxnSpPr/>
      </xdr:nvCxnSpPr>
      <xdr:spPr>
        <a:xfrm>
          <a:off x="685800" y="1390650"/>
          <a:ext cx="1117600" cy="6350"/>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 Ratan" refreshedDate="45358.626316898146" createdVersion="8" refreshedVersion="8" minRefreshableVersion="3" recordCount="102" xr:uid="{63A8B6B2-52EE-4E6A-9490-7E4F41CDE517}">
  <cacheSource type="worksheet">
    <worksheetSource ref="B3:I105" sheet="DATA"/>
  </cacheSource>
  <cacheFields count="8">
    <cacheField name="Year" numFmtId="0">
      <sharedItems containsSemiMixedTypes="0" containsString="0" containsNumber="1" containsInteger="1" minValue="2021" maxValue="2022" count="2">
        <n v="2021"/>
        <n v="2022"/>
      </sharedItems>
    </cacheField>
    <cacheField name="State" numFmtId="4">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FAH" numFmtId="4">
      <sharedItems containsSemiMixedTypes="0" containsString="0" containsNumber="1" minValue="2315.71" maxValue="4263.97"/>
    </cacheField>
    <cacheField name="FAFH" numFmtId="4">
      <sharedItems containsSemiMixedTypes="0" containsString="0" containsNumber="1" minValue="2302.9899999999998" maxValue="7289.52"/>
    </cacheField>
    <cacheField name="Total _x000a_nominal food sales _x000a_per capita" numFmtId="4">
      <sharedItems containsSemiMixedTypes="0" containsString="0" containsNumber="1" minValue="4857.87" maxValue="10249.82"/>
    </cacheField>
    <cacheField name="FAH2" numFmtId="4">
      <sharedItems containsSemiMixedTypes="0" containsString="0" containsNumber="1" minValue="1041.72" maxValue="1737.94"/>
    </cacheField>
    <cacheField name="FAFH2" numFmtId="4">
      <sharedItems containsSemiMixedTypes="0" containsString="0" containsNumber="1" minValue="930.47" maxValue="2715.27"/>
    </cacheField>
    <cacheField name="Total constant dollar food sales per capita" numFmtId="4">
      <sharedItems containsSemiMixedTypes="0" containsString="0" containsNumber="1" minValue="2083.0500000000002" maxValue="3811.13"/>
    </cacheField>
  </cacheFields>
  <extLst>
    <ext xmlns:x14="http://schemas.microsoft.com/office/spreadsheetml/2009/9/main" uri="{725AE2AE-9491-48be-B2B4-4EB974FC3084}">
      <x14:pivotCacheDefinition pivotCacheId="7032423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 Ratan" refreshedDate="45359.774907291663" createdVersion="8" refreshedVersion="8" minRefreshableVersion="3" recordCount="51" xr:uid="{3EB3D7E8-BD22-45F1-9D64-4CD24B9ECE62}">
  <cacheSource type="worksheet">
    <worksheetSource ref="B2:H53" sheet="NominalFAHChangeTop10"/>
  </cacheSource>
  <cacheFields count="7">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Nominal FAH 2021" numFmtId="164">
      <sharedItems containsSemiMixedTypes="0" containsString="0" containsNumber="1" minValue="2315.71" maxValue="3961.33"/>
    </cacheField>
    <cacheField name="Nominal FAH 2022" numFmtId="164">
      <sharedItems containsSemiMixedTypes="0" containsString="0" containsNumber="1" minValue="2568.64" maxValue="4263.97"/>
    </cacheField>
    <cacheField name="Change percentage" numFmtId="10">
      <sharedItems containsSemiMixedTypes="0" containsString="0" containsNumber="1" minValue="5.0671225399025271E-2" maxValue="0.13241107355027118"/>
    </cacheField>
    <cacheField name="Constant Dollar FAH 2021" numFmtId="164">
      <sharedItems containsSemiMixedTypes="0" containsString="0" containsNumber="1" minValue="1067.67" maxValue="1737.94"/>
    </cacheField>
    <cacheField name="Constant Dollar FAH 2022" numFmtId="164">
      <sharedItems containsSemiMixedTypes="0" containsString="0" containsNumber="1" minValue="1041.72" maxValue="1698.77"/>
    </cacheField>
    <cacheField name="Change percentage2" numFmtId="10">
      <sharedItems containsSemiMixedTypes="0" containsString="0" containsNumber="1" minValue="1.4739364137558466E-3" maxValue="5.6671511000474822E-2"/>
    </cacheField>
  </cacheFields>
  <extLst>
    <ext xmlns:x14="http://schemas.microsoft.com/office/spreadsheetml/2009/9/main" uri="{725AE2AE-9491-48be-B2B4-4EB974FC3084}">
      <x14:pivotCacheDefinition pivotCacheId="1366599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n v="2678.48"/>
    <n v="2590.85"/>
    <n v="5269.33"/>
    <n v="1216.9100000000001"/>
    <n v="1040.06"/>
    <n v="2256.9699999999998"/>
  </r>
  <r>
    <x v="1"/>
    <x v="0"/>
    <n v="2946.94"/>
    <n v="2914.34"/>
    <n v="5861.28"/>
    <n v="1202.0999999999999"/>
    <n v="1085.56"/>
    <n v="2287.66"/>
  </r>
  <r>
    <x v="0"/>
    <x v="1"/>
    <n v="3768.64"/>
    <n v="3162.41"/>
    <n v="6931.05"/>
    <n v="1616.04"/>
    <n v="1228.03"/>
    <n v="2844.07"/>
  </r>
  <r>
    <x v="1"/>
    <x v="1"/>
    <n v="3991.09"/>
    <n v="3794.61"/>
    <n v="7785.7"/>
    <n v="1536.24"/>
    <n v="1373.47"/>
    <n v="2909.71"/>
  </r>
  <r>
    <x v="0"/>
    <x v="2"/>
    <n v="3259.39"/>
    <n v="3165.12"/>
    <n v="6424.51"/>
    <n v="1397.67"/>
    <n v="1229.08"/>
    <n v="2626.75"/>
  </r>
  <r>
    <x v="1"/>
    <x v="2"/>
    <n v="3532.55"/>
    <n v="3669.48"/>
    <n v="7202.04"/>
    <n v="1359.74"/>
    <n v="1328.18"/>
    <n v="2687.92"/>
  </r>
  <r>
    <x v="0"/>
    <x v="3"/>
    <n v="2906.74"/>
    <n v="2582.88"/>
    <n v="5489.61"/>
    <n v="1320.61"/>
    <n v="1036.8599999999999"/>
    <n v="2357.4699999999998"/>
  </r>
  <r>
    <x v="1"/>
    <x v="3"/>
    <n v="3182.43"/>
    <n v="2961.29"/>
    <n v="6143.72"/>
    <n v="1298.1600000000001"/>
    <n v="1103.05"/>
    <n v="2401.21"/>
  </r>
  <r>
    <x v="0"/>
    <x v="4"/>
    <n v="3054.06"/>
    <n v="3677.6"/>
    <n v="6731.66"/>
    <n v="1309.6199999999999"/>
    <n v="1428.09"/>
    <n v="2737.71"/>
  </r>
  <r>
    <x v="1"/>
    <x v="4"/>
    <n v="3356.17"/>
    <n v="4339.72"/>
    <n v="7695.89"/>
    <n v="1291.8399999999999"/>
    <n v="1570.78"/>
    <n v="2862.62"/>
  </r>
  <r>
    <x v="0"/>
    <x v="5"/>
    <n v="3566.34"/>
    <n v="3703.3"/>
    <n v="7269.64"/>
    <n v="1529.29"/>
    <n v="1438.07"/>
    <n v="2967.37"/>
  </r>
  <r>
    <x v="1"/>
    <x v="5"/>
    <n v="3806.22"/>
    <n v="4353.24"/>
    <n v="8159.46"/>
    <n v="1465.08"/>
    <n v="1575.67"/>
    <n v="3040.75"/>
  </r>
  <r>
    <x v="0"/>
    <x v="6"/>
    <n v="2608.98"/>
    <n v="3013"/>
    <n v="5621.98"/>
    <n v="1144.6300000000001"/>
    <n v="1171.8800000000001"/>
    <n v="2316.5100000000002"/>
  </r>
  <r>
    <x v="1"/>
    <x v="6"/>
    <n v="2865.38"/>
    <n v="3596.16"/>
    <n v="6461.55"/>
    <n v="1141.57"/>
    <n v="1308.58"/>
    <n v="2450.15"/>
  </r>
  <r>
    <x v="0"/>
    <x v="7"/>
    <n v="2615.77"/>
    <n v="3056.4"/>
    <n v="5672.17"/>
    <n v="1188.42"/>
    <n v="1226.95"/>
    <n v="2415.37"/>
  </r>
  <r>
    <x v="1"/>
    <x v="7"/>
    <n v="2885.56"/>
    <n v="3583.85"/>
    <n v="6469.41"/>
    <n v="1177.06"/>
    <n v="1334.95"/>
    <n v="2512.0100000000002"/>
  </r>
  <r>
    <x v="0"/>
    <x v="8"/>
    <n v="2416.92"/>
    <n v="6239.3"/>
    <n v="8656.2199999999993"/>
    <n v="1098.08"/>
    <n v="2504.6799999999998"/>
    <n v="3602.75"/>
  </r>
  <r>
    <x v="1"/>
    <x v="8"/>
    <n v="2686.51"/>
    <n v="7289.52"/>
    <n v="9976.0300000000007"/>
    <n v="1095.8599999999999"/>
    <n v="2715.27"/>
    <n v="3811.13"/>
  </r>
  <r>
    <x v="0"/>
    <x v="9"/>
    <n v="2944.68"/>
    <n v="3512.5"/>
    <n v="6457.18"/>
    <n v="1337.85"/>
    <n v="1410.04"/>
    <n v="2747.9"/>
  </r>
  <r>
    <x v="1"/>
    <x v="9"/>
    <n v="3178.9"/>
    <n v="4135.07"/>
    <n v="7313.97"/>
    <n v="1296.72"/>
    <n v="1540.27"/>
    <n v="2836.99"/>
  </r>
  <r>
    <x v="0"/>
    <x v="10"/>
    <n v="2931.52"/>
    <n v="3036.22"/>
    <n v="5967.74"/>
    <n v="1331.88"/>
    <n v="1218.8499999999999"/>
    <n v="2550.7199999999998"/>
  </r>
  <r>
    <x v="1"/>
    <x v="10"/>
    <n v="3173.38"/>
    <n v="3434.61"/>
    <n v="6607.99"/>
    <n v="1294.46"/>
    <n v="1279.3599999999999"/>
    <n v="2573.8200000000002"/>
  </r>
  <r>
    <x v="0"/>
    <x v="11"/>
    <n v="3225.89"/>
    <n v="4887.5"/>
    <n v="8113.39"/>
    <n v="1383.31"/>
    <n v="1897.92"/>
    <n v="3281.23"/>
  </r>
  <r>
    <x v="1"/>
    <x v="11"/>
    <n v="3578.78"/>
    <n v="6394.2"/>
    <n v="9972.98"/>
    <n v="1377.53"/>
    <n v="2314.4"/>
    <n v="3691.93"/>
  </r>
  <r>
    <x v="0"/>
    <x v="12"/>
    <n v="3387.02"/>
    <n v="2736.03"/>
    <n v="6123.05"/>
    <n v="1452.4"/>
    <n v="1062.46"/>
    <n v="2514.86"/>
  </r>
  <r>
    <x v="1"/>
    <x v="12"/>
    <n v="3693.91"/>
    <n v="3165.35"/>
    <n v="6859.26"/>
    <n v="1421.85"/>
    <n v="1145.71"/>
    <n v="2567.56"/>
  </r>
  <r>
    <x v="0"/>
    <x v="13"/>
    <n v="2315.71"/>
    <n v="2919.58"/>
    <n v="5235.29"/>
    <n v="1115.06"/>
    <n v="1179.5899999999999"/>
    <n v="2294.65"/>
  </r>
  <r>
    <x v="1"/>
    <x v="13"/>
    <n v="2568.64"/>
    <n v="3414.26"/>
    <n v="5982.9"/>
    <n v="1095.94"/>
    <n v="1268.6600000000001"/>
    <n v="2364.6"/>
  </r>
  <r>
    <x v="0"/>
    <x v="14"/>
    <n v="2496.39"/>
    <n v="2671.3"/>
    <n v="5167.6899999999996"/>
    <n v="1202.06"/>
    <n v="1079.28"/>
    <n v="2281.34"/>
  </r>
  <r>
    <x v="1"/>
    <x v="14"/>
    <n v="2711.06"/>
    <n v="3049"/>
    <n v="5760.06"/>
    <n v="1156.71"/>
    <n v="1132.94"/>
    <n v="2289.65"/>
  </r>
  <r>
    <x v="0"/>
    <x v="15"/>
    <n v="3109.03"/>
    <n v="2367.9699999999998"/>
    <n v="5477"/>
    <n v="1497.05"/>
    <n v="956.73"/>
    <n v="2453.7800000000002"/>
  </r>
  <r>
    <x v="1"/>
    <x v="15"/>
    <n v="3520.7"/>
    <n v="2780"/>
    <n v="6300.69"/>
    <n v="1502.15"/>
    <n v="1032.98"/>
    <n v="2535.14"/>
  </r>
  <r>
    <x v="0"/>
    <x v="16"/>
    <n v="2986.48"/>
    <n v="2584.36"/>
    <n v="5570.84"/>
    <n v="1438.05"/>
    <n v="1044.1500000000001"/>
    <n v="2482.1999999999998"/>
  </r>
  <r>
    <x v="1"/>
    <x v="16"/>
    <n v="3282.84"/>
    <n v="2987.46"/>
    <n v="6270.3"/>
    <n v="1400.67"/>
    <n v="1110.07"/>
    <n v="2510.7399999999998"/>
  </r>
  <r>
    <x v="0"/>
    <x v="17"/>
    <n v="2777.27"/>
    <n v="2638.13"/>
    <n v="5415.4"/>
    <n v="1261.79"/>
    <n v="1059.04"/>
    <n v="2320.83"/>
  </r>
  <r>
    <x v="1"/>
    <x v="17"/>
    <n v="2981.62"/>
    <n v="3031.68"/>
    <n v="6013.3"/>
    <n v="1216.24"/>
    <n v="1129.27"/>
    <n v="2345.5100000000002"/>
  </r>
  <r>
    <x v="0"/>
    <x v="18"/>
    <n v="3059.33"/>
    <n v="3010.11"/>
    <n v="6069.44"/>
    <n v="1389.94"/>
    <n v="1208.3699999999999"/>
    <n v="2598.31"/>
  </r>
  <r>
    <x v="1"/>
    <x v="18"/>
    <n v="3214.35"/>
    <n v="3481.67"/>
    <n v="6696.02"/>
    <n v="1311.17"/>
    <n v="1296.8900000000001"/>
    <n v="2608.06"/>
  </r>
  <r>
    <x v="0"/>
    <x v="19"/>
    <n v="3833.32"/>
    <n v="3272.29"/>
    <n v="7105.61"/>
    <n v="1681.78"/>
    <n v="1272.73"/>
    <n v="2954.51"/>
  </r>
  <r>
    <x v="1"/>
    <x v="19"/>
    <n v="4263.97"/>
    <n v="3903.94"/>
    <n v="8167.91"/>
    <n v="1698.77"/>
    <n v="1420.58"/>
    <n v="3119.35"/>
  </r>
  <r>
    <x v="0"/>
    <x v="20"/>
    <n v="2608.29"/>
    <n v="2891.98"/>
    <n v="5500.28"/>
    <n v="1185.02"/>
    <n v="1160.94"/>
    <n v="2345.9699999999998"/>
  </r>
  <r>
    <x v="1"/>
    <x v="20"/>
    <n v="2926.82"/>
    <n v="3374.88"/>
    <n v="6301.7"/>
    <n v="1193.8900000000001"/>
    <n v="1257.1099999999999"/>
    <n v="2451"/>
  </r>
  <r>
    <x v="0"/>
    <x v="21"/>
    <n v="2730.54"/>
    <n v="3480.26"/>
    <n v="6210.79"/>
    <n v="1197.96"/>
    <n v="1353.62"/>
    <n v="2551.58"/>
  </r>
  <r>
    <x v="1"/>
    <x v="21"/>
    <n v="2904.69"/>
    <n v="4100.1499999999996"/>
    <n v="7004.84"/>
    <n v="1157.23"/>
    <n v="1491.98"/>
    <n v="2649.21"/>
  </r>
  <r>
    <x v="0"/>
    <x v="22"/>
    <n v="2554.88"/>
    <n v="2302.9899999999998"/>
    <n v="4857.87"/>
    <n v="1230.22"/>
    <n v="930.47"/>
    <n v="2160.6999999999998"/>
  </r>
  <r>
    <x v="1"/>
    <x v="22"/>
    <n v="2834"/>
    <n v="2706.04"/>
    <n v="5540.03"/>
    <n v="1209.1600000000001"/>
    <n v="1005.5"/>
    <n v="2214.66"/>
  </r>
  <r>
    <x v="0"/>
    <x v="23"/>
    <n v="2481.58"/>
    <n v="2619.35"/>
    <n v="5100.93"/>
    <n v="1194.93"/>
    <n v="1058.29"/>
    <n v="2253.2199999999998"/>
  </r>
  <r>
    <x v="1"/>
    <x v="23"/>
    <n v="2766.54"/>
    <n v="3120.2"/>
    <n v="5886.74"/>
    <n v="1180.3800000000001"/>
    <n v="1159.4000000000001"/>
    <n v="2339.7800000000002"/>
  </r>
  <r>
    <x v="0"/>
    <x v="24"/>
    <n v="2779.76"/>
    <n v="2562.91"/>
    <n v="5342.67"/>
    <n v="1262.93"/>
    <n v="1028.8499999999999"/>
    <n v="2291.77"/>
  </r>
  <r>
    <x v="1"/>
    <x v="24"/>
    <n v="3037.59"/>
    <n v="2995.92"/>
    <n v="6033.52"/>
    <n v="1239.07"/>
    <n v="1115.95"/>
    <n v="2355.0300000000002"/>
  </r>
  <r>
    <x v="0"/>
    <x v="25"/>
    <n v="2696.36"/>
    <n v="2774.22"/>
    <n v="5470.58"/>
    <n v="1298.3499999999999"/>
    <n v="1120.8599999999999"/>
    <n v="2419.21"/>
  </r>
  <r>
    <x v="1"/>
    <x v="25"/>
    <n v="2968.01"/>
    <n v="3226.62"/>
    <n v="6194.63"/>
    <n v="1266.3399999999999"/>
    <n v="1198.94"/>
    <n v="2465.2800000000002"/>
  </r>
  <r>
    <x v="0"/>
    <x v="26"/>
    <n v="3455.24"/>
    <n v="3107.82"/>
    <n v="6563.05"/>
    <n v="1481.65"/>
    <n v="1206.83"/>
    <n v="2688.48"/>
  </r>
  <r>
    <x v="1"/>
    <x v="26"/>
    <n v="3792.94"/>
    <n v="3617.96"/>
    <n v="7410.9"/>
    <n v="1459.96"/>
    <n v="1309.53"/>
    <n v="2769.5"/>
  </r>
  <r>
    <x v="0"/>
    <x v="27"/>
    <n v="2998.17"/>
    <n v="2723.55"/>
    <n v="5721.72"/>
    <n v="1443.68"/>
    <n v="1100.3900000000001"/>
    <n v="2544.06"/>
  </r>
  <r>
    <x v="1"/>
    <x v="27"/>
    <n v="3362.38"/>
    <n v="3151.47"/>
    <n v="6513.85"/>
    <n v="1434.61"/>
    <n v="1171.01"/>
    <n v="2605.62"/>
  </r>
  <r>
    <x v="0"/>
    <x v="28"/>
    <n v="3260.87"/>
    <n v="5160.75"/>
    <n v="8421.6200000000008"/>
    <n v="1398.3"/>
    <n v="2004.03"/>
    <n v="3402.33"/>
  </r>
  <r>
    <x v="1"/>
    <x v="28"/>
    <n v="3546.38"/>
    <n v="6703.45"/>
    <n v="10249.82"/>
    <n v="1365.06"/>
    <n v="2426.33"/>
    <n v="3791.39"/>
  </r>
  <r>
    <x v="0"/>
    <x v="29"/>
    <n v="3961.33"/>
    <n v="3608.76"/>
    <n v="7570.09"/>
    <n v="1737.94"/>
    <n v="1403.6"/>
    <n v="3141.54"/>
  </r>
  <r>
    <x v="1"/>
    <x v="29"/>
    <n v="4185.07"/>
    <n v="4181.18"/>
    <n v="8366.25"/>
    <n v="1667.34"/>
    <n v="1521.46"/>
    <n v="3188.8"/>
  </r>
  <r>
    <x v="0"/>
    <x v="30"/>
    <n v="2433.5500000000002"/>
    <n v="2861.05"/>
    <n v="5294.61"/>
    <n v="1067.67"/>
    <n v="1112.78"/>
    <n v="2180.4499999999998"/>
  </r>
  <r>
    <x v="1"/>
    <x v="30"/>
    <n v="2614.7399999999998"/>
    <n v="3440.86"/>
    <n v="6055.6"/>
    <n v="1041.72"/>
    <n v="1252.07"/>
    <n v="2293.79"/>
  </r>
  <r>
    <x v="0"/>
    <x v="31"/>
    <n v="2999.06"/>
    <n v="3005.44"/>
    <n v="6004.5"/>
    <n v="1286.04"/>
    <n v="1167.08"/>
    <n v="2453.11"/>
  </r>
  <r>
    <x v="1"/>
    <x v="31"/>
    <n v="3319.9"/>
    <n v="3477.46"/>
    <n v="6797.36"/>
    <n v="1277.8800000000001"/>
    <n v="1258.68"/>
    <n v="2536.56"/>
  </r>
  <r>
    <x v="0"/>
    <x v="32"/>
    <n v="2460.09"/>
    <n v="3124.45"/>
    <n v="5584.53"/>
    <n v="1079.31"/>
    <n v="1215.23"/>
    <n v="2294.54"/>
  </r>
  <r>
    <x v="1"/>
    <x v="32"/>
    <n v="2663.28"/>
    <n v="3766.5"/>
    <n v="6429.77"/>
    <n v="1061.05"/>
    <n v="1370.57"/>
    <n v="2431.62"/>
  </r>
  <r>
    <x v="0"/>
    <x v="33"/>
    <n v="2924.58"/>
    <n v="2908.92"/>
    <n v="5833.5"/>
    <n v="1328.72"/>
    <n v="1167.74"/>
    <n v="2496.4699999999998"/>
  </r>
  <r>
    <x v="1"/>
    <x v="33"/>
    <n v="3211.96"/>
    <n v="3421.32"/>
    <n v="6633.28"/>
    <n v="1310.2"/>
    <n v="1274.4100000000001"/>
    <n v="2584.61"/>
  </r>
  <r>
    <x v="0"/>
    <x v="34"/>
    <n v="2755.18"/>
    <n v="2646.67"/>
    <n v="5401.84"/>
    <n v="1326.67"/>
    <n v="1069.33"/>
    <n v="2396"/>
  </r>
  <r>
    <x v="1"/>
    <x v="34"/>
    <n v="3074.26"/>
    <n v="3062.21"/>
    <n v="6136.47"/>
    <n v="1311.67"/>
    <n v="1137.8499999999999"/>
    <n v="2449.52"/>
  </r>
  <r>
    <x v="0"/>
    <x v="35"/>
    <n v="2637.8"/>
    <n v="2806.64"/>
    <n v="5444.44"/>
    <n v="1270.1500000000001"/>
    <n v="1133.96"/>
    <n v="2404.11"/>
  </r>
  <r>
    <x v="1"/>
    <x v="35"/>
    <n v="2875.3"/>
    <n v="3238.31"/>
    <n v="6113.61"/>
    <n v="1226.78"/>
    <n v="1203.28"/>
    <n v="2430.0700000000002"/>
  </r>
  <r>
    <x v="0"/>
    <x v="36"/>
    <n v="2644.46"/>
    <n v="2829.51"/>
    <n v="5473.96"/>
    <n v="1201.45"/>
    <n v="1135.8599999999999"/>
    <n v="2337.3200000000002"/>
  </r>
  <r>
    <x v="1"/>
    <x v="36"/>
    <n v="2887.5"/>
    <n v="3172.44"/>
    <n v="6059.94"/>
    <n v="1177.8499999999999"/>
    <n v="1181.7"/>
    <n v="2359.5500000000002"/>
  </r>
  <r>
    <x v="0"/>
    <x v="37"/>
    <n v="3448.94"/>
    <n v="2994.92"/>
    <n v="6443.85"/>
    <n v="1478.95"/>
    <n v="1162.99"/>
    <n v="2641.94"/>
  </r>
  <r>
    <x v="1"/>
    <x v="37"/>
    <n v="3793.72"/>
    <n v="3452.55"/>
    <n v="7246.27"/>
    <n v="1460.27"/>
    <n v="1249.6600000000001"/>
    <n v="2709.93"/>
  </r>
  <r>
    <x v="0"/>
    <x v="38"/>
    <n v="2588.14"/>
    <n v="2436.2399999999998"/>
    <n v="5024.3900000000003"/>
    <n v="1135.49"/>
    <n v="947.56"/>
    <n v="2083.0500000000002"/>
  </r>
  <r>
    <x v="1"/>
    <x v="38"/>
    <n v="2858.96"/>
    <n v="2868.28"/>
    <n v="5727.23"/>
    <n v="1139.01"/>
    <n v="1043.72"/>
    <n v="2182.73"/>
  </r>
  <r>
    <x v="0"/>
    <x v="39"/>
    <n v="2668.32"/>
    <n v="3530.94"/>
    <n v="6199.26"/>
    <n v="1170.6600000000001"/>
    <n v="1373.33"/>
    <n v="2544"/>
  </r>
  <r>
    <x v="1"/>
    <x v="39"/>
    <n v="3019.56"/>
    <n v="4255.83"/>
    <n v="7275.39"/>
    <n v="1203"/>
    <n v="1548.62"/>
    <n v="2751.62"/>
  </r>
  <r>
    <x v="0"/>
    <x v="40"/>
    <n v="2794.21"/>
    <n v="3281.55"/>
    <n v="6075.76"/>
    <n v="1269.49"/>
    <n v="1317.33"/>
    <n v="2586.8200000000002"/>
  </r>
  <r>
    <x v="1"/>
    <x v="40"/>
    <n v="2990.35"/>
    <n v="3704.53"/>
    <n v="6694.88"/>
    <n v="1219.8"/>
    <n v="1379.9"/>
    <n v="2599.6999999999998"/>
  </r>
  <r>
    <x v="0"/>
    <x v="41"/>
    <n v="2769.65"/>
    <n v="2697.1"/>
    <n v="5466.75"/>
    <n v="1333.64"/>
    <n v="1089.7"/>
    <n v="2423.34"/>
  </r>
  <r>
    <x v="1"/>
    <x v="41"/>
    <n v="3087.64"/>
    <n v="3196.11"/>
    <n v="6283.75"/>
    <n v="1317.38"/>
    <n v="1187.5999999999999"/>
    <n v="2504.98"/>
  </r>
  <r>
    <x v="0"/>
    <x v="42"/>
    <n v="2933.98"/>
    <n v="3163.23"/>
    <n v="6097.21"/>
    <n v="1332.99"/>
    <n v="1269.83"/>
    <n v="2602.83"/>
  </r>
  <r>
    <x v="1"/>
    <x v="42"/>
    <n v="3130.84"/>
    <n v="3561"/>
    <n v="6691.84"/>
    <n v="1277.1099999999999"/>
    <n v="1326.44"/>
    <n v="2603.5500000000002"/>
  </r>
  <r>
    <x v="0"/>
    <x v="43"/>
    <n v="2960.45"/>
    <n v="3328.86"/>
    <n v="6289.3"/>
    <n v="1345.02"/>
    <n v="1336.32"/>
    <n v="2681.34"/>
  </r>
  <r>
    <x v="1"/>
    <x v="43"/>
    <n v="3231.62"/>
    <n v="3807.68"/>
    <n v="7039.3"/>
    <n v="1318.22"/>
    <n v="1418.32"/>
    <n v="2736.54"/>
  </r>
  <r>
    <x v="0"/>
    <x v="44"/>
    <n v="3359.1"/>
    <n v="2918.86"/>
    <n v="6277.96"/>
    <n v="1440.43"/>
    <n v="1133.46"/>
    <n v="2573.88"/>
  </r>
  <r>
    <x v="1"/>
    <x v="44"/>
    <n v="3731.36"/>
    <n v="3386.11"/>
    <n v="7117.47"/>
    <n v="1436.26"/>
    <n v="1225.6099999999999"/>
    <n v="2661.88"/>
  </r>
  <r>
    <x v="0"/>
    <x v="45"/>
    <n v="3021.62"/>
    <n v="2751.65"/>
    <n v="5773.27"/>
    <n v="1325.67"/>
    <n v="1070.23"/>
    <n v="2395.9"/>
  </r>
  <r>
    <x v="1"/>
    <x v="45"/>
    <n v="3306.33"/>
    <n v="3274.48"/>
    <n v="6580.81"/>
    <n v="1317.25"/>
    <n v="1191.53"/>
    <n v="2508.77"/>
  </r>
  <r>
    <x v="0"/>
    <x v="46"/>
    <n v="3104.31"/>
    <n v="2903.58"/>
    <n v="6007.89"/>
    <n v="1410.38"/>
    <n v="1165.5999999999999"/>
    <n v="2575.98"/>
  </r>
  <r>
    <x v="1"/>
    <x v="46"/>
    <n v="3407.72"/>
    <n v="3361.87"/>
    <n v="6769.59"/>
    <n v="1390.05"/>
    <n v="1252.26"/>
    <n v="2642.32"/>
  </r>
  <r>
    <x v="0"/>
    <x v="47"/>
    <n v="3718.09"/>
    <n v="3245.3"/>
    <n v="6963.39"/>
    <n v="1594.37"/>
    <n v="1260.22"/>
    <n v="2854.58"/>
  </r>
  <r>
    <x v="1"/>
    <x v="47"/>
    <n v="4136.0200000000004"/>
    <n v="3729.24"/>
    <n v="7865.25"/>
    <n v="1592.02"/>
    <n v="1349.81"/>
    <n v="2941.83"/>
  </r>
  <r>
    <x v="0"/>
    <x v="48"/>
    <n v="2548.13"/>
    <n v="2320.16"/>
    <n v="4868.29"/>
    <n v="1157.69"/>
    <n v="931.4"/>
    <n v="2089.09"/>
  </r>
  <r>
    <x v="1"/>
    <x v="48"/>
    <n v="2824.04"/>
    <n v="2704.23"/>
    <n v="5528.27"/>
    <n v="1151.96"/>
    <n v="1007.3"/>
    <n v="2159.2600000000002"/>
  </r>
  <r>
    <x v="0"/>
    <x v="49"/>
    <n v="2708.34"/>
    <n v="2416.44"/>
    <n v="5124.79"/>
    <n v="1304.1199999999999"/>
    <n v="976.31"/>
    <n v="2280.4299999999998"/>
  </r>
  <r>
    <x v="1"/>
    <x v="49"/>
    <n v="2989.66"/>
    <n v="2808.21"/>
    <n v="5797.86"/>
    <n v="1275.58"/>
    <n v="1043.46"/>
    <n v="2319.04"/>
  </r>
  <r>
    <x v="0"/>
    <x v="50"/>
    <n v="3388.14"/>
    <n v="3508.23"/>
    <n v="6896.37"/>
    <n v="1452.88"/>
    <n v="1362.32"/>
    <n v="2815.2"/>
  </r>
  <r>
    <x v="1"/>
    <x v="50"/>
    <n v="3716.64"/>
    <n v="4188.42"/>
    <n v="7905.07"/>
    <n v="1430.6"/>
    <n v="1516.01"/>
    <n v="2946.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n v="2678.48"/>
    <n v="2946.94"/>
    <n v="0.10022848779905022"/>
    <n v="1216.9100000000001"/>
    <n v="1202.0999999999999"/>
    <n v="1.2170168705984972E-2"/>
  </r>
  <r>
    <x v="1"/>
    <n v="3768.64"/>
    <n v="3991.09"/>
    <n v="5.9026598454615005E-2"/>
    <n v="1616.04"/>
    <n v="1536.24"/>
    <n v="4.9379965842429617E-2"/>
  </r>
  <r>
    <x v="2"/>
    <n v="3259.39"/>
    <n v="3532.55"/>
    <n v="8.3807092738211852E-2"/>
    <n v="1397.67"/>
    <n v="1359.74"/>
    <n v="2.7138022566127958E-2"/>
  </r>
  <r>
    <x v="3"/>
    <n v="2906.74"/>
    <n v="3182.43"/>
    <n v="9.4845084183655948E-2"/>
    <n v="1320.61"/>
    <n v="1298.1600000000001"/>
    <n v="1.6999719826443705E-2"/>
  </r>
  <r>
    <x v="4"/>
    <n v="3054.06"/>
    <n v="3356.17"/>
    <n v="9.8920780862196592E-2"/>
    <n v="1309.6199999999999"/>
    <n v="1291.8399999999999"/>
    <n v="1.3576457292955188E-2"/>
  </r>
  <r>
    <x v="5"/>
    <n v="3566.34"/>
    <n v="3806.22"/>
    <n v="6.7262235232759537E-2"/>
    <n v="1529.29"/>
    <n v="1465.08"/>
    <n v="4.1986804334037391E-2"/>
  </r>
  <r>
    <x v="6"/>
    <n v="2608.98"/>
    <n v="2865.38"/>
    <n v="9.8275954587616648E-2"/>
    <n v="1144.6300000000001"/>
    <n v="1141.57"/>
    <n v="2.67335296121906E-3"/>
  </r>
  <r>
    <x v="7"/>
    <n v="2615.77"/>
    <n v="2885.56"/>
    <n v="0.10313980204681603"/>
    <n v="1188.42"/>
    <n v="1177.06"/>
    <n v="9.5589101496105135E-3"/>
  </r>
  <r>
    <x v="8"/>
    <n v="2416.92"/>
    <n v="2686.51"/>
    <n v="0.11154278999718656"/>
    <n v="1098.08"/>
    <n v="1095.8599999999999"/>
    <n v="2.0217106221769154E-3"/>
  </r>
  <r>
    <x v="9"/>
    <n v="2944.68"/>
    <n v="3178.9"/>
    <n v="7.9540051890188493E-2"/>
    <n v="1337.85"/>
    <n v="1296.72"/>
    <n v="3.0743356878573744E-2"/>
  </r>
  <r>
    <x v="10"/>
    <n v="2931.52"/>
    <n v="3173.38"/>
    <n v="8.2503274751664704E-2"/>
    <n v="1331.88"/>
    <n v="1294.46"/>
    <n v="2.80956242304112E-2"/>
  </r>
  <r>
    <x v="11"/>
    <n v="3225.89"/>
    <n v="3578.78"/>
    <n v="0.10939306671957207"/>
    <n v="1383.31"/>
    <n v="1377.53"/>
    <n v="4.1783837317737691E-3"/>
  </r>
  <r>
    <x v="12"/>
    <n v="3387.02"/>
    <n v="3693.91"/>
    <n v="9.0607672821536298E-2"/>
    <n v="1452.4"/>
    <n v="1421.85"/>
    <n v="2.1034150371798527E-2"/>
  </r>
  <r>
    <x v="13"/>
    <n v="2315.71"/>
    <n v="2568.64"/>
    <n v="0.1092235210799279"/>
    <n v="1115.06"/>
    <n v="1095.94"/>
    <n v="1.7147059351066214E-2"/>
  </r>
  <r>
    <x v="14"/>
    <n v="2496.39"/>
    <n v="2711.06"/>
    <n v="8.5992172697375038E-2"/>
    <n v="1202.06"/>
    <n v="1156.71"/>
    <n v="3.7726902151306849E-2"/>
  </r>
  <r>
    <x v="15"/>
    <n v="3109.03"/>
    <n v="3520.7"/>
    <n v="0.13241107355027118"/>
    <n v="1497.05"/>
    <n v="1502.15"/>
    <n v="3.4066998430247065E-3"/>
  </r>
  <r>
    <x v="16"/>
    <n v="2986.48"/>
    <n v="3282.84"/>
    <n v="9.9233880688971668E-2"/>
    <n v="1438.05"/>
    <n v="1400.67"/>
    <n v="2.5993532909147722E-2"/>
  </r>
  <r>
    <x v="17"/>
    <n v="2777.27"/>
    <n v="2981.62"/>
    <n v="7.3579450323519105E-2"/>
    <n v="1261.79"/>
    <n v="1216.24"/>
    <n v="3.6099509427083711E-2"/>
  </r>
  <r>
    <x v="18"/>
    <n v="3059.33"/>
    <n v="3214.35"/>
    <n v="5.0671225399025271E-2"/>
    <n v="1389.94"/>
    <n v="1311.17"/>
    <n v="5.6671511000474822E-2"/>
  </r>
  <r>
    <x v="19"/>
    <n v="3833.32"/>
    <n v="4263.97"/>
    <n v="0.11234386902215314"/>
    <n v="1681.78"/>
    <n v="1698.77"/>
    <n v="1.010239151375329E-2"/>
  </r>
  <r>
    <x v="20"/>
    <n v="2608.29"/>
    <n v="2926.82"/>
    <n v="0.12212215666202769"/>
    <n v="1185.02"/>
    <n v="1193.8900000000001"/>
    <n v="7.4851057366121399E-3"/>
  </r>
  <r>
    <x v="21"/>
    <n v="2730.54"/>
    <n v="2904.69"/>
    <n v="6.377859324529217E-2"/>
    <n v="1197.96"/>
    <n v="1157.23"/>
    <n v="3.3999465758456054E-2"/>
  </r>
  <r>
    <x v="22"/>
    <n v="2554.88"/>
    <n v="2834"/>
    <n v="0.10924974949899795"/>
    <n v="1230.22"/>
    <n v="1209.1600000000001"/>
    <n v="1.7118889304352021E-2"/>
  </r>
  <r>
    <x v="23"/>
    <n v="2481.58"/>
    <n v="2766.54"/>
    <n v="0.11483006794058626"/>
    <n v="1194.93"/>
    <n v="1180.3800000000001"/>
    <n v="1.2176445482162096E-2"/>
  </r>
  <r>
    <x v="24"/>
    <n v="2779.76"/>
    <n v="3037.59"/>
    <n v="9.2752611736264964E-2"/>
    <n v="1262.93"/>
    <n v="1239.07"/>
    <n v="1.889257520210948E-2"/>
  </r>
  <r>
    <x v="25"/>
    <n v="2696.36"/>
    <n v="2968.01"/>
    <n v="0.10074693290213475"/>
    <n v="1298.3499999999999"/>
    <n v="1266.3399999999999"/>
    <n v="2.4654369006816338E-2"/>
  </r>
  <r>
    <x v="26"/>
    <n v="3455.24"/>
    <n v="3792.94"/>
    <n v="9.7735613155670892E-2"/>
    <n v="1481.65"/>
    <n v="1459.96"/>
    <n v="1.4639084804103569E-2"/>
  </r>
  <r>
    <x v="27"/>
    <n v="2998.17"/>
    <n v="3362.38"/>
    <n v="0.12147743456842008"/>
    <n v="1443.68"/>
    <n v="1434.61"/>
    <n v="6.282555691011972E-3"/>
  </r>
  <r>
    <x v="28"/>
    <n v="3260.87"/>
    <n v="3546.38"/>
    <n v="8.7556388325814957E-2"/>
    <n v="1398.3"/>
    <n v="1365.06"/>
    <n v="2.3771722806264758E-2"/>
  </r>
  <r>
    <x v="29"/>
    <n v="3961.33"/>
    <n v="4185.07"/>
    <n v="5.648103036101506E-2"/>
    <n v="1737.94"/>
    <n v="1667.34"/>
    <n v="4.0622806310919905E-2"/>
  </r>
  <r>
    <x v="30"/>
    <n v="2433.5500000000002"/>
    <n v="2614.7399999999998"/>
    <n v="7.4455014279550286E-2"/>
    <n v="1067.67"/>
    <n v="1041.72"/>
    <n v="2.4305262862120359E-2"/>
  </r>
  <r>
    <x v="31"/>
    <n v="2999.06"/>
    <n v="3319.9"/>
    <n v="0.10698018712529932"/>
    <n v="1286.04"/>
    <n v="1277.8800000000001"/>
    <n v="6.3450592516561344E-3"/>
  </r>
  <r>
    <x v="32"/>
    <n v="2460.09"/>
    <n v="2663.28"/>
    <n v="8.2594539224174743E-2"/>
    <n v="1079.31"/>
    <n v="1061.05"/>
    <n v="1.6918216267800715E-2"/>
  </r>
  <r>
    <x v="33"/>
    <n v="2924.58"/>
    <n v="3211.96"/>
    <n v="9.8263682306519273E-2"/>
    <n v="1328.72"/>
    <n v="1310.2"/>
    <n v="1.3938226262869514E-2"/>
  </r>
  <r>
    <x v="34"/>
    <n v="2755.18"/>
    <n v="3074.26"/>
    <n v="0.1158109452014026"/>
    <n v="1326.67"/>
    <n v="1311.67"/>
    <n v="1.1306504255014433E-2"/>
  </r>
  <r>
    <x v="35"/>
    <n v="2637.8"/>
    <n v="2875.3"/>
    <n v="9.0037152172264753E-2"/>
    <n v="1270.1500000000001"/>
    <n v="1226.78"/>
    <n v="3.4145573357477553E-2"/>
  </r>
  <r>
    <x v="36"/>
    <n v="2644.46"/>
    <n v="2887.5"/>
    <n v="9.1905341733283907E-2"/>
    <n v="1201.45"/>
    <n v="1177.8499999999999"/>
    <n v="1.9642931457821911E-2"/>
  </r>
  <r>
    <x v="37"/>
    <n v="3448.94"/>
    <n v="3793.72"/>
    <n v="9.9966946366129808E-2"/>
    <n v="1478.95"/>
    <n v="1460.27"/>
    <n v="1.2630582507860349E-2"/>
  </r>
  <r>
    <x v="38"/>
    <n v="2588.14"/>
    <n v="2858.96"/>
    <n v="0.1046388526123008"/>
    <n v="1135.49"/>
    <n v="1139.01"/>
    <n v="3.0999832671357581E-3"/>
  </r>
  <r>
    <x v="39"/>
    <n v="2668.32"/>
    <n v="3019.56"/>
    <n v="0.13163338729987398"/>
    <n v="1170.6600000000001"/>
    <n v="1203"/>
    <n v="2.7625442058326E-2"/>
  </r>
  <r>
    <x v="40"/>
    <n v="2794.21"/>
    <n v="2990.35"/>
    <n v="7.0195153549661576E-2"/>
    <n v="1269.49"/>
    <n v="1219.8"/>
    <n v="3.9141702573474428E-2"/>
  </r>
  <r>
    <x v="41"/>
    <n v="2769.65"/>
    <n v="3087.64"/>
    <n v="0.11481234090950111"/>
    <n v="1333.64"/>
    <n v="1317.38"/>
    <n v="1.2192195794967151E-2"/>
  </r>
  <r>
    <x v="42"/>
    <n v="2933.98"/>
    <n v="3130.84"/>
    <n v="6.7096571892105647E-2"/>
    <n v="1332.99"/>
    <n v="1277.1099999999999"/>
    <n v="4.1920794604610769E-2"/>
  </r>
  <r>
    <x v="43"/>
    <n v="2960.45"/>
    <n v="3231.62"/>
    <n v="9.159756118157715E-2"/>
    <n v="1345.02"/>
    <n v="1318.22"/>
    <n v="1.992535426982495E-2"/>
  </r>
  <r>
    <x v="44"/>
    <n v="3359.1"/>
    <n v="3731.36"/>
    <n v="0.11082135095710167"/>
    <n v="1440.43"/>
    <n v="1436.26"/>
    <n v="2.8949688634644327E-3"/>
  </r>
  <r>
    <x v="45"/>
    <n v="3021.62"/>
    <n v="3306.33"/>
    <n v="9.4224290281372261E-2"/>
    <n v="1325.67"/>
    <n v="1317.25"/>
    <n v="6.3515052765771816E-3"/>
  </r>
  <r>
    <x v="46"/>
    <n v="3104.31"/>
    <n v="3407.72"/>
    <n v="9.7738305774874246E-2"/>
    <n v="1410.38"/>
    <n v="1390.05"/>
    <n v="1.4414554942639681E-2"/>
  </r>
  <r>
    <x v="47"/>
    <n v="3718.09"/>
    <n v="4136.0200000000004"/>
    <n v="0.11240448725017423"/>
    <n v="1594.37"/>
    <n v="1592.02"/>
    <n v="1.4739364137558466E-3"/>
  </r>
  <r>
    <x v="48"/>
    <n v="2548.13"/>
    <n v="2824.04"/>
    <n v="0.10827940489692435"/>
    <n v="1157.69"/>
    <n v="1151.96"/>
    <n v="4.9495115272655188E-3"/>
  </r>
  <r>
    <x v="49"/>
    <n v="2708.34"/>
    <n v="2989.66"/>
    <n v="0.10387174431570619"/>
    <n v="1304.1199999999999"/>
    <n v="1275.58"/>
    <n v="2.1884489157439475E-2"/>
  </r>
  <r>
    <x v="50"/>
    <n v="3388.14"/>
    <n v="3716.64"/>
    <n v="9.6955851883334221E-2"/>
    <n v="1452.88"/>
    <n v="1430.6"/>
    <n v="1.5335058642145393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CE59BE-3ADA-4709-BE71-C851BB2896F9}" name="PivotTable7" cacheId="0" applyNumberFormats="0" applyBorderFormats="0" applyFontFormats="0" applyPatternFormats="0" applyAlignmentFormats="0" applyWidthHeightFormats="1" dataCaption="Values" grandTotalCaption="Average constant dollar food sales" updatedVersion="8" minRefreshableVersion="3" useAutoFormatting="1" colGrandTotals="0" itemPrintTitles="1" createdVersion="8" indent="0" outline="1" outlineData="1" rowHeaderCaption="States" colHeaderCaption="Year">
  <location ref="B3:H57" firstHeaderRow="1" firstDataRow="3" firstDataCol="1"/>
  <pivotFields count="8">
    <pivotField axis="axisCol" showAll="0">
      <items count="3">
        <item x="0"/>
        <item x="1"/>
        <item t="default"/>
      </items>
    </pivotField>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umFmtId="4" showAll="0"/>
    <pivotField numFmtId="4" showAll="0"/>
    <pivotField numFmtId="4" showAll="0"/>
    <pivotField dataField="1" numFmtId="4" showAll="0"/>
    <pivotField dataField="1" numFmtId="4" showAll="0"/>
    <pivotField dataField="1" numFmtId="4" showAll="0"/>
  </pivotFields>
  <rowFields count="1">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2">
    <field x="0"/>
    <field x="-2"/>
  </colFields>
  <colItems count="6">
    <i>
      <x/>
      <x/>
    </i>
    <i r="1" i="1">
      <x v="1"/>
    </i>
    <i r="1" i="2">
      <x v="2"/>
    </i>
    <i>
      <x v="1"/>
      <x/>
    </i>
    <i r="1" i="1">
      <x v="1"/>
    </i>
    <i r="1" i="2">
      <x v="2"/>
    </i>
  </colItems>
  <dataFields count="3">
    <dataField name="Constant Dollar FAH" fld="5" subtotal="average" baseField="1" baseItem="6"/>
    <dataField name="Constant Dollar FAFH" fld="6" subtotal="average" baseField="1" baseItem="6"/>
    <dataField name="Average Total constant dollar food sales" fld="7" subtotal="average" baseField="1" baseItem="0"/>
  </dataFields>
  <formats count="22">
    <format dxfId="66">
      <pivotArea dataOnly="0" labelOnly="1" grandCol="1" outline="0" fieldPosition="0"/>
    </format>
    <format dxfId="65">
      <pivotArea type="origin" dataOnly="0" labelOnly="1" outline="0" fieldPosition="0"/>
    </format>
    <format dxfId="64">
      <pivotArea field="0" type="button" dataOnly="0" labelOnly="1" outline="0" axis="axisCol" fieldPosition="0"/>
    </format>
    <format dxfId="63">
      <pivotArea type="topRight" dataOnly="0" labelOnly="1" outline="0" fieldPosition="0"/>
    </format>
    <format dxfId="62">
      <pivotArea field="1" type="button" dataOnly="0" labelOnly="1" outline="0" axis="axisRow" fieldPosition="0"/>
    </format>
    <format dxfId="61">
      <pivotArea dataOnly="0" labelOnly="1" fieldPosition="0">
        <references count="1">
          <reference field="0" count="0"/>
        </references>
      </pivotArea>
    </format>
    <format dxfId="60">
      <pivotArea dataOnly="0" labelOnly="1" grandCol="1" outline="0" fieldPosition="0"/>
    </format>
    <format dxfId="59">
      <pivotArea type="origin" dataOnly="0" labelOnly="1" outline="0" fieldPosition="0"/>
    </format>
    <format dxfId="58">
      <pivotArea field="0" type="button" dataOnly="0" labelOnly="1" outline="0" axis="axisCol" fieldPosition="0"/>
    </format>
    <format dxfId="57">
      <pivotArea type="topRight" dataOnly="0" labelOnly="1" outline="0" fieldPosition="0"/>
    </format>
    <format dxfId="56">
      <pivotArea field="1" type="button" dataOnly="0" labelOnly="1" outline="0" axis="axisRow" fieldPosition="0"/>
    </format>
    <format dxfId="55">
      <pivotArea dataOnly="0" labelOnly="1" fieldPosition="0">
        <references count="1">
          <reference field="0" count="0"/>
        </references>
      </pivotArea>
    </format>
    <format dxfId="54">
      <pivotArea dataOnly="0" labelOnly="1" grandCol="1" outline="0" fieldPosition="0"/>
    </format>
    <format dxfId="53">
      <pivotArea type="origin" dataOnly="0" labelOnly="1" outline="0" fieldPosition="0"/>
    </format>
    <format dxfId="52">
      <pivotArea field="0" type="button" dataOnly="0" labelOnly="1" outline="0" axis="axisCol" fieldPosition="0"/>
    </format>
    <format dxfId="51">
      <pivotArea field="-2" type="button" dataOnly="0" labelOnly="1" outline="0" axis="axisCol" fieldPosition="1"/>
    </format>
    <format dxfId="50">
      <pivotArea type="topRight" dataOnly="0" labelOnly="1" outline="0" fieldPosition="0"/>
    </format>
    <format dxfId="49">
      <pivotArea field="1" type="button" dataOnly="0" labelOnly="1" outline="0" axis="axisRow" fieldPosition="0"/>
    </format>
    <format dxfId="48">
      <pivotArea dataOnly="0" labelOnly="1" fieldPosition="0">
        <references count="1">
          <reference field="0" count="0"/>
        </references>
      </pivotArea>
    </format>
    <format dxfId="47">
      <pivotArea dataOnly="0" labelOnly="1" outline="0" fieldPosition="0">
        <references count="2">
          <reference field="4294967294" count="3">
            <x v="0"/>
            <x v="1"/>
            <x v="2"/>
          </reference>
          <reference field="0" count="1" selected="0">
            <x v="0"/>
          </reference>
        </references>
      </pivotArea>
    </format>
    <format dxfId="46">
      <pivotArea dataOnly="0" labelOnly="1" outline="0" fieldPosition="0">
        <references count="2">
          <reference field="4294967294" count="3">
            <x v="0"/>
            <x v="1"/>
            <x v="2"/>
          </reference>
          <reference field="0" count="1" selected="0">
            <x v="1"/>
          </reference>
        </references>
      </pivotArea>
    </format>
    <format dxfId="45">
      <pivotArea outline="0" collapsedLevelsAreSubtotals="1"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B40F2E-90B7-4285-BEB6-BE10B8681385}" name="PivotTable8" cacheId="0" applyNumberFormats="0" applyBorderFormats="0" applyFontFormats="0" applyPatternFormats="0" applyAlignmentFormats="0" applyWidthHeightFormats="1" dataCaption="Values" grandTotalCaption="Average nominal food sales" updatedVersion="8" minRefreshableVersion="3" useAutoFormatting="1" colGrandTotals="0" itemPrintTitles="1" createdVersion="8" indent="0" outline="1" outlineData="1" multipleFieldFilters="0" chartFormat="4" rowHeaderCaption="State" colHeaderCaption="Year">
  <location ref="B3:H57" firstHeaderRow="1" firstDataRow="3" firstDataCol="1"/>
  <pivotFields count="8">
    <pivotField axis="axisCol" showAll="0">
      <items count="3">
        <item x="0"/>
        <item x="1"/>
        <item t="default"/>
      </items>
    </pivotField>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dataField="1" numFmtId="4" showAll="0"/>
    <pivotField dataField="1" numFmtId="4" showAll="0"/>
    <pivotField dataField="1" numFmtId="4" showAll="0"/>
    <pivotField numFmtId="4" showAll="0"/>
    <pivotField numFmtId="4" showAll="0"/>
    <pivotField numFmtId="4" showAll="0"/>
  </pivotFields>
  <rowFields count="1">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2">
    <field x="-2"/>
    <field x="0"/>
  </colFields>
  <colItems count="6">
    <i>
      <x/>
      <x/>
    </i>
    <i r="1">
      <x v="1"/>
    </i>
    <i i="1">
      <x v="1"/>
      <x/>
    </i>
    <i r="1" i="1">
      <x v="1"/>
    </i>
    <i i="2">
      <x v="2"/>
      <x/>
    </i>
    <i r="1" i="2">
      <x v="1"/>
    </i>
  </colItems>
  <dataFields count="3">
    <dataField name="Total Average nominal food sales" fld="4" subtotal="average" baseField="1" baseItem="0"/>
    <dataField name="Average of nominal FAH" fld="2" subtotal="average" baseField="1" baseItem="0"/>
    <dataField name="Average of nominal FAFH" fld="3" subtotal="average" baseField="1" baseItem="0"/>
  </dataFields>
  <formats count="13">
    <format dxfId="44">
      <pivotArea dataOnly="0" labelOnly="1" grandCol="1" outline="0" fieldPosition="0"/>
    </format>
    <format dxfId="43">
      <pivotArea type="origin" dataOnly="0" labelOnly="1" outline="0" fieldPosition="0"/>
    </format>
    <format dxfId="42">
      <pivotArea field="-2" type="button" dataOnly="0" labelOnly="1" outline="0" axis="axisCol" fieldPosition="0"/>
    </format>
    <format dxfId="41">
      <pivotArea field="0" type="button" dataOnly="0" labelOnly="1" outline="0" axis="axisCol" fieldPosition="1"/>
    </format>
    <format dxfId="40">
      <pivotArea type="topRight" dataOnly="0" labelOnly="1" outline="0" fieldPosition="0"/>
    </format>
    <format dxfId="39">
      <pivotArea field="1" type="button" dataOnly="0" labelOnly="1" outline="0" axis="axisRow" fieldPosition="0"/>
    </format>
    <format dxfId="38">
      <pivotArea dataOnly="0" labelOnly="1" outline="0" fieldPosition="0">
        <references count="1">
          <reference field="4294967294" count="3">
            <x v="0"/>
            <x v="1"/>
            <x v="2"/>
          </reference>
        </references>
      </pivotArea>
    </format>
    <format dxfId="37">
      <pivotArea dataOnly="0" labelOnly="1" fieldPosition="0">
        <references count="2">
          <reference field="4294967294" count="1" selected="0">
            <x v="0"/>
          </reference>
          <reference field="0" count="0"/>
        </references>
      </pivotArea>
    </format>
    <format dxfId="36">
      <pivotArea dataOnly="0" labelOnly="1" fieldPosition="0">
        <references count="2">
          <reference field="4294967294" count="1" selected="0">
            <x v="1"/>
          </reference>
          <reference field="0" count="0"/>
        </references>
      </pivotArea>
    </format>
    <format dxfId="35">
      <pivotArea dataOnly="0" labelOnly="1" fieldPosition="0">
        <references count="2">
          <reference field="4294967294" count="1" selected="0">
            <x v="2"/>
          </reference>
          <reference field="0" count="0"/>
        </references>
      </pivotArea>
    </format>
    <format dxfId="34">
      <pivotArea type="all" dataOnly="0" outline="0" fieldPosition="0"/>
    </format>
    <format dxfId="33">
      <pivotArea type="all" dataOnly="0" outline="0" fieldPosition="0"/>
    </format>
    <format dxfId="32">
      <pivotArea outline="0" collapsedLevelsAreSubtotals="1" fieldPosition="0"/>
    </format>
  </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A3E6B2-10E7-4BF9-AC6A-A1961205EB46}"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States">
  <location ref="B3:D54" firstHeaderRow="0" firstDataRow="1" firstDataCol="1"/>
  <pivotFields count="7">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umFmtId="164" showAll="0"/>
    <pivotField numFmtId="164" showAll="0"/>
    <pivotField dataField="1" numFmtId="10" showAll="0"/>
    <pivotField numFmtId="164" showAll="0"/>
    <pivotField numFmtId="164" showAll="0"/>
    <pivotField dataField="1" numFmtId="10"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rowItems>
  <colFields count="1">
    <field x="-2"/>
  </colFields>
  <colItems count="2">
    <i>
      <x/>
    </i>
    <i i="1">
      <x v="1"/>
    </i>
  </colItems>
  <dataFields count="2">
    <dataField name="Change in FAH Nominal" fld="3" subtotal="average" baseField="0" baseItem="0"/>
    <dataField name="Change in FAH Constant Dollar" fld="6" subtotal="average" baseField="0" baseItem="0"/>
  </dataFields>
  <formats count="2">
    <format dxfId="31">
      <pivotArea outline="0" collapsedLevelsAreSubtotals="1" fieldPosition="0"/>
    </format>
    <format dxfId="3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CF3DBBA-18E6-46FE-AD4A-95A263EF482B}" sourceName="Year">
  <pivotTables>
    <pivotTable tabId="11" name="PivotTable8"/>
  </pivotTables>
  <data>
    <tabular pivotCacheId="7032423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214C087-8822-4FD0-917F-40B7D2B6ECC6}" sourceName="State">
  <pivotTables>
    <pivotTable tabId="11" name="PivotTable8"/>
  </pivotTables>
  <data>
    <tabular pivotCacheId="703242319">
      <items count="5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8FBD1B2-608E-4D9C-B427-FE1399AE41D6}" sourceName="Year">
  <pivotTables>
    <pivotTable tabId="8" name="PivotTable7"/>
  </pivotTables>
  <data>
    <tabular pivotCacheId="70324231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8E0D2BD8-C93E-4DE9-932A-ECDB2197490E}" sourceName="State">
  <pivotTables>
    <pivotTable tabId="8" name="PivotTable7"/>
  </pivotTables>
  <data>
    <tabular pivotCacheId="703242319">
      <items count="5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0CAB2376-FA69-44FF-AB92-F5DE5DFE7220}" sourceName="State">
  <pivotTables>
    <pivotTable tabId="16" name="PivotTable8"/>
  </pivotTables>
  <data>
    <tabular pivotCacheId="1366599773">
      <items count="5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18D306E-3170-4E11-842C-18E1C70B33DF}" cache="Slicer_Year1" caption="Year" style="SlicerStyleLight3" rowHeight="251883"/>
  <slicer name="State 1" xr10:uid="{5B4E6A28-98F1-4432-9678-5902421BF97B}" cache="Slicer_State1" caption="State" style="SlicerStyleLight6"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00BA436-89EB-48D4-B82F-D85C2F7DA7FA}" cache="Slicer_Year" caption="Year" rowHeight="251883"/>
  <slicer name="State" xr10:uid="{C35B3BF0-9811-4749-A942-718E6BE1E8D5}" cache="Slicer_State" caption="State" startItem="47"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46C912AD-ADF7-4F54-AEDC-FCE725F19596}" cache="Slicer_State2" caption="State" style="SlicerStyleLight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FE0FA-EF31-4FD4-A2E4-F651411EC48E}">
  <sheetPr>
    <tabColor theme="9" tint="-0.499984740745262"/>
  </sheetPr>
  <dimension ref="B1:I105"/>
  <sheetViews>
    <sheetView tabSelected="1" workbookViewId="0">
      <selection activeCell="B3" sqref="B3"/>
    </sheetView>
  </sheetViews>
  <sheetFormatPr defaultRowHeight="14.5" x14ac:dyDescent="0.35"/>
  <cols>
    <col min="2" max="2" width="12.81640625" bestFit="1" customWidth="1"/>
    <col min="3" max="3" width="35.81640625" customWidth="1"/>
    <col min="4" max="4" width="19.453125" customWidth="1"/>
    <col min="5" max="5" width="16.81640625" customWidth="1"/>
    <col min="6" max="6" width="21.453125" customWidth="1"/>
    <col min="7" max="7" width="14.6328125" customWidth="1"/>
    <col min="8" max="8" width="17.1796875" customWidth="1"/>
    <col min="9" max="9" width="24.90625" customWidth="1"/>
  </cols>
  <sheetData>
    <row r="1" spans="2:9" ht="19" thickBot="1" x14ac:dyDescent="0.5">
      <c r="B1" s="72">
        <f ca="1">TODAY()</f>
        <v>45361</v>
      </c>
    </row>
    <row r="2" spans="2:9" ht="15.5" customHeight="1" x14ac:dyDescent="0.35">
      <c r="B2" s="52" t="s">
        <v>0</v>
      </c>
      <c r="C2" s="53"/>
      <c r="D2" s="53"/>
      <c r="E2" s="53"/>
      <c r="F2" s="53"/>
      <c r="G2" s="53"/>
      <c r="H2" s="53"/>
      <c r="I2" s="54"/>
    </row>
    <row r="3" spans="2:9" ht="44" thickBot="1" x14ac:dyDescent="0.4">
      <c r="B3" s="6" t="s">
        <v>1</v>
      </c>
      <c r="C3" s="1" t="s">
        <v>2</v>
      </c>
      <c r="D3" s="1" t="s">
        <v>3</v>
      </c>
      <c r="E3" s="1" t="s">
        <v>4</v>
      </c>
      <c r="F3" s="1" t="s">
        <v>56</v>
      </c>
      <c r="G3" s="1" t="s">
        <v>3</v>
      </c>
      <c r="H3" s="1" t="s">
        <v>4</v>
      </c>
      <c r="I3" s="2" t="s">
        <v>58</v>
      </c>
    </row>
    <row r="4" spans="2:9" x14ac:dyDescent="0.35">
      <c r="B4" s="7">
        <v>2021</v>
      </c>
      <c r="C4" s="3" t="s">
        <v>5</v>
      </c>
      <c r="D4" s="27">
        <v>2678.48</v>
      </c>
      <c r="E4" s="27">
        <v>2590.85</v>
      </c>
      <c r="F4" s="27">
        <v>5269.33</v>
      </c>
      <c r="G4" s="27">
        <v>1216.9100000000001</v>
      </c>
      <c r="H4" s="27">
        <v>1040.06</v>
      </c>
      <c r="I4" s="28">
        <v>2256.9699999999998</v>
      </c>
    </row>
    <row r="5" spans="2:9" x14ac:dyDescent="0.35">
      <c r="B5" s="8">
        <v>2021</v>
      </c>
      <c r="C5" s="4" t="s">
        <v>6</v>
      </c>
      <c r="D5" s="29">
        <v>3768.64</v>
      </c>
      <c r="E5" s="29">
        <v>3162.41</v>
      </c>
      <c r="F5" s="29">
        <v>6931.05</v>
      </c>
      <c r="G5" s="29">
        <v>1616.04</v>
      </c>
      <c r="H5" s="29">
        <v>1228.03</v>
      </c>
      <c r="I5" s="30">
        <v>2844.07</v>
      </c>
    </row>
    <row r="6" spans="2:9" x14ac:dyDescent="0.35">
      <c r="B6" s="8">
        <v>2021</v>
      </c>
      <c r="C6" s="4" t="s">
        <v>7</v>
      </c>
      <c r="D6" s="29">
        <v>3259.39</v>
      </c>
      <c r="E6" s="29">
        <v>3165.12</v>
      </c>
      <c r="F6" s="29">
        <v>6424.51</v>
      </c>
      <c r="G6" s="29">
        <v>1397.67</v>
      </c>
      <c r="H6" s="29">
        <v>1229.08</v>
      </c>
      <c r="I6" s="30">
        <v>2626.75</v>
      </c>
    </row>
    <row r="7" spans="2:9" x14ac:dyDescent="0.35">
      <c r="B7" s="8">
        <v>2021</v>
      </c>
      <c r="C7" s="4" t="s">
        <v>8</v>
      </c>
      <c r="D7" s="29">
        <v>2906.74</v>
      </c>
      <c r="E7" s="29">
        <v>2582.88</v>
      </c>
      <c r="F7" s="29">
        <v>5489.61</v>
      </c>
      <c r="G7" s="29">
        <v>1320.61</v>
      </c>
      <c r="H7" s="29">
        <v>1036.8599999999999</v>
      </c>
      <c r="I7" s="30">
        <v>2357.4699999999998</v>
      </c>
    </row>
    <row r="8" spans="2:9" x14ac:dyDescent="0.35">
      <c r="B8" s="8">
        <v>2021</v>
      </c>
      <c r="C8" s="4" t="s">
        <v>9</v>
      </c>
      <c r="D8" s="29">
        <v>3054.06</v>
      </c>
      <c r="E8" s="29">
        <v>3677.6</v>
      </c>
      <c r="F8" s="29">
        <v>6731.66</v>
      </c>
      <c r="G8" s="29">
        <v>1309.6199999999999</v>
      </c>
      <c r="H8" s="29">
        <v>1428.09</v>
      </c>
      <c r="I8" s="30">
        <v>2737.71</v>
      </c>
    </row>
    <row r="9" spans="2:9" x14ac:dyDescent="0.35">
      <c r="B9" s="8">
        <v>2021</v>
      </c>
      <c r="C9" s="4" t="s">
        <v>10</v>
      </c>
      <c r="D9" s="29">
        <v>3566.34</v>
      </c>
      <c r="E9" s="29">
        <v>3703.3</v>
      </c>
      <c r="F9" s="29">
        <v>7269.64</v>
      </c>
      <c r="G9" s="29">
        <v>1529.29</v>
      </c>
      <c r="H9" s="29">
        <v>1438.07</v>
      </c>
      <c r="I9" s="30">
        <v>2967.37</v>
      </c>
    </row>
    <row r="10" spans="2:9" x14ac:dyDescent="0.35">
      <c r="B10" s="8">
        <v>2021</v>
      </c>
      <c r="C10" s="4" t="s">
        <v>11</v>
      </c>
      <c r="D10" s="29">
        <v>2608.98</v>
      </c>
      <c r="E10" s="29">
        <v>3013</v>
      </c>
      <c r="F10" s="29">
        <v>5621.98</v>
      </c>
      <c r="G10" s="29">
        <v>1144.6300000000001</v>
      </c>
      <c r="H10" s="29">
        <v>1171.8800000000001</v>
      </c>
      <c r="I10" s="30">
        <v>2316.5100000000002</v>
      </c>
    </row>
    <row r="11" spans="2:9" x14ac:dyDescent="0.35">
      <c r="B11" s="8">
        <v>2021</v>
      </c>
      <c r="C11" s="4" t="s">
        <v>12</v>
      </c>
      <c r="D11" s="29">
        <v>2615.77</v>
      </c>
      <c r="E11" s="29">
        <v>3056.4</v>
      </c>
      <c r="F11" s="29">
        <v>5672.17</v>
      </c>
      <c r="G11" s="29">
        <v>1188.42</v>
      </c>
      <c r="H11" s="29">
        <v>1226.95</v>
      </c>
      <c r="I11" s="30">
        <v>2415.37</v>
      </c>
    </row>
    <row r="12" spans="2:9" x14ac:dyDescent="0.35">
      <c r="B12" s="8">
        <v>2021</v>
      </c>
      <c r="C12" s="4" t="s">
        <v>13</v>
      </c>
      <c r="D12" s="29">
        <v>2416.92</v>
      </c>
      <c r="E12" s="29">
        <v>6239.3</v>
      </c>
      <c r="F12" s="29">
        <v>8656.2199999999993</v>
      </c>
      <c r="G12" s="29">
        <v>1098.08</v>
      </c>
      <c r="H12" s="29">
        <v>2504.6799999999998</v>
      </c>
      <c r="I12" s="30">
        <v>3602.75</v>
      </c>
    </row>
    <row r="13" spans="2:9" x14ac:dyDescent="0.35">
      <c r="B13" s="8">
        <v>2021</v>
      </c>
      <c r="C13" s="4" t="s">
        <v>14</v>
      </c>
      <c r="D13" s="29">
        <v>2944.68</v>
      </c>
      <c r="E13" s="29">
        <v>3512.5</v>
      </c>
      <c r="F13" s="29">
        <v>6457.18</v>
      </c>
      <c r="G13" s="29">
        <v>1337.85</v>
      </c>
      <c r="H13" s="29">
        <v>1410.04</v>
      </c>
      <c r="I13" s="30">
        <v>2747.9</v>
      </c>
    </row>
    <row r="14" spans="2:9" x14ac:dyDescent="0.35">
      <c r="B14" s="8">
        <v>2021</v>
      </c>
      <c r="C14" s="4" t="s">
        <v>15</v>
      </c>
      <c r="D14" s="29">
        <v>2931.52</v>
      </c>
      <c r="E14" s="29">
        <v>3036.22</v>
      </c>
      <c r="F14" s="29">
        <v>5967.74</v>
      </c>
      <c r="G14" s="29">
        <v>1331.88</v>
      </c>
      <c r="H14" s="29">
        <v>1218.8499999999999</v>
      </c>
      <c r="I14" s="30">
        <v>2550.7199999999998</v>
      </c>
    </row>
    <row r="15" spans="2:9" x14ac:dyDescent="0.35">
      <c r="B15" s="8">
        <v>2021</v>
      </c>
      <c r="C15" s="4" t="s">
        <v>16</v>
      </c>
      <c r="D15" s="29">
        <v>3225.89</v>
      </c>
      <c r="E15" s="29">
        <v>4887.5</v>
      </c>
      <c r="F15" s="29">
        <v>8113.39</v>
      </c>
      <c r="G15" s="29">
        <v>1383.31</v>
      </c>
      <c r="H15" s="29">
        <v>1897.92</v>
      </c>
      <c r="I15" s="30">
        <v>3281.23</v>
      </c>
    </row>
    <row r="16" spans="2:9" x14ac:dyDescent="0.35">
      <c r="B16" s="8">
        <v>2021</v>
      </c>
      <c r="C16" s="4" t="s">
        <v>17</v>
      </c>
      <c r="D16" s="29">
        <v>3387.02</v>
      </c>
      <c r="E16" s="29">
        <v>2736.03</v>
      </c>
      <c r="F16" s="29">
        <v>6123.05</v>
      </c>
      <c r="G16" s="29">
        <v>1452.4</v>
      </c>
      <c r="H16" s="29">
        <v>1062.46</v>
      </c>
      <c r="I16" s="30">
        <v>2514.86</v>
      </c>
    </row>
    <row r="17" spans="2:9" x14ac:dyDescent="0.35">
      <c r="B17" s="8">
        <v>2021</v>
      </c>
      <c r="C17" s="4" t="s">
        <v>18</v>
      </c>
      <c r="D17" s="29">
        <v>2315.71</v>
      </c>
      <c r="E17" s="29">
        <v>2919.58</v>
      </c>
      <c r="F17" s="29">
        <v>5235.29</v>
      </c>
      <c r="G17" s="29">
        <v>1115.06</v>
      </c>
      <c r="H17" s="29">
        <v>1179.5899999999999</v>
      </c>
      <c r="I17" s="30">
        <v>2294.65</v>
      </c>
    </row>
    <row r="18" spans="2:9" x14ac:dyDescent="0.35">
      <c r="B18" s="8">
        <v>2021</v>
      </c>
      <c r="C18" s="4" t="s">
        <v>19</v>
      </c>
      <c r="D18" s="29">
        <v>2496.39</v>
      </c>
      <c r="E18" s="29">
        <v>2671.3</v>
      </c>
      <c r="F18" s="29">
        <v>5167.6899999999996</v>
      </c>
      <c r="G18" s="29">
        <v>1202.06</v>
      </c>
      <c r="H18" s="29">
        <v>1079.28</v>
      </c>
      <c r="I18" s="30">
        <v>2281.34</v>
      </c>
    </row>
    <row r="19" spans="2:9" x14ac:dyDescent="0.35">
      <c r="B19" s="8">
        <v>2021</v>
      </c>
      <c r="C19" s="4" t="s">
        <v>20</v>
      </c>
      <c r="D19" s="29">
        <v>3109.03</v>
      </c>
      <c r="E19" s="29">
        <v>2367.9699999999998</v>
      </c>
      <c r="F19" s="29">
        <v>5477</v>
      </c>
      <c r="G19" s="29">
        <v>1497.05</v>
      </c>
      <c r="H19" s="29">
        <v>956.73</v>
      </c>
      <c r="I19" s="30">
        <v>2453.7800000000002</v>
      </c>
    </row>
    <row r="20" spans="2:9" x14ac:dyDescent="0.35">
      <c r="B20" s="8">
        <v>2021</v>
      </c>
      <c r="C20" s="4" t="s">
        <v>21</v>
      </c>
      <c r="D20" s="29">
        <v>2986.48</v>
      </c>
      <c r="E20" s="29">
        <v>2584.36</v>
      </c>
      <c r="F20" s="29">
        <v>5570.84</v>
      </c>
      <c r="G20" s="29">
        <v>1438.05</v>
      </c>
      <c r="H20" s="29">
        <v>1044.1500000000001</v>
      </c>
      <c r="I20" s="30">
        <v>2482.1999999999998</v>
      </c>
    </row>
    <row r="21" spans="2:9" x14ac:dyDescent="0.35">
      <c r="B21" s="8">
        <v>2021</v>
      </c>
      <c r="C21" s="4" t="s">
        <v>22</v>
      </c>
      <c r="D21" s="29">
        <v>2777.27</v>
      </c>
      <c r="E21" s="29">
        <v>2638.13</v>
      </c>
      <c r="F21" s="29">
        <v>5415.4</v>
      </c>
      <c r="G21" s="29">
        <v>1261.79</v>
      </c>
      <c r="H21" s="29">
        <v>1059.04</v>
      </c>
      <c r="I21" s="30">
        <v>2320.83</v>
      </c>
    </row>
    <row r="22" spans="2:9" x14ac:dyDescent="0.35">
      <c r="B22" s="8">
        <v>2021</v>
      </c>
      <c r="C22" s="4" t="s">
        <v>23</v>
      </c>
      <c r="D22" s="29">
        <v>3059.33</v>
      </c>
      <c r="E22" s="29">
        <v>3010.11</v>
      </c>
      <c r="F22" s="29">
        <v>6069.44</v>
      </c>
      <c r="G22" s="29">
        <v>1389.94</v>
      </c>
      <c r="H22" s="29">
        <v>1208.3699999999999</v>
      </c>
      <c r="I22" s="30">
        <v>2598.31</v>
      </c>
    </row>
    <row r="23" spans="2:9" x14ac:dyDescent="0.35">
      <c r="B23" s="8">
        <v>2021</v>
      </c>
      <c r="C23" s="4" t="s">
        <v>24</v>
      </c>
      <c r="D23" s="29">
        <v>3833.32</v>
      </c>
      <c r="E23" s="29">
        <v>3272.29</v>
      </c>
      <c r="F23" s="29">
        <v>7105.61</v>
      </c>
      <c r="G23" s="29">
        <v>1681.78</v>
      </c>
      <c r="H23" s="29">
        <v>1272.73</v>
      </c>
      <c r="I23" s="30">
        <v>2954.51</v>
      </c>
    </row>
    <row r="24" spans="2:9" x14ac:dyDescent="0.35">
      <c r="B24" s="8">
        <v>2021</v>
      </c>
      <c r="C24" s="4" t="s">
        <v>25</v>
      </c>
      <c r="D24" s="29">
        <v>2608.29</v>
      </c>
      <c r="E24" s="29">
        <v>2891.98</v>
      </c>
      <c r="F24" s="29">
        <v>5500.28</v>
      </c>
      <c r="G24" s="29">
        <v>1185.02</v>
      </c>
      <c r="H24" s="29">
        <v>1160.94</v>
      </c>
      <c r="I24" s="30">
        <v>2345.9699999999998</v>
      </c>
    </row>
    <row r="25" spans="2:9" x14ac:dyDescent="0.35">
      <c r="B25" s="8">
        <v>2021</v>
      </c>
      <c r="C25" s="4" t="s">
        <v>26</v>
      </c>
      <c r="D25" s="29">
        <v>2730.54</v>
      </c>
      <c r="E25" s="29">
        <v>3480.26</v>
      </c>
      <c r="F25" s="29">
        <v>6210.79</v>
      </c>
      <c r="G25" s="29">
        <v>1197.96</v>
      </c>
      <c r="H25" s="29">
        <v>1353.62</v>
      </c>
      <c r="I25" s="30">
        <v>2551.58</v>
      </c>
    </row>
    <row r="26" spans="2:9" x14ac:dyDescent="0.35">
      <c r="B26" s="8">
        <v>2021</v>
      </c>
      <c r="C26" s="4" t="s">
        <v>27</v>
      </c>
      <c r="D26" s="29">
        <v>2554.88</v>
      </c>
      <c r="E26" s="29">
        <v>2302.9899999999998</v>
      </c>
      <c r="F26" s="29">
        <v>4857.87</v>
      </c>
      <c r="G26" s="29">
        <v>1230.22</v>
      </c>
      <c r="H26" s="29">
        <v>930.47</v>
      </c>
      <c r="I26" s="30">
        <v>2160.6999999999998</v>
      </c>
    </row>
    <row r="27" spans="2:9" x14ac:dyDescent="0.35">
      <c r="B27" s="8">
        <v>2021</v>
      </c>
      <c r="C27" s="4" t="s">
        <v>28</v>
      </c>
      <c r="D27" s="29">
        <v>2481.58</v>
      </c>
      <c r="E27" s="29">
        <v>2619.35</v>
      </c>
      <c r="F27" s="29">
        <v>5100.93</v>
      </c>
      <c r="G27" s="29">
        <v>1194.93</v>
      </c>
      <c r="H27" s="29">
        <v>1058.29</v>
      </c>
      <c r="I27" s="30">
        <v>2253.2199999999998</v>
      </c>
    </row>
    <row r="28" spans="2:9" x14ac:dyDescent="0.35">
      <c r="B28" s="8">
        <v>2021</v>
      </c>
      <c r="C28" s="4" t="s">
        <v>29</v>
      </c>
      <c r="D28" s="29">
        <v>2779.76</v>
      </c>
      <c r="E28" s="29">
        <v>2562.91</v>
      </c>
      <c r="F28" s="29">
        <v>5342.67</v>
      </c>
      <c r="G28" s="29">
        <v>1262.93</v>
      </c>
      <c r="H28" s="29">
        <v>1028.8499999999999</v>
      </c>
      <c r="I28" s="30">
        <v>2291.77</v>
      </c>
    </row>
    <row r="29" spans="2:9" x14ac:dyDescent="0.35">
      <c r="B29" s="8">
        <v>2021</v>
      </c>
      <c r="C29" s="4" t="s">
        <v>30</v>
      </c>
      <c r="D29" s="29">
        <v>2696.36</v>
      </c>
      <c r="E29" s="29">
        <v>2774.22</v>
      </c>
      <c r="F29" s="29">
        <v>5470.58</v>
      </c>
      <c r="G29" s="29">
        <v>1298.3499999999999</v>
      </c>
      <c r="H29" s="29">
        <v>1120.8599999999999</v>
      </c>
      <c r="I29" s="30">
        <v>2419.21</v>
      </c>
    </row>
    <row r="30" spans="2:9" x14ac:dyDescent="0.35">
      <c r="B30" s="8">
        <v>2021</v>
      </c>
      <c r="C30" s="4" t="s">
        <v>31</v>
      </c>
      <c r="D30" s="29">
        <v>3455.24</v>
      </c>
      <c r="E30" s="29">
        <v>3107.82</v>
      </c>
      <c r="F30" s="29">
        <v>6563.05</v>
      </c>
      <c r="G30" s="29">
        <v>1481.65</v>
      </c>
      <c r="H30" s="29">
        <v>1206.83</v>
      </c>
      <c r="I30" s="30">
        <v>2688.48</v>
      </c>
    </row>
    <row r="31" spans="2:9" x14ac:dyDescent="0.35">
      <c r="B31" s="8">
        <v>2021</v>
      </c>
      <c r="C31" s="4" t="s">
        <v>32</v>
      </c>
      <c r="D31" s="29">
        <v>2998.17</v>
      </c>
      <c r="E31" s="29">
        <v>2723.55</v>
      </c>
      <c r="F31" s="29">
        <v>5721.72</v>
      </c>
      <c r="G31" s="29">
        <v>1443.68</v>
      </c>
      <c r="H31" s="29">
        <v>1100.3900000000001</v>
      </c>
      <c r="I31" s="30">
        <v>2544.06</v>
      </c>
    </row>
    <row r="32" spans="2:9" x14ac:dyDescent="0.35">
      <c r="B32" s="8">
        <v>2021</v>
      </c>
      <c r="C32" s="4" t="s">
        <v>33</v>
      </c>
      <c r="D32" s="29">
        <v>3260.87</v>
      </c>
      <c r="E32" s="29">
        <v>5160.75</v>
      </c>
      <c r="F32" s="29">
        <v>8421.6200000000008</v>
      </c>
      <c r="G32" s="29">
        <v>1398.3</v>
      </c>
      <c r="H32" s="29">
        <v>2004.03</v>
      </c>
      <c r="I32" s="30">
        <v>3402.33</v>
      </c>
    </row>
    <row r="33" spans="2:9" x14ac:dyDescent="0.35">
      <c r="B33" s="8">
        <v>2021</v>
      </c>
      <c r="C33" s="4" t="s">
        <v>34</v>
      </c>
      <c r="D33" s="29">
        <v>3961.33</v>
      </c>
      <c r="E33" s="29">
        <v>3608.76</v>
      </c>
      <c r="F33" s="29">
        <v>7570.09</v>
      </c>
      <c r="G33" s="29">
        <v>1737.94</v>
      </c>
      <c r="H33" s="29">
        <v>1403.6</v>
      </c>
      <c r="I33" s="30">
        <v>3141.54</v>
      </c>
    </row>
    <row r="34" spans="2:9" x14ac:dyDescent="0.35">
      <c r="B34" s="8">
        <v>2021</v>
      </c>
      <c r="C34" s="4" t="s">
        <v>35</v>
      </c>
      <c r="D34" s="29">
        <v>2433.5500000000002</v>
      </c>
      <c r="E34" s="29">
        <v>2861.05</v>
      </c>
      <c r="F34" s="29">
        <v>5294.61</v>
      </c>
      <c r="G34" s="29">
        <v>1067.67</v>
      </c>
      <c r="H34" s="29">
        <v>1112.78</v>
      </c>
      <c r="I34" s="30">
        <v>2180.4499999999998</v>
      </c>
    </row>
    <row r="35" spans="2:9" x14ac:dyDescent="0.35">
      <c r="B35" s="8">
        <v>2021</v>
      </c>
      <c r="C35" s="4" t="s">
        <v>36</v>
      </c>
      <c r="D35" s="29">
        <v>2999.06</v>
      </c>
      <c r="E35" s="29">
        <v>3005.44</v>
      </c>
      <c r="F35" s="29">
        <v>6004.5</v>
      </c>
      <c r="G35" s="29">
        <v>1286.04</v>
      </c>
      <c r="H35" s="29">
        <v>1167.08</v>
      </c>
      <c r="I35" s="30">
        <v>2453.11</v>
      </c>
    </row>
    <row r="36" spans="2:9" x14ac:dyDescent="0.35">
      <c r="B36" s="8">
        <v>2021</v>
      </c>
      <c r="C36" s="4" t="s">
        <v>37</v>
      </c>
      <c r="D36" s="29">
        <v>2460.09</v>
      </c>
      <c r="E36" s="29">
        <v>3124.45</v>
      </c>
      <c r="F36" s="29">
        <v>5584.53</v>
      </c>
      <c r="G36" s="29">
        <v>1079.31</v>
      </c>
      <c r="H36" s="29">
        <v>1215.23</v>
      </c>
      <c r="I36" s="30">
        <v>2294.54</v>
      </c>
    </row>
    <row r="37" spans="2:9" x14ac:dyDescent="0.35">
      <c r="B37" s="8">
        <v>2021</v>
      </c>
      <c r="C37" s="4" t="s">
        <v>38</v>
      </c>
      <c r="D37" s="29">
        <v>2924.58</v>
      </c>
      <c r="E37" s="29">
        <v>2908.92</v>
      </c>
      <c r="F37" s="29">
        <v>5833.5</v>
      </c>
      <c r="G37" s="29">
        <v>1328.72</v>
      </c>
      <c r="H37" s="29">
        <v>1167.74</v>
      </c>
      <c r="I37" s="30">
        <v>2496.4699999999998</v>
      </c>
    </row>
    <row r="38" spans="2:9" x14ac:dyDescent="0.35">
      <c r="B38" s="8">
        <v>2021</v>
      </c>
      <c r="C38" s="4" t="s">
        <v>39</v>
      </c>
      <c r="D38" s="29">
        <v>2755.18</v>
      </c>
      <c r="E38" s="29">
        <v>2646.67</v>
      </c>
      <c r="F38" s="29">
        <v>5401.84</v>
      </c>
      <c r="G38" s="29">
        <v>1326.67</v>
      </c>
      <c r="H38" s="29">
        <v>1069.33</v>
      </c>
      <c r="I38" s="30">
        <v>2396</v>
      </c>
    </row>
    <row r="39" spans="2:9" x14ac:dyDescent="0.35">
      <c r="B39" s="8">
        <v>2021</v>
      </c>
      <c r="C39" s="4" t="s">
        <v>40</v>
      </c>
      <c r="D39" s="29">
        <v>2637.8</v>
      </c>
      <c r="E39" s="29">
        <v>2806.64</v>
      </c>
      <c r="F39" s="29">
        <v>5444.44</v>
      </c>
      <c r="G39" s="29">
        <v>1270.1500000000001</v>
      </c>
      <c r="H39" s="29">
        <v>1133.96</v>
      </c>
      <c r="I39" s="30">
        <v>2404.11</v>
      </c>
    </row>
    <row r="40" spans="2:9" x14ac:dyDescent="0.35">
      <c r="B40" s="8">
        <v>2021</v>
      </c>
      <c r="C40" s="4" t="s">
        <v>41</v>
      </c>
      <c r="D40" s="29">
        <v>2644.46</v>
      </c>
      <c r="E40" s="29">
        <v>2829.51</v>
      </c>
      <c r="F40" s="29">
        <v>5473.96</v>
      </c>
      <c r="G40" s="29">
        <v>1201.45</v>
      </c>
      <c r="H40" s="29">
        <v>1135.8599999999999</v>
      </c>
      <c r="I40" s="30">
        <v>2337.3200000000002</v>
      </c>
    </row>
    <row r="41" spans="2:9" x14ac:dyDescent="0.35">
      <c r="B41" s="8">
        <v>2021</v>
      </c>
      <c r="C41" s="4" t="s">
        <v>42</v>
      </c>
      <c r="D41" s="29">
        <v>3448.94</v>
      </c>
      <c r="E41" s="29">
        <v>2994.92</v>
      </c>
      <c r="F41" s="29">
        <v>6443.85</v>
      </c>
      <c r="G41" s="29">
        <v>1478.95</v>
      </c>
      <c r="H41" s="29">
        <v>1162.99</v>
      </c>
      <c r="I41" s="30">
        <v>2641.94</v>
      </c>
    </row>
    <row r="42" spans="2:9" x14ac:dyDescent="0.35">
      <c r="B42" s="8">
        <v>2021</v>
      </c>
      <c r="C42" s="4" t="s">
        <v>43</v>
      </c>
      <c r="D42" s="29">
        <v>2588.14</v>
      </c>
      <c r="E42" s="29">
        <v>2436.2399999999998</v>
      </c>
      <c r="F42" s="29">
        <v>5024.3900000000003</v>
      </c>
      <c r="G42" s="29">
        <v>1135.49</v>
      </c>
      <c r="H42" s="29">
        <v>947.56</v>
      </c>
      <c r="I42" s="30">
        <v>2083.0500000000002</v>
      </c>
    </row>
    <row r="43" spans="2:9" x14ac:dyDescent="0.35">
      <c r="B43" s="8">
        <v>2021</v>
      </c>
      <c r="C43" s="4" t="s">
        <v>44</v>
      </c>
      <c r="D43" s="29">
        <v>2668.32</v>
      </c>
      <c r="E43" s="29">
        <v>3530.94</v>
      </c>
      <c r="F43" s="29">
        <v>6199.26</v>
      </c>
      <c r="G43" s="29">
        <v>1170.6600000000001</v>
      </c>
      <c r="H43" s="29">
        <v>1373.33</v>
      </c>
      <c r="I43" s="30">
        <v>2544</v>
      </c>
    </row>
    <row r="44" spans="2:9" x14ac:dyDescent="0.35">
      <c r="B44" s="8">
        <v>2021</v>
      </c>
      <c r="C44" s="4" t="s">
        <v>45</v>
      </c>
      <c r="D44" s="29">
        <v>2794.21</v>
      </c>
      <c r="E44" s="29">
        <v>3281.55</v>
      </c>
      <c r="F44" s="29">
        <v>6075.76</v>
      </c>
      <c r="G44" s="29">
        <v>1269.49</v>
      </c>
      <c r="H44" s="29">
        <v>1317.33</v>
      </c>
      <c r="I44" s="30">
        <v>2586.8200000000002</v>
      </c>
    </row>
    <row r="45" spans="2:9" x14ac:dyDescent="0.35">
      <c r="B45" s="8">
        <v>2021</v>
      </c>
      <c r="C45" s="4" t="s">
        <v>46</v>
      </c>
      <c r="D45" s="29">
        <v>2769.65</v>
      </c>
      <c r="E45" s="29">
        <v>2697.1</v>
      </c>
      <c r="F45" s="29">
        <v>5466.75</v>
      </c>
      <c r="G45" s="29">
        <v>1333.64</v>
      </c>
      <c r="H45" s="29">
        <v>1089.7</v>
      </c>
      <c r="I45" s="30">
        <v>2423.34</v>
      </c>
    </row>
    <row r="46" spans="2:9" x14ac:dyDescent="0.35">
      <c r="B46" s="8">
        <v>2021</v>
      </c>
      <c r="C46" s="4" t="s">
        <v>47</v>
      </c>
      <c r="D46" s="29">
        <v>2933.98</v>
      </c>
      <c r="E46" s="29">
        <v>3163.23</v>
      </c>
      <c r="F46" s="29">
        <v>6097.21</v>
      </c>
      <c r="G46" s="29">
        <v>1332.99</v>
      </c>
      <c r="H46" s="29">
        <v>1269.83</v>
      </c>
      <c r="I46" s="30">
        <v>2602.83</v>
      </c>
    </row>
    <row r="47" spans="2:9" x14ac:dyDescent="0.35">
      <c r="B47" s="8">
        <v>2021</v>
      </c>
      <c r="C47" s="4" t="s">
        <v>48</v>
      </c>
      <c r="D47" s="29">
        <v>2960.45</v>
      </c>
      <c r="E47" s="29">
        <v>3328.86</v>
      </c>
      <c r="F47" s="29">
        <v>6289.3</v>
      </c>
      <c r="G47" s="29">
        <v>1345.02</v>
      </c>
      <c r="H47" s="29">
        <v>1336.32</v>
      </c>
      <c r="I47" s="30">
        <v>2681.34</v>
      </c>
    </row>
    <row r="48" spans="2:9" x14ac:dyDescent="0.35">
      <c r="B48" s="8">
        <v>2021</v>
      </c>
      <c r="C48" s="4" t="s">
        <v>49</v>
      </c>
      <c r="D48" s="29">
        <v>3359.1</v>
      </c>
      <c r="E48" s="29">
        <v>2918.86</v>
      </c>
      <c r="F48" s="29">
        <v>6277.96</v>
      </c>
      <c r="G48" s="29">
        <v>1440.43</v>
      </c>
      <c r="H48" s="29">
        <v>1133.46</v>
      </c>
      <c r="I48" s="30">
        <v>2573.88</v>
      </c>
    </row>
    <row r="49" spans="2:9" x14ac:dyDescent="0.35">
      <c r="B49" s="8">
        <v>2021</v>
      </c>
      <c r="C49" s="4" t="s">
        <v>50</v>
      </c>
      <c r="D49" s="29">
        <v>3021.62</v>
      </c>
      <c r="E49" s="29">
        <v>2751.65</v>
      </c>
      <c r="F49" s="29">
        <v>5773.27</v>
      </c>
      <c r="G49" s="29">
        <v>1325.67</v>
      </c>
      <c r="H49" s="29">
        <v>1070.23</v>
      </c>
      <c r="I49" s="30">
        <v>2395.9</v>
      </c>
    </row>
    <row r="50" spans="2:9" x14ac:dyDescent="0.35">
      <c r="B50" s="8">
        <v>2021</v>
      </c>
      <c r="C50" s="4" t="s">
        <v>51</v>
      </c>
      <c r="D50" s="29">
        <v>3104.31</v>
      </c>
      <c r="E50" s="29">
        <v>2903.58</v>
      </c>
      <c r="F50" s="29">
        <v>6007.89</v>
      </c>
      <c r="G50" s="29">
        <v>1410.38</v>
      </c>
      <c r="H50" s="29">
        <v>1165.5999999999999</v>
      </c>
      <c r="I50" s="30">
        <v>2575.98</v>
      </c>
    </row>
    <row r="51" spans="2:9" x14ac:dyDescent="0.35">
      <c r="B51" s="8">
        <v>2021</v>
      </c>
      <c r="C51" s="4" t="s">
        <v>52</v>
      </c>
      <c r="D51" s="29">
        <v>3718.09</v>
      </c>
      <c r="E51" s="29">
        <v>3245.3</v>
      </c>
      <c r="F51" s="29">
        <v>6963.39</v>
      </c>
      <c r="G51" s="29">
        <v>1594.37</v>
      </c>
      <c r="H51" s="29">
        <v>1260.22</v>
      </c>
      <c r="I51" s="30">
        <v>2854.58</v>
      </c>
    </row>
    <row r="52" spans="2:9" x14ac:dyDescent="0.35">
      <c r="B52" s="8">
        <v>2021</v>
      </c>
      <c r="C52" s="4" t="s">
        <v>53</v>
      </c>
      <c r="D52" s="29">
        <v>2548.13</v>
      </c>
      <c r="E52" s="29">
        <v>2320.16</v>
      </c>
      <c r="F52" s="29">
        <v>4868.29</v>
      </c>
      <c r="G52" s="29">
        <v>1157.69</v>
      </c>
      <c r="H52" s="29">
        <v>931.4</v>
      </c>
      <c r="I52" s="30">
        <v>2089.09</v>
      </c>
    </row>
    <row r="53" spans="2:9" x14ac:dyDescent="0.35">
      <c r="B53" s="8">
        <v>2021</v>
      </c>
      <c r="C53" s="4" t="s">
        <v>54</v>
      </c>
      <c r="D53" s="29">
        <v>2708.34</v>
      </c>
      <c r="E53" s="29">
        <v>2416.44</v>
      </c>
      <c r="F53" s="29">
        <v>5124.79</v>
      </c>
      <c r="G53" s="29">
        <v>1304.1199999999999</v>
      </c>
      <c r="H53" s="29">
        <v>976.31</v>
      </c>
      <c r="I53" s="30">
        <v>2280.4299999999998</v>
      </c>
    </row>
    <row r="54" spans="2:9" x14ac:dyDescent="0.35">
      <c r="B54" s="8">
        <v>2021</v>
      </c>
      <c r="C54" s="4" t="s">
        <v>55</v>
      </c>
      <c r="D54" s="29">
        <v>3388.14</v>
      </c>
      <c r="E54" s="29">
        <v>3508.23</v>
      </c>
      <c r="F54" s="29">
        <v>6896.37</v>
      </c>
      <c r="G54" s="29">
        <v>1452.88</v>
      </c>
      <c r="H54" s="29">
        <v>1362.32</v>
      </c>
      <c r="I54" s="30">
        <v>2815.2</v>
      </c>
    </row>
    <row r="55" spans="2:9" x14ac:dyDescent="0.35">
      <c r="B55" s="8">
        <v>2022</v>
      </c>
      <c r="C55" s="4" t="s">
        <v>5</v>
      </c>
      <c r="D55" s="29">
        <v>2946.94</v>
      </c>
      <c r="E55" s="29">
        <v>2914.34</v>
      </c>
      <c r="F55" s="29">
        <v>5861.28</v>
      </c>
      <c r="G55" s="29">
        <v>1202.0999999999999</v>
      </c>
      <c r="H55" s="29">
        <v>1085.56</v>
      </c>
      <c r="I55" s="30">
        <v>2287.66</v>
      </c>
    </row>
    <row r="56" spans="2:9" x14ac:dyDescent="0.35">
      <c r="B56" s="8">
        <v>2022</v>
      </c>
      <c r="C56" s="4" t="s">
        <v>6</v>
      </c>
      <c r="D56" s="29">
        <v>3991.09</v>
      </c>
      <c r="E56" s="29">
        <v>3794.61</v>
      </c>
      <c r="F56" s="29">
        <v>7785.7</v>
      </c>
      <c r="G56" s="29">
        <v>1536.24</v>
      </c>
      <c r="H56" s="29">
        <v>1373.47</v>
      </c>
      <c r="I56" s="30">
        <v>2909.71</v>
      </c>
    </row>
    <row r="57" spans="2:9" x14ac:dyDescent="0.35">
      <c r="B57" s="8">
        <v>2022</v>
      </c>
      <c r="C57" s="4" t="s">
        <v>7</v>
      </c>
      <c r="D57" s="29">
        <v>3532.55</v>
      </c>
      <c r="E57" s="29">
        <v>3669.48</v>
      </c>
      <c r="F57" s="29">
        <v>7202.04</v>
      </c>
      <c r="G57" s="29">
        <v>1359.74</v>
      </c>
      <c r="H57" s="29">
        <v>1328.18</v>
      </c>
      <c r="I57" s="30">
        <v>2687.92</v>
      </c>
    </row>
    <row r="58" spans="2:9" x14ac:dyDescent="0.35">
      <c r="B58" s="8">
        <v>2022</v>
      </c>
      <c r="C58" s="4" t="s">
        <v>8</v>
      </c>
      <c r="D58" s="29">
        <v>3182.43</v>
      </c>
      <c r="E58" s="29">
        <v>2961.29</v>
      </c>
      <c r="F58" s="29">
        <v>6143.72</v>
      </c>
      <c r="G58" s="29">
        <v>1298.1600000000001</v>
      </c>
      <c r="H58" s="29">
        <v>1103.05</v>
      </c>
      <c r="I58" s="30">
        <v>2401.21</v>
      </c>
    </row>
    <row r="59" spans="2:9" x14ac:dyDescent="0.35">
      <c r="B59" s="8">
        <v>2022</v>
      </c>
      <c r="C59" s="4" t="s">
        <v>9</v>
      </c>
      <c r="D59" s="29">
        <v>3356.17</v>
      </c>
      <c r="E59" s="29">
        <v>4339.72</v>
      </c>
      <c r="F59" s="29">
        <v>7695.89</v>
      </c>
      <c r="G59" s="29">
        <v>1291.8399999999999</v>
      </c>
      <c r="H59" s="29">
        <v>1570.78</v>
      </c>
      <c r="I59" s="30">
        <v>2862.62</v>
      </c>
    </row>
    <row r="60" spans="2:9" x14ac:dyDescent="0.35">
      <c r="B60" s="8">
        <v>2022</v>
      </c>
      <c r="C60" s="4" t="s">
        <v>10</v>
      </c>
      <c r="D60" s="29">
        <v>3806.22</v>
      </c>
      <c r="E60" s="29">
        <v>4353.24</v>
      </c>
      <c r="F60" s="29">
        <v>8159.46</v>
      </c>
      <c r="G60" s="29">
        <v>1465.08</v>
      </c>
      <c r="H60" s="29">
        <v>1575.67</v>
      </c>
      <c r="I60" s="30">
        <v>3040.75</v>
      </c>
    </row>
    <row r="61" spans="2:9" x14ac:dyDescent="0.35">
      <c r="B61" s="8">
        <v>2022</v>
      </c>
      <c r="C61" s="4" t="s">
        <v>11</v>
      </c>
      <c r="D61" s="29">
        <v>2865.38</v>
      </c>
      <c r="E61" s="29">
        <v>3596.16</v>
      </c>
      <c r="F61" s="29">
        <v>6461.55</v>
      </c>
      <c r="G61" s="29">
        <v>1141.57</v>
      </c>
      <c r="H61" s="29">
        <v>1308.58</v>
      </c>
      <c r="I61" s="30">
        <v>2450.15</v>
      </c>
    </row>
    <row r="62" spans="2:9" x14ac:dyDescent="0.35">
      <c r="B62" s="8">
        <v>2022</v>
      </c>
      <c r="C62" s="4" t="s">
        <v>12</v>
      </c>
      <c r="D62" s="29">
        <v>2885.56</v>
      </c>
      <c r="E62" s="29">
        <v>3583.85</v>
      </c>
      <c r="F62" s="29">
        <v>6469.41</v>
      </c>
      <c r="G62" s="29">
        <v>1177.06</v>
      </c>
      <c r="H62" s="29">
        <v>1334.95</v>
      </c>
      <c r="I62" s="30">
        <v>2512.0100000000002</v>
      </c>
    </row>
    <row r="63" spans="2:9" x14ac:dyDescent="0.35">
      <c r="B63" s="8">
        <v>2022</v>
      </c>
      <c r="C63" s="4" t="s">
        <v>13</v>
      </c>
      <c r="D63" s="29">
        <v>2686.51</v>
      </c>
      <c r="E63" s="29">
        <v>7289.52</v>
      </c>
      <c r="F63" s="29">
        <v>9976.0300000000007</v>
      </c>
      <c r="G63" s="29">
        <v>1095.8599999999999</v>
      </c>
      <c r="H63" s="29">
        <v>2715.27</v>
      </c>
      <c r="I63" s="30">
        <v>3811.13</v>
      </c>
    </row>
    <row r="64" spans="2:9" x14ac:dyDescent="0.35">
      <c r="B64" s="8">
        <v>2022</v>
      </c>
      <c r="C64" s="4" t="s">
        <v>14</v>
      </c>
      <c r="D64" s="29">
        <v>3178.9</v>
      </c>
      <c r="E64" s="29">
        <v>4135.07</v>
      </c>
      <c r="F64" s="29">
        <v>7313.97</v>
      </c>
      <c r="G64" s="29">
        <v>1296.72</v>
      </c>
      <c r="H64" s="29">
        <v>1540.27</v>
      </c>
      <c r="I64" s="30">
        <v>2836.99</v>
      </c>
    </row>
    <row r="65" spans="2:9" x14ac:dyDescent="0.35">
      <c r="B65" s="8">
        <v>2022</v>
      </c>
      <c r="C65" s="4" t="s">
        <v>15</v>
      </c>
      <c r="D65" s="29">
        <v>3173.38</v>
      </c>
      <c r="E65" s="29">
        <v>3434.61</v>
      </c>
      <c r="F65" s="29">
        <v>6607.99</v>
      </c>
      <c r="G65" s="29">
        <v>1294.46</v>
      </c>
      <c r="H65" s="29">
        <v>1279.3599999999999</v>
      </c>
      <c r="I65" s="30">
        <v>2573.8200000000002</v>
      </c>
    </row>
    <row r="66" spans="2:9" x14ac:dyDescent="0.35">
      <c r="B66" s="8">
        <v>2022</v>
      </c>
      <c r="C66" s="4" t="s">
        <v>16</v>
      </c>
      <c r="D66" s="29">
        <v>3578.78</v>
      </c>
      <c r="E66" s="29">
        <v>6394.2</v>
      </c>
      <c r="F66" s="29">
        <v>9972.98</v>
      </c>
      <c r="G66" s="29">
        <v>1377.53</v>
      </c>
      <c r="H66" s="29">
        <v>2314.4</v>
      </c>
      <c r="I66" s="30">
        <v>3691.93</v>
      </c>
    </row>
    <row r="67" spans="2:9" x14ac:dyDescent="0.35">
      <c r="B67" s="8">
        <v>2022</v>
      </c>
      <c r="C67" s="4" t="s">
        <v>17</v>
      </c>
      <c r="D67" s="29">
        <v>3693.91</v>
      </c>
      <c r="E67" s="29">
        <v>3165.35</v>
      </c>
      <c r="F67" s="29">
        <v>6859.26</v>
      </c>
      <c r="G67" s="29">
        <v>1421.85</v>
      </c>
      <c r="H67" s="29">
        <v>1145.71</v>
      </c>
      <c r="I67" s="30">
        <v>2567.56</v>
      </c>
    </row>
    <row r="68" spans="2:9" x14ac:dyDescent="0.35">
      <c r="B68" s="8">
        <v>2022</v>
      </c>
      <c r="C68" s="4" t="s">
        <v>18</v>
      </c>
      <c r="D68" s="29">
        <v>2568.64</v>
      </c>
      <c r="E68" s="29">
        <v>3414.26</v>
      </c>
      <c r="F68" s="29">
        <v>5982.9</v>
      </c>
      <c r="G68" s="29">
        <v>1095.94</v>
      </c>
      <c r="H68" s="29">
        <v>1268.6600000000001</v>
      </c>
      <c r="I68" s="30">
        <v>2364.6</v>
      </c>
    </row>
    <row r="69" spans="2:9" x14ac:dyDescent="0.35">
      <c r="B69" s="8">
        <v>2022</v>
      </c>
      <c r="C69" s="4" t="s">
        <v>19</v>
      </c>
      <c r="D69" s="29">
        <v>2711.06</v>
      </c>
      <c r="E69" s="29">
        <v>3049</v>
      </c>
      <c r="F69" s="29">
        <v>5760.06</v>
      </c>
      <c r="G69" s="29">
        <v>1156.71</v>
      </c>
      <c r="H69" s="29">
        <v>1132.94</v>
      </c>
      <c r="I69" s="30">
        <v>2289.65</v>
      </c>
    </row>
    <row r="70" spans="2:9" x14ac:dyDescent="0.35">
      <c r="B70" s="8">
        <v>2022</v>
      </c>
      <c r="C70" s="4" t="s">
        <v>20</v>
      </c>
      <c r="D70" s="29">
        <v>3520.7</v>
      </c>
      <c r="E70" s="29">
        <v>2780</v>
      </c>
      <c r="F70" s="29">
        <v>6300.69</v>
      </c>
      <c r="G70" s="29">
        <v>1502.15</v>
      </c>
      <c r="H70" s="29">
        <v>1032.98</v>
      </c>
      <c r="I70" s="30">
        <v>2535.14</v>
      </c>
    </row>
    <row r="71" spans="2:9" x14ac:dyDescent="0.35">
      <c r="B71" s="8">
        <v>2022</v>
      </c>
      <c r="C71" s="4" t="s">
        <v>21</v>
      </c>
      <c r="D71" s="29">
        <v>3282.84</v>
      </c>
      <c r="E71" s="29">
        <v>2987.46</v>
      </c>
      <c r="F71" s="29">
        <v>6270.3</v>
      </c>
      <c r="G71" s="29">
        <v>1400.67</v>
      </c>
      <c r="H71" s="29">
        <v>1110.07</v>
      </c>
      <c r="I71" s="30">
        <v>2510.7399999999998</v>
      </c>
    </row>
    <row r="72" spans="2:9" x14ac:dyDescent="0.35">
      <c r="B72" s="8">
        <v>2022</v>
      </c>
      <c r="C72" s="4" t="s">
        <v>22</v>
      </c>
      <c r="D72" s="29">
        <v>2981.62</v>
      </c>
      <c r="E72" s="29">
        <v>3031.68</v>
      </c>
      <c r="F72" s="29">
        <v>6013.3</v>
      </c>
      <c r="G72" s="29">
        <v>1216.24</v>
      </c>
      <c r="H72" s="29">
        <v>1129.27</v>
      </c>
      <c r="I72" s="30">
        <v>2345.5100000000002</v>
      </c>
    </row>
    <row r="73" spans="2:9" x14ac:dyDescent="0.35">
      <c r="B73" s="8">
        <v>2022</v>
      </c>
      <c r="C73" s="4" t="s">
        <v>23</v>
      </c>
      <c r="D73" s="29">
        <v>3214.35</v>
      </c>
      <c r="E73" s="29">
        <v>3481.67</v>
      </c>
      <c r="F73" s="29">
        <v>6696.02</v>
      </c>
      <c r="G73" s="29">
        <v>1311.17</v>
      </c>
      <c r="H73" s="29">
        <v>1296.8900000000001</v>
      </c>
      <c r="I73" s="30">
        <v>2608.06</v>
      </c>
    </row>
    <row r="74" spans="2:9" x14ac:dyDescent="0.35">
      <c r="B74" s="8">
        <v>2022</v>
      </c>
      <c r="C74" s="4" t="s">
        <v>24</v>
      </c>
      <c r="D74" s="29">
        <v>4263.97</v>
      </c>
      <c r="E74" s="29">
        <v>3903.94</v>
      </c>
      <c r="F74" s="29">
        <v>8167.91</v>
      </c>
      <c r="G74" s="29">
        <v>1698.77</v>
      </c>
      <c r="H74" s="29">
        <v>1420.58</v>
      </c>
      <c r="I74" s="30">
        <v>3119.35</v>
      </c>
    </row>
    <row r="75" spans="2:9" x14ac:dyDescent="0.35">
      <c r="B75" s="8">
        <v>2022</v>
      </c>
      <c r="C75" s="4" t="s">
        <v>25</v>
      </c>
      <c r="D75" s="29">
        <v>2926.82</v>
      </c>
      <c r="E75" s="29">
        <v>3374.88</v>
      </c>
      <c r="F75" s="29">
        <v>6301.7</v>
      </c>
      <c r="G75" s="29">
        <v>1193.8900000000001</v>
      </c>
      <c r="H75" s="29">
        <v>1257.1099999999999</v>
      </c>
      <c r="I75" s="30">
        <v>2451</v>
      </c>
    </row>
    <row r="76" spans="2:9" x14ac:dyDescent="0.35">
      <c r="B76" s="8">
        <v>2022</v>
      </c>
      <c r="C76" s="4" t="s">
        <v>26</v>
      </c>
      <c r="D76" s="29">
        <v>2904.69</v>
      </c>
      <c r="E76" s="29">
        <v>4100.1499999999996</v>
      </c>
      <c r="F76" s="29">
        <v>7004.84</v>
      </c>
      <c r="G76" s="29">
        <v>1157.23</v>
      </c>
      <c r="H76" s="29">
        <v>1491.98</v>
      </c>
      <c r="I76" s="30">
        <v>2649.21</v>
      </c>
    </row>
    <row r="77" spans="2:9" x14ac:dyDescent="0.35">
      <c r="B77" s="8">
        <v>2022</v>
      </c>
      <c r="C77" s="4" t="s">
        <v>27</v>
      </c>
      <c r="D77" s="29">
        <v>2834</v>
      </c>
      <c r="E77" s="29">
        <v>2706.04</v>
      </c>
      <c r="F77" s="29">
        <v>5540.03</v>
      </c>
      <c r="G77" s="29">
        <v>1209.1600000000001</v>
      </c>
      <c r="H77" s="29">
        <v>1005.5</v>
      </c>
      <c r="I77" s="30">
        <v>2214.66</v>
      </c>
    </row>
    <row r="78" spans="2:9" x14ac:dyDescent="0.35">
      <c r="B78" s="8">
        <v>2022</v>
      </c>
      <c r="C78" s="4" t="s">
        <v>28</v>
      </c>
      <c r="D78" s="29">
        <v>2766.54</v>
      </c>
      <c r="E78" s="29">
        <v>3120.2</v>
      </c>
      <c r="F78" s="29">
        <v>5886.74</v>
      </c>
      <c r="G78" s="29">
        <v>1180.3800000000001</v>
      </c>
      <c r="H78" s="29">
        <v>1159.4000000000001</v>
      </c>
      <c r="I78" s="30">
        <v>2339.7800000000002</v>
      </c>
    </row>
    <row r="79" spans="2:9" x14ac:dyDescent="0.35">
      <c r="B79" s="8">
        <v>2022</v>
      </c>
      <c r="C79" s="4" t="s">
        <v>29</v>
      </c>
      <c r="D79" s="29">
        <v>3037.59</v>
      </c>
      <c r="E79" s="29">
        <v>2995.92</v>
      </c>
      <c r="F79" s="29">
        <v>6033.52</v>
      </c>
      <c r="G79" s="29">
        <v>1239.07</v>
      </c>
      <c r="H79" s="29">
        <v>1115.95</v>
      </c>
      <c r="I79" s="30">
        <v>2355.0300000000002</v>
      </c>
    </row>
    <row r="80" spans="2:9" x14ac:dyDescent="0.35">
      <c r="B80" s="8">
        <v>2022</v>
      </c>
      <c r="C80" s="4" t="s">
        <v>30</v>
      </c>
      <c r="D80" s="29">
        <v>2968.01</v>
      </c>
      <c r="E80" s="29">
        <v>3226.62</v>
      </c>
      <c r="F80" s="29">
        <v>6194.63</v>
      </c>
      <c r="G80" s="29">
        <v>1266.3399999999999</v>
      </c>
      <c r="H80" s="29">
        <v>1198.94</v>
      </c>
      <c r="I80" s="30">
        <v>2465.2800000000002</v>
      </c>
    </row>
    <row r="81" spans="2:9" x14ac:dyDescent="0.35">
      <c r="B81" s="8">
        <v>2022</v>
      </c>
      <c r="C81" s="4" t="s">
        <v>31</v>
      </c>
      <c r="D81" s="29">
        <v>3792.94</v>
      </c>
      <c r="E81" s="29">
        <v>3617.96</v>
      </c>
      <c r="F81" s="29">
        <v>7410.9</v>
      </c>
      <c r="G81" s="29">
        <v>1459.96</v>
      </c>
      <c r="H81" s="29">
        <v>1309.53</v>
      </c>
      <c r="I81" s="30">
        <v>2769.5</v>
      </c>
    </row>
    <row r="82" spans="2:9" x14ac:dyDescent="0.35">
      <c r="B82" s="8">
        <v>2022</v>
      </c>
      <c r="C82" s="4" t="s">
        <v>32</v>
      </c>
      <c r="D82" s="29">
        <v>3362.38</v>
      </c>
      <c r="E82" s="29">
        <v>3151.47</v>
      </c>
      <c r="F82" s="29">
        <v>6513.85</v>
      </c>
      <c r="G82" s="29">
        <v>1434.61</v>
      </c>
      <c r="H82" s="29">
        <v>1171.01</v>
      </c>
      <c r="I82" s="30">
        <v>2605.62</v>
      </c>
    </row>
    <row r="83" spans="2:9" x14ac:dyDescent="0.35">
      <c r="B83" s="8">
        <v>2022</v>
      </c>
      <c r="C83" s="4" t="s">
        <v>33</v>
      </c>
      <c r="D83" s="29">
        <v>3546.38</v>
      </c>
      <c r="E83" s="29">
        <v>6703.45</v>
      </c>
      <c r="F83" s="29">
        <v>10249.82</v>
      </c>
      <c r="G83" s="29">
        <v>1365.06</v>
      </c>
      <c r="H83" s="29">
        <v>2426.33</v>
      </c>
      <c r="I83" s="30">
        <v>3791.39</v>
      </c>
    </row>
    <row r="84" spans="2:9" x14ac:dyDescent="0.35">
      <c r="B84" s="8">
        <v>2022</v>
      </c>
      <c r="C84" s="4" t="s">
        <v>34</v>
      </c>
      <c r="D84" s="29">
        <v>4185.07</v>
      </c>
      <c r="E84" s="29">
        <v>4181.18</v>
      </c>
      <c r="F84" s="29">
        <v>8366.25</v>
      </c>
      <c r="G84" s="29">
        <v>1667.34</v>
      </c>
      <c r="H84" s="29">
        <v>1521.46</v>
      </c>
      <c r="I84" s="30">
        <v>3188.8</v>
      </c>
    </row>
    <row r="85" spans="2:9" x14ac:dyDescent="0.35">
      <c r="B85" s="8">
        <v>2022</v>
      </c>
      <c r="C85" s="4" t="s">
        <v>35</v>
      </c>
      <c r="D85" s="29">
        <v>2614.7399999999998</v>
      </c>
      <c r="E85" s="29">
        <v>3440.86</v>
      </c>
      <c r="F85" s="29">
        <v>6055.6</v>
      </c>
      <c r="G85" s="29">
        <v>1041.72</v>
      </c>
      <c r="H85" s="29">
        <v>1252.07</v>
      </c>
      <c r="I85" s="30">
        <v>2293.79</v>
      </c>
    </row>
    <row r="86" spans="2:9" x14ac:dyDescent="0.35">
      <c r="B86" s="8">
        <v>2022</v>
      </c>
      <c r="C86" s="4" t="s">
        <v>36</v>
      </c>
      <c r="D86" s="29">
        <v>3319.9</v>
      </c>
      <c r="E86" s="29">
        <v>3477.46</v>
      </c>
      <c r="F86" s="29">
        <v>6797.36</v>
      </c>
      <c r="G86" s="29">
        <v>1277.8800000000001</v>
      </c>
      <c r="H86" s="29">
        <v>1258.68</v>
      </c>
      <c r="I86" s="30">
        <v>2536.56</v>
      </c>
    </row>
    <row r="87" spans="2:9" x14ac:dyDescent="0.35">
      <c r="B87" s="8">
        <v>2022</v>
      </c>
      <c r="C87" s="4" t="s">
        <v>37</v>
      </c>
      <c r="D87" s="29">
        <v>2663.28</v>
      </c>
      <c r="E87" s="29">
        <v>3766.5</v>
      </c>
      <c r="F87" s="29">
        <v>6429.77</v>
      </c>
      <c r="G87" s="29">
        <v>1061.05</v>
      </c>
      <c r="H87" s="29">
        <v>1370.57</v>
      </c>
      <c r="I87" s="30">
        <v>2431.62</v>
      </c>
    </row>
    <row r="88" spans="2:9" x14ac:dyDescent="0.35">
      <c r="B88" s="8">
        <v>2022</v>
      </c>
      <c r="C88" s="4" t="s">
        <v>38</v>
      </c>
      <c r="D88" s="29">
        <v>3211.96</v>
      </c>
      <c r="E88" s="29">
        <v>3421.32</v>
      </c>
      <c r="F88" s="29">
        <v>6633.28</v>
      </c>
      <c r="G88" s="29">
        <v>1310.2</v>
      </c>
      <c r="H88" s="29">
        <v>1274.4100000000001</v>
      </c>
      <c r="I88" s="30">
        <v>2584.61</v>
      </c>
    </row>
    <row r="89" spans="2:9" x14ac:dyDescent="0.35">
      <c r="B89" s="8">
        <v>2022</v>
      </c>
      <c r="C89" s="4" t="s">
        <v>39</v>
      </c>
      <c r="D89" s="29">
        <v>3074.26</v>
      </c>
      <c r="E89" s="29">
        <v>3062.21</v>
      </c>
      <c r="F89" s="29">
        <v>6136.47</v>
      </c>
      <c r="G89" s="29">
        <v>1311.67</v>
      </c>
      <c r="H89" s="29">
        <v>1137.8499999999999</v>
      </c>
      <c r="I89" s="30">
        <v>2449.52</v>
      </c>
    </row>
    <row r="90" spans="2:9" x14ac:dyDescent="0.35">
      <c r="B90" s="8">
        <v>2022</v>
      </c>
      <c r="C90" s="4" t="s">
        <v>40</v>
      </c>
      <c r="D90" s="29">
        <v>2875.3</v>
      </c>
      <c r="E90" s="29">
        <v>3238.31</v>
      </c>
      <c r="F90" s="29">
        <v>6113.61</v>
      </c>
      <c r="G90" s="29">
        <v>1226.78</v>
      </c>
      <c r="H90" s="29">
        <v>1203.28</v>
      </c>
      <c r="I90" s="30">
        <v>2430.0700000000002</v>
      </c>
    </row>
    <row r="91" spans="2:9" x14ac:dyDescent="0.35">
      <c r="B91" s="8">
        <v>2022</v>
      </c>
      <c r="C91" s="4" t="s">
        <v>41</v>
      </c>
      <c r="D91" s="29">
        <v>2887.5</v>
      </c>
      <c r="E91" s="29">
        <v>3172.44</v>
      </c>
      <c r="F91" s="29">
        <v>6059.94</v>
      </c>
      <c r="G91" s="29">
        <v>1177.8499999999999</v>
      </c>
      <c r="H91" s="29">
        <v>1181.7</v>
      </c>
      <c r="I91" s="30">
        <v>2359.5500000000002</v>
      </c>
    </row>
    <row r="92" spans="2:9" x14ac:dyDescent="0.35">
      <c r="B92" s="8">
        <v>2022</v>
      </c>
      <c r="C92" s="4" t="s">
        <v>42</v>
      </c>
      <c r="D92" s="29">
        <v>3793.72</v>
      </c>
      <c r="E92" s="29">
        <v>3452.55</v>
      </c>
      <c r="F92" s="29">
        <v>7246.27</v>
      </c>
      <c r="G92" s="29">
        <v>1460.27</v>
      </c>
      <c r="H92" s="29">
        <v>1249.6600000000001</v>
      </c>
      <c r="I92" s="30">
        <v>2709.93</v>
      </c>
    </row>
    <row r="93" spans="2:9" x14ac:dyDescent="0.35">
      <c r="B93" s="8">
        <v>2022</v>
      </c>
      <c r="C93" s="4" t="s">
        <v>43</v>
      </c>
      <c r="D93" s="29">
        <v>2858.96</v>
      </c>
      <c r="E93" s="29">
        <v>2868.28</v>
      </c>
      <c r="F93" s="29">
        <v>5727.23</v>
      </c>
      <c r="G93" s="29">
        <v>1139.01</v>
      </c>
      <c r="H93" s="29">
        <v>1043.72</v>
      </c>
      <c r="I93" s="30">
        <v>2182.73</v>
      </c>
    </row>
    <row r="94" spans="2:9" x14ac:dyDescent="0.35">
      <c r="B94" s="8">
        <v>2022</v>
      </c>
      <c r="C94" s="4" t="s">
        <v>44</v>
      </c>
      <c r="D94" s="29">
        <v>3019.56</v>
      </c>
      <c r="E94" s="29">
        <v>4255.83</v>
      </c>
      <c r="F94" s="29">
        <v>7275.39</v>
      </c>
      <c r="G94" s="29">
        <v>1203</v>
      </c>
      <c r="H94" s="29">
        <v>1548.62</v>
      </c>
      <c r="I94" s="30">
        <v>2751.62</v>
      </c>
    </row>
    <row r="95" spans="2:9" x14ac:dyDescent="0.35">
      <c r="B95" s="8">
        <v>2022</v>
      </c>
      <c r="C95" s="4" t="s">
        <v>45</v>
      </c>
      <c r="D95" s="29">
        <v>2990.35</v>
      </c>
      <c r="E95" s="29">
        <v>3704.53</v>
      </c>
      <c r="F95" s="29">
        <v>6694.88</v>
      </c>
      <c r="G95" s="29">
        <v>1219.8</v>
      </c>
      <c r="H95" s="29">
        <v>1379.9</v>
      </c>
      <c r="I95" s="30">
        <v>2599.6999999999998</v>
      </c>
    </row>
    <row r="96" spans="2:9" x14ac:dyDescent="0.35">
      <c r="B96" s="8">
        <v>2022</v>
      </c>
      <c r="C96" s="4" t="s">
        <v>46</v>
      </c>
      <c r="D96" s="29">
        <v>3087.64</v>
      </c>
      <c r="E96" s="29">
        <v>3196.11</v>
      </c>
      <c r="F96" s="29">
        <v>6283.75</v>
      </c>
      <c r="G96" s="29">
        <v>1317.38</v>
      </c>
      <c r="H96" s="29">
        <v>1187.5999999999999</v>
      </c>
      <c r="I96" s="30">
        <v>2504.98</v>
      </c>
    </row>
    <row r="97" spans="2:9" x14ac:dyDescent="0.35">
      <c r="B97" s="8">
        <v>2022</v>
      </c>
      <c r="C97" s="4" t="s">
        <v>47</v>
      </c>
      <c r="D97" s="29">
        <v>3130.84</v>
      </c>
      <c r="E97" s="29">
        <v>3561</v>
      </c>
      <c r="F97" s="29">
        <v>6691.84</v>
      </c>
      <c r="G97" s="29">
        <v>1277.1099999999999</v>
      </c>
      <c r="H97" s="29">
        <v>1326.44</v>
      </c>
      <c r="I97" s="30">
        <v>2603.5500000000002</v>
      </c>
    </row>
    <row r="98" spans="2:9" x14ac:dyDescent="0.35">
      <c r="B98" s="8">
        <v>2022</v>
      </c>
      <c r="C98" s="4" t="s">
        <v>48</v>
      </c>
      <c r="D98" s="29">
        <v>3231.62</v>
      </c>
      <c r="E98" s="29">
        <v>3807.68</v>
      </c>
      <c r="F98" s="29">
        <v>7039.3</v>
      </c>
      <c r="G98" s="29">
        <v>1318.22</v>
      </c>
      <c r="H98" s="29">
        <v>1418.32</v>
      </c>
      <c r="I98" s="30">
        <v>2736.54</v>
      </c>
    </row>
    <row r="99" spans="2:9" x14ac:dyDescent="0.35">
      <c r="B99" s="8">
        <v>2022</v>
      </c>
      <c r="C99" s="4" t="s">
        <v>49</v>
      </c>
      <c r="D99" s="29">
        <v>3731.36</v>
      </c>
      <c r="E99" s="29">
        <v>3386.11</v>
      </c>
      <c r="F99" s="29">
        <v>7117.47</v>
      </c>
      <c r="G99" s="29">
        <v>1436.26</v>
      </c>
      <c r="H99" s="29">
        <v>1225.6099999999999</v>
      </c>
      <c r="I99" s="30">
        <v>2661.88</v>
      </c>
    </row>
    <row r="100" spans="2:9" x14ac:dyDescent="0.35">
      <c r="B100" s="8">
        <v>2022</v>
      </c>
      <c r="C100" s="4" t="s">
        <v>50</v>
      </c>
      <c r="D100" s="29">
        <v>3306.33</v>
      </c>
      <c r="E100" s="29">
        <v>3274.48</v>
      </c>
      <c r="F100" s="29">
        <v>6580.81</v>
      </c>
      <c r="G100" s="29">
        <v>1317.25</v>
      </c>
      <c r="H100" s="29">
        <v>1191.53</v>
      </c>
      <c r="I100" s="30">
        <v>2508.77</v>
      </c>
    </row>
    <row r="101" spans="2:9" x14ac:dyDescent="0.35">
      <c r="B101" s="8">
        <v>2022</v>
      </c>
      <c r="C101" s="4" t="s">
        <v>51</v>
      </c>
      <c r="D101" s="29">
        <v>3407.72</v>
      </c>
      <c r="E101" s="29">
        <v>3361.87</v>
      </c>
      <c r="F101" s="29">
        <v>6769.59</v>
      </c>
      <c r="G101" s="29">
        <v>1390.05</v>
      </c>
      <c r="H101" s="29">
        <v>1252.26</v>
      </c>
      <c r="I101" s="30">
        <v>2642.32</v>
      </c>
    </row>
    <row r="102" spans="2:9" x14ac:dyDescent="0.35">
      <c r="B102" s="8">
        <v>2022</v>
      </c>
      <c r="C102" s="4" t="s">
        <v>52</v>
      </c>
      <c r="D102" s="29">
        <v>4136.0200000000004</v>
      </c>
      <c r="E102" s="29">
        <v>3729.24</v>
      </c>
      <c r="F102" s="29">
        <v>7865.25</v>
      </c>
      <c r="G102" s="29">
        <v>1592.02</v>
      </c>
      <c r="H102" s="29">
        <v>1349.81</v>
      </c>
      <c r="I102" s="30">
        <v>2941.83</v>
      </c>
    </row>
    <row r="103" spans="2:9" x14ac:dyDescent="0.35">
      <c r="B103" s="8">
        <v>2022</v>
      </c>
      <c r="C103" s="4" t="s">
        <v>53</v>
      </c>
      <c r="D103" s="29">
        <v>2824.04</v>
      </c>
      <c r="E103" s="29">
        <v>2704.23</v>
      </c>
      <c r="F103" s="29">
        <v>5528.27</v>
      </c>
      <c r="G103" s="29">
        <v>1151.96</v>
      </c>
      <c r="H103" s="29">
        <v>1007.3</v>
      </c>
      <c r="I103" s="30">
        <v>2159.2600000000002</v>
      </c>
    </row>
    <row r="104" spans="2:9" x14ac:dyDescent="0.35">
      <c r="B104" s="8">
        <v>2022</v>
      </c>
      <c r="C104" s="4" t="s">
        <v>54</v>
      </c>
      <c r="D104" s="29">
        <v>2989.66</v>
      </c>
      <c r="E104" s="29">
        <v>2808.21</v>
      </c>
      <c r="F104" s="29">
        <v>5797.86</v>
      </c>
      <c r="G104" s="29">
        <v>1275.58</v>
      </c>
      <c r="H104" s="29">
        <v>1043.46</v>
      </c>
      <c r="I104" s="30">
        <v>2319.04</v>
      </c>
    </row>
    <row r="105" spans="2:9" ht="15" thickBot="1" x14ac:dyDescent="0.4">
      <c r="B105" s="9">
        <v>2022</v>
      </c>
      <c r="C105" s="5" t="s">
        <v>55</v>
      </c>
      <c r="D105" s="31">
        <v>3716.64</v>
      </c>
      <c r="E105" s="31">
        <v>4188.42</v>
      </c>
      <c r="F105" s="31">
        <v>7905.07</v>
      </c>
      <c r="G105" s="31">
        <v>1430.6</v>
      </c>
      <c r="H105" s="31">
        <v>1516.01</v>
      </c>
      <c r="I105" s="32">
        <v>2946.61</v>
      </c>
    </row>
  </sheetData>
  <sortState xmlns:xlrd2="http://schemas.microsoft.com/office/spreadsheetml/2017/richdata2" ref="B4:I105">
    <sortCondition ref="B3:B105"/>
  </sortState>
  <mergeCells count="1">
    <mergeCell ref="B2:I2"/>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61324-BE3B-4222-A25F-2172AF4C8CA1}">
  <dimension ref="B1:G9"/>
  <sheetViews>
    <sheetView workbookViewId="0">
      <selection activeCell="C6" sqref="C6:E6"/>
    </sheetView>
  </sheetViews>
  <sheetFormatPr defaultRowHeight="14.5" x14ac:dyDescent="0.35"/>
  <cols>
    <col min="2" max="2" width="18.81640625" customWidth="1"/>
  </cols>
  <sheetData>
    <row r="1" spans="2:7" ht="15" thickBot="1" x14ac:dyDescent="0.4"/>
    <row r="2" spans="2:7" ht="31" customHeight="1" thickBot="1" x14ac:dyDescent="0.4">
      <c r="B2" s="64" t="s">
        <v>90</v>
      </c>
      <c r="C2" s="65"/>
      <c r="D2" s="65"/>
      <c r="E2" s="65"/>
      <c r="F2" s="65"/>
      <c r="G2" s="66"/>
    </row>
    <row r="4" spans="2:7" ht="28.5" customHeight="1" x14ac:dyDescent="0.35">
      <c r="B4" s="67" t="s">
        <v>91</v>
      </c>
      <c r="C4" s="67"/>
      <c r="D4" s="67"/>
      <c r="E4" s="67"/>
      <c r="F4" s="67"/>
      <c r="G4" s="67"/>
    </row>
    <row r="5" spans="2:7" ht="15" thickBot="1" x14ac:dyDescent="0.4"/>
    <row r="6" spans="2:7" ht="15" thickBot="1" x14ac:dyDescent="0.4">
      <c r="C6" s="68"/>
      <c r="D6" s="69"/>
      <c r="E6" s="70"/>
    </row>
    <row r="8" spans="2:7" x14ac:dyDescent="0.35">
      <c r="B8" s="67" t="s">
        <v>92</v>
      </c>
      <c r="C8" s="67"/>
      <c r="D8" s="67"/>
      <c r="E8" s="67"/>
      <c r="F8" s="67"/>
      <c r="G8" s="67"/>
    </row>
    <row r="9" spans="2:7" x14ac:dyDescent="0.35">
      <c r="B9" s="67"/>
      <c r="C9" s="67"/>
      <c r="D9" s="67"/>
      <c r="E9" s="67"/>
      <c r="F9" s="67"/>
      <c r="G9" s="67"/>
    </row>
  </sheetData>
  <sheetProtection sheet="1" objects="1" scenarios="1"/>
  <mergeCells count="4">
    <mergeCell ref="B2:G2"/>
    <mergeCell ref="B4:G4"/>
    <mergeCell ref="C6:E6"/>
    <mergeCell ref="B8:G9"/>
  </mergeCells>
  <dataValidations count="1">
    <dataValidation type="whole" allowBlank="1" showInputMessage="1" showErrorMessage="1" errorTitle="Error" error="Uh oh! Looks like that was not a whole number to rate the work on a scale of 1 to 10. Please try again!" promptTitle="Rating" prompt="Please enter your rating here. " sqref="C6" xr:uid="{688E1F6A-1F2B-44C4-B3BD-A673841F60AE}">
      <formula1>1</formula1>
      <formula2>10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E0FE3-33B7-4D64-8350-B662913A6374}">
  <dimension ref="B3:H57"/>
  <sheetViews>
    <sheetView workbookViewId="0">
      <selection activeCell="D23" sqref="D23"/>
    </sheetView>
  </sheetViews>
  <sheetFormatPr defaultRowHeight="14.5" x14ac:dyDescent="0.35"/>
  <cols>
    <col min="2" max="2" width="29.54296875" bestFit="1" customWidth="1"/>
    <col min="3" max="3" width="14.1796875" bestFit="1" customWidth="1"/>
    <col min="4" max="4" width="15.1796875" bestFit="1" customWidth="1"/>
    <col min="5" max="5" width="13.36328125" customWidth="1"/>
    <col min="6" max="6" width="14.1796875" bestFit="1" customWidth="1"/>
    <col min="7" max="7" width="15.1796875" bestFit="1" customWidth="1"/>
    <col min="8" max="8" width="14.26953125" customWidth="1"/>
    <col min="9" max="11" width="11.81640625" bestFit="1" customWidth="1"/>
  </cols>
  <sheetData>
    <row r="3" spans="2:8" s="20" customFormat="1" x14ac:dyDescent="0.35">
      <c r="B3" s="11"/>
      <c r="C3" s="12" t="s">
        <v>1</v>
      </c>
      <c r="E3" s="11"/>
      <c r="F3" s="11"/>
      <c r="G3" s="11"/>
      <c r="H3" s="11"/>
    </row>
    <row r="4" spans="2:8" s="20" customFormat="1" x14ac:dyDescent="0.35">
      <c r="B4" s="11"/>
      <c r="C4" s="11">
        <v>2021</v>
      </c>
      <c r="D4" s="11"/>
      <c r="E4" s="11"/>
      <c r="F4" s="11">
        <v>2022</v>
      </c>
      <c r="G4" s="11"/>
      <c r="H4" s="11"/>
    </row>
    <row r="5" spans="2:8" s="20" customFormat="1" ht="58" x14ac:dyDescent="0.35">
      <c r="B5" s="12" t="s">
        <v>57</v>
      </c>
      <c r="C5" s="20" t="s">
        <v>66</v>
      </c>
      <c r="D5" s="20" t="s">
        <v>67</v>
      </c>
      <c r="E5" s="20" t="s">
        <v>65</v>
      </c>
      <c r="F5" s="20" t="s">
        <v>66</v>
      </c>
      <c r="G5" s="20" t="s">
        <v>67</v>
      </c>
      <c r="H5" s="20" t="s">
        <v>65</v>
      </c>
    </row>
    <row r="6" spans="2:8" x14ac:dyDescent="0.35">
      <c r="B6" s="10" t="s">
        <v>5</v>
      </c>
      <c r="C6" s="33">
        <v>1216.9100000000001</v>
      </c>
      <c r="D6" s="33">
        <v>1040.06</v>
      </c>
      <c r="E6" s="33">
        <v>2256.9699999999998</v>
      </c>
      <c r="F6" s="33">
        <v>1202.0999999999999</v>
      </c>
      <c r="G6" s="33">
        <v>1085.56</v>
      </c>
      <c r="H6" s="33">
        <v>2287.66</v>
      </c>
    </row>
    <row r="7" spans="2:8" x14ac:dyDescent="0.35">
      <c r="B7" s="10" t="s">
        <v>6</v>
      </c>
      <c r="C7" s="33">
        <v>1616.04</v>
      </c>
      <c r="D7" s="33">
        <v>1228.03</v>
      </c>
      <c r="E7" s="33">
        <v>2844.07</v>
      </c>
      <c r="F7" s="33">
        <v>1536.24</v>
      </c>
      <c r="G7" s="33">
        <v>1373.47</v>
      </c>
      <c r="H7" s="33">
        <v>2909.71</v>
      </c>
    </row>
    <row r="8" spans="2:8" x14ac:dyDescent="0.35">
      <c r="B8" s="10" t="s">
        <v>7</v>
      </c>
      <c r="C8" s="33">
        <v>1397.67</v>
      </c>
      <c r="D8" s="33">
        <v>1229.08</v>
      </c>
      <c r="E8" s="33">
        <v>2626.75</v>
      </c>
      <c r="F8" s="33">
        <v>1359.74</v>
      </c>
      <c r="G8" s="33">
        <v>1328.18</v>
      </c>
      <c r="H8" s="33">
        <v>2687.92</v>
      </c>
    </row>
    <row r="9" spans="2:8" x14ac:dyDescent="0.35">
      <c r="B9" s="10" t="s">
        <v>8</v>
      </c>
      <c r="C9" s="33">
        <v>1320.61</v>
      </c>
      <c r="D9" s="33">
        <v>1036.8599999999999</v>
      </c>
      <c r="E9" s="33">
        <v>2357.4699999999998</v>
      </c>
      <c r="F9" s="33">
        <v>1298.1600000000001</v>
      </c>
      <c r="G9" s="33">
        <v>1103.05</v>
      </c>
      <c r="H9" s="33">
        <v>2401.21</v>
      </c>
    </row>
    <row r="10" spans="2:8" x14ac:dyDescent="0.35">
      <c r="B10" s="10" t="s">
        <v>9</v>
      </c>
      <c r="C10" s="33">
        <v>1309.6199999999999</v>
      </c>
      <c r="D10" s="33">
        <v>1428.09</v>
      </c>
      <c r="E10" s="33">
        <v>2737.71</v>
      </c>
      <c r="F10" s="33">
        <v>1291.8399999999999</v>
      </c>
      <c r="G10" s="33">
        <v>1570.78</v>
      </c>
      <c r="H10" s="33">
        <v>2862.62</v>
      </c>
    </row>
    <row r="11" spans="2:8" x14ac:dyDescent="0.35">
      <c r="B11" s="10" t="s">
        <v>10</v>
      </c>
      <c r="C11" s="33">
        <v>1529.29</v>
      </c>
      <c r="D11" s="33">
        <v>1438.07</v>
      </c>
      <c r="E11" s="33">
        <v>2967.37</v>
      </c>
      <c r="F11" s="33">
        <v>1465.08</v>
      </c>
      <c r="G11" s="33">
        <v>1575.67</v>
      </c>
      <c r="H11" s="33">
        <v>3040.75</v>
      </c>
    </row>
    <row r="12" spans="2:8" x14ac:dyDescent="0.35">
      <c r="B12" s="10" t="s">
        <v>11</v>
      </c>
      <c r="C12" s="33">
        <v>1144.6300000000001</v>
      </c>
      <c r="D12" s="33">
        <v>1171.8800000000001</v>
      </c>
      <c r="E12" s="33">
        <v>2316.5100000000002</v>
      </c>
      <c r="F12" s="33">
        <v>1141.57</v>
      </c>
      <c r="G12" s="33">
        <v>1308.58</v>
      </c>
      <c r="H12" s="33">
        <v>2450.15</v>
      </c>
    </row>
    <row r="13" spans="2:8" x14ac:dyDescent="0.35">
      <c r="B13" s="10" t="s">
        <v>12</v>
      </c>
      <c r="C13" s="33">
        <v>1188.42</v>
      </c>
      <c r="D13" s="33">
        <v>1226.95</v>
      </c>
      <c r="E13" s="33">
        <v>2415.37</v>
      </c>
      <c r="F13" s="33">
        <v>1177.06</v>
      </c>
      <c r="G13" s="33">
        <v>1334.95</v>
      </c>
      <c r="H13" s="33">
        <v>2512.0100000000002</v>
      </c>
    </row>
    <row r="14" spans="2:8" x14ac:dyDescent="0.35">
      <c r="B14" s="10" t="s">
        <v>13</v>
      </c>
      <c r="C14" s="33">
        <v>1098.08</v>
      </c>
      <c r="D14" s="33">
        <v>2504.6799999999998</v>
      </c>
      <c r="E14" s="33">
        <v>3602.75</v>
      </c>
      <c r="F14" s="33">
        <v>1095.8599999999999</v>
      </c>
      <c r="G14" s="33">
        <v>2715.27</v>
      </c>
      <c r="H14" s="33">
        <v>3811.13</v>
      </c>
    </row>
    <row r="15" spans="2:8" x14ac:dyDescent="0.35">
      <c r="B15" s="10" t="s">
        <v>14</v>
      </c>
      <c r="C15" s="33">
        <v>1337.85</v>
      </c>
      <c r="D15" s="33">
        <v>1410.04</v>
      </c>
      <c r="E15" s="33">
        <v>2747.9</v>
      </c>
      <c r="F15" s="33">
        <v>1296.72</v>
      </c>
      <c r="G15" s="33">
        <v>1540.27</v>
      </c>
      <c r="H15" s="33">
        <v>2836.99</v>
      </c>
    </row>
    <row r="16" spans="2:8" x14ac:dyDescent="0.35">
      <c r="B16" s="10" t="s">
        <v>15</v>
      </c>
      <c r="C16" s="33">
        <v>1331.88</v>
      </c>
      <c r="D16" s="33">
        <v>1218.8499999999999</v>
      </c>
      <c r="E16" s="33">
        <v>2550.7199999999998</v>
      </c>
      <c r="F16" s="33">
        <v>1294.46</v>
      </c>
      <c r="G16" s="33">
        <v>1279.3599999999999</v>
      </c>
      <c r="H16" s="33">
        <v>2573.8200000000002</v>
      </c>
    </row>
    <row r="17" spans="2:8" x14ac:dyDescent="0.35">
      <c r="B17" s="10" t="s">
        <v>16</v>
      </c>
      <c r="C17" s="33">
        <v>1383.31</v>
      </c>
      <c r="D17" s="33">
        <v>1897.92</v>
      </c>
      <c r="E17" s="33">
        <v>3281.23</v>
      </c>
      <c r="F17" s="33">
        <v>1377.53</v>
      </c>
      <c r="G17" s="33">
        <v>2314.4</v>
      </c>
      <c r="H17" s="33">
        <v>3691.93</v>
      </c>
    </row>
    <row r="18" spans="2:8" x14ac:dyDescent="0.35">
      <c r="B18" s="10" t="s">
        <v>17</v>
      </c>
      <c r="C18" s="33">
        <v>1452.4</v>
      </c>
      <c r="D18" s="33">
        <v>1062.46</v>
      </c>
      <c r="E18" s="33">
        <v>2514.86</v>
      </c>
      <c r="F18" s="33">
        <v>1421.85</v>
      </c>
      <c r="G18" s="33">
        <v>1145.71</v>
      </c>
      <c r="H18" s="33">
        <v>2567.56</v>
      </c>
    </row>
    <row r="19" spans="2:8" x14ac:dyDescent="0.35">
      <c r="B19" s="10" t="s">
        <v>18</v>
      </c>
      <c r="C19" s="33">
        <v>1115.06</v>
      </c>
      <c r="D19" s="33">
        <v>1179.5899999999999</v>
      </c>
      <c r="E19" s="33">
        <v>2294.65</v>
      </c>
      <c r="F19" s="33">
        <v>1095.94</v>
      </c>
      <c r="G19" s="33">
        <v>1268.6600000000001</v>
      </c>
      <c r="H19" s="33">
        <v>2364.6</v>
      </c>
    </row>
    <row r="20" spans="2:8" x14ac:dyDescent="0.35">
      <c r="B20" s="10" t="s">
        <v>19</v>
      </c>
      <c r="C20" s="33">
        <v>1202.06</v>
      </c>
      <c r="D20" s="33">
        <v>1079.28</v>
      </c>
      <c r="E20" s="33">
        <v>2281.34</v>
      </c>
      <c r="F20" s="33">
        <v>1156.71</v>
      </c>
      <c r="G20" s="33">
        <v>1132.94</v>
      </c>
      <c r="H20" s="33">
        <v>2289.65</v>
      </c>
    </row>
    <row r="21" spans="2:8" x14ac:dyDescent="0.35">
      <c r="B21" s="10" t="s">
        <v>20</v>
      </c>
      <c r="C21" s="33">
        <v>1497.05</v>
      </c>
      <c r="D21" s="33">
        <v>956.73</v>
      </c>
      <c r="E21" s="33">
        <v>2453.7800000000002</v>
      </c>
      <c r="F21" s="33">
        <v>1502.15</v>
      </c>
      <c r="G21" s="33">
        <v>1032.98</v>
      </c>
      <c r="H21" s="33">
        <v>2535.14</v>
      </c>
    </row>
    <row r="22" spans="2:8" x14ac:dyDescent="0.35">
      <c r="B22" s="10" t="s">
        <v>21</v>
      </c>
      <c r="C22" s="33">
        <v>1438.05</v>
      </c>
      <c r="D22" s="33">
        <v>1044.1500000000001</v>
      </c>
      <c r="E22" s="33">
        <v>2482.1999999999998</v>
      </c>
      <c r="F22" s="33">
        <v>1400.67</v>
      </c>
      <c r="G22" s="33">
        <v>1110.07</v>
      </c>
      <c r="H22" s="33">
        <v>2510.7399999999998</v>
      </c>
    </row>
    <row r="23" spans="2:8" x14ac:dyDescent="0.35">
      <c r="B23" s="10" t="s">
        <v>22</v>
      </c>
      <c r="C23" s="33">
        <v>1261.79</v>
      </c>
      <c r="D23" s="33">
        <v>1059.04</v>
      </c>
      <c r="E23" s="33">
        <v>2320.83</v>
      </c>
      <c r="F23" s="33">
        <v>1216.24</v>
      </c>
      <c r="G23" s="33">
        <v>1129.27</v>
      </c>
      <c r="H23" s="33">
        <v>2345.5100000000002</v>
      </c>
    </row>
    <row r="24" spans="2:8" x14ac:dyDescent="0.35">
      <c r="B24" s="10" t="s">
        <v>23</v>
      </c>
      <c r="C24" s="33">
        <v>1389.94</v>
      </c>
      <c r="D24" s="33">
        <v>1208.3699999999999</v>
      </c>
      <c r="E24" s="33">
        <v>2598.31</v>
      </c>
      <c r="F24" s="33">
        <v>1311.17</v>
      </c>
      <c r="G24" s="33">
        <v>1296.8900000000001</v>
      </c>
      <c r="H24" s="33">
        <v>2608.06</v>
      </c>
    </row>
    <row r="25" spans="2:8" x14ac:dyDescent="0.35">
      <c r="B25" s="10" t="s">
        <v>24</v>
      </c>
      <c r="C25" s="33">
        <v>1681.78</v>
      </c>
      <c r="D25" s="33">
        <v>1272.73</v>
      </c>
      <c r="E25" s="33">
        <v>2954.51</v>
      </c>
      <c r="F25" s="33">
        <v>1698.77</v>
      </c>
      <c r="G25" s="33">
        <v>1420.58</v>
      </c>
      <c r="H25" s="33">
        <v>3119.35</v>
      </c>
    </row>
    <row r="26" spans="2:8" x14ac:dyDescent="0.35">
      <c r="B26" s="10" t="s">
        <v>25</v>
      </c>
      <c r="C26" s="33">
        <v>1185.02</v>
      </c>
      <c r="D26" s="33">
        <v>1160.94</v>
      </c>
      <c r="E26" s="33">
        <v>2345.9699999999998</v>
      </c>
      <c r="F26" s="33">
        <v>1193.8900000000001</v>
      </c>
      <c r="G26" s="33">
        <v>1257.1099999999999</v>
      </c>
      <c r="H26" s="33">
        <v>2451</v>
      </c>
    </row>
    <row r="27" spans="2:8" x14ac:dyDescent="0.35">
      <c r="B27" s="10" t="s">
        <v>26</v>
      </c>
      <c r="C27" s="33">
        <v>1197.96</v>
      </c>
      <c r="D27" s="33">
        <v>1353.62</v>
      </c>
      <c r="E27" s="33">
        <v>2551.58</v>
      </c>
      <c r="F27" s="33">
        <v>1157.23</v>
      </c>
      <c r="G27" s="33">
        <v>1491.98</v>
      </c>
      <c r="H27" s="33">
        <v>2649.21</v>
      </c>
    </row>
    <row r="28" spans="2:8" x14ac:dyDescent="0.35">
      <c r="B28" s="10" t="s">
        <v>27</v>
      </c>
      <c r="C28" s="33">
        <v>1230.22</v>
      </c>
      <c r="D28" s="33">
        <v>930.47</v>
      </c>
      <c r="E28" s="33">
        <v>2160.6999999999998</v>
      </c>
      <c r="F28" s="33">
        <v>1209.1600000000001</v>
      </c>
      <c r="G28" s="33">
        <v>1005.5</v>
      </c>
      <c r="H28" s="33">
        <v>2214.66</v>
      </c>
    </row>
    <row r="29" spans="2:8" x14ac:dyDescent="0.35">
      <c r="B29" s="10" t="s">
        <v>28</v>
      </c>
      <c r="C29" s="33">
        <v>1194.93</v>
      </c>
      <c r="D29" s="33">
        <v>1058.29</v>
      </c>
      <c r="E29" s="33">
        <v>2253.2199999999998</v>
      </c>
      <c r="F29" s="33">
        <v>1180.3800000000001</v>
      </c>
      <c r="G29" s="33">
        <v>1159.4000000000001</v>
      </c>
      <c r="H29" s="33">
        <v>2339.7800000000002</v>
      </c>
    </row>
    <row r="30" spans="2:8" x14ac:dyDescent="0.35">
      <c r="B30" s="10" t="s">
        <v>29</v>
      </c>
      <c r="C30" s="33">
        <v>1262.93</v>
      </c>
      <c r="D30" s="33">
        <v>1028.8499999999999</v>
      </c>
      <c r="E30" s="33">
        <v>2291.77</v>
      </c>
      <c r="F30" s="33">
        <v>1239.07</v>
      </c>
      <c r="G30" s="33">
        <v>1115.95</v>
      </c>
      <c r="H30" s="33">
        <v>2355.0300000000002</v>
      </c>
    </row>
    <row r="31" spans="2:8" x14ac:dyDescent="0.35">
      <c r="B31" s="10" t="s">
        <v>30</v>
      </c>
      <c r="C31" s="33">
        <v>1298.3499999999999</v>
      </c>
      <c r="D31" s="33">
        <v>1120.8599999999999</v>
      </c>
      <c r="E31" s="33">
        <v>2419.21</v>
      </c>
      <c r="F31" s="33">
        <v>1266.3399999999999</v>
      </c>
      <c r="G31" s="33">
        <v>1198.94</v>
      </c>
      <c r="H31" s="33">
        <v>2465.2800000000002</v>
      </c>
    </row>
    <row r="32" spans="2:8" x14ac:dyDescent="0.35">
      <c r="B32" s="10" t="s">
        <v>31</v>
      </c>
      <c r="C32" s="33">
        <v>1481.65</v>
      </c>
      <c r="D32" s="33">
        <v>1206.83</v>
      </c>
      <c r="E32" s="33">
        <v>2688.48</v>
      </c>
      <c r="F32" s="33">
        <v>1459.96</v>
      </c>
      <c r="G32" s="33">
        <v>1309.53</v>
      </c>
      <c r="H32" s="33">
        <v>2769.5</v>
      </c>
    </row>
    <row r="33" spans="2:8" x14ac:dyDescent="0.35">
      <c r="B33" s="10" t="s">
        <v>32</v>
      </c>
      <c r="C33" s="33">
        <v>1443.68</v>
      </c>
      <c r="D33" s="33">
        <v>1100.3900000000001</v>
      </c>
      <c r="E33" s="33">
        <v>2544.06</v>
      </c>
      <c r="F33" s="33">
        <v>1434.61</v>
      </c>
      <c r="G33" s="33">
        <v>1171.01</v>
      </c>
      <c r="H33" s="33">
        <v>2605.62</v>
      </c>
    </row>
    <row r="34" spans="2:8" x14ac:dyDescent="0.35">
      <c r="B34" s="10" t="s">
        <v>33</v>
      </c>
      <c r="C34" s="33">
        <v>1398.3</v>
      </c>
      <c r="D34" s="33">
        <v>2004.03</v>
      </c>
      <c r="E34" s="33">
        <v>3402.33</v>
      </c>
      <c r="F34" s="33">
        <v>1365.06</v>
      </c>
      <c r="G34" s="33">
        <v>2426.33</v>
      </c>
      <c r="H34" s="33">
        <v>3791.39</v>
      </c>
    </row>
    <row r="35" spans="2:8" x14ac:dyDescent="0.35">
      <c r="B35" s="10" t="s">
        <v>34</v>
      </c>
      <c r="C35" s="33">
        <v>1737.94</v>
      </c>
      <c r="D35" s="33">
        <v>1403.6</v>
      </c>
      <c r="E35" s="33">
        <v>3141.54</v>
      </c>
      <c r="F35" s="33">
        <v>1667.34</v>
      </c>
      <c r="G35" s="33">
        <v>1521.46</v>
      </c>
      <c r="H35" s="33">
        <v>3188.8</v>
      </c>
    </row>
    <row r="36" spans="2:8" x14ac:dyDescent="0.35">
      <c r="B36" s="10" t="s">
        <v>35</v>
      </c>
      <c r="C36" s="33">
        <v>1067.67</v>
      </c>
      <c r="D36" s="33">
        <v>1112.78</v>
      </c>
      <c r="E36" s="33">
        <v>2180.4499999999998</v>
      </c>
      <c r="F36" s="33">
        <v>1041.72</v>
      </c>
      <c r="G36" s="33">
        <v>1252.07</v>
      </c>
      <c r="H36" s="33">
        <v>2293.79</v>
      </c>
    </row>
    <row r="37" spans="2:8" x14ac:dyDescent="0.35">
      <c r="B37" s="10" t="s">
        <v>36</v>
      </c>
      <c r="C37" s="33">
        <v>1286.04</v>
      </c>
      <c r="D37" s="33">
        <v>1167.08</v>
      </c>
      <c r="E37" s="33">
        <v>2453.11</v>
      </c>
      <c r="F37" s="33">
        <v>1277.8800000000001</v>
      </c>
      <c r="G37" s="33">
        <v>1258.68</v>
      </c>
      <c r="H37" s="33">
        <v>2536.56</v>
      </c>
    </row>
    <row r="38" spans="2:8" x14ac:dyDescent="0.35">
      <c r="B38" s="10" t="s">
        <v>37</v>
      </c>
      <c r="C38" s="33">
        <v>1079.31</v>
      </c>
      <c r="D38" s="33">
        <v>1215.23</v>
      </c>
      <c r="E38" s="33">
        <v>2294.54</v>
      </c>
      <c r="F38" s="33">
        <v>1061.05</v>
      </c>
      <c r="G38" s="33">
        <v>1370.57</v>
      </c>
      <c r="H38" s="33">
        <v>2431.62</v>
      </c>
    </row>
    <row r="39" spans="2:8" x14ac:dyDescent="0.35">
      <c r="B39" s="10" t="s">
        <v>38</v>
      </c>
      <c r="C39" s="33">
        <v>1328.72</v>
      </c>
      <c r="D39" s="33">
        <v>1167.74</v>
      </c>
      <c r="E39" s="33">
        <v>2496.4699999999998</v>
      </c>
      <c r="F39" s="33">
        <v>1310.2</v>
      </c>
      <c r="G39" s="33">
        <v>1274.4100000000001</v>
      </c>
      <c r="H39" s="33">
        <v>2584.61</v>
      </c>
    </row>
    <row r="40" spans="2:8" x14ac:dyDescent="0.35">
      <c r="B40" s="10" t="s">
        <v>39</v>
      </c>
      <c r="C40" s="33">
        <v>1326.67</v>
      </c>
      <c r="D40" s="33">
        <v>1069.33</v>
      </c>
      <c r="E40" s="33">
        <v>2396</v>
      </c>
      <c r="F40" s="33">
        <v>1311.67</v>
      </c>
      <c r="G40" s="33">
        <v>1137.8499999999999</v>
      </c>
      <c r="H40" s="33">
        <v>2449.52</v>
      </c>
    </row>
    <row r="41" spans="2:8" x14ac:dyDescent="0.35">
      <c r="B41" s="10" t="s">
        <v>40</v>
      </c>
      <c r="C41" s="33">
        <v>1270.1500000000001</v>
      </c>
      <c r="D41" s="33">
        <v>1133.96</v>
      </c>
      <c r="E41" s="33">
        <v>2404.11</v>
      </c>
      <c r="F41" s="33">
        <v>1226.78</v>
      </c>
      <c r="G41" s="33">
        <v>1203.28</v>
      </c>
      <c r="H41" s="33">
        <v>2430.0700000000002</v>
      </c>
    </row>
    <row r="42" spans="2:8" x14ac:dyDescent="0.35">
      <c r="B42" s="10" t="s">
        <v>41</v>
      </c>
      <c r="C42" s="33">
        <v>1201.45</v>
      </c>
      <c r="D42" s="33">
        <v>1135.8599999999999</v>
      </c>
      <c r="E42" s="33">
        <v>2337.3200000000002</v>
      </c>
      <c r="F42" s="33">
        <v>1177.8499999999999</v>
      </c>
      <c r="G42" s="33">
        <v>1181.7</v>
      </c>
      <c r="H42" s="33">
        <v>2359.5500000000002</v>
      </c>
    </row>
    <row r="43" spans="2:8" x14ac:dyDescent="0.35">
      <c r="B43" s="10" t="s">
        <v>42</v>
      </c>
      <c r="C43" s="33">
        <v>1478.95</v>
      </c>
      <c r="D43" s="33">
        <v>1162.99</v>
      </c>
      <c r="E43" s="33">
        <v>2641.94</v>
      </c>
      <c r="F43" s="33">
        <v>1460.27</v>
      </c>
      <c r="G43" s="33">
        <v>1249.6600000000001</v>
      </c>
      <c r="H43" s="33">
        <v>2709.93</v>
      </c>
    </row>
    <row r="44" spans="2:8" x14ac:dyDescent="0.35">
      <c r="B44" s="10" t="s">
        <v>43</v>
      </c>
      <c r="C44" s="33">
        <v>1135.49</v>
      </c>
      <c r="D44" s="33">
        <v>947.56</v>
      </c>
      <c r="E44" s="33">
        <v>2083.0500000000002</v>
      </c>
      <c r="F44" s="33">
        <v>1139.01</v>
      </c>
      <c r="G44" s="33">
        <v>1043.72</v>
      </c>
      <c r="H44" s="33">
        <v>2182.73</v>
      </c>
    </row>
    <row r="45" spans="2:8" x14ac:dyDescent="0.35">
      <c r="B45" s="10" t="s">
        <v>44</v>
      </c>
      <c r="C45" s="33">
        <v>1170.6600000000001</v>
      </c>
      <c r="D45" s="33">
        <v>1373.33</v>
      </c>
      <c r="E45" s="33">
        <v>2544</v>
      </c>
      <c r="F45" s="33">
        <v>1203</v>
      </c>
      <c r="G45" s="33">
        <v>1548.62</v>
      </c>
      <c r="H45" s="33">
        <v>2751.62</v>
      </c>
    </row>
    <row r="46" spans="2:8" x14ac:dyDescent="0.35">
      <c r="B46" s="10" t="s">
        <v>45</v>
      </c>
      <c r="C46" s="33">
        <v>1269.49</v>
      </c>
      <c r="D46" s="33">
        <v>1317.33</v>
      </c>
      <c r="E46" s="33">
        <v>2586.8200000000002</v>
      </c>
      <c r="F46" s="33">
        <v>1219.8</v>
      </c>
      <c r="G46" s="33">
        <v>1379.9</v>
      </c>
      <c r="H46" s="33">
        <v>2599.6999999999998</v>
      </c>
    </row>
    <row r="47" spans="2:8" x14ac:dyDescent="0.35">
      <c r="B47" s="10" t="s">
        <v>46</v>
      </c>
      <c r="C47" s="33">
        <v>1333.64</v>
      </c>
      <c r="D47" s="33">
        <v>1089.7</v>
      </c>
      <c r="E47" s="33">
        <v>2423.34</v>
      </c>
      <c r="F47" s="33">
        <v>1317.38</v>
      </c>
      <c r="G47" s="33">
        <v>1187.5999999999999</v>
      </c>
      <c r="H47" s="33">
        <v>2504.98</v>
      </c>
    </row>
    <row r="48" spans="2:8" x14ac:dyDescent="0.35">
      <c r="B48" s="10" t="s">
        <v>47</v>
      </c>
      <c r="C48" s="33">
        <v>1332.99</v>
      </c>
      <c r="D48" s="33">
        <v>1269.83</v>
      </c>
      <c r="E48" s="33">
        <v>2602.83</v>
      </c>
      <c r="F48" s="33">
        <v>1277.1099999999999</v>
      </c>
      <c r="G48" s="33">
        <v>1326.44</v>
      </c>
      <c r="H48" s="33">
        <v>2603.5500000000002</v>
      </c>
    </row>
    <row r="49" spans="2:8" x14ac:dyDescent="0.35">
      <c r="B49" s="10" t="s">
        <v>48</v>
      </c>
      <c r="C49" s="33">
        <v>1345.02</v>
      </c>
      <c r="D49" s="33">
        <v>1336.32</v>
      </c>
      <c r="E49" s="33">
        <v>2681.34</v>
      </c>
      <c r="F49" s="33">
        <v>1318.22</v>
      </c>
      <c r="G49" s="33">
        <v>1418.32</v>
      </c>
      <c r="H49" s="33">
        <v>2736.54</v>
      </c>
    </row>
    <row r="50" spans="2:8" x14ac:dyDescent="0.35">
      <c r="B50" s="10" t="s">
        <v>49</v>
      </c>
      <c r="C50" s="33">
        <v>1440.43</v>
      </c>
      <c r="D50" s="33">
        <v>1133.46</v>
      </c>
      <c r="E50" s="33">
        <v>2573.88</v>
      </c>
      <c r="F50" s="33">
        <v>1436.26</v>
      </c>
      <c r="G50" s="33">
        <v>1225.6099999999999</v>
      </c>
      <c r="H50" s="33">
        <v>2661.88</v>
      </c>
    </row>
    <row r="51" spans="2:8" x14ac:dyDescent="0.35">
      <c r="B51" s="10" t="s">
        <v>50</v>
      </c>
      <c r="C51" s="33">
        <v>1325.67</v>
      </c>
      <c r="D51" s="33">
        <v>1070.23</v>
      </c>
      <c r="E51" s="33">
        <v>2395.9</v>
      </c>
      <c r="F51" s="33">
        <v>1317.25</v>
      </c>
      <c r="G51" s="33">
        <v>1191.53</v>
      </c>
      <c r="H51" s="33">
        <v>2508.77</v>
      </c>
    </row>
    <row r="52" spans="2:8" x14ac:dyDescent="0.35">
      <c r="B52" s="10" t="s">
        <v>51</v>
      </c>
      <c r="C52" s="33">
        <v>1410.38</v>
      </c>
      <c r="D52" s="33">
        <v>1165.5999999999999</v>
      </c>
      <c r="E52" s="33">
        <v>2575.98</v>
      </c>
      <c r="F52" s="33">
        <v>1390.05</v>
      </c>
      <c r="G52" s="33">
        <v>1252.26</v>
      </c>
      <c r="H52" s="33">
        <v>2642.32</v>
      </c>
    </row>
    <row r="53" spans="2:8" x14ac:dyDescent="0.35">
      <c r="B53" s="10" t="s">
        <v>52</v>
      </c>
      <c r="C53" s="33">
        <v>1594.37</v>
      </c>
      <c r="D53" s="33">
        <v>1260.22</v>
      </c>
      <c r="E53" s="33">
        <v>2854.58</v>
      </c>
      <c r="F53" s="33">
        <v>1592.02</v>
      </c>
      <c r="G53" s="33">
        <v>1349.81</v>
      </c>
      <c r="H53" s="33">
        <v>2941.83</v>
      </c>
    </row>
    <row r="54" spans="2:8" x14ac:dyDescent="0.35">
      <c r="B54" s="10" t="s">
        <v>53</v>
      </c>
      <c r="C54" s="33">
        <v>1157.69</v>
      </c>
      <c r="D54" s="33">
        <v>931.4</v>
      </c>
      <c r="E54" s="33">
        <v>2089.09</v>
      </c>
      <c r="F54" s="33">
        <v>1151.96</v>
      </c>
      <c r="G54" s="33">
        <v>1007.3</v>
      </c>
      <c r="H54" s="33">
        <v>2159.2600000000002</v>
      </c>
    </row>
    <row r="55" spans="2:8" x14ac:dyDescent="0.35">
      <c r="B55" s="10" t="s">
        <v>54</v>
      </c>
      <c r="C55" s="33">
        <v>1304.1199999999999</v>
      </c>
      <c r="D55" s="33">
        <v>976.31</v>
      </c>
      <c r="E55" s="33">
        <v>2280.4299999999998</v>
      </c>
      <c r="F55" s="33">
        <v>1275.58</v>
      </c>
      <c r="G55" s="33">
        <v>1043.46</v>
      </c>
      <c r="H55" s="33">
        <v>2319.04</v>
      </c>
    </row>
    <row r="56" spans="2:8" x14ac:dyDescent="0.35">
      <c r="B56" s="10" t="s">
        <v>55</v>
      </c>
      <c r="C56" s="33">
        <v>1452.88</v>
      </c>
      <c r="D56" s="33">
        <v>1362.32</v>
      </c>
      <c r="E56" s="33">
        <v>2815.2</v>
      </c>
      <c r="F56" s="33">
        <v>1430.6</v>
      </c>
      <c r="G56" s="33">
        <v>1516.01</v>
      </c>
      <c r="H56" s="33">
        <v>2946.61</v>
      </c>
    </row>
    <row r="57" spans="2:8" x14ac:dyDescent="0.35">
      <c r="B57" s="10" t="s">
        <v>60</v>
      </c>
      <c r="C57" s="33">
        <v>1326.5727450980391</v>
      </c>
      <c r="D57" s="33">
        <v>1224.6925490196079</v>
      </c>
      <c r="E57" s="33">
        <v>2551.2654901960782</v>
      </c>
      <c r="F57" s="33">
        <v>1302.9129411764704</v>
      </c>
      <c r="G57" s="33">
        <v>1336.1303921568629</v>
      </c>
      <c r="H57" s="33">
        <v>2639.0443137254892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70BEA-C9FA-44DD-A09B-D25BBFA1FCB5}">
  <dimension ref="B3:H57"/>
  <sheetViews>
    <sheetView topLeftCell="A36" workbookViewId="0">
      <selection activeCell="B3" sqref="B3:H57"/>
    </sheetView>
  </sheetViews>
  <sheetFormatPr defaultRowHeight="14.5" x14ac:dyDescent="0.35"/>
  <cols>
    <col min="2" max="2" width="23.7265625" bestFit="1" customWidth="1"/>
    <col min="3" max="3" width="22" customWidth="1"/>
    <col min="4" max="4" width="11.1796875" bestFit="1" customWidth="1"/>
    <col min="5" max="5" width="16.90625" customWidth="1"/>
    <col min="6" max="6" width="11.90625" bestFit="1" customWidth="1"/>
    <col min="7" max="7" width="16.90625" customWidth="1"/>
    <col min="8" max="8" width="11.90625" bestFit="1" customWidth="1"/>
    <col min="9" max="11" width="11.81640625" bestFit="1" customWidth="1"/>
  </cols>
  <sheetData>
    <row r="3" spans="2:8" x14ac:dyDescent="0.35">
      <c r="B3" s="22"/>
      <c r="C3" s="23" t="s">
        <v>1</v>
      </c>
      <c r="D3" s="22"/>
      <c r="E3" s="22"/>
      <c r="F3" s="22"/>
      <c r="G3" s="22"/>
      <c r="H3" s="22"/>
    </row>
    <row r="4" spans="2:8" ht="29" x14ac:dyDescent="0.35">
      <c r="B4" s="22"/>
      <c r="C4" s="22" t="s">
        <v>62</v>
      </c>
      <c r="D4" s="22"/>
      <c r="E4" s="22" t="s">
        <v>63</v>
      </c>
      <c r="F4" s="22"/>
      <c r="G4" s="22" t="s">
        <v>64</v>
      </c>
      <c r="H4" s="22"/>
    </row>
    <row r="5" spans="2:8" x14ac:dyDescent="0.35">
      <c r="B5" s="23" t="s">
        <v>2</v>
      </c>
      <c r="C5" s="22">
        <v>2021</v>
      </c>
      <c r="D5" s="22">
        <v>2022</v>
      </c>
      <c r="E5" s="22">
        <v>2021</v>
      </c>
      <c r="F5" s="22">
        <v>2022</v>
      </c>
      <c r="G5" s="22">
        <v>2021</v>
      </c>
      <c r="H5" s="22">
        <v>2022</v>
      </c>
    </row>
    <row r="6" spans="2:8" x14ac:dyDescent="0.35">
      <c r="B6" s="21" t="s">
        <v>5</v>
      </c>
      <c r="C6" s="34">
        <v>5269.33</v>
      </c>
      <c r="D6" s="34">
        <v>5861.28</v>
      </c>
      <c r="E6" s="34">
        <v>2678.48</v>
      </c>
      <c r="F6" s="34">
        <v>2946.94</v>
      </c>
      <c r="G6" s="34">
        <v>2590.85</v>
      </c>
      <c r="H6" s="34">
        <v>2914.34</v>
      </c>
    </row>
    <row r="7" spans="2:8" x14ac:dyDescent="0.35">
      <c r="B7" s="21" t="s">
        <v>6</v>
      </c>
      <c r="C7" s="34">
        <v>6931.05</v>
      </c>
      <c r="D7" s="34">
        <v>7785.7</v>
      </c>
      <c r="E7" s="34">
        <v>3768.64</v>
      </c>
      <c r="F7" s="34">
        <v>3991.09</v>
      </c>
      <c r="G7" s="34">
        <v>3162.41</v>
      </c>
      <c r="H7" s="34">
        <v>3794.61</v>
      </c>
    </row>
    <row r="8" spans="2:8" x14ac:dyDescent="0.35">
      <c r="B8" s="21" t="s">
        <v>7</v>
      </c>
      <c r="C8" s="34">
        <v>6424.51</v>
      </c>
      <c r="D8" s="34">
        <v>7202.04</v>
      </c>
      <c r="E8" s="34">
        <v>3259.39</v>
      </c>
      <c r="F8" s="34">
        <v>3532.55</v>
      </c>
      <c r="G8" s="34">
        <v>3165.12</v>
      </c>
      <c r="H8" s="34">
        <v>3669.48</v>
      </c>
    </row>
    <row r="9" spans="2:8" x14ac:dyDescent="0.35">
      <c r="B9" s="21" t="s">
        <v>8</v>
      </c>
      <c r="C9" s="34">
        <v>5489.61</v>
      </c>
      <c r="D9" s="34">
        <v>6143.72</v>
      </c>
      <c r="E9" s="34">
        <v>2906.74</v>
      </c>
      <c r="F9" s="34">
        <v>3182.43</v>
      </c>
      <c r="G9" s="34">
        <v>2582.88</v>
      </c>
      <c r="H9" s="34">
        <v>2961.29</v>
      </c>
    </row>
    <row r="10" spans="2:8" x14ac:dyDescent="0.35">
      <c r="B10" s="21" t="s">
        <v>9</v>
      </c>
      <c r="C10" s="34">
        <v>6731.66</v>
      </c>
      <c r="D10" s="34">
        <v>7695.89</v>
      </c>
      <c r="E10" s="34">
        <v>3054.06</v>
      </c>
      <c r="F10" s="34">
        <v>3356.17</v>
      </c>
      <c r="G10" s="34">
        <v>3677.6</v>
      </c>
      <c r="H10" s="34">
        <v>4339.72</v>
      </c>
    </row>
    <row r="11" spans="2:8" x14ac:dyDescent="0.35">
      <c r="B11" s="21" t="s">
        <v>10</v>
      </c>
      <c r="C11" s="34">
        <v>7269.64</v>
      </c>
      <c r="D11" s="34">
        <v>8159.46</v>
      </c>
      <c r="E11" s="34">
        <v>3566.34</v>
      </c>
      <c r="F11" s="34">
        <v>3806.22</v>
      </c>
      <c r="G11" s="34">
        <v>3703.3</v>
      </c>
      <c r="H11" s="34">
        <v>4353.24</v>
      </c>
    </row>
    <row r="12" spans="2:8" x14ac:dyDescent="0.35">
      <c r="B12" s="21" t="s">
        <v>11</v>
      </c>
      <c r="C12" s="34">
        <v>5621.98</v>
      </c>
      <c r="D12" s="34">
        <v>6461.55</v>
      </c>
      <c r="E12" s="34">
        <v>2608.98</v>
      </c>
      <c r="F12" s="34">
        <v>2865.38</v>
      </c>
      <c r="G12" s="34">
        <v>3013</v>
      </c>
      <c r="H12" s="34">
        <v>3596.16</v>
      </c>
    </row>
    <row r="13" spans="2:8" x14ac:dyDescent="0.35">
      <c r="B13" s="21" t="s">
        <v>12</v>
      </c>
      <c r="C13" s="34">
        <v>5672.17</v>
      </c>
      <c r="D13" s="34">
        <v>6469.41</v>
      </c>
      <c r="E13" s="34">
        <v>2615.77</v>
      </c>
      <c r="F13" s="34">
        <v>2885.56</v>
      </c>
      <c r="G13" s="34">
        <v>3056.4</v>
      </c>
      <c r="H13" s="34">
        <v>3583.85</v>
      </c>
    </row>
    <row r="14" spans="2:8" x14ac:dyDescent="0.35">
      <c r="B14" s="21" t="s">
        <v>13</v>
      </c>
      <c r="C14" s="34">
        <v>8656.2199999999993</v>
      </c>
      <c r="D14" s="34">
        <v>9976.0300000000007</v>
      </c>
      <c r="E14" s="34">
        <v>2416.92</v>
      </c>
      <c r="F14" s="34">
        <v>2686.51</v>
      </c>
      <c r="G14" s="34">
        <v>6239.3</v>
      </c>
      <c r="H14" s="34">
        <v>7289.52</v>
      </c>
    </row>
    <row r="15" spans="2:8" x14ac:dyDescent="0.35">
      <c r="B15" s="21" t="s">
        <v>14</v>
      </c>
      <c r="C15" s="34">
        <v>6457.18</v>
      </c>
      <c r="D15" s="34">
        <v>7313.97</v>
      </c>
      <c r="E15" s="34">
        <v>2944.68</v>
      </c>
      <c r="F15" s="34">
        <v>3178.9</v>
      </c>
      <c r="G15" s="34">
        <v>3512.5</v>
      </c>
      <c r="H15" s="34">
        <v>4135.07</v>
      </c>
    </row>
    <row r="16" spans="2:8" x14ac:dyDescent="0.35">
      <c r="B16" s="21" t="s">
        <v>15</v>
      </c>
      <c r="C16" s="34">
        <v>5967.74</v>
      </c>
      <c r="D16" s="34">
        <v>6607.99</v>
      </c>
      <c r="E16" s="34">
        <v>2931.52</v>
      </c>
      <c r="F16" s="34">
        <v>3173.38</v>
      </c>
      <c r="G16" s="34">
        <v>3036.22</v>
      </c>
      <c r="H16" s="34">
        <v>3434.61</v>
      </c>
    </row>
    <row r="17" spans="2:8" x14ac:dyDescent="0.35">
      <c r="B17" s="21" t="s">
        <v>16</v>
      </c>
      <c r="C17" s="34">
        <v>8113.39</v>
      </c>
      <c r="D17" s="34">
        <v>9972.98</v>
      </c>
      <c r="E17" s="34">
        <v>3225.89</v>
      </c>
      <c r="F17" s="34">
        <v>3578.78</v>
      </c>
      <c r="G17" s="34">
        <v>4887.5</v>
      </c>
      <c r="H17" s="34">
        <v>6394.2</v>
      </c>
    </row>
    <row r="18" spans="2:8" x14ac:dyDescent="0.35">
      <c r="B18" s="21" t="s">
        <v>17</v>
      </c>
      <c r="C18" s="34">
        <v>6123.05</v>
      </c>
      <c r="D18" s="34">
        <v>6859.26</v>
      </c>
      <c r="E18" s="34">
        <v>3387.02</v>
      </c>
      <c r="F18" s="34">
        <v>3693.91</v>
      </c>
      <c r="G18" s="34">
        <v>2736.03</v>
      </c>
      <c r="H18" s="34">
        <v>3165.35</v>
      </c>
    </row>
    <row r="19" spans="2:8" x14ac:dyDescent="0.35">
      <c r="B19" s="21" t="s">
        <v>18</v>
      </c>
      <c r="C19" s="34">
        <v>5235.29</v>
      </c>
      <c r="D19" s="34">
        <v>5982.9</v>
      </c>
      <c r="E19" s="34">
        <v>2315.71</v>
      </c>
      <c r="F19" s="34">
        <v>2568.64</v>
      </c>
      <c r="G19" s="34">
        <v>2919.58</v>
      </c>
      <c r="H19" s="34">
        <v>3414.26</v>
      </c>
    </row>
    <row r="20" spans="2:8" x14ac:dyDescent="0.35">
      <c r="B20" s="21" t="s">
        <v>19</v>
      </c>
      <c r="C20" s="34">
        <v>5167.6899999999996</v>
      </c>
      <c r="D20" s="34">
        <v>5760.06</v>
      </c>
      <c r="E20" s="34">
        <v>2496.39</v>
      </c>
      <c r="F20" s="34">
        <v>2711.06</v>
      </c>
      <c r="G20" s="34">
        <v>2671.3</v>
      </c>
      <c r="H20" s="34">
        <v>3049</v>
      </c>
    </row>
    <row r="21" spans="2:8" x14ac:dyDescent="0.35">
      <c r="B21" s="21" t="s">
        <v>20</v>
      </c>
      <c r="C21" s="34">
        <v>5477</v>
      </c>
      <c r="D21" s="34">
        <v>6300.69</v>
      </c>
      <c r="E21" s="34">
        <v>3109.03</v>
      </c>
      <c r="F21" s="34">
        <v>3520.7</v>
      </c>
      <c r="G21" s="34">
        <v>2367.9699999999998</v>
      </c>
      <c r="H21" s="34">
        <v>2780</v>
      </c>
    </row>
    <row r="22" spans="2:8" x14ac:dyDescent="0.35">
      <c r="B22" s="21" t="s">
        <v>21</v>
      </c>
      <c r="C22" s="34">
        <v>5570.84</v>
      </c>
      <c r="D22" s="34">
        <v>6270.3</v>
      </c>
      <c r="E22" s="34">
        <v>2986.48</v>
      </c>
      <c r="F22" s="34">
        <v>3282.84</v>
      </c>
      <c r="G22" s="34">
        <v>2584.36</v>
      </c>
      <c r="H22" s="34">
        <v>2987.46</v>
      </c>
    </row>
    <row r="23" spans="2:8" x14ac:dyDescent="0.35">
      <c r="B23" s="21" t="s">
        <v>22</v>
      </c>
      <c r="C23" s="34">
        <v>5415.4</v>
      </c>
      <c r="D23" s="34">
        <v>6013.3</v>
      </c>
      <c r="E23" s="34">
        <v>2777.27</v>
      </c>
      <c r="F23" s="34">
        <v>2981.62</v>
      </c>
      <c r="G23" s="34">
        <v>2638.13</v>
      </c>
      <c r="H23" s="34">
        <v>3031.68</v>
      </c>
    </row>
    <row r="24" spans="2:8" x14ac:dyDescent="0.35">
      <c r="B24" s="21" t="s">
        <v>23</v>
      </c>
      <c r="C24" s="34">
        <v>6069.44</v>
      </c>
      <c r="D24" s="34">
        <v>6696.02</v>
      </c>
      <c r="E24" s="34">
        <v>3059.33</v>
      </c>
      <c r="F24" s="34">
        <v>3214.35</v>
      </c>
      <c r="G24" s="34">
        <v>3010.11</v>
      </c>
      <c r="H24" s="34">
        <v>3481.67</v>
      </c>
    </row>
    <row r="25" spans="2:8" x14ac:dyDescent="0.35">
      <c r="B25" s="21" t="s">
        <v>24</v>
      </c>
      <c r="C25" s="34">
        <v>7105.61</v>
      </c>
      <c r="D25" s="34">
        <v>8167.91</v>
      </c>
      <c r="E25" s="34">
        <v>3833.32</v>
      </c>
      <c r="F25" s="34">
        <v>4263.97</v>
      </c>
      <c r="G25" s="34">
        <v>3272.29</v>
      </c>
      <c r="H25" s="34">
        <v>3903.94</v>
      </c>
    </row>
    <row r="26" spans="2:8" x14ac:dyDescent="0.35">
      <c r="B26" s="21" t="s">
        <v>25</v>
      </c>
      <c r="C26" s="34">
        <v>5500.28</v>
      </c>
      <c r="D26" s="34">
        <v>6301.7</v>
      </c>
      <c r="E26" s="34">
        <v>2608.29</v>
      </c>
      <c r="F26" s="34">
        <v>2926.82</v>
      </c>
      <c r="G26" s="34">
        <v>2891.98</v>
      </c>
      <c r="H26" s="34">
        <v>3374.88</v>
      </c>
    </row>
    <row r="27" spans="2:8" x14ac:dyDescent="0.35">
      <c r="B27" s="21" t="s">
        <v>26</v>
      </c>
      <c r="C27" s="34">
        <v>6210.79</v>
      </c>
      <c r="D27" s="34">
        <v>7004.84</v>
      </c>
      <c r="E27" s="34">
        <v>2730.54</v>
      </c>
      <c r="F27" s="34">
        <v>2904.69</v>
      </c>
      <c r="G27" s="34">
        <v>3480.26</v>
      </c>
      <c r="H27" s="34">
        <v>4100.1499999999996</v>
      </c>
    </row>
    <row r="28" spans="2:8" x14ac:dyDescent="0.35">
      <c r="B28" s="21" t="s">
        <v>27</v>
      </c>
      <c r="C28" s="34">
        <v>4857.87</v>
      </c>
      <c r="D28" s="34">
        <v>5540.03</v>
      </c>
      <c r="E28" s="34">
        <v>2554.88</v>
      </c>
      <c r="F28" s="34">
        <v>2834</v>
      </c>
      <c r="G28" s="34">
        <v>2302.9899999999998</v>
      </c>
      <c r="H28" s="34">
        <v>2706.04</v>
      </c>
    </row>
    <row r="29" spans="2:8" x14ac:dyDescent="0.35">
      <c r="B29" s="21" t="s">
        <v>28</v>
      </c>
      <c r="C29" s="34">
        <v>5100.93</v>
      </c>
      <c r="D29" s="34">
        <v>5886.74</v>
      </c>
      <c r="E29" s="34">
        <v>2481.58</v>
      </c>
      <c r="F29" s="34">
        <v>2766.54</v>
      </c>
      <c r="G29" s="34">
        <v>2619.35</v>
      </c>
      <c r="H29" s="34">
        <v>3120.2</v>
      </c>
    </row>
    <row r="30" spans="2:8" x14ac:dyDescent="0.35">
      <c r="B30" s="21" t="s">
        <v>29</v>
      </c>
      <c r="C30" s="34">
        <v>5342.67</v>
      </c>
      <c r="D30" s="34">
        <v>6033.52</v>
      </c>
      <c r="E30" s="34">
        <v>2779.76</v>
      </c>
      <c r="F30" s="34">
        <v>3037.59</v>
      </c>
      <c r="G30" s="34">
        <v>2562.91</v>
      </c>
      <c r="H30" s="34">
        <v>2995.92</v>
      </c>
    </row>
    <row r="31" spans="2:8" x14ac:dyDescent="0.35">
      <c r="B31" s="21" t="s">
        <v>30</v>
      </c>
      <c r="C31" s="34">
        <v>5470.58</v>
      </c>
      <c r="D31" s="34">
        <v>6194.63</v>
      </c>
      <c r="E31" s="34">
        <v>2696.36</v>
      </c>
      <c r="F31" s="34">
        <v>2968.01</v>
      </c>
      <c r="G31" s="34">
        <v>2774.22</v>
      </c>
      <c r="H31" s="34">
        <v>3226.62</v>
      </c>
    </row>
    <row r="32" spans="2:8" x14ac:dyDescent="0.35">
      <c r="B32" s="21" t="s">
        <v>31</v>
      </c>
      <c r="C32" s="34">
        <v>6563.05</v>
      </c>
      <c r="D32" s="34">
        <v>7410.9</v>
      </c>
      <c r="E32" s="34">
        <v>3455.24</v>
      </c>
      <c r="F32" s="34">
        <v>3792.94</v>
      </c>
      <c r="G32" s="34">
        <v>3107.82</v>
      </c>
      <c r="H32" s="34">
        <v>3617.96</v>
      </c>
    </row>
    <row r="33" spans="2:8" x14ac:dyDescent="0.35">
      <c r="B33" s="21" t="s">
        <v>32</v>
      </c>
      <c r="C33" s="34">
        <v>5721.72</v>
      </c>
      <c r="D33" s="34">
        <v>6513.85</v>
      </c>
      <c r="E33" s="34">
        <v>2998.17</v>
      </c>
      <c r="F33" s="34">
        <v>3362.38</v>
      </c>
      <c r="G33" s="34">
        <v>2723.55</v>
      </c>
      <c r="H33" s="34">
        <v>3151.47</v>
      </c>
    </row>
    <row r="34" spans="2:8" x14ac:dyDescent="0.35">
      <c r="B34" s="21" t="s">
        <v>33</v>
      </c>
      <c r="C34" s="34">
        <v>8421.6200000000008</v>
      </c>
      <c r="D34" s="34">
        <v>10249.82</v>
      </c>
      <c r="E34" s="34">
        <v>3260.87</v>
      </c>
      <c r="F34" s="34">
        <v>3546.38</v>
      </c>
      <c r="G34" s="34">
        <v>5160.75</v>
      </c>
      <c r="H34" s="34">
        <v>6703.45</v>
      </c>
    </row>
    <row r="35" spans="2:8" x14ac:dyDescent="0.35">
      <c r="B35" s="21" t="s">
        <v>34</v>
      </c>
      <c r="C35" s="34">
        <v>7570.09</v>
      </c>
      <c r="D35" s="34">
        <v>8366.25</v>
      </c>
      <c r="E35" s="34">
        <v>3961.33</v>
      </c>
      <c r="F35" s="34">
        <v>4185.07</v>
      </c>
      <c r="G35" s="34">
        <v>3608.76</v>
      </c>
      <c r="H35" s="34">
        <v>4181.18</v>
      </c>
    </row>
    <row r="36" spans="2:8" x14ac:dyDescent="0.35">
      <c r="B36" s="21" t="s">
        <v>35</v>
      </c>
      <c r="C36" s="34">
        <v>5294.61</v>
      </c>
      <c r="D36" s="34">
        <v>6055.6</v>
      </c>
      <c r="E36" s="34">
        <v>2433.5500000000002</v>
      </c>
      <c r="F36" s="34">
        <v>2614.7399999999998</v>
      </c>
      <c r="G36" s="34">
        <v>2861.05</v>
      </c>
      <c r="H36" s="34">
        <v>3440.86</v>
      </c>
    </row>
    <row r="37" spans="2:8" x14ac:dyDescent="0.35">
      <c r="B37" s="21" t="s">
        <v>36</v>
      </c>
      <c r="C37" s="34">
        <v>6004.5</v>
      </c>
      <c r="D37" s="34">
        <v>6797.36</v>
      </c>
      <c r="E37" s="34">
        <v>2999.06</v>
      </c>
      <c r="F37" s="34">
        <v>3319.9</v>
      </c>
      <c r="G37" s="34">
        <v>3005.44</v>
      </c>
      <c r="H37" s="34">
        <v>3477.46</v>
      </c>
    </row>
    <row r="38" spans="2:8" x14ac:dyDescent="0.35">
      <c r="B38" s="21" t="s">
        <v>37</v>
      </c>
      <c r="C38" s="34">
        <v>5584.53</v>
      </c>
      <c r="D38" s="34">
        <v>6429.77</v>
      </c>
      <c r="E38" s="34">
        <v>2460.09</v>
      </c>
      <c r="F38" s="34">
        <v>2663.28</v>
      </c>
      <c r="G38" s="34">
        <v>3124.45</v>
      </c>
      <c r="H38" s="34">
        <v>3766.5</v>
      </c>
    </row>
    <row r="39" spans="2:8" x14ac:dyDescent="0.35">
      <c r="B39" s="21" t="s">
        <v>38</v>
      </c>
      <c r="C39" s="34">
        <v>5833.5</v>
      </c>
      <c r="D39" s="34">
        <v>6633.28</v>
      </c>
      <c r="E39" s="34">
        <v>2924.58</v>
      </c>
      <c r="F39" s="34">
        <v>3211.96</v>
      </c>
      <c r="G39" s="34">
        <v>2908.92</v>
      </c>
      <c r="H39" s="34">
        <v>3421.32</v>
      </c>
    </row>
    <row r="40" spans="2:8" x14ac:dyDescent="0.35">
      <c r="B40" s="21" t="s">
        <v>39</v>
      </c>
      <c r="C40" s="34">
        <v>5401.84</v>
      </c>
      <c r="D40" s="34">
        <v>6136.47</v>
      </c>
      <c r="E40" s="34">
        <v>2755.18</v>
      </c>
      <c r="F40" s="34">
        <v>3074.26</v>
      </c>
      <c r="G40" s="34">
        <v>2646.67</v>
      </c>
      <c r="H40" s="34">
        <v>3062.21</v>
      </c>
    </row>
    <row r="41" spans="2:8" x14ac:dyDescent="0.35">
      <c r="B41" s="21" t="s">
        <v>40</v>
      </c>
      <c r="C41" s="34">
        <v>5444.44</v>
      </c>
      <c r="D41" s="34">
        <v>6113.61</v>
      </c>
      <c r="E41" s="34">
        <v>2637.8</v>
      </c>
      <c r="F41" s="34">
        <v>2875.3</v>
      </c>
      <c r="G41" s="34">
        <v>2806.64</v>
      </c>
      <c r="H41" s="34">
        <v>3238.31</v>
      </c>
    </row>
    <row r="42" spans="2:8" x14ac:dyDescent="0.35">
      <c r="B42" s="21" t="s">
        <v>41</v>
      </c>
      <c r="C42" s="34">
        <v>5473.96</v>
      </c>
      <c r="D42" s="34">
        <v>6059.94</v>
      </c>
      <c r="E42" s="34">
        <v>2644.46</v>
      </c>
      <c r="F42" s="34">
        <v>2887.5</v>
      </c>
      <c r="G42" s="34">
        <v>2829.51</v>
      </c>
      <c r="H42" s="34">
        <v>3172.44</v>
      </c>
    </row>
    <row r="43" spans="2:8" x14ac:dyDescent="0.35">
      <c r="B43" s="21" t="s">
        <v>42</v>
      </c>
      <c r="C43" s="34">
        <v>6443.85</v>
      </c>
      <c r="D43" s="34">
        <v>7246.27</v>
      </c>
      <c r="E43" s="34">
        <v>3448.94</v>
      </c>
      <c r="F43" s="34">
        <v>3793.72</v>
      </c>
      <c r="G43" s="34">
        <v>2994.92</v>
      </c>
      <c r="H43" s="34">
        <v>3452.55</v>
      </c>
    </row>
    <row r="44" spans="2:8" x14ac:dyDescent="0.35">
      <c r="B44" s="21" t="s">
        <v>43</v>
      </c>
      <c r="C44" s="34">
        <v>5024.3900000000003</v>
      </c>
      <c r="D44" s="34">
        <v>5727.23</v>
      </c>
      <c r="E44" s="34">
        <v>2588.14</v>
      </c>
      <c r="F44" s="34">
        <v>2858.96</v>
      </c>
      <c r="G44" s="34">
        <v>2436.2399999999998</v>
      </c>
      <c r="H44" s="34">
        <v>2868.28</v>
      </c>
    </row>
    <row r="45" spans="2:8" x14ac:dyDescent="0.35">
      <c r="B45" s="21" t="s">
        <v>44</v>
      </c>
      <c r="C45" s="34">
        <v>6199.26</v>
      </c>
      <c r="D45" s="34">
        <v>7275.39</v>
      </c>
      <c r="E45" s="34">
        <v>2668.32</v>
      </c>
      <c r="F45" s="34">
        <v>3019.56</v>
      </c>
      <c r="G45" s="34">
        <v>3530.94</v>
      </c>
      <c r="H45" s="34">
        <v>4255.83</v>
      </c>
    </row>
    <row r="46" spans="2:8" x14ac:dyDescent="0.35">
      <c r="B46" s="21" t="s">
        <v>45</v>
      </c>
      <c r="C46" s="34">
        <v>6075.76</v>
      </c>
      <c r="D46" s="34">
        <v>6694.88</v>
      </c>
      <c r="E46" s="34">
        <v>2794.21</v>
      </c>
      <c r="F46" s="34">
        <v>2990.35</v>
      </c>
      <c r="G46" s="34">
        <v>3281.55</v>
      </c>
      <c r="H46" s="34">
        <v>3704.53</v>
      </c>
    </row>
    <row r="47" spans="2:8" x14ac:dyDescent="0.35">
      <c r="B47" s="21" t="s">
        <v>46</v>
      </c>
      <c r="C47" s="34">
        <v>5466.75</v>
      </c>
      <c r="D47" s="34">
        <v>6283.75</v>
      </c>
      <c r="E47" s="34">
        <v>2769.65</v>
      </c>
      <c r="F47" s="34">
        <v>3087.64</v>
      </c>
      <c r="G47" s="34">
        <v>2697.1</v>
      </c>
      <c r="H47" s="34">
        <v>3196.11</v>
      </c>
    </row>
    <row r="48" spans="2:8" x14ac:dyDescent="0.35">
      <c r="B48" s="21" t="s">
        <v>47</v>
      </c>
      <c r="C48" s="34">
        <v>6097.21</v>
      </c>
      <c r="D48" s="34">
        <v>6691.84</v>
      </c>
      <c r="E48" s="34">
        <v>2933.98</v>
      </c>
      <c r="F48" s="34">
        <v>3130.84</v>
      </c>
      <c r="G48" s="34">
        <v>3163.23</v>
      </c>
      <c r="H48" s="34">
        <v>3561</v>
      </c>
    </row>
    <row r="49" spans="2:8" x14ac:dyDescent="0.35">
      <c r="B49" s="21" t="s">
        <v>48</v>
      </c>
      <c r="C49" s="34">
        <v>6289.3</v>
      </c>
      <c r="D49" s="34">
        <v>7039.3</v>
      </c>
      <c r="E49" s="34">
        <v>2960.45</v>
      </c>
      <c r="F49" s="34">
        <v>3231.62</v>
      </c>
      <c r="G49" s="34">
        <v>3328.86</v>
      </c>
      <c r="H49" s="34">
        <v>3807.68</v>
      </c>
    </row>
    <row r="50" spans="2:8" x14ac:dyDescent="0.35">
      <c r="B50" s="21" t="s">
        <v>49</v>
      </c>
      <c r="C50" s="34">
        <v>6277.96</v>
      </c>
      <c r="D50" s="34">
        <v>7117.47</v>
      </c>
      <c r="E50" s="34">
        <v>3359.1</v>
      </c>
      <c r="F50" s="34">
        <v>3731.36</v>
      </c>
      <c r="G50" s="34">
        <v>2918.86</v>
      </c>
      <c r="H50" s="34">
        <v>3386.11</v>
      </c>
    </row>
    <row r="51" spans="2:8" x14ac:dyDescent="0.35">
      <c r="B51" s="21" t="s">
        <v>50</v>
      </c>
      <c r="C51" s="34">
        <v>5773.27</v>
      </c>
      <c r="D51" s="34">
        <v>6580.81</v>
      </c>
      <c r="E51" s="34">
        <v>3021.62</v>
      </c>
      <c r="F51" s="34">
        <v>3306.33</v>
      </c>
      <c r="G51" s="34">
        <v>2751.65</v>
      </c>
      <c r="H51" s="34">
        <v>3274.48</v>
      </c>
    </row>
    <row r="52" spans="2:8" x14ac:dyDescent="0.35">
      <c r="B52" s="21" t="s">
        <v>51</v>
      </c>
      <c r="C52" s="34">
        <v>6007.89</v>
      </c>
      <c r="D52" s="34">
        <v>6769.59</v>
      </c>
      <c r="E52" s="34">
        <v>3104.31</v>
      </c>
      <c r="F52" s="34">
        <v>3407.72</v>
      </c>
      <c r="G52" s="34">
        <v>2903.58</v>
      </c>
      <c r="H52" s="34">
        <v>3361.87</v>
      </c>
    </row>
    <row r="53" spans="2:8" x14ac:dyDescent="0.35">
      <c r="B53" s="21" t="s">
        <v>52</v>
      </c>
      <c r="C53" s="34">
        <v>6963.39</v>
      </c>
      <c r="D53" s="34">
        <v>7865.25</v>
      </c>
      <c r="E53" s="34">
        <v>3718.09</v>
      </c>
      <c r="F53" s="34">
        <v>4136.0200000000004</v>
      </c>
      <c r="G53" s="34">
        <v>3245.3</v>
      </c>
      <c r="H53" s="34">
        <v>3729.24</v>
      </c>
    </row>
    <row r="54" spans="2:8" x14ac:dyDescent="0.35">
      <c r="B54" s="21" t="s">
        <v>53</v>
      </c>
      <c r="C54" s="34">
        <v>4868.29</v>
      </c>
      <c r="D54" s="34">
        <v>5528.27</v>
      </c>
      <c r="E54" s="34">
        <v>2548.13</v>
      </c>
      <c r="F54" s="34">
        <v>2824.04</v>
      </c>
      <c r="G54" s="34">
        <v>2320.16</v>
      </c>
      <c r="H54" s="34">
        <v>2704.23</v>
      </c>
    </row>
    <row r="55" spans="2:8" x14ac:dyDescent="0.35">
      <c r="B55" s="21" t="s">
        <v>54</v>
      </c>
      <c r="C55" s="34">
        <v>5124.79</v>
      </c>
      <c r="D55" s="34">
        <v>5797.86</v>
      </c>
      <c r="E55" s="34">
        <v>2708.34</v>
      </c>
      <c r="F55" s="34">
        <v>2989.66</v>
      </c>
      <c r="G55" s="34">
        <v>2416.44</v>
      </c>
      <c r="H55" s="34">
        <v>2808.21</v>
      </c>
    </row>
    <row r="56" spans="2:8" x14ac:dyDescent="0.35">
      <c r="B56" s="21" t="s">
        <v>55</v>
      </c>
      <c r="C56" s="34">
        <v>6896.37</v>
      </c>
      <c r="D56" s="34">
        <v>7905.07</v>
      </c>
      <c r="E56" s="34">
        <v>3388.14</v>
      </c>
      <c r="F56" s="34">
        <v>3716.64</v>
      </c>
      <c r="G56" s="34">
        <v>3508.23</v>
      </c>
      <c r="H56" s="34">
        <v>4188.42</v>
      </c>
    </row>
    <row r="57" spans="2:8" x14ac:dyDescent="0.35">
      <c r="B57" s="21" t="s">
        <v>59</v>
      </c>
      <c r="C57" s="34">
        <v>6040.6717647058822</v>
      </c>
      <c r="D57" s="34">
        <v>6861.7990196078435</v>
      </c>
      <c r="E57" s="34">
        <v>2947.7474509803919</v>
      </c>
      <c r="F57" s="34">
        <v>3227.7807843137257</v>
      </c>
      <c r="G57" s="34">
        <v>3092.9250980392158</v>
      </c>
      <c r="H57" s="34">
        <v>3634.0188235294108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AE2B-418F-43FC-9FAB-616D8F9A1AE7}">
  <dimension ref="B1:H53"/>
  <sheetViews>
    <sheetView workbookViewId="0">
      <selection activeCell="E8" sqref="E8"/>
    </sheetView>
  </sheetViews>
  <sheetFormatPr defaultRowHeight="14.5" x14ac:dyDescent="0.35"/>
  <cols>
    <col min="2" max="2" width="20.26953125" customWidth="1"/>
    <col min="3" max="3" width="16.7265625" customWidth="1"/>
    <col min="4" max="4" width="17.6328125" customWidth="1"/>
    <col min="5" max="5" width="17.7265625" customWidth="1"/>
    <col min="6" max="6" width="16.90625" customWidth="1"/>
    <col min="7" max="7" width="18" customWidth="1"/>
    <col min="8" max="8" width="18.26953125" customWidth="1"/>
  </cols>
  <sheetData>
    <row r="1" spans="2:8" ht="15" thickBot="1" x14ac:dyDescent="0.4"/>
    <row r="2" spans="2:8" ht="32.5" thickBot="1" x14ac:dyDescent="0.45">
      <c r="B2" s="42" t="s">
        <v>57</v>
      </c>
      <c r="C2" s="43" t="s">
        <v>78</v>
      </c>
      <c r="D2" s="43" t="s">
        <v>79</v>
      </c>
      <c r="E2" s="43" t="s">
        <v>61</v>
      </c>
      <c r="F2" s="43" t="s">
        <v>80</v>
      </c>
      <c r="G2" s="43" t="s">
        <v>81</v>
      </c>
      <c r="H2" s="44" t="s">
        <v>61</v>
      </c>
    </row>
    <row r="3" spans="2:8" x14ac:dyDescent="0.35">
      <c r="B3" s="37" t="s">
        <v>5</v>
      </c>
      <c r="C3" s="33">
        <f t="shared" ref="C3:C34" si="0">_xlfn.XLOOKUP($B3, StatesConstantDollar, fafh2021nominal, "Error")</f>
        <v>2590.85</v>
      </c>
      <c r="D3" s="33">
        <f t="shared" ref="D3:D34" si="1">_xlfn.XLOOKUP($B3, StatesConstantDollar, fafh2022nominal, "Error")</f>
        <v>2914.34</v>
      </c>
      <c r="E3" s="35">
        <f>(D3-C3)/C3</f>
        <v>0.12485863712681176</v>
      </c>
      <c r="F3" s="33">
        <f t="shared" ref="F3:F34" si="2">_xlfn.XLOOKUP($B3, StatesConstantDollar, fafh2021cnstdoll, "Error")</f>
        <v>1040.06</v>
      </c>
      <c r="G3" s="33">
        <f t="shared" ref="G3:G34" si="3">_xlfn.XLOOKUP($B3, StatesConstantDollar, fafh2022cnstdoll, "Error")</f>
        <v>1085.56</v>
      </c>
      <c r="H3" s="36">
        <f>(G3-F3)/F3</f>
        <v>4.3747476107147666E-2</v>
      </c>
    </row>
    <row r="4" spans="2:8" x14ac:dyDescent="0.35">
      <c r="B4" s="37" t="s">
        <v>6</v>
      </c>
      <c r="C4" s="33">
        <f t="shared" si="0"/>
        <v>3162.41</v>
      </c>
      <c r="D4" s="33">
        <f t="shared" si="1"/>
        <v>3794.61</v>
      </c>
      <c r="E4" s="35">
        <f t="shared" ref="E4:E53" si="4">(D4-C4)/C4</f>
        <v>0.19991082750181041</v>
      </c>
      <c r="F4" s="33">
        <f t="shared" si="2"/>
        <v>1228.03</v>
      </c>
      <c r="G4" s="33">
        <f t="shared" si="3"/>
        <v>1373.47</v>
      </c>
      <c r="H4" s="36">
        <f t="shared" ref="H4:H53" si="5">(G4-F4)/F4</f>
        <v>0.11843358875597507</v>
      </c>
    </row>
    <row r="5" spans="2:8" x14ac:dyDescent="0.35">
      <c r="B5" s="37" t="s">
        <v>7</v>
      </c>
      <c r="C5" s="33">
        <f t="shared" si="0"/>
        <v>3165.12</v>
      </c>
      <c r="D5" s="33">
        <f t="shared" si="1"/>
        <v>3669.48</v>
      </c>
      <c r="E5" s="35">
        <f t="shared" si="4"/>
        <v>0.15934940855323027</v>
      </c>
      <c r="F5" s="33">
        <f t="shared" si="2"/>
        <v>1229.08</v>
      </c>
      <c r="G5" s="33">
        <f t="shared" si="3"/>
        <v>1328.18</v>
      </c>
      <c r="H5" s="36">
        <f t="shared" si="5"/>
        <v>8.0629413870537431E-2</v>
      </c>
    </row>
    <row r="6" spans="2:8" x14ac:dyDescent="0.35">
      <c r="B6" s="37" t="s">
        <v>8</v>
      </c>
      <c r="C6" s="33">
        <f t="shared" si="0"/>
        <v>2582.88</v>
      </c>
      <c r="D6" s="33">
        <f t="shared" si="1"/>
        <v>2961.29</v>
      </c>
      <c r="E6" s="35">
        <f t="shared" si="4"/>
        <v>0.14650699993805358</v>
      </c>
      <c r="F6" s="33">
        <f t="shared" si="2"/>
        <v>1036.8599999999999</v>
      </c>
      <c r="G6" s="33">
        <f t="shared" si="3"/>
        <v>1103.05</v>
      </c>
      <c r="H6" s="36">
        <f t="shared" si="5"/>
        <v>6.3836969311189609E-2</v>
      </c>
    </row>
    <row r="7" spans="2:8" x14ac:dyDescent="0.35">
      <c r="B7" s="37" t="s">
        <v>9</v>
      </c>
      <c r="C7" s="33">
        <f t="shared" si="0"/>
        <v>3677.6</v>
      </c>
      <c r="D7" s="33">
        <f t="shared" si="1"/>
        <v>4339.72</v>
      </c>
      <c r="E7" s="35">
        <f t="shared" si="4"/>
        <v>0.1800413313030238</v>
      </c>
      <c r="F7" s="33">
        <f t="shared" si="2"/>
        <v>1428.09</v>
      </c>
      <c r="G7" s="33">
        <f t="shared" si="3"/>
        <v>1570.78</v>
      </c>
      <c r="H7" s="36">
        <f t="shared" si="5"/>
        <v>9.9916671918436561E-2</v>
      </c>
    </row>
    <row r="8" spans="2:8" x14ac:dyDescent="0.35">
      <c r="B8" s="37" t="s">
        <v>10</v>
      </c>
      <c r="C8" s="33">
        <f t="shared" si="0"/>
        <v>3703.3</v>
      </c>
      <c r="D8" s="33">
        <f t="shared" si="1"/>
        <v>4353.24</v>
      </c>
      <c r="E8" s="35">
        <f t="shared" si="4"/>
        <v>0.1755029298193502</v>
      </c>
      <c r="F8" s="33">
        <f t="shared" si="2"/>
        <v>1438.07</v>
      </c>
      <c r="G8" s="33">
        <f t="shared" si="3"/>
        <v>1575.67</v>
      </c>
      <c r="H8" s="36">
        <f t="shared" si="5"/>
        <v>9.5683798424277086E-2</v>
      </c>
    </row>
    <row r="9" spans="2:8" x14ac:dyDescent="0.35">
      <c r="B9" s="37" t="s">
        <v>11</v>
      </c>
      <c r="C9" s="33">
        <f t="shared" si="0"/>
        <v>3013</v>
      </c>
      <c r="D9" s="33">
        <f t="shared" si="1"/>
        <v>3596.16</v>
      </c>
      <c r="E9" s="35">
        <f t="shared" si="4"/>
        <v>0.19354795884500492</v>
      </c>
      <c r="F9" s="33">
        <f t="shared" si="2"/>
        <v>1171.8800000000001</v>
      </c>
      <c r="G9" s="33">
        <f t="shared" si="3"/>
        <v>1308.58</v>
      </c>
      <c r="H9" s="36">
        <f t="shared" si="5"/>
        <v>0.11665016895927895</v>
      </c>
    </row>
    <row r="10" spans="2:8" x14ac:dyDescent="0.35">
      <c r="B10" s="37" t="s">
        <v>12</v>
      </c>
      <c r="C10" s="33">
        <f t="shared" si="0"/>
        <v>3056.4</v>
      </c>
      <c r="D10" s="33">
        <f t="shared" si="1"/>
        <v>3583.85</v>
      </c>
      <c r="E10" s="35">
        <f t="shared" si="4"/>
        <v>0.17257230728962172</v>
      </c>
      <c r="F10" s="33">
        <f t="shared" si="2"/>
        <v>1226.95</v>
      </c>
      <c r="G10" s="33">
        <f t="shared" si="3"/>
        <v>1334.95</v>
      </c>
      <c r="H10" s="36">
        <f t="shared" si="5"/>
        <v>8.802314682749908E-2</v>
      </c>
    </row>
    <row r="11" spans="2:8" x14ac:dyDescent="0.35">
      <c r="B11" s="37" t="s">
        <v>13</v>
      </c>
      <c r="C11" s="33">
        <f t="shared" si="0"/>
        <v>6239.3</v>
      </c>
      <c r="D11" s="33">
        <f t="shared" si="1"/>
        <v>7289.52</v>
      </c>
      <c r="E11" s="35">
        <f t="shared" si="4"/>
        <v>0.16832336960877026</v>
      </c>
      <c r="F11" s="33">
        <f t="shared" si="2"/>
        <v>2504.6799999999998</v>
      </c>
      <c r="G11" s="33">
        <f t="shared" si="3"/>
        <v>2715.27</v>
      </c>
      <c r="H11" s="36">
        <f t="shared" si="5"/>
        <v>8.4078604851717642E-2</v>
      </c>
    </row>
    <row r="12" spans="2:8" x14ac:dyDescent="0.35">
      <c r="B12" s="37" t="s">
        <v>14</v>
      </c>
      <c r="C12" s="33">
        <f t="shared" si="0"/>
        <v>3512.5</v>
      </c>
      <c r="D12" s="33">
        <f t="shared" si="1"/>
        <v>4135.07</v>
      </c>
      <c r="E12" s="35">
        <f t="shared" si="4"/>
        <v>0.17724412811387891</v>
      </c>
      <c r="F12" s="33">
        <f t="shared" si="2"/>
        <v>1410.04</v>
      </c>
      <c r="G12" s="33">
        <f t="shared" si="3"/>
        <v>1540.27</v>
      </c>
      <c r="H12" s="36">
        <f t="shared" si="5"/>
        <v>9.2359082011857829E-2</v>
      </c>
    </row>
    <row r="13" spans="2:8" x14ac:dyDescent="0.35">
      <c r="B13" s="37" t="s">
        <v>15</v>
      </c>
      <c r="C13" s="33">
        <f t="shared" si="0"/>
        <v>3036.22</v>
      </c>
      <c r="D13" s="33">
        <f t="shared" si="1"/>
        <v>3434.61</v>
      </c>
      <c r="E13" s="35">
        <f t="shared" si="4"/>
        <v>0.13121249448327207</v>
      </c>
      <c r="F13" s="33">
        <f t="shared" si="2"/>
        <v>1218.8499999999999</v>
      </c>
      <c r="G13" s="33">
        <f t="shared" si="3"/>
        <v>1279.3599999999999</v>
      </c>
      <c r="H13" s="36">
        <f t="shared" si="5"/>
        <v>4.9645157320424987E-2</v>
      </c>
    </row>
    <row r="14" spans="2:8" x14ac:dyDescent="0.35">
      <c r="B14" s="37" t="s">
        <v>16</v>
      </c>
      <c r="C14" s="33">
        <f t="shared" si="0"/>
        <v>4887.5</v>
      </c>
      <c r="D14" s="33">
        <f t="shared" si="1"/>
        <v>6394.2</v>
      </c>
      <c r="E14" s="35">
        <f t="shared" si="4"/>
        <v>0.30827621483375955</v>
      </c>
      <c r="F14" s="33">
        <f t="shared" si="2"/>
        <v>1897.92</v>
      </c>
      <c r="G14" s="33">
        <f t="shared" si="3"/>
        <v>2314.4</v>
      </c>
      <c r="H14" s="36">
        <f t="shared" si="5"/>
        <v>0.21944022930365875</v>
      </c>
    </row>
    <row r="15" spans="2:8" x14ac:dyDescent="0.35">
      <c r="B15" s="37" t="s">
        <v>17</v>
      </c>
      <c r="C15" s="33">
        <f t="shared" si="0"/>
        <v>2736.03</v>
      </c>
      <c r="D15" s="33">
        <f t="shared" si="1"/>
        <v>3165.35</v>
      </c>
      <c r="E15" s="35">
        <f t="shared" si="4"/>
        <v>0.15691348413577325</v>
      </c>
      <c r="F15" s="33">
        <f t="shared" si="2"/>
        <v>1062.46</v>
      </c>
      <c r="G15" s="33">
        <f t="shared" si="3"/>
        <v>1145.71</v>
      </c>
      <c r="H15" s="36">
        <f t="shared" si="5"/>
        <v>7.8355891045309933E-2</v>
      </c>
    </row>
    <row r="16" spans="2:8" x14ac:dyDescent="0.35">
      <c r="B16" s="37" t="s">
        <v>18</v>
      </c>
      <c r="C16" s="33">
        <f t="shared" si="0"/>
        <v>2919.58</v>
      </c>
      <c r="D16" s="33">
        <f t="shared" si="1"/>
        <v>3414.26</v>
      </c>
      <c r="E16" s="35">
        <f t="shared" si="4"/>
        <v>0.16943532973920916</v>
      </c>
      <c r="F16" s="33">
        <f t="shared" si="2"/>
        <v>1179.5899999999999</v>
      </c>
      <c r="G16" s="33">
        <f t="shared" si="3"/>
        <v>1268.6600000000001</v>
      </c>
      <c r="H16" s="36">
        <f t="shared" si="5"/>
        <v>7.5509287125187716E-2</v>
      </c>
    </row>
    <row r="17" spans="2:8" x14ac:dyDescent="0.35">
      <c r="B17" s="37" t="s">
        <v>19</v>
      </c>
      <c r="C17" s="33">
        <f t="shared" si="0"/>
        <v>2671.3</v>
      </c>
      <c r="D17" s="33">
        <f t="shared" si="1"/>
        <v>3049</v>
      </c>
      <c r="E17" s="35">
        <f t="shared" si="4"/>
        <v>0.14139183169243433</v>
      </c>
      <c r="F17" s="33">
        <f t="shared" si="2"/>
        <v>1079.28</v>
      </c>
      <c r="G17" s="33">
        <f t="shared" si="3"/>
        <v>1132.94</v>
      </c>
      <c r="H17" s="36">
        <f t="shared" si="5"/>
        <v>4.9718330739011267E-2</v>
      </c>
    </row>
    <row r="18" spans="2:8" x14ac:dyDescent="0.35">
      <c r="B18" s="37" t="s">
        <v>20</v>
      </c>
      <c r="C18" s="33">
        <f t="shared" si="0"/>
        <v>2367.9699999999998</v>
      </c>
      <c r="D18" s="33">
        <f t="shared" si="1"/>
        <v>2780</v>
      </c>
      <c r="E18" s="35">
        <f t="shared" si="4"/>
        <v>0.17400135981452478</v>
      </c>
      <c r="F18" s="33">
        <f t="shared" si="2"/>
        <v>956.73</v>
      </c>
      <c r="G18" s="33">
        <f t="shared" si="3"/>
        <v>1032.98</v>
      </c>
      <c r="H18" s="36">
        <f t="shared" si="5"/>
        <v>7.9698556541553001E-2</v>
      </c>
    </row>
    <row r="19" spans="2:8" x14ac:dyDescent="0.35">
      <c r="B19" s="37" t="s">
        <v>21</v>
      </c>
      <c r="C19" s="33">
        <f t="shared" si="0"/>
        <v>2584.36</v>
      </c>
      <c r="D19" s="33">
        <f t="shared" si="1"/>
        <v>2987.46</v>
      </c>
      <c r="E19" s="35">
        <f t="shared" si="4"/>
        <v>0.15597672150938718</v>
      </c>
      <c r="F19" s="33">
        <f t="shared" si="2"/>
        <v>1044.1500000000001</v>
      </c>
      <c r="G19" s="33">
        <f t="shared" si="3"/>
        <v>1110.07</v>
      </c>
      <c r="H19" s="36">
        <f t="shared" si="5"/>
        <v>6.3132691663075072E-2</v>
      </c>
    </row>
    <row r="20" spans="2:8" x14ac:dyDescent="0.35">
      <c r="B20" s="37" t="s">
        <v>22</v>
      </c>
      <c r="C20" s="33">
        <f t="shared" si="0"/>
        <v>2638.13</v>
      </c>
      <c r="D20" s="33">
        <f t="shared" si="1"/>
        <v>3031.68</v>
      </c>
      <c r="E20" s="35">
        <f t="shared" si="4"/>
        <v>0.14917763718997915</v>
      </c>
      <c r="F20" s="33">
        <f t="shared" si="2"/>
        <v>1059.04</v>
      </c>
      <c r="G20" s="33">
        <f t="shared" si="3"/>
        <v>1129.27</v>
      </c>
      <c r="H20" s="36">
        <f t="shared" si="5"/>
        <v>6.6314775645867977E-2</v>
      </c>
    </row>
    <row r="21" spans="2:8" x14ac:dyDescent="0.35">
      <c r="B21" s="37" t="s">
        <v>23</v>
      </c>
      <c r="C21" s="33">
        <f t="shared" si="0"/>
        <v>3010.11</v>
      </c>
      <c r="D21" s="33">
        <f t="shared" si="1"/>
        <v>3481.67</v>
      </c>
      <c r="E21" s="35">
        <f t="shared" si="4"/>
        <v>0.1566587267574939</v>
      </c>
      <c r="F21" s="33">
        <f t="shared" si="2"/>
        <v>1208.3699999999999</v>
      </c>
      <c r="G21" s="33">
        <f t="shared" si="3"/>
        <v>1296.8900000000001</v>
      </c>
      <c r="H21" s="36">
        <f t="shared" si="5"/>
        <v>7.3255708102650863E-2</v>
      </c>
    </row>
    <row r="22" spans="2:8" x14ac:dyDescent="0.35">
      <c r="B22" s="37" t="s">
        <v>24</v>
      </c>
      <c r="C22" s="33">
        <f t="shared" si="0"/>
        <v>3272.29</v>
      </c>
      <c r="D22" s="33">
        <f t="shared" si="1"/>
        <v>3903.94</v>
      </c>
      <c r="E22" s="35">
        <f t="shared" si="4"/>
        <v>0.19302995761378119</v>
      </c>
      <c r="F22" s="33">
        <f t="shared" si="2"/>
        <v>1272.73</v>
      </c>
      <c r="G22" s="33">
        <f t="shared" si="3"/>
        <v>1420.58</v>
      </c>
      <c r="H22" s="36">
        <f t="shared" si="5"/>
        <v>0.11616760821226804</v>
      </c>
    </row>
    <row r="23" spans="2:8" x14ac:dyDescent="0.35">
      <c r="B23" s="37" t="s">
        <v>25</v>
      </c>
      <c r="C23" s="33">
        <f t="shared" si="0"/>
        <v>2891.98</v>
      </c>
      <c r="D23" s="33">
        <f t="shared" si="1"/>
        <v>3374.88</v>
      </c>
      <c r="E23" s="35">
        <f t="shared" si="4"/>
        <v>0.16697902475120854</v>
      </c>
      <c r="F23" s="33">
        <f t="shared" si="2"/>
        <v>1160.94</v>
      </c>
      <c r="G23" s="33">
        <f t="shared" si="3"/>
        <v>1257.1099999999999</v>
      </c>
      <c r="H23" s="36">
        <f t="shared" si="5"/>
        <v>8.2838045032473551E-2</v>
      </c>
    </row>
    <row r="24" spans="2:8" x14ac:dyDescent="0.35">
      <c r="B24" s="37" t="s">
        <v>26</v>
      </c>
      <c r="C24" s="33">
        <f t="shared" si="0"/>
        <v>3480.26</v>
      </c>
      <c r="D24" s="33">
        <f t="shared" si="1"/>
        <v>4100.1499999999996</v>
      </c>
      <c r="E24" s="35">
        <f t="shared" si="4"/>
        <v>0.17811600282737478</v>
      </c>
      <c r="F24" s="33">
        <f t="shared" si="2"/>
        <v>1353.62</v>
      </c>
      <c r="G24" s="33">
        <f t="shared" si="3"/>
        <v>1491.98</v>
      </c>
      <c r="H24" s="36">
        <f t="shared" si="5"/>
        <v>0.10221480179075379</v>
      </c>
    </row>
    <row r="25" spans="2:8" x14ac:dyDescent="0.35">
      <c r="B25" s="37" t="s">
        <v>27</v>
      </c>
      <c r="C25" s="33">
        <f t="shared" si="0"/>
        <v>2302.9899999999998</v>
      </c>
      <c r="D25" s="33">
        <f t="shared" si="1"/>
        <v>2706.04</v>
      </c>
      <c r="E25" s="35">
        <f t="shared" si="4"/>
        <v>0.17501161533484741</v>
      </c>
      <c r="F25" s="33">
        <f t="shared" si="2"/>
        <v>930.47</v>
      </c>
      <c r="G25" s="33">
        <f t="shared" si="3"/>
        <v>1005.5</v>
      </c>
      <c r="H25" s="36">
        <f t="shared" si="5"/>
        <v>8.0636667490622982E-2</v>
      </c>
    </row>
    <row r="26" spans="2:8" x14ac:dyDescent="0.35">
      <c r="B26" s="37" t="s">
        <v>28</v>
      </c>
      <c r="C26" s="33">
        <f t="shared" si="0"/>
        <v>2619.35</v>
      </c>
      <c r="D26" s="33">
        <f t="shared" si="1"/>
        <v>3120.2</v>
      </c>
      <c r="E26" s="35">
        <f t="shared" si="4"/>
        <v>0.19121156011987703</v>
      </c>
      <c r="F26" s="33">
        <f t="shared" si="2"/>
        <v>1058.29</v>
      </c>
      <c r="G26" s="33">
        <f t="shared" si="3"/>
        <v>1159.4000000000001</v>
      </c>
      <c r="H26" s="36">
        <f t="shared" si="5"/>
        <v>9.5540919785692138E-2</v>
      </c>
    </row>
    <row r="27" spans="2:8" x14ac:dyDescent="0.35">
      <c r="B27" s="37" t="s">
        <v>29</v>
      </c>
      <c r="C27" s="33">
        <f t="shared" si="0"/>
        <v>2562.91</v>
      </c>
      <c r="D27" s="33">
        <f t="shared" si="1"/>
        <v>2995.92</v>
      </c>
      <c r="E27" s="35">
        <f t="shared" si="4"/>
        <v>0.16895247979835432</v>
      </c>
      <c r="F27" s="33">
        <f t="shared" si="2"/>
        <v>1028.8499999999999</v>
      </c>
      <c r="G27" s="33">
        <f t="shared" si="3"/>
        <v>1115.95</v>
      </c>
      <c r="H27" s="36">
        <f t="shared" si="5"/>
        <v>8.465762744812183E-2</v>
      </c>
    </row>
    <row r="28" spans="2:8" x14ac:dyDescent="0.35">
      <c r="B28" s="37" t="s">
        <v>30</v>
      </c>
      <c r="C28" s="33">
        <f t="shared" si="0"/>
        <v>2774.22</v>
      </c>
      <c r="D28" s="33">
        <f t="shared" si="1"/>
        <v>3226.62</v>
      </c>
      <c r="E28" s="35">
        <f t="shared" si="4"/>
        <v>0.16307286372385757</v>
      </c>
      <c r="F28" s="33">
        <f t="shared" si="2"/>
        <v>1120.8599999999999</v>
      </c>
      <c r="G28" s="33">
        <f t="shared" si="3"/>
        <v>1198.94</v>
      </c>
      <c r="H28" s="36">
        <f t="shared" si="5"/>
        <v>6.9660796174366255E-2</v>
      </c>
    </row>
    <row r="29" spans="2:8" x14ac:dyDescent="0.35">
      <c r="B29" s="37" t="s">
        <v>31</v>
      </c>
      <c r="C29" s="33">
        <f t="shared" si="0"/>
        <v>3107.82</v>
      </c>
      <c r="D29" s="33">
        <f t="shared" si="1"/>
        <v>3617.96</v>
      </c>
      <c r="E29" s="35">
        <f t="shared" si="4"/>
        <v>0.16414721573321486</v>
      </c>
      <c r="F29" s="33">
        <f t="shared" si="2"/>
        <v>1206.83</v>
      </c>
      <c r="G29" s="33">
        <f t="shared" si="3"/>
        <v>1309.53</v>
      </c>
      <c r="H29" s="36">
        <f t="shared" si="5"/>
        <v>8.5098978315089988E-2</v>
      </c>
    </row>
    <row r="30" spans="2:8" x14ac:dyDescent="0.35">
      <c r="B30" s="37" t="s">
        <v>32</v>
      </c>
      <c r="C30" s="33">
        <f t="shared" si="0"/>
        <v>2723.55</v>
      </c>
      <c r="D30" s="33">
        <f t="shared" si="1"/>
        <v>3151.47</v>
      </c>
      <c r="E30" s="35">
        <f t="shared" si="4"/>
        <v>0.15711846670705498</v>
      </c>
      <c r="F30" s="33">
        <f t="shared" si="2"/>
        <v>1100.3900000000001</v>
      </c>
      <c r="G30" s="33">
        <f t="shared" si="3"/>
        <v>1171.01</v>
      </c>
      <c r="H30" s="36">
        <f t="shared" si="5"/>
        <v>6.4177246249057046E-2</v>
      </c>
    </row>
    <row r="31" spans="2:8" x14ac:dyDescent="0.35">
      <c r="B31" s="37" t="s">
        <v>33</v>
      </c>
      <c r="C31" s="33">
        <f t="shared" si="0"/>
        <v>5160.75</v>
      </c>
      <c r="D31" s="33">
        <f t="shared" si="1"/>
        <v>6703.45</v>
      </c>
      <c r="E31" s="35">
        <f t="shared" si="4"/>
        <v>0.29892941917356969</v>
      </c>
      <c r="F31" s="33">
        <f t="shared" si="2"/>
        <v>2004.03</v>
      </c>
      <c r="G31" s="33">
        <f t="shared" si="3"/>
        <v>2426.33</v>
      </c>
      <c r="H31" s="36">
        <f t="shared" si="5"/>
        <v>0.21072538834248986</v>
      </c>
    </row>
    <row r="32" spans="2:8" x14ac:dyDescent="0.35">
      <c r="B32" s="37" t="s">
        <v>34</v>
      </c>
      <c r="C32" s="33">
        <f t="shared" si="0"/>
        <v>3608.76</v>
      </c>
      <c r="D32" s="33">
        <f t="shared" si="1"/>
        <v>4181.18</v>
      </c>
      <c r="E32" s="35">
        <f t="shared" si="4"/>
        <v>0.15861958124120198</v>
      </c>
      <c r="F32" s="33">
        <f t="shared" si="2"/>
        <v>1403.6</v>
      </c>
      <c r="G32" s="33">
        <f t="shared" si="3"/>
        <v>1521.46</v>
      </c>
      <c r="H32" s="36">
        <f t="shared" si="5"/>
        <v>8.3969791963522472E-2</v>
      </c>
    </row>
    <row r="33" spans="2:8" x14ac:dyDescent="0.35">
      <c r="B33" s="37" t="s">
        <v>35</v>
      </c>
      <c r="C33" s="33">
        <f t="shared" si="0"/>
        <v>2861.05</v>
      </c>
      <c r="D33" s="33">
        <f t="shared" si="1"/>
        <v>3440.86</v>
      </c>
      <c r="E33" s="35">
        <f t="shared" si="4"/>
        <v>0.20265636741755647</v>
      </c>
      <c r="F33" s="33">
        <f t="shared" si="2"/>
        <v>1112.78</v>
      </c>
      <c r="G33" s="33">
        <f t="shared" si="3"/>
        <v>1252.07</v>
      </c>
      <c r="H33" s="36">
        <f t="shared" si="5"/>
        <v>0.12517299016876648</v>
      </c>
    </row>
    <row r="34" spans="2:8" x14ac:dyDescent="0.35">
      <c r="B34" s="37" t="s">
        <v>36</v>
      </c>
      <c r="C34" s="33">
        <f t="shared" si="0"/>
        <v>3005.44</v>
      </c>
      <c r="D34" s="33">
        <f t="shared" si="1"/>
        <v>3477.46</v>
      </c>
      <c r="E34" s="35">
        <f t="shared" si="4"/>
        <v>0.15705520655877342</v>
      </c>
      <c r="F34" s="33">
        <f t="shared" si="2"/>
        <v>1167.08</v>
      </c>
      <c r="G34" s="33">
        <f t="shared" si="3"/>
        <v>1258.68</v>
      </c>
      <c r="H34" s="36">
        <f t="shared" si="5"/>
        <v>7.8486479075984633E-2</v>
      </c>
    </row>
    <row r="35" spans="2:8" x14ac:dyDescent="0.35">
      <c r="B35" s="37" t="s">
        <v>37</v>
      </c>
      <c r="C35" s="33">
        <f t="shared" ref="C35:C53" si="6">_xlfn.XLOOKUP($B35, StatesConstantDollar, fafh2021nominal, "Error")</f>
        <v>3124.45</v>
      </c>
      <c r="D35" s="33">
        <f t="shared" ref="D35:D53" si="7">_xlfn.XLOOKUP($B35, StatesConstantDollar, fafh2022nominal, "Error")</f>
        <v>3766.5</v>
      </c>
      <c r="E35" s="35">
        <f t="shared" si="4"/>
        <v>0.20549216662132541</v>
      </c>
      <c r="F35" s="33">
        <f t="shared" ref="F35:F53" si="8">_xlfn.XLOOKUP($B35, StatesConstantDollar, fafh2021cnstdoll, "Error")</f>
        <v>1215.23</v>
      </c>
      <c r="G35" s="33">
        <f t="shared" ref="G35:G53" si="9">_xlfn.XLOOKUP($B35, StatesConstantDollar, fafh2022cnstdoll, "Error")</f>
        <v>1370.57</v>
      </c>
      <c r="H35" s="36">
        <f t="shared" si="5"/>
        <v>0.12782765402434101</v>
      </c>
    </row>
    <row r="36" spans="2:8" x14ac:dyDescent="0.35">
      <c r="B36" s="37" t="s">
        <v>38</v>
      </c>
      <c r="C36" s="33">
        <f t="shared" si="6"/>
        <v>2908.92</v>
      </c>
      <c r="D36" s="33">
        <f t="shared" si="7"/>
        <v>3421.32</v>
      </c>
      <c r="E36" s="35">
        <f t="shared" si="4"/>
        <v>0.17614784868611033</v>
      </c>
      <c r="F36" s="33">
        <f t="shared" si="8"/>
        <v>1167.74</v>
      </c>
      <c r="G36" s="33">
        <f t="shared" si="9"/>
        <v>1274.4100000000001</v>
      </c>
      <c r="H36" s="36">
        <f t="shared" si="5"/>
        <v>9.1347388973572946E-2</v>
      </c>
    </row>
    <row r="37" spans="2:8" x14ac:dyDescent="0.35">
      <c r="B37" s="37" t="s">
        <v>39</v>
      </c>
      <c r="C37" s="33">
        <f t="shared" si="6"/>
        <v>2646.67</v>
      </c>
      <c r="D37" s="33">
        <f t="shared" si="7"/>
        <v>3062.21</v>
      </c>
      <c r="E37" s="35">
        <f t="shared" si="4"/>
        <v>0.15700484004428203</v>
      </c>
      <c r="F37" s="33">
        <f t="shared" si="8"/>
        <v>1069.33</v>
      </c>
      <c r="G37" s="33">
        <f t="shared" si="9"/>
        <v>1137.8499999999999</v>
      </c>
      <c r="H37" s="36">
        <f t="shared" si="5"/>
        <v>6.4077506476017676E-2</v>
      </c>
    </row>
    <row r="38" spans="2:8" x14ac:dyDescent="0.35">
      <c r="B38" s="37" t="s">
        <v>40</v>
      </c>
      <c r="C38" s="33">
        <f t="shared" si="6"/>
        <v>2806.64</v>
      </c>
      <c r="D38" s="33">
        <f t="shared" si="7"/>
        <v>3238.31</v>
      </c>
      <c r="E38" s="35">
        <f t="shared" si="4"/>
        <v>0.15380312402018076</v>
      </c>
      <c r="F38" s="33">
        <f t="shared" si="8"/>
        <v>1133.96</v>
      </c>
      <c r="G38" s="33">
        <f t="shared" si="9"/>
        <v>1203.28</v>
      </c>
      <c r="H38" s="36">
        <f t="shared" si="5"/>
        <v>6.1130904088327574E-2</v>
      </c>
    </row>
    <row r="39" spans="2:8" x14ac:dyDescent="0.35">
      <c r="B39" s="37" t="s">
        <v>41</v>
      </c>
      <c r="C39" s="33">
        <f t="shared" si="6"/>
        <v>2829.51</v>
      </c>
      <c r="D39" s="33">
        <f t="shared" si="7"/>
        <v>3172.44</v>
      </c>
      <c r="E39" s="35">
        <f t="shared" si="4"/>
        <v>0.12119766319963521</v>
      </c>
      <c r="F39" s="33">
        <f t="shared" si="8"/>
        <v>1135.8599999999999</v>
      </c>
      <c r="G39" s="33">
        <f t="shared" si="9"/>
        <v>1181.7</v>
      </c>
      <c r="H39" s="36">
        <f t="shared" si="5"/>
        <v>4.0357086260630844E-2</v>
      </c>
    </row>
    <row r="40" spans="2:8" x14ac:dyDescent="0.35">
      <c r="B40" s="37" t="s">
        <v>42</v>
      </c>
      <c r="C40" s="33">
        <f t="shared" si="6"/>
        <v>2994.92</v>
      </c>
      <c r="D40" s="33">
        <f t="shared" si="7"/>
        <v>3452.55</v>
      </c>
      <c r="E40" s="35">
        <f t="shared" si="4"/>
        <v>0.15280207818572786</v>
      </c>
      <c r="F40" s="33">
        <f t="shared" si="8"/>
        <v>1162.99</v>
      </c>
      <c r="G40" s="33">
        <f t="shared" si="9"/>
        <v>1249.6600000000001</v>
      </c>
      <c r="H40" s="36">
        <f t="shared" si="5"/>
        <v>7.4523426684666313E-2</v>
      </c>
    </row>
    <row r="41" spans="2:8" x14ac:dyDescent="0.35">
      <c r="B41" s="37" t="s">
        <v>43</v>
      </c>
      <c r="C41" s="33">
        <f t="shared" si="6"/>
        <v>2436.2399999999998</v>
      </c>
      <c r="D41" s="33">
        <f t="shared" si="7"/>
        <v>2868.28</v>
      </c>
      <c r="E41" s="35">
        <f t="shared" si="4"/>
        <v>0.17733885003119579</v>
      </c>
      <c r="F41" s="33">
        <f t="shared" si="8"/>
        <v>947.56</v>
      </c>
      <c r="G41" s="33">
        <f t="shared" si="9"/>
        <v>1043.72</v>
      </c>
      <c r="H41" s="36">
        <f t="shared" si="5"/>
        <v>0.10148170036725916</v>
      </c>
    </row>
    <row r="42" spans="2:8" x14ac:dyDescent="0.35">
      <c r="B42" s="37" t="s">
        <v>44</v>
      </c>
      <c r="C42" s="33">
        <f t="shared" si="6"/>
        <v>3530.94</v>
      </c>
      <c r="D42" s="33">
        <f t="shared" si="7"/>
        <v>4255.83</v>
      </c>
      <c r="E42" s="35">
        <f t="shared" si="4"/>
        <v>0.20529660656935542</v>
      </c>
      <c r="F42" s="33">
        <f t="shared" si="8"/>
        <v>1373.33</v>
      </c>
      <c r="G42" s="33">
        <f t="shared" si="9"/>
        <v>1548.62</v>
      </c>
      <c r="H42" s="36">
        <f t="shared" si="5"/>
        <v>0.12763865931713425</v>
      </c>
    </row>
    <row r="43" spans="2:8" x14ac:dyDescent="0.35">
      <c r="B43" s="37" t="s">
        <v>45</v>
      </c>
      <c r="C43" s="33">
        <f t="shared" si="6"/>
        <v>3281.55</v>
      </c>
      <c r="D43" s="33">
        <f t="shared" si="7"/>
        <v>3704.53</v>
      </c>
      <c r="E43" s="35">
        <f t="shared" si="4"/>
        <v>0.12889640566195854</v>
      </c>
      <c r="F43" s="33">
        <f t="shared" si="8"/>
        <v>1317.33</v>
      </c>
      <c r="G43" s="33">
        <f t="shared" si="9"/>
        <v>1379.9</v>
      </c>
      <c r="H43" s="36">
        <f t="shared" si="5"/>
        <v>4.7497589821836723E-2</v>
      </c>
    </row>
    <row r="44" spans="2:8" x14ac:dyDescent="0.35">
      <c r="B44" s="37" t="s">
        <v>46</v>
      </c>
      <c r="C44" s="33">
        <f t="shared" si="6"/>
        <v>2697.1</v>
      </c>
      <c r="D44" s="33">
        <f t="shared" si="7"/>
        <v>3196.11</v>
      </c>
      <c r="E44" s="35">
        <f t="shared" si="4"/>
        <v>0.18501724074005421</v>
      </c>
      <c r="F44" s="33">
        <f t="shared" si="8"/>
        <v>1089.7</v>
      </c>
      <c r="G44" s="33">
        <f t="shared" si="9"/>
        <v>1187.5999999999999</v>
      </c>
      <c r="H44" s="36">
        <f t="shared" si="5"/>
        <v>8.9841240708451744E-2</v>
      </c>
    </row>
    <row r="45" spans="2:8" x14ac:dyDescent="0.35">
      <c r="B45" s="37" t="s">
        <v>47</v>
      </c>
      <c r="C45" s="33">
        <f t="shared" si="6"/>
        <v>3163.23</v>
      </c>
      <c r="D45" s="33">
        <f t="shared" si="7"/>
        <v>3561</v>
      </c>
      <c r="E45" s="35">
        <f t="shared" si="4"/>
        <v>0.12574804867176903</v>
      </c>
      <c r="F45" s="33">
        <f t="shared" si="8"/>
        <v>1269.83</v>
      </c>
      <c r="G45" s="33">
        <f t="shared" si="9"/>
        <v>1326.44</v>
      </c>
      <c r="H45" s="36">
        <f t="shared" si="5"/>
        <v>4.4580770654339658E-2</v>
      </c>
    </row>
    <row r="46" spans="2:8" x14ac:dyDescent="0.35">
      <c r="B46" s="37" t="s">
        <v>48</v>
      </c>
      <c r="C46" s="33">
        <f t="shared" si="6"/>
        <v>3328.86</v>
      </c>
      <c r="D46" s="33">
        <f t="shared" si="7"/>
        <v>3807.68</v>
      </c>
      <c r="E46" s="35">
        <f t="shared" si="4"/>
        <v>0.1438390319809183</v>
      </c>
      <c r="F46" s="33">
        <f t="shared" si="8"/>
        <v>1336.32</v>
      </c>
      <c r="G46" s="33">
        <f t="shared" si="9"/>
        <v>1418.32</v>
      </c>
      <c r="H46" s="36">
        <f t="shared" si="5"/>
        <v>6.1362547892720311E-2</v>
      </c>
    </row>
    <row r="47" spans="2:8" x14ac:dyDescent="0.35">
      <c r="B47" s="37" t="s">
        <v>49</v>
      </c>
      <c r="C47" s="33">
        <f t="shared" si="6"/>
        <v>2918.86</v>
      </c>
      <c r="D47" s="33">
        <f t="shared" si="7"/>
        <v>3386.11</v>
      </c>
      <c r="E47" s="35">
        <f t="shared" si="4"/>
        <v>0.16007962012566548</v>
      </c>
      <c r="F47" s="33">
        <f t="shared" si="8"/>
        <v>1133.46</v>
      </c>
      <c r="G47" s="33">
        <f t="shared" si="9"/>
        <v>1225.6099999999999</v>
      </c>
      <c r="H47" s="36">
        <f t="shared" si="5"/>
        <v>8.129973708820766E-2</v>
      </c>
    </row>
    <row r="48" spans="2:8" x14ac:dyDescent="0.35">
      <c r="B48" s="37" t="s">
        <v>50</v>
      </c>
      <c r="C48" s="33">
        <f t="shared" si="6"/>
        <v>2751.65</v>
      </c>
      <c r="D48" s="33">
        <f t="shared" si="7"/>
        <v>3274.48</v>
      </c>
      <c r="E48" s="35">
        <f t="shared" si="4"/>
        <v>0.19000599640215868</v>
      </c>
      <c r="F48" s="33">
        <f t="shared" si="8"/>
        <v>1070.23</v>
      </c>
      <c r="G48" s="33">
        <f t="shared" si="9"/>
        <v>1191.53</v>
      </c>
      <c r="H48" s="36">
        <f t="shared" si="5"/>
        <v>0.11334012315109832</v>
      </c>
    </row>
    <row r="49" spans="2:8" x14ac:dyDescent="0.35">
      <c r="B49" s="37" t="s">
        <v>51</v>
      </c>
      <c r="C49" s="33">
        <f t="shared" si="6"/>
        <v>2903.58</v>
      </c>
      <c r="D49" s="33">
        <f t="shared" si="7"/>
        <v>3361.87</v>
      </c>
      <c r="E49" s="35">
        <f t="shared" si="4"/>
        <v>0.15783618842945604</v>
      </c>
      <c r="F49" s="33">
        <f t="shared" si="8"/>
        <v>1165.5999999999999</v>
      </c>
      <c r="G49" s="33">
        <f t="shared" si="9"/>
        <v>1252.26</v>
      </c>
      <c r="H49" s="36">
        <f t="shared" si="5"/>
        <v>7.4347975291695345E-2</v>
      </c>
    </row>
    <row r="50" spans="2:8" x14ac:dyDescent="0.35">
      <c r="B50" s="37" t="s">
        <v>52</v>
      </c>
      <c r="C50" s="33">
        <f t="shared" si="6"/>
        <v>3245.3</v>
      </c>
      <c r="D50" s="33">
        <f t="shared" si="7"/>
        <v>3729.24</v>
      </c>
      <c r="E50" s="35">
        <f t="shared" si="4"/>
        <v>0.14912026623116495</v>
      </c>
      <c r="F50" s="33">
        <f t="shared" si="8"/>
        <v>1260.22</v>
      </c>
      <c r="G50" s="33">
        <f t="shared" si="9"/>
        <v>1349.81</v>
      </c>
      <c r="H50" s="36">
        <f t="shared" si="5"/>
        <v>7.109076193045652E-2</v>
      </c>
    </row>
    <row r="51" spans="2:8" x14ac:dyDescent="0.35">
      <c r="B51" s="37" t="s">
        <v>53</v>
      </c>
      <c r="C51" s="33">
        <f t="shared" si="6"/>
        <v>2320.16</v>
      </c>
      <c r="D51" s="33">
        <f t="shared" si="7"/>
        <v>2704.23</v>
      </c>
      <c r="E51" s="35">
        <f t="shared" si="4"/>
        <v>0.16553599751741269</v>
      </c>
      <c r="F51" s="33">
        <f t="shared" si="8"/>
        <v>931.4</v>
      </c>
      <c r="G51" s="33">
        <f t="shared" si="9"/>
        <v>1007.3</v>
      </c>
      <c r="H51" s="36">
        <f t="shared" si="5"/>
        <v>8.1490229761649102E-2</v>
      </c>
    </row>
    <row r="52" spans="2:8" x14ac:dyDescent="0.35">
      <c r="B52" s="37" t="s">
        <v>54</v>
      </c>
      <c r="C52" s="33">
        <f t="shared" si="6"/>
        <v>2416.44</v>
      </c>
      <c r="D52" s="33">
        <f t="shared" si="7"/>
        <v>2808.21</v>
      </c>
      <c r="E52" s="35">
        <f t="shared" si="4"/>
        <v>0.16212693052589758</v>
      </c>
      <c r="F52" s="33">
        <f t="shared" si="8"/>
        <v>976.31</v>
      </c>
      <c r="G52" s="33">
        <f t="shared" si="9"/>
        <v>1043.46</v>
      </c>
      <c r="H52" s="36">
        <f t="shared" si="5"/>
        <v>6.8779383597423041E-2</v>
      </c>
    </row>
    <row r="53" spans="2:8" ht="15" thickBot="1" x14ac:dyDescent="0.4">
      <c r="B53" s="38" t="s">
        <v>55</v>
      </c>
      <c r="C53" s="41">
        <f t="shared" si="6"/>
        <v>3508.23</v>
      </c>
      <c r="D53" s="41">
        <f t="shared" si="7"/>
        <v>4188.42</v>
      </c>
      <c r="E53" s="39">
        <f t="shared" si="4"/>
        <v>0.19388409539853432</v>
      </c>
      <c r="F53" s="41">
        <f t="shared" si="8"/>
        <v>1362.32</v>
      </c>
      <c r="G53" s="41">
        <f t="shared" si="9"/>
        <v>1516.01</v>
      </c>
      <c r="H53" s="40">
        <f t="shared" si="5"/>
        <v>0.11281490398731581</v>
      </c>
    </row>
  </sheetData>
  <autoFilter ref="B2:H53" xr:uid="{3ACCAE2B-418F-43FC-9FAB-616D8F9A1AE7}"/>
  <conditionalFormatting sqref="E3:E53">
    <cfRule type="cellIs" dxfId="6" priority="4" operator="greaterThan">
      <formula>0.2147</formula>
    </cfRule>
    <cfRule type="cellIs" dxfId="5" priority="3" operator="lessThan">
      <formula>12.75%</formula>
    </cfRule>
  </conditionalFormatting>
  <conditionalFormatting sqref="H3:H53">
    <cfRule type="cellIs" dxfId="0" priority="2" operator="greaterThan">
      <formula>0.1299</formula>
    </cfRule>
    <cfRule type="cellIs" dxfId="1" priority="1" operator="lessThan">
      <formula>0.0447</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8E3F6-DF49-4A97-BC86-8ADA4940CD5F}">
  <dimension ref="B1:H53"/>
  <sheetViews>
    <sheetView topLeftCell="A12" workbookViewId="0">
      <selection activeCell="D19" sqref="D19"/>
    </sheetView>
  </sheetViews>
  <sheetFormatPr defaultRowHeight="14.5" x14ac:dyDescent="0.35"/>
  <cols>
    <col min="2" max="2" width="29.453125" customWidth="1"/>
    <col min="3" max="3" width="16.6328125" customWidth="1"/>
    <col min="4" max="4" width="13" customWidth="1"/>
    <col min="5" max="5" width="14.08984375" customWidth="1"/>
    <col min="6" max="6" width="14" customWidth="1"/>
    <col min="7" max="7" width="13.7265625" customWidth="1"/>
    <col min="8" max="8" width="17.36328125" customWidth="1"/>
  </cols>
  <sheetData>
    <row r="1" spans="2:8" ht="15" thickBot="1" x14ac:dyDescent="0.4"/>
    <row r="2" spans="2:8" ht="64" x14ac:dyDescent="0.4">
      <c r="B2" s="13" t="s">
        <v>2</v>
      </c>
      <c r="C2" s="14" t="s">
        <v>70</v>
      </c>
      <c r="D2" s="14" t="s">
        <v>71</v>
      </c>
      <c r="E2" s="15" t="s">
        <v>72</v>
      </c>
      <c r="F2" s="14" t="s">
        <v>68</v>
      </c>
      <c r="G2" s="14" t="s">
        <v>69</v>
      </c>
      <c r="H2" s="15" t="s">
        <v>72</v>
      </c>
    </row>
    <row r="3" spans="2:8" x14ac:dyDescent="0.35">
      <c r="B3" s="16" t="s">
        <v>5</v>
      </c>
      <c r="C3" s="24">
        <f t="shared" ref="C3:C53" si="0">_xlfn.XLOOKUP($B3, StatesNominal, fah2021Nominal, "error")</f>
        <v>2678.48</v>
      </c>
      <c r="D3" s="24">
        <f t="shared" ref="D3:D53" si="1">_xlfn.XLOOKUP($B3, StatesNominal, fah2022Nominal, "error")</f>
        <v>2946.94</v>
      </c>
      <c r="E3" s="17">
        <f>IF(D3&gt;C3, (D3-C3)/C3, -(C3-D3)/C3)</f>
        <v>0.10022848779905022</v>
      </c>
      <c r="F3" s="24">
        <f t="shared" ref="F3:F53" si="2">_xlfn.XLOOKUP($B3, StatesConstantDollar, fah2021cnstdoll, "error")</f>
        <v>1216.9100000000001</v>
      </c>
      <c r="G3" s="24">
        <f t="shared" ref="G3:G53" si="3">_xlfn.XLOOKUP($B3, StatesConstantDollar, fah2022cnstdoll, "error")</f>
        <v>1202.0999999999999</v>
      </c>
      <c r="H3" s="17">
        <f>IF(G3&gt;F3, (G3-F3)/F3, -(F3-G3)/F3)</f>
        <v>-1.2170168705984972E-2</v>
      </c>
    </row>
    <row r="4" spans="2:8" x14ac:dyDescent="0.35">
      <c r="B4" s="16" t="s">
        <v>6</v>
      </c>
      <c r="C4" s="24">
        <f t="shared" si="0"/>
        <v>3768.64</v>
      </c>
      <c r="D4" s="24">
        <f t="shared" si="1"/>
        <v>3991.09</v>
      </c>
      <c r="E4" s="17">
        <f t="shared" ref="E4:E53" si="4">IF(D4&gt;C4, (D4-C4)/C4, -(C4-D4)/C4)</f>
        <v>5.9026598454615005E-2</v>
      </c>
      <c r="F4" s="24">
        <f t="shared" si="2"/>
        <v>1616.04</v>
      </c>
      <c r="G4" s="24">
        <f t="shared" si="3"/>
        <v>1536.24</v>
      </c>
      <c r="H4" s="17">
        <f t="shared" ref="H4:H53" si="5">IF(G4&gt;F4, (G4-F4)/F4, -(F4-G4)/F4)</f>
        <v>-4.9379965842429617E-2</v>
      </c>
    </row>
    <row r="5" spans="2:8" x14ac:dyDescent="0.35">
      <c r="B5" s="16" t="s">
        <v>7</v>
      </c>
      <c r="C5" s="24">
        <f t="shared" si="0"/>
        <v>3259.39</v>
      </c>
      <c r="D5" s="24">
        <f t="shared" si="1"/>
        <v>3532.55</v>
      </c>
      <c r="E5" s="17">
        <f t="shared" si="4"/>
        <v>8.3807092738211852E-2</v>
      </c>
      <c r="F5" s="24">
        <f t="shared" si="2"/>
        <v>1397.67</v>
      </c>
      <c r="G5" s="24">
        <f t="shared" si="3"/>
        <v>1359.74</v>
      </c>
      <c r="H5" s="17">
        <f t="shared" si="5"/>
        <v>-2.7138022566127958E-2</v>
      </c>
    </row>
    <row r="6" spans="2:8" x14ac:dyDescent="0.35">
      <c r="B6" s="16" t="s">
        <v>8</v>
      </c>
      <c r="C6" s="24">
        <f t="shared" si="0"/>
        <v>2906.74</v>
      </c>
      <c r="D6" s="24">
        <f t="shared" si="1"/>
        <v>3182.43</v>
      </c>
      <c r="E6" s="17">
        <f t="shared" si="4"/>
        <v>9.4845084183655948E-2</v>
      </c>
      <c r="F6" s="24">
        <f t="shared" si="2"/>
        <v>1320.61</v>
      </c>
      <c r="G6" s="24">
        <f t="shared" si="3"/>
        <v>1298.1600000000001</v>
      </c>
      <c r="H6" s="17">
        <f t="shared" si="5"/>
        <v>-1.6999719826443705E-2</v>
      </c>
    </row>
    <row r="7" spans="2:8" x14ac:dyDescent="0.35">
      <c r="B7" s="16" t="s">
        <v>9</v>
      </c>
      <c r="C7" s="24">
        <f t="shared" si="0"/>
        <v>3054.06</v>
      </c>
      <c r="D7" s="24">
        <f t="shared" si="1"/>
        <v>3356.17</v>
      </c>
      <c r="E7" s="17">
        <f t="shared" si="4"/>
        <v>9.8920780862196592E-2</v>
      </c>
      <c r="F7" s="24">
        <f t="shared" si="2"/>
        <v>1309.6199999999999</v>
      </c>
      <c r="G7" s="24">
        <f t="shared" si="3"/>
        <v>1291.8399999999999</v>
      </c>
      <c r="H7" s="17">
        <f t="shared" si="5"/>
        <v>-1.3576457292955188E-2</v>
      </c>
    </row>
    <row r="8" spans="2:8" x14ac:dyDescent="0.35">
      <c r="B8" s="16" t="s">
        <v>10</v>
      </c>
      <c r="C8" s="24">
        <f t="shared" si="0"/>
        <v>3566.34</v>
      </c>
      <c r="D8" s="24">
        <f t="shared" si="1"/>
        <v>3806.22</v>
      </c>
      <c r="E8" s="17">
        <f t="shared" si="4"/>
        <v>6.7262235232759537E-2</v>
      </c>
      <c r="F8" s="24">
        <f t="shared" si="2"/>
        <v>1529.29</v>
      </c>
      <c r="G8" s="24">
        <f t="shared" si="3"/>
        <v>1465.08</v>
      </c>
      <c r="H8" s="17">
        <f t="shared" si="5"/>
        <v>-4.1986804334037391E-2</v>
      </c>
    </row>
    <row r="9" spans="2:8" ht="29" x14ac:dyDescent="0.35">
      <c r="B9" s="16" t="s">
        <v>11</v>
      </c>
      <c r="C9" s="24">
        <f t="shared" si="0"/>
        <v>2608.98</v>
      </c>
      <c r="D9" s="24">
        <f t="shared" si="1"/>
        <v>2865.38</v>
      </c>
      <c r="E9" s="17">
        <f t="shared" si="4"/>
        <v>9.8275954587616648E-2</v>
      </c>
      <c r="F9" s="24">
        <f t="shared" si="2"/>
        <v>1144.6300000000001</v>
      </c>
      <c r="G9" s="24">
        <f t="shared" si="3"/>
        <v>1141.57</v>
      </c>
      <c r="H9" s="17">
        <f t="shared" si="5"/>
        <v>-2.67335296121906E-3</v>
      </c>
    </row>
    <row r="10" spans="2:8" x14ac:dyDescent="0.35">
      <c r="B10" s="16" t="s">
        <v>12</v>
      </c>
      <c r="C10" s="24">
        <f t="shared" si="0"/>
        <v>2615.77</v>
      </c>
      <c r="D10" s="24">
        <f t="shared" si="1"/>
        <v>2885.56</v>
      </c>
      <c r="E10" s="17">
        <f t="shared" si="4"/>
        <v>0.10313980204681603</v>
      </c>
      <c r="F10" s="24">
        <f t="shared" si="2"/>
        <v>1188.42</v>
      </c>
      <c r="G10" s="24">
        <f t="shared" si="3"/>
        <v>1177.06</v>
      </c>
      <c r="H10" s="17">
        <f t="shared" si="5"/>
        <v>-9.5589101496105135E-3</v>
      </c>
    </row>
    <row r="11" spans="2:8" ht="29" x14ac:dyDescent="0.35">
      <c r="B11" s="16" t="s">
        <v>13</v>
      </c>
      <c r="C11" s="24">
        <f t="shared" si="0"/>
        <v>2416.92</v>
      </c>
      <c r="D11" s="24">
        <f t="shared" si="1"/>
        <v>2686.51</v>
      </c>
      <c r="E11" s="17">
        <f t="shared" si="4"/>
        <v>0.11154278999718656</v>
      </c>
      <c r="F11" s="24">
        <f t="shared" si="2"/>
        <v>1098.08</v>
      </c>
      <c r="G11" s="24">
        <f t="shared" si="3"/>
        <v>1095.8599999999999</v>
      </c>
      <c r="H11" s="17">
        <f t="shared" si="5"/>
        <v>-2.0217106221769154E-3</v>
      </c>
    </row>
    <row r="12" spans="2:8" x14ac:dyDescent="0.35">
      <c r="B12" s="16" t="s">
        <v>14</v>
      </c>
      <c r="C12" s="24">
        <f t="shared" si="0"/>
        <v>2944.68</v>
      </c>
      <c r="D12" s="24">
        <f t="shared" si="1"/>
        <v>3178.9</v>
      </c>
      <c r="E12" s="17">
        <f t="shared" si="4"/>
        <v>7.9540051890188493E-2</v>
      </c>
      <c r="F12" s="24">
        <f t="shared" si="2"/>
        <v>1337.85</v>
      </c>
      <c r="G12" s="24">
        <f t="shared" si="3"/>
        <v>1296.72</v>
      </c>
      <c r="H12" s="17">
        <f t="shared" si="5"/>
        <v>-3.0743356878573744E-2</v>
      </c>
    </row>
    <row r="13" spans="2:8" x14ac:dyDescent="0.35">
      <c r="B13" s="16" t="s">
        <v>15</v>
      </c>
      <c r="C13" s="24">
        <f t="shared" si="0"/>
        <v>2931.52</v>
      </c>
      <c r="D13" s="24">
        <f t="shared" si="1"/>
        <v>3173.38</v>
      </c>
      <c r="E13" s="17">
        <f t="shared" si="4"/>
        <v>8.2503274751664704E-2</v>
      </c>
      <c r="F13" s="24">
        <f t="shared" si="2"/>
        <v>1331.88</v>
      </c>
      <c r="G13" s="24">
        <f t="shared" si="3"/>
        <v>1294.46</v>
      </c>
      <c r="H13" s="17">
        <f t="shared" si="5"/>
        <v>-2.80956242304112E-2</v>
      </c>
    </row>
    <row r="14" spans="2:8" x14ac:dyDescent="0.35">
      <c r="B14" s="16" t="s">
        <v>16</v>
      </c>
      <c r="C14" s="24">
        <f t="shared" si="0"/>
        <v>3225.89</v>
      </c>
      <c r="D14" s="24">
        <f t="shared" si="1"/>
        <v>3578.78</v>
      </c>
      <c r="E14" s="17">
        <f t="shared" si="4"/>
        <v>0.10939306671957207</v>
      </c>
      <c r="F14" s="24">
        <f t="shared" si="2"/>
        <v>1383.31</v>
      </c>
      <c r="G14" s="24">
        <f t="shared" si="3"/>
        <v>1377.53</v>
      </c>
      <c r="H14" s="17">
        <f t="shared" si="5"/>
        <v>-4.1783837317737691E-3</v>
      </c>
    </row>
    <row r="15" spans="2:8" x14ac:dyDescent="0.35">
      <c r="B15" s="16" t="s">
        <v>17</v>
      </c>
      <c r="C15" s="24">
        <f t="shared" si="0"/>
        <v>3387.02</v>
      </c>
      <c r="D15" s="24">
        <f t="shared" si="1"/>
        <v>3693.91</v>
      </c>
      <c r="E15" s="17">
        <f t="shared" si="4"/>
        <v>9.0607672821536298E-2</v>
      </c>
      <c r="F15" s="24">
        <f t="shared" si="2"/>
        <v>1452.4</v>
      </c>
      <c r="G15" s="24">
        <f t="shared" si="3"/>
        <v>1421.85</v>
      </c>
      <c r="H15" s="17">
        <f t="shared" si="5"/>
        <v>-2.1034150371798527E-2</v>
      </c>
    </row>
    <row r="16" spans="2:8" x14ac:dyDescent="0.35">
      <c r="B16" s="16" t="s">
        <v>18</v>
      </c>
      <c r="C16" s="24">
        <f t="shared" si="0"/>
        <v>2315.71</v>
      </c>
      <c r="D16" s="24">
        <f t="shared" si="1"/>
        <v>2568.64</v>
      </c>
      <c r="E16" s="17">
        <f t="shared" si="4"/>
        <v>0.1092235210799279</v>
      </c>
      <c r="F16" s="24">
        <f t="shared" si="2"/>
        <v>1115.06</v>
      </c>
      <c r="G16" s="24">
        <f t="shared" si="3"/>
        <v>1095.94</v>
      </c>
      <c r="H16" s="17">
        <f t="shared" si="5"/>
        <v>-1.7147059351066214E-2</v>
      </c>
    </row>
    <row r="17" spans="2:8" x14ac:dyDescent="0.35">
      <c r="B17" s="16" t="s">
        <v>19</v>
      </c>
      <c r="C17" s="24">
        <f t="shared" si="0"/>
        <v>2496.39</v>
      </c>
      <c r="D17" s="24">
        <f t="shared" si="1"/>
        <v>2711.06</v>
      </c>
      <c r="E17" s="17">
        <f t="shared" si="4"/>
        <v>8.5992172697375038E-2</v>
      </c>
      <c r="F17" s="24">
        <f t="shared" si="2"/>
        <v>1202.06</v>
      </c>
      <c r="G17" s="24">
        <f t="shared" si="3"/>
        <v>1156.71</v>
      </c>
      <c r="H17" s="17">
        <f t="shared" si="5"/>
        <v>-3.7726902151306849E-2</v>
      </c>
    </row>
    <row r="18" spans="2:8" x14ac:dyDescent="0.35">
      <c r="B18" s="16" t="s">
        <v>20</v>
      </c>
      <c r="C18" s="24">
        <f t="shared" si="0"/>
        <v>3109.03</v>
      </c>
      <c r="D18" s="24">
        <f t="shared" si="1"/>
        <v>3520.7</v>
      </c>
      <c r="E18" s="17">
        <f t="shared" si="4"/>
        <v>0.13241107355027118</v>
      </c>
      <c r="F18" s="24">
        <f t="shared" si="2"/>
        <v>1497.05</v>
      </c>
      <c r="G18" s="24">
        <f t="shared" si="3"/>
        <v>1502.15</v>
      </c>
      <c r="H18" s="17">
        <f t="shared" si="5"/>
        <v>3.4066998430247065E-3</v>
      </c>
    </row>
    <row r="19" spans="2:8" x14ac:dyDescent="0.35">
      <c r="B19" s="16" t="s">
        <v>21</v>
      </c>
      <c r="C19" s="24">
        <f t="shared" si="0"/>
        <v>2986.48</v>
      </c>
      <c r="D19" s="24">
        <f t="shared" si="1"/>
        <v>3282.84</v>
      </c>
      <c r="E19" s="17">
        <f t="shared" si="4"/>
        <v>9.9233880688971668E-2</v>
      </c>
      <c r="F19" s="24">
        <f t="shared" si="2"/>
        <v>1438.05</v>
      </c>
      <c r="G19" s="24">
        <f t="shared" si="3"/>
        <v>1400.67</v>
      </c>
      <c r="H19" s="17">
        <f t="shared" si="5"/>
        <v>-2.5993532909147722E-2</v>
      </c>
    </row>
    <row r="20" spans="2:8" x14ac:dyDescent="0.35">
      <c r="B20" s="16" t="s">
        <v>22</v>
      </c>
      <c r="C20" s="24">
        <f t="shared" si="0"/>
        <v>2777.27</v>
      </c>
      <c r="D20" s="24">
        <f t="shared" si="1"/>
        <v>2981.62</v>
      </c>
      <c r="E20" s="17">
        <f t="shared" si="4"/>
        <v>7.3579450323519105E-2</v>
      </c>
      <c r="F20" s="24">
        <f t="shared" si="2"/>
        <v>1261.79</v>
      </c>
      <c r="G20" s="24">
        <f t="shared" si="3"/>
        <v>1216.24</v>
      </c>
      <c r="H20" s="17">
        <f t="shared" si="5"/>
        <v>-3.6099509427083711E-2</v>
      </c>
    </row>
    <row r="21" spans="2:8" x14ac:dyDescent="0.35">
      <c r="B21" s="16" t="s">
        <v>23</v>
      </c>
      <c r="C21" s="24">
        <f t="shared" si="0"/>
        <v>3059.33</v>
      </c>
      <c r="D21" s="24">
        <f t="shared" si="1"/>
        <v>3214.35</v>
      </c>
      <c r="E21" s="17">
        <f t="shared" si="4"/>
        <v>5.0671225399025271E-2</v>
      </c>
      <c r="F21" s="24">
        <f t="shared" si="2"/>
        <v>1389.94</v>
      </c>
      <c r="G21" s="24">
        <f t="shared" si="3"/>
        <v>1311.17</v>
      </c>
      <c r="H21" s="17">
        <f t="shared" si="5"/>
        <v>-5.6671511000474822E-2</v>
      </c>
    </row>
    <row r="22" spans="2:8" x14ac:dyDescent="0.35">
      <c r="B22" s="16" t="s">
        <v>24</v>
      </c>
      <c r="C22" s="24">
        <f t="shared" si="0"/>
        <v>3833.32</v>
      </c>
      <c r="D22" s="24">
        <f t="shared" si="1"/>
        <v>4263.97</v>
      </c>
      <c r="E22" s="17">
        <f t="shared" si="4"/>
        <v>0.11234386902215314</v>
      </c>
      <c r="F22" s="24">
        <f t="shared" si="2"/>
        <v>1681.78</v>
      </c>
      <c r="G22" s="24">
        <f t="shared" si="3"/>
        <v>1698.77</v>
      </c>
      <c r="H22" s="17">
        <f t="shared" si="5"/>
        <v>1.010239151375329E-2</v>
      </c>
    </row>
    <row r="23" spans="2:8" x14ac:dyDescent="0.35">
      <c r="B23" s="16" t="s">
        <v>25</v>
      </c>
      <c r="C23" s="24">
        <f t="shared" si="0"/>
        <v>2608.29</v>
      </c>
      <c r="D23" s="24">
        <f t="shared" si="1"/>
        <v>2926.82</v>
      </c>
      <c r="E23" s="17">
        <f t="shared" si="4"/>
        <v>0.12212215666202769</v>
      </c>
      <c r="F23" s="24">
        <f t="shared" si="2"/>
        <v>1185.02</v>
      </c>
      <c r="G23" s="24">
        <f t="shared" si="3"/>
        <v>1193.8900000000001</v>
      </c>
      <c r="H23" s="17">
        <f t="shared" si="5"/>
        <v>7.4851057366121399E-3</v>
      </c>
    </row>
    <row r="24" spans="2:8" ht="29" x14ac:dyDescent="0.35">
      <c r="B24" s="16" t="s">
        <v>26</v>
      </c>
      <c r="C24" s="24">
        <f t="shared" si="0"/>
        <v>2730.54</v>
      </c>
      <c r="D24" s="24">
        <f t="shared" si="1"/>
        <v>2904.69</v>
      </c>
      <c r="E24" s="17">
        <f t="shared" si="4"/>
        <v>6.377859324529217E-2</v>
      </c>
      <c r="F24" s="24">
        <f t="shared" si="2"/>
        <v>1197.96</v>
      </c>
      <c r="G24" s="24">
        <f t="shared" si="3"/>
        <v>1157.23</v>
      </c>
      <c r="H24" s="17">
        <f t="shared" si="5"/>
        <v>-3.3999465758456054E-2</v>
      </c>
    </row>
    <row r="25" spans="2:8" x14ac:dyDescent="0.35">
      <c r="B25" s="16" t="s">
        <v>27</v>
      </c>
      <c r="C25" s="24">
        <f t="shared" si="0"/>
        <v>2554.88</v>
      </c>
      <c r="D25" s="24">
        <f t="shared" si="1"/>
        <v>2834</v>
      </c>
      <c r="E25" s="17">
        <f t="shared" si="4"/>
        <v>0.10924974949899795</v>
      </c>
      <c r="F25" s="24">
        <f t="shared" si="2"/>
        <v>1230.22</v>
      </c>
      <c r="G25" s="24">
        <f t="shared" si="3"/>
        <v>1209.1600000000001</v>
      </c>
      <c r="H25" s="17">
        <f t="shared" si="5"/>
        <v>-1.7118889304352021E-2</v>
      </c>
    </row>
    <row r="26" spans="2:8" ht="29" x14ac:dyDescent="0.35">
      <c r="B26" s="16" t="s">
        <v>28</v>
      </c>
      <c r="C26" s="24">
        <f t="shared" si="0"/>
        <v>2481.58</v>
      </c>
      <c r="D26" s="24">
        <f t="shared" si="1"/>
        <v>2766.54</v>
      </c>
      <c r="E26" s="17">
        <f t="shared" si="4"/>
        <v>0.11483006794058626</v>
      </c>
      <c r="F26" s="24">
        <f t="shared" si="2"/>
        <v>1194.93</v>
      </c>
      <c r="G26" s="24">
        <f t="shared" si="3"/>
        <v>1180.3800000000001</v>
      </c>
      <c r="H26" s="17">
        <f t="shared" si="5"/>
        <v>-1.2176445482162096E-2</v>
      </c>
    </row>
    <row r="27" spans="2:8" ht="29" x14ac:dyDescent="0.35">
      <c r="B27" s="16" t="s">
        <v>29</v>
      </c>
      <c r="C27" s="24">
        <f t="shared" si="0"/>
        <v>2779.76</v>
      </c>
      <c r="D27" s="24">
        <f t="shared" si="1"/>
        <v>3037.59</v>
      </c>
      <c r="E27" s="17">
        <f t="shared" si="4"/>
        <v>9.2752611736264964E-2</v>
      </c>
      <c r="F27" s="24">
        <f t="shared" si="2"/>
        <v>1262.93</v>
      </c>
      <c r="G27" s="24">
        <f t="shared" si="3"/>
        <v>1239.07</v>
      </c>
      <c r="H27" s="17">
        <f t="shared" si="5"/>
        <v>-1.889257520210948E-2</v>
      </c>
    </row>
    <row r="28" spans="2:8" x14ac:dyDescent="0.35">
      <c r="B28" s="16" t="s">
        <v>30</v>
      </c>
      <c r="C28" s="24">
        <f t="shared" si="0"/>
        <v>2696.36</v>
      </c>
      <c r="D28" s="24">
        <f t="shared" si="1"/>
        <v>2968.01</v>
      </c>
      <c r="E28" s="17">
        <f t="shared" si="4"/>
        <v>0.10074693290213475</v>
      </c>
      <c r="F28" s="24">
        <f t="shared" si="2"/>
        <v>1298.3499999999999</v>
      </c>
      <c r="G28" s="24">
        <f t="shared" si="3"/>
        <v>1266.3399999999999</v>
      </c>
      <c r="H28" s="17">
        <f t="shared" si="5"/>
        <v>-2.4654369006816338E-2</v>
      </c>
    </row>
    <row r="29" spans="2:8" x14ac:dyDescent="0.35">
      <c r="B29" s="16" t="s">
        <v>31</v>
      </c>
      <c r="C29" s="24">
        <f t="shared" si="0"/>
        <v>3455.24</v>
      </c>
      <c r="D29" s="24">
        <f t="shared" si="1"/>
        <v>3792.94</v>
      </c>
      <c r="E29" s="17">
        <f t="shared" si="4"/>
        <v>9.7735613155670892E-2</v>
      </c>
      <c r="F29" s="24">
        <f t="shared" si="2"/>
        <v>1481.65</v>
      </c>
      <c r="G29" s="24">
        <f t="shared" si="3"/>
        <v>1459.96</v>
      </c>
      <c r="H29" s="17">
        <f t="shared" si="5"/>
        <v>-1.4639084804103569E-2</v>
      </c>
    </row>
    <row r="30" spans="2:8" x14ac:dyDescent="0.35">
      <c r="B30" s="16" t="s">
        <v>32</v>
      </c>
      <c r="C30" s="24">
        <f t="shared" si="0"/>
        <v>2998.17</v>
      </c>
      <c r="D30" s="24">
        <f t="shared" si="1"/>
        <v>3362.38</v>
      </c>
      <c r="E30" s="17">
        <f t="shared" si="4"/>
        <v>0.12147743456842008</v>
      </c>
      <c r="F30" s="24">
        <f t="shared" si="2"/>
        <v>1443.68</v>
      </c>
      <c r="G30" s="24">
        <f t="shared" si="3"/>
        <v>1434.61</v>
      </c>
      <c r="H30" s="17">
        <f t="shared" si="5"/>
        <v>-6.282555691011972E-3</v>
      </c>
    </row>
    <row r="31" spans="2:8" x14ac:dyDescent="0.35">
      <c r="B31" s="16" t="s">
        <v>33</v>
      </c>
      <c r="C31" s="24">
        <f t="shared" si="0"/>
        <v>3260.87</v>
      </c>
      <c r="D31" s="24">
        <f t="shared" si="1"/>
        <v>3546.38</v>
      </c>
      <c r="E31" s="17">
        <f t="shared" si="4"/>
        <v>8.7556388325814957E-2</v>
      </c>
      <c r="F31" s="24">
        <f t="shared" si="2"/>
        <v>1398.3</v>
      </c>
      <c r="G31" s="24">
        <f t="shared" si="3"/>
        <v>1365.06</v>
      </c>
      <c r="H31" s="17">
        <f t="shared" si="5"/>
        <v>-2.3771722806264758E-2</v>
      </c>
    </row>
    <row r="32" spans="2:8" ht="43.5" x14ac:dyDescent="0.35">
      <c r="B32" s="16" t="s">
        <v>34</v>
      </c>
      <c r="C32" s="24">
        <f t="shared" si="0"/>
        <v>3961.33</v>
      </c>
      <c r="D32" s="24">
        <f t="shared" si="1"/>
        <v>4185.07</v>
      </c>
      <c r="E32" s="17">
        <f t="shared" si="4"/>
        <v>5.648103036101506E-2</v>
      </c>
      <c r="F32" s="24">
        <f t="shared" si="2"/>
        <v>1737.94</v>
      </c>
      <c r="G32" s="24">
        <f t="shared" si="3"/>
        <v>1667.34</v>
      </c>
      <c r="H32" s="17">
        <f t="shared" si="5"/>
        <v>-4.0622806310919905E-2</v>
      </c>
    </row>
    <row r="33" spans="2:8" ht="29" x14ac:dyDescent="0.35">
      <c r="B33" s="16" t="s">
        <v>35</v>
      </c>
      <c r="C33" s="24">
        <f t="shared" si="0"/>
        <v>2433.5500000000002</v>
      </c>
      <c r="D33" s="24">
        <f t="shared" si="1"/>
        <v>2614.7399999999998</v>
      </c>
      <c r="E33" s="17">
        <f t="shared" si="4"/>
        <v>7.4455014279550286E-2</v>
      </c>
      <c r="F33" s="24">
        <f t="shared" si="2"/>
        <v>1067.67</v>
      </c>
      <c r="G33" s="24">
        <f t="shared" si="3"/>
        <v>1041.72</v>
      </c>
      <c r="H33" s="17">
        <f t="shared" si="5"/>
        <v>-2.4305262862120359E-2</v>
      </c>
    </row>
    <row r="34" spans="2:8" ht="29" x14ac:dyDescent="0.35">
      <c r="B34" s="16" t="s">
        <v>36</v>
      </c>
      <c r="C34" s="24">
        <f t="shared" si="0"/>
        <v>2999.06</v>
      </c>
      <c r="D34" s="24">
        <f t="shared" si="1"/>
        <v>3319.9</v>
      </c>
      <c r="E34" s="17">
        <f t="shared" si="4"/>
        <v>0.10698018712529932</v>
      </c>
      <c r="F34" s="24">
        <f t="shared" si="2"/>
        <v>1286.04</v>
      </c>
      <c r="G34" s="24">
        <f t="shared" si="3"/>
        <v>1277.8800000000001</v>
      </c>
      <c r="H34" s="17">
        <f t="shared" si="5"/>
        <v>-6.3450592516561344E-3</v>
      </c>
    </row>
    <row r="35" spans="2:8" x14ac:dyDescent="0.35">
      <c r="B35" s="16" t="s">
        <v>37</v>
      </c>
      <c r="C35" s="24">
        <f t="shared" si="0"/>
        <v>2460.09</v>
      </c>
      <c r="D35" s="24">
        <f t="shared" si="1"/>
        <v>2663.28</v>
      </c>
      <c r="E35" s="17">
        <f t="shared" si="4"/>
        <v>8.2594539224174743E-2</v>
      </c>
      <c r="F35" s="24">
        <f t="shared" si="2"/>
        <v>1079.31</v>
      </c>
      <c r="G35" s="24">
        <f t="shared" si="3"/>
        <v>1061.05</v>
      </c>
      <c r="H35" s="17">
        <f t="shared" si="5"/>
        <v>-1.6918216267800715E-2</v>
      </c>
    </row>
    <row r="36" spans="2:8" ht="29" x14ac:dyDescent="0.35">
      <c r="B36" s="16" t="s">
        <v>38</v>
      </c>
      <c r="C36" s="24">
        <f t="shared" si="0"/>
        <v>2924.58</v>
      </c>
      <c r="D36" s="24">
        <f t="shared" si="1"/>
        <v>3211.96</v>
      </c>
      <c r="E36" s="17">
        <f t="shared" si="4"/>
        <v>9.8263682306519273E-2</v>
      </c>
      <c r="F36" s="24">
        <f t="shared" si="2"/>
        <v>1328.72</v>
      </c>
      <c r="G36" s="24">
        <f t="shared" si="3"/>
        <v>1310.2</v>
      </c>
      <c r="H36" s="17">
        <f t="shared" si="5"/>
        <v>-1.3938226262869514E-2</v>
      </c>
    </row>
    <row r="37" spans="2:8" ht="29" x14ac:dyDescent="0.35">
      <c r="B37" s="16" t="s">
        <v>39</v>
      </c>
      <c r="C37" s="24">
        <f t="shared" si="0"/>
        <v>2755.18</v>
      </c>
      <c r="D37" s="24">
        <f t="shared" si="1"/>
        <v>3074.26</v>
      </c>
      <c r="E37" s="17">
        <f t="shared" si="4"/>
        <v>0.1158109452014026</v>
      </c>
      <c r="F37" s="24">
        <f t="shared" si="2"/>
        <v>1326.67</v>
      </c>
      <c r="G37" s="24">
        <f t="shared" si="3"/>
        <v>1311.67</v>
      </c>
      <c r="H37" s="17">
        <f t="shared" si="5"/>
        <v>-1.1306504255014433E-2</v>
      </c>
    </row>
    <row r="38" spans="2:8" x14ac:dyDescent="0.35">
      <c r="B38" s="16" t="s">
        <v>40</v>
      </c>
      <c r="C38" s="24">
        <f t="shared" si="0"/>
        <v>2637.8</v>
      </c>
      <c r="D38" s="24">
        <f t="shared" si="1"/>
        <v>2875.3</v>
      </c>
      <c r="E38" s="17">
        <f t="shared" si="4"/>
        <v>9.0037152172264753E-2</v>
      </c>
      <c r="F38" s="24">
        <f t="shared" si="2"/>
        <v>1270.1500000000001</v>
      </c>
      <c r="G38" s="24">
        <f t="shared" si="3"/>
        <v>1226.78</v>
      </c>
      <c r="H38" s="17">
        <f t="shared" si="5"/>
        <v>-3.4145573357477553E-2</v>
      </c>
    </row>
    <row r="39" spans="2:8" ht="29" x14ac:dyDescent="0.35">
      <c r="B39" s="16" t="s">
        <v>41</v>
      </c>
      <c r="C39" s="24">
        <f t="shared" si="0"/>
        <v>2644.46</v>
      </c>
      <c r="D39" s="24">
        <f t="shared" si="1"/>
        <v>2887.5</v>
      </c>
      <c r="E39" s="17">
        <f t="shared" si="4"/>
        <v>9.1905341733283907E-2</v>
      </c>
      <c r="F39" s="24">
        <f t="shared" si="2"/>
        <v>1201.45</v>
      </c>
      <c r="G39" s="24">
        <f t="shared" si="3"/>
        <v>1177.8499999999999</v>
      </c>
      <c r="H39" s="17">
        <f t="shared" si="5"/>
        <v>-1.9642931457821911E-2</v>
      </c>
    </row>
    <row r="40" spans="2:8" x14ac:dyDescent="0.35">
      <c r="B40" s="16" t="s">
        <v>42</v>
      </c>
      <c r="C40" s="24">
        <f t="shared" si="0"/>
        <v>3448.94</v>
      </c>
      <c r="D40" s="24">
        <f t="shared" si="1"/>
        <v>3793.72</v>
      </c>
      <c r="E40" s="17">
        <f t="shared" si="4"/>
        <v>9.9966946366129808E-2</v>
      </c>
      <c r="F40" s="24">
        <f t="shared" si="2"/>
        <v>1478.95</v>
      </c>
      <c r="G40" s="24">
        <f t="shared" si="3"/>
        <v>1460.27</v>
      </c>
      <c r="H40" s="17">
        <f t="shared" si="5"/>
        <v>-1.2630582507860349E-2</v>
      </c>
    </row>
    <row r="41" spans="2:8" ht="29" x14ac:dyDescent="0.35">
      <c r="B41" s="16" t="s">
        <v>43</v>
      </c>
      <c r="C41" s="24">
        <f t="shared" si="0"/>
        <v>2588.14</v>
      </c>
      <c r="D41" s="24">
        <f t="shared" si="1"/>
        <v>2858.96</v>
      </c>
      <c r="E41" s="17">
        <f t="shared" si="4"/>
        <v>0.1046388526123008</v>
      </c>
      <c r="F41" s="24">
        <f t="shared" si="2"/>
        <v>1135.49</v>
      </c>
      <c r="G41" s="24">
        <f t="shared" si="3"/>
        <v>1139.01</v>
      </c>
      <c r="H41" s="17">
        <f t="shared" si="5"/>
        <v>3.0999832671357581E-3</v>
      </c>
    </row>
    <row r="42" spans="2:8" ht="29" x14ac:dyDescent="0.35">
      <c r="B42" s="16" t="s">
        <v>44</v>
      </c>
      <c r="C42" s="24">
        <f t="shared" si="0"/>
        <v>2668.32</v>
      </c>
      <c r="D42" s="24">
        <f t="shared" si="1"/>
        <v>3019.56</v>
      </c>
      <c r="E42" s="17">
        <f t="shared" si="4"/>
        <v>0.13163338729987398</v>
      </c>
      <c r="F42" s="24">
        <f t="shared" si="2"/>
        <v>1170.6600000000001</v>
      </c>
      <c r="G42" s="24">
        <f t="shared" si="3"/>
        <v>1203</v>
      </c>
      <c r="H42" s="17">
        <f t="shared" si="5"/>
        <v>2.7625442058326E-2</v>
      </c>
    </row>
    <row r="43" spans="2:8" ht="29" x14ac:dyDescent="0.35">
      <c r="B43" s="16" t="s">
        <v>45</v>
      </c>
      <c r="C43" s="24">
        <f t="shared" si="0"/>
        <v>2794.21</v>
      </c>
      <c r="D43" s="24">
        <f t="shared" si="1"/>
        <v>2990.35</v>
      </c>
      <c r="E43" s="17">
        <f t="shared" si="4"/>
        <v>7.0195153549661576E-2</v>
      </c>
      <c r="F43" s="24">
        <f t="shared" si="2"/>
        <v>1269.49</v>
      </c>
      <c r="G43" s="24">
        <f t="shared" si="3"/>
        <v>1219.8</v>
      </c>
      <c r="H43" s="17">
        <f t="shared" si="5"/>
        <v>-3.9141702573474428E-2</v>
      </c>
    </row>
    <row r="44" spans="2:8" ht="29" x14ac:dyDescent="0.35">
      <c r="B44" s="16" t="s">
        <v>46</v>
      </c>
      <c r="C44" s="24">
        <f t="shared" si="0"/>
        <v>2769.65</v>
      </c>
      <c r="D44" s="24">
        <f t="shared" si="1"/>
        <v>3087.64</v>
      </c>
      <c r="E44" s="17">
        <f t="shared" si="4"/>
        <v>0.11481234090950111</v>
      </c>
      <c r="F44" s="24">
        <f t="shared" si="2"/>
        <v>1333.64</v>
      </c>
      <c r="G44" s="24">
        <f t="shared" si="3"/>
        <v>1317.38</v>
      </c>
      <c r="H44" s="17">
        <f t="shared" si="5"/>
        <v>-1.2192195794967151E-2</v>
      </c>
    </row>
    <row r="45" spans="2:8" ht="29" x14ac:dyDescent="0.35">
      <c r="B45" s="16" t="s">
        <v>47</v>
      </c>
      <c r="C45" s="24">
        <f t="shared" si="0"/>
        <v>2933.98</v>
      </c>
      <c r="D45" s="24">
        <f t="shared" si="1"/>
        <v>3130.84</v>
      </c>
      <c r="E45" s="17">
        <f t="shared" si="4"/>
        <v>6.7096571892105647E-2</v>
      </c>
      <c r="F45" s="24">
        <f t="shared" si="2"/>
        <v>1332.99</v>
      </c>
      <c r="G45" s="24">
        <f t="shared" si="3"/>
        <v>1277.1099999999999</v>
      </c>
      <c r="H45" s="17">
        <f t="shared" si="5"/>
        <v>-4.1920794604610769E-2</v>
      </c>
    </row>
    <row r="46" spans="2:8" x14ac:dyDescent="0.35">
      <c r="B46" s="16" t="s">
        <v>48</v>
      </c>
      <c r="C46" s="24">
        <f t="shared" si="0"/>
        <v>2960.45</v>
      </c>
      <c r="D46" s="24">
        <f t="shared" si="1"/>
        <v>3231.62</v>
      </c>
      <c r="E46" s="17">
        <f t="shared" si="4"/>
        <v>9.159756118157715E-2</v>
      </c>
      <c r="F46" s="24">
        <f t="shared" si="2"/>
        <v>1345.02</v>
      </c>
      <c r="G46" s="24">
        <f t="shared" si="3"/>
        <v>1318.22</v>
      </c>
      <c r="H46" s="17">
        <f t="shared" si="5"/>
        <v>-1.992535426982495E-2</v>
      </c>
    </row>
    <row r="47" spans="2:8" x14ac:dyDescent="0.35">
      <c r="B47" s="16" t="s">
        <v>49</v>
      </c>
      <c r="C47" s="24">
        <f t="shared" si="0"/>
        <v>3359.1</v>
      </c>
      <c r="D47" s="24">
        <f t="shared" si="1"/>
        <v>3731.36</v>
      </c>
      <c r="E47" s="17">
        <f t="shared" si="4"/>
        <v>0.11082135095710167</v>
      </c>
      <c r="F47" s="24">
        <f t="shared" si="2"/>
        <v>1440.43</v>
      </c>
      <c r="G47" s="24">
        <f t="shared" si="3"/>
        <v>1436.26</v>
      </c>
      <c r="H47" s="17">
        <f t="shared" si="5"/>
        <v>-2.8949688634644327E-3</v>
      </c>
    </row>
    <row r="48" spans="2:8" x14ac:dyDescent="0.35">
      <c r="B48" s="16" t="s">
        <v>50</v>
      </c>
      <c r="C48" s="24">
        <f t="shared" si="0"/>
        <v>3021.62</v>
      </c>
      <c r="D48" s="24">
        <f t="shared" si="1"/>
        <v>3306.33</v>
      </c>
      <c r="E48" s="17">
        <f t="shared" si="4"/>
        <v>9.4224290281372261E-2</v>
      </c>
      <c r="F48" s="24">
        <f t="shared" si="2"/>
        <v>1325.67</v>
      </c>
      <c r="G48" s="24">
        <f t="shared" si="3"/>
        <v>1317.25</v>
      </c>
      <c r="H48" s="17">
        <f t="shared" si="5"/>
        <v>-6.3515052765771816E-3</v>
      </c>
    </row>
    <row r="49" spans="2:8" x14ac:dyDescent="0.35">
      <c r="B49" s="16" t="s">
        <v>51</v>
      </c>
      <c r="C49" s="24">
        <f t="shared" si="0"/>
        <v>3104.31</v>
      </c>
      <c r="D49" s="24">
        <f t="shared" si="1"/>
        <v>3407.72</v>
      </c>
      <c r="E49" s="17">
        <f t="shared" si="4"/>
        <v>9.7738305774874246E-2</v>
      </c>
      <c r="F49" s="24">
        <f t="shared" si="2"/>
        <v>1410.38</v>
      </c>
      <c r="G49" s="24">
        <f t="shared" si="3"/>
        <v>1390.05</v>
      </c>
      <c r="H49" s="17">
        <f t="shared" si="5"/>
        <v>-1.4414554942639681E-2</v>
      </c>
    </row>
    <row r="50" spans="2:8" ht="29" x14ac:dyDescent="0.35">
      <c r="B50" s="16" t="s">
        <v>52</v>
      </c>
      <c r="C50" s="24">
        <f t="shared" si="0"/>
        <v>3718.09</v>
      </c>
      <c r="D50" s="24">
        <f t="shared" si="1"/>
        <v>4136.0200000000004</v>
      </c>
      <c r="E50" s="17">
        <f t="shared" si="4"/>
        <v>0.11240448725017423</v>
      </c>
      <c r="F50" s="24">
        <f t="shared" si="2"/>
        <v>1594.37</v>
      </c>
      <c r="G50" s="24">
        <f t="shared" si="3"/>
        <v>1592.02</v>
      </c>
      <c r="H50" s="17">
        <f t="shared" si="5"/>
        <v>-1.4739364137558466E-3</v>
      </c>
    </row>
    <row r="51" spans="2:8" ht="29" x14ac:dyDescent="0.35">
      <c r="B51" s="16" t="s">
        <v>53</v>
      </c>
      <c r="C51" s="24">
        <f t="shared" si="0"/>
        <v>2548.13</v>
      </c>
      <c r="D51" s="24">
        <f t="shared" si="1"/>
        <v>2824.04</v>
      </c>
      <c r="E51" s="17">
        <f t="shared" si="4"/>
        <v>0.10827940489692435</v>
      </c>
      <c r="F51" s="24">
        <f t="shared" si="2"/>
        <v>1157.69</v>
      </c>
      <c r="G51" s="24">
        <f t="shared" si="3"/>
        <v>1151.96</v>
      </c>
      <c r="H51" s="17">
        <f t="shared" si="5"/>
        <v>-4.9495115272655188E-3</v>
      </c>
    </row>
    <row r="52" spans="2:8" ht="29" x14ac:dyDescent="0.35">
      <c r="B52" s="16" t="s">
        <v>54</v>
      </c>
      <c r="C52" s="24">
        <f t="shared" si="0"/>
        <v>2708.34</v>
      </c>
      <c r="D52" s="24">
        <f t="shared" si="1"/>
        <v>2989.66</v>
      </c>
      <c r="E52" s="17">
        <f t="shared" si="4"/>
        <v>0.10387174431570619</v>
      </c>
      <c r="F52" s="24">
        <f t="shared" si="2"/>
        <v>1304.1199999999999</v>
      </c>
      <c r="G52" s="24">
        <f t="shared" si="3"/>
        <v>1275.58</v>
      </c>
      <c r="H52" s="17">
        <f t="shared" si="5"/>
        <v>-2.1884489157439475E-2</v>
      </c>
    </row>
    <row r="53" spans="2:8" ht="15" thickBot="1" x14ac:dyDescent="0.4">
      <c r="B53" s="18" t="s">
        <v>55</v>
      </c>
      <c r="C53" s="25">
        <f t="shared" si="0"/>
        <v>3388.14</v>
      </c>
      <c r="D53" s="25">
        <f t="shared" si="1"/>
        <v>3716.64</v>
      </c>
      <c r="E53" s="17">
        <f t="shared" si="4"/>
        <v>9.6955851883334221E-2</v>
      </c>
      <c r="F53" s="24">
        <f t="shared" si="2"/>
        <v>1452.88</v>
      </c>
      <c r="G53" s="24">
        <f t="shared" si="3"/>
        <v>1430.6</v>
      </c>
      <c r="H53" s="17">
        <f t="shared" si="5"/>
        <v>-1.5335058642145393E-2</v>
      </c>
    </row>
  </sheetData>
  <conditionalFormatting sqref="E3:E53">
    <cfRule type="cellIs" dxfId="17" priority="3" operator="lessThan">
      <formula>0.07</formula>
    </cfRule>
    <cfRule type="cellIs" dxfId="16" priority="4" operator="greaterThan">
      <formula>0.11</formula>
    </cfRule>
  </conditionalFormatting>
  <conditionalFormatting sqref="H3:H53">
    <cfRule type="cellIs" dxfId="15" priority="1" operator="lessThan">
      <formula>-2.25%</formula>
    </cfRule>
    <cfRule type="cellIs" dxfId="14" priority="2" operator="greaterThan">
      <formula>-1.25%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61BBE-3F8E-475C-88F0-87FA7B90AE70}">
  <dimension ref="B3:D54"/>
  <sheetViews>
    <sheetView topLeftCell="A41" workbookViewId="0">
      <selection activeCell="D54" sqref="D54"/>
    </sheetView>
  </sheetViews>
  <sheetFormatPr defaultRowHeight="14.5" x14ac:dyDescent="0.35"/>
  <cols>
    <col min="2" max="2" width="17.7265625" bestFit="1" customWidth="1"/>
    <col min="3" max="3" width="20.54296875" bestFit="1" customWidth="1"/>
    <col min="4" max="4" width="26.6328125" bestFit="1" customWidth="1"/>
  </cols>
  <sheetData>
    <row r="3" spans="2:4" x14ac:dyDescent="0.35">
      <c r="B3" s="19" t="s">
        <v>57</v>
      </c>
      <c r="C3" t="s">
        <v>74</v>
      </c>
      <c r="D3" t="s">
        <v>73</v>
      </c>
    </row>
    <row r="4" spans="2:4" x14ac:dyDescent="0.35">
      <c r="B4" s="10" t="s">
        <v>5</v>
      </c>
      <c r="C4" s="26">
        <v>0.10022848779905022</v>
      </c>
      <c r="D4" s="26">
        <v>1.2170168705984972E-2</v>
      </c>
    </row>
    <row r="5" spans="2:4" x14ac:dyDescent="0.35">
      <c r="B5" s="10" t="s">
        <v>6</v>
      </c>
      <c r="C5" s="26">
        <v>5.9026598454615005E-2</v>
      </c>
      <c r="D5" s="26">
        <v>4.9379965842429617E-2</v>
      </c>
    </row>
    <row r="6" spans="2:4" x14ac:dyDescent="0.35">
      <c r="B6" s="10" t="s">
        <v>7</v>
      </c>
      <c r="C6" s="26">
        <v>8.3807092738211852E-2</v>
      </c>
      <c r="D6" s="26">
        <v>2.7138022566127958E-2</v>
      </c>
    </row>
    <row r="7" spans="2:4" x14ac:dyDescent="0.35">
      <c r="B7" s="10" t="s">
        <v>8</v>
      </c>
      <c r="C7" s="26">
        <v>9.4845084183655948E-2</v>
      </c>
      <c r="D7" s="26">
        <v>1.6999719826443705E-2</v>
      </c>
    </row>
    <row r="8" spans="2:4" x14ac:dyDescent="0.35">
      <c r="B8" s="10" t="s">
        <v>9</v>
      </c>
      <c r="C8" s="26">
        <v>9.8920780862196592E-2</v>
      </c>
      <c r="D8" s="26">
        <v>1.3576457292955188E-2</v>
      </c>
    </row>
    <row r="9" spans="2:4" x14ac:dyDescent="0.35">
      <c r="B9" s="10" t="s">
        <v>10</v>
      </c>
      <c r="C9" s="26">
        <v>6.7262235232759537E-2</v>
      </c>
      <c r="D9" s="26">
        <v>4.1986804334037391E-2</v>
      </c>
    </row>
    <row r="10" spans="2:4" x14ac:dyDescent="0.35">
      <c r="B10" s="10" t="s">
        <v>11</v>
      </c>
      <c r="C10" s="26">
        <v>9.8275954587616648E-2</v>
      </c>
      <c r="D10" s="26">
        <v>2.67335296121906E-3</v>
      </c>
    </row>
    <row r="11" spans="2:4" x14ac:dyDescent="0.35">
      <c r="B11" s="10" t="s">
        <v>12</v>
      </c>
      <c r="C11" s="26">
        <v>0.10313980204681603</v>
      </c>
      <c r="D11" s="26">
        <v>9.5589101496105135E-3</v>
      </c>
    </row>
    <row r="12" spans="2:4" x14ac:dyDescent="0.35">
      <c r="B12" s="10" t="s">
        <v>13</v>
      </c>
      <c r="C12" s="26">
        <v>0.11154278999718656</v>
      </c>
      <c r="D12" s="26">
        <v>2.0217106221769154E-3</v>
      </c>
    </row>
    <row r="13" spans="2:4" x14ac:dyDescent="0.35">
      <c r="B13" s="10" t="s">
        <v>14</v>
      </c>
      <c r="C13" s="26">
        <v>7.9540051890188493E-2</v>
      </c>
      <c r="D13" s="26">
        <v>3.0743356878573744E-2</v>
      </c>
    </row>
    <row r="14" spans="2:4" x14ac:dyDescent="0.35">
      <c r="B14" s="10" t="s">
        <v>15</v>
      </c>
      <c r="C14" s="26">
        <v>8.2503274751664704E-2</v>
      </c>
      <c r="D14" s="26">
        <v>2.80956242304112E-2</v>
      </c>
    </row>
    <row r="15" spans="2:4" x14ac:dyDescent="0.35">
      <c r="B15" s="10" t="s">
        <v>16</v>
      </c>
      <c r="C15" s="26">
        <v>0.10939306671957207</v>
      </c>
      <c r="D15" s="26">
        <v>4.1783837317737691E-3</v>
      </c>
    </row>
    <row r="16" spans="2:4" x14ac:dyDescent="0.35">
      <c r="B16" s="10" t="s">
        <v>17</v>
      </c>
      <c r="C16" s="26">
        <v>9.0607672821536298E-2</v>
      </c>
      <c r="D16" s="26">
        <v>2.1034150371798527E-2</v>
      </c>
    </row>
    <row r="17" spans="2:4" x14ac:dyDescent="0.35">
      <c r="B17" s="10" t="s">
        <v>18</v>
      </c>
      <c r="C17" s="26">
        <v>0.1092235210799279</v>
      </c>
      <c r="D17" s="26">
        <v>1.7147059351066214E-2</v>
      </c>
    </row>
    <row r="18" spans="2:4" x14ac:dyDescent="0.35">
      <c r="B18" s="10" t="s">
        <v>19</v>
      </c>
      <c r="C18" s="26">
        <v>8.5992172697375038E-2</v>
      </c>
      <c r="D18" s="26">
        <v>3.7726902151306849E-2</v>
      </c>
    </row>
    <row r="19" spans="2:4" x14ac:dyDescent="0.35">
      <c r="B19" s="10" t="s">
        <v>20</v>
      </c>
      <c r="C19" s="26">
        <v>0.13241107355027118</v>
      </c>
      <c r="D19" s="26">
        <v>3.4066998430247065E-3</v>
      </c>
    </row>
    <row r="20" spans="2:4" x14ac:dyDescent="0.35">
      <c r="B20" s="10" t="s">
        <v>21</v>
      </c>
      <c r="C20" s="26">
        <v>9.9233880688971668E-2</v>
      </c>
      <c r="D20" s="26">
        <v>2.5993532909147722E-2</v>
      </c>
    </row>
    <row r="21" spans="2:4" x14ac:dyDescent="0.35">
      <c r="B21" s="10" t="s">
        <v>22</v>
      </c>
      <c r="C21" s="26">
        <v>7.3579450323519105E-2</v>
      </c>
      <c r="D21" s="26">
        <v>3.6099509427083711E-2</v>
      </c>
    </row>
    <row r="22" spans="2:4" x14ac:dyDescent="0.35">
      <c r="B22" s="10" t="s">
        <v>23</v>
      </c>
      <c r="C22" s="26">
        <v>5.0671225399025271E-2</v>
      </c>
      <c r="D22" s="26">
        <v>5.6671511000474822E-2</v>
      </c>
    </row>
    <row r="23" spans="2:4" x14ac:dyDescent="0.35">
      <c r="B23" s="10" t="s">
        <v>24</v>
      </c>
      <c r="C23" s="26">
        <v>0.11234386902215314</v>
      </c>
      <c r="D23" s="26">
        <v>1.010239151375329E-2</v>
      </c>
    </row>
    <row r="24" spans="2:4" x14ac:dyDescent="0.35">
      <c r="B24" s="10" t="s">
        <v>25</v>
      </c>
      <c r="C24" s="26">
        <v>0.12212215666202769</v>
      </c>
      <c r="D24" s="26">
        <v>7.4851057366121399E-3</v>
      </c>
    </row>
    <row r="25" spans="2:4" x14ac:dyDescent="0.35">
      <c r="B25" s="10" t="s">
        <v>26</v>
      </c>
      <c r="C25" s="26">
        <v>6.377859324529217E-2</v>
      </c>
      <c r="D25" s="26">
        <v>3.3999465758456054E-2</v>
      </c>
    </row>
    <row r="26" spans="2:4" x14ac:dyDescent="0.35">
      <c r="B26" s="10" t="s">
        <v>27</v>
      </c>
      <c r="C26" s="26">
        <v>0.10924974949899795</v>
      </c>
      <c r="D26" s="26">
        <v>1.7118889304352021E-2</v>
      </c>
    </row>
    <row r="27" spans="2:4" x14ac:dyDescent="0.35">
      <c r="B27" s="10" t="s">
        <v>28</v>
      </c>
      <c r="C27" s="26">
        <v>0.11483006794058626</v>
      </c>
      <c r="D27" s="26">
        <v>1.2176445482162096E-2</v>
      </c>
    </row>
    <row r="28" spans="2:4" x14ac:dyDescent="0.35">
      <c r="B28" s="10" t="s">
        <v>29</v>
      </c>
      <c r="C28" s="26">
        <v>9.2752611736264964E-2</v>
      </c>
      <c r="D28" s="26">
        <v>1.889257520210948E-2</v>
      </c>
    </row>
    <row r="29" spans="2:4" x14ac:dyDescent="0.35">
      <c r="B29" s="10" t="s">
        <v>30</v>
      </c>
      <c r="C29" s="26">
        <v>0.10074693290213475</v>
      </c>
      <c r="D29" s="26">
        <v>2.4654369006816338E-2</v>
      </c>
    </row>
    <row r="30" spans="2:4" x14ac:dyDescent="0.35">
      <c r="B30" s="10" t="s">
        <v>31</v>
      </c>
      <c r="C30" s="26">
        <v>9.7735613155670892E-2</v>
      </c>
      <c r="D30" s="26">
        <v>1.4639084804103569E-2</v>
      </c>
    </row>
    <row r="31" spans="2:4" x14ac:dyDescent="0.35">
      <c r="B31" s="10" t="s">
        <v>32</v>
      </c>
      <c r="C31" s="26">
        <v>0.12147743456842008</v>
      </c>
      <c r="D31" s="26">
        <v>6.282555691011972E-3</v>
      </c>
    </row>
    <row r="32" spans="2:4" x14ac:dyDescent="0.35">
      <c r="B32" s="10" t="s">
        <v>33</v>
      </c>
      <c r="C32" s="26">
        <v>8.7556388325814957E-2</v>
      </c>
      <c r="D32" s="26">
        <v>2.3771722806264758E-2</v>
      </c>
    </row>
    <row r="33" spans="2:4" x14ac:dyDescent="0.35">
      <c r="B33" s="10" t="s">
        <v>34</v>
      </c>
      <c r="C33" s="26">
        <v>5.648103036101506E-2</v>
      </c>
      <c r="D33" s="26">
        <v>4.0622806310919905E-2</v>
      </c>
    </row>
    <row r="34" spans="2:4" x14ac:dyDescent="0.35">
      <c r="B34" s="10" t="s">
        <v>35</v>
      </c>
      <c r="C34" s="26">
        <v>7.4455014279550286E-2</v>
      </c>
      <c r="D34" s="26">
        <v>2.4305262862120359E-2</v>
      </c>
    </row>
    <row r="35" spans="2:4" x14ac:dyDescent="0.35">
      <c r="B35" s="10" t="s">
        <v>36</v>
      </c>
      <c r="C35" s="26">
        <v>0.10698018712529932</v>
      </c>
      <c r="D35" s="26">
        <v>6.3450592516561344E-3</v>
      </c>
    </row>
    <row r="36" spans="2:4" x14ac:dyDescent="0.35">
      <c r="B36" s="10" t="s">
        <v>37</v>
      </c>
      <c r="C36" s="26">
        <v>8.2594539224174743E-2</v>
      </c>
      <c r="D36" s="26">
        <v>1.6918216267800715E-2</v>
      </c>
    </row>
    <row r="37" spans="2:4" x14ac:dyDescent="0.35">
      <c r="B37" s="10" t="s">
        <v>38</v>
      </c>
      <c r="C37" s="26">
        <v>9.8263682306519273E-2</v>
      </c>
      <c r="D37" s="26">
        <v>1.3938226262869514E-2</v>
      </c>
    </row>
    <row r="38" spans="2:4" x14ac:dyDescent="0.35">
      <c r="B38" s="10" t="s">
        <v>39</v>
      </c>
      <c r="C38" s="26">
        <v>0.1158109452014026</v>
      </c>
      <c r="D38" s="26">
        <v>1.1306504255014433E-2</v>
      </c>
    </row>
    <row r="39" spans="2:4" x14ac:dyDescent="0.35">
      <c r="B39" s="10" t="s">
        <v>40</v>
      </c>
      <c r="C39" s="26">
        <v>9.0037152172264753E-2</v>
      </c>
      <c r="D39" s="26">
        <v>3.4145573357477553E-2</v>
      </c>
    </row>
    <row r="40" spans="2:4" x14ac:dyDescent="0.35">
      <c r="B40" s="10" t="s">
        <v>41</v>
      </c>
      <c r="C40" s="26">
        <v>9.1905341733283907E-2</v>
      </c>
      <c r="D40" s="26">
        <v>1.9642931457821911E-2</v>
      </c>
    </row>
    <row r="41" spans="2:4" x14ac:dyDescent="0.35">
      <c r="B41" s="10" t="s">
        <v>42</v>
      </c>
      <c r="C41" s="26">
        <v>9.9966946366129808E-2</v>
      </c>
      <c r="D41" s="26">
        <v>1.2630582507860349E-2</v>
      </c>
    </row>
    <row r="42" spans="2:4" x14ac:dyDescent="0.35">
      <c r="B42" s="10" t="s">
        <v>43</v>
      </c>
      <c r="C42" s="26">
        <v>0.1046388526123008</v>
      </c>
      <c r="D42" s="26">
        <v>3.0999832671357581E-3</v>
      </c>
    </row>
    <row r="43" spans="2:4" x14ac:dyDescent="0.35">
      <c r="B43" s="10" t="s">
        <v>44</v>
      </c>
      <c r="C43" s="26">
        <v>0.13163338729987398</v>
      </c>
      <c r="D43" s="26">
        <v>2.7625442058326E-2</v>
      </c>
    </row>
    <row r="44" spans="2:4" x14ac:dyDescent="0.35">
      <c r="B44" s="10" t="s">
        <v>45</v>
      </c>
      <c r="C44" s="26">
        <v>7.0195153549661576E-2</v>
      </c>
      <c r="D44" s="26">
        <v>3.9141702573474428E-2</v>
      </c>
    </row>
    <row r="45" spans="2:4" x14ac:dyDescent="0.35">
      <c r="B45" s="10" t="s">
        <v>46</v>
      </c>
      <c r="C45" s="26">
        <v>0.11481234090950111</v>
      </c>
      <c r="D45" s="26">
        <v>1.2192195794967151E-2</v>
      </c>
    </row>
    <row r="46" spans="2:4" x14ac:dyDescent="0.35">
      <c r="B46" s="10" t="s">
        <v>47</v>
      </c>
      <c r="C46" s="26">
        <v>6.7096571892105647E-2</v>
      </c>
      <c r="D46" s="26">
        <v>4.1920794604610769E-2</v>
      </c>
    </row>
    <row r="47" spans="2:4" x14ac:dyDescent="0.35">
      <c r="B47" s="10" t="s">
        <v>48</v>
      </c>
      <c r="C47" s="26">
        <v>9.159756118157715E-2</v>
      </c>
      <c r="D47" s="26">
        <v>1.992535426982495E-2</v>
      </c>
    </row>
    <row r="48" spans="2:4" x14ac:dyDescent="0.35">
      <c r="B48" s="10" t="s">
        <v>49</v>
      </c>
      <c r="C48" s="26">
        <v>0.11082135095710167</v>
      </c>
      <c r="D48" s="26">
        <v>2.8949688634644327E-3</v>
      </c>
    </row>
    <row r="49" spans="2:4" x14ac:dyDescent="0.35">
      <c r="B49" s="10" t="s">
        <v>50</v>
      </c>
      <c r="C49" s="26">
        <v>9.4224290281372261E-2</v>
      </c>
      <c r="D49" s="26">
        <v>6.3515052765771816E-3</v>
      </c>
    </row>
    <row r="50" spans="2:4" x14ac:dyDescent="0.35">
      <c r="B50" s="10" t="s">
        <v>51</v>
      </c>
      <c r="C50" s="26">
        <v>9.7738305774874246E-2</v>
      </c>
      <c r="D50" s="26">
        <v>1.4414554942639681E-2</v>
      </c>
    </row>
    <row r="51" spans="2:4" x14ac:dyDescent="0.35">
      <c r="B51" s="10" t="s">
        <v>52</v>
      </c>
      <c r="C51" s="26">
        <v>0.11240448725017423</v>
      </c>
      <c r="D51" s="26">
        <v>1.4739364137558466E-3</v>
      </c>
    </row>
    <row r="52" spans="2:4" x14ac:dyDescent="0.35">
      <c r="B52" s="10" t="s">
        <v>53</v>
      </c>
      <c r="C52" s="26">
        <v>0.10827940489692435</v>
      </c>
      <c r="D52" s="26">
        <v>4.9495115272655188E-3</v>
      </c>
    </row>
    <row r="53" spans="2:4" x14ac:dyDescent="0.35">
      <c r="B53" s="10" t="s">
        <v>54</v>
      </c>
      <c r="C53" s="26">
        <v>0.10387174431570619</v>
      </c>
      <c r="D53" s="26">
        <v>2.1884489157439475E-2</v>
      </c>
    </row>
    <row r="54" spans="2:4" x14ac:dyDescent="0.35">
      <c r="B54" s="10" t="s">
        <v>55</v>
      </c>
      <c r="C54" s="26">
        <v>9.6955851883334221E-2</v>
      </c>
      <c r="D54" s="26">
        <v>1.5335058642145393E-2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3C9C-1529-4CD3-A39F-C2756DFC90EA}">
  <sheetPr filterMode="1"/>
  <dimension ref="B1:H53"/>
  <sheetViews>
    <sheetView workbookViewId="0">
      <selection activeCell="E2" sqref="E2:E44"/>
    </sheetView>
  </sheetViews>
  <sheetFormatPr defaultRowHeight="14.5" x14ac:dyDescent="0.35"/>
  <cols>
    <col min="2" max="2" width="17.54296875" customWidth="1"/>
    <col min="3" max="3" width="18.7265625" customWidth="1"/>
    <col min="4" max="4" width="20.54296875" customWidth="1"/>
    <col min="5" max="5" width="24.54296875" customWidth="1"/>
    <col min="6" max="6" width="22.36328125" customWidth="1"/>
    <col min="7" max="7" width="25.08984375" customWidth="1"/>
    <col min="8" max="8" width="21.36328125" customWidth="1"/>
  </cols>
  <sheetData>
    <row r="1" spans="2:8" ht="15" thickBot="1" x14ac:dyDescent="0.4"/>
    <row r="2" spans="2:8" ht="32" x14ac:dyDescent="0.4">
      <c r="B2" s="13" t="s">
        <v>2</v>
      </c>
      <c r="C2" s="14" t="s">
        <v>70</v>
      </c>
      <c r="D2" s="14" t="s">
        <v>71</v>
      </c>
      <c r="E2" s="15" t="s">
        <v>72</v>
      </c>
      <c r="F2" s="14" t="s">
        <v>68</v>
      </c>
      <c r="G2" s="14" t="s">
        <v>69</v>
      </c>
      <c r="H2" s="15" t="s">
        <v>72</v>
      </c>
    </row>
    <row r="3" spans="2:8" hidden="1" x14ac:dyDescent="0.35">
      <c r="B3" s="16" t="s">
        <v>5</v>
      </c>
      <c r="C3" s="24">
        <f t="shared" ref="C3:C34" si="0">_xlfn.XLOOKUP($B3, StatesNominal, fah2021Nominal, "error")</f>
        <v>2678.48</v>
      </c>
      <c r="D3" s="24">
        <f t="shared" ref="D3:D34" si="1">_xlfn.XLOOKUP($B3, StatesNominal, fah2022Nominal, "error")</f>
        <v>2946.94</v>
      </c>
      <c r="E3" s="17">
        <f>(D3-C3)/C3</f>
        <v>0.10022848779905022</v>
      </c>
      <c r="F3" s="24">
        <f t="shared" ref="F3:F34" si="2">_xlfn.XLOOKUP($B3, StatesConstantDollar, fah2021cnstdoll, "error")</f>
        <v>1216.9100000000001</v>
      </c>
      <c r="G3" s="24">
        <f t="shared" ref="G3:G34" si="3">_xlfn.XLOOKUP($B3, StatesConstantDollar, fah2022cnstdoll, "error")</f>
        <v>1202.0999999999999</v>
      </c>
      <c r="H3" s="17">
        <f>(G3-F3)/F3</f>
        <v>-1.2170168705984972E-2</v>
      </c>
    </row>
    <row r="4" spans="2:8" hidden="1" x14ac:dyDescent="0.35">
      <c r="B4" s="16" t="s">
        <v>6</v>
      </c>
      <c r="C4" s="24">
        <f t="shared" si="0"/>
        <v>3768.64</v>
      </c>
      <c r="D4" s="24">
        <f t="shared" si="1"/>
        <v>3991.09</v>
      </c>
      <c r="E4" s="17">
        <f t="shared" ref="E4:E53" si="4">(D4-C4)/C4</f>
        <v>5.9026598454615005E-2</v>
      </c>
      <c r="F4" s="24">
        <f t="shared" si="2"/>
        <v>1616.04</v>
      </c>
      <c r="G4" s="24">
        <f t="shared" si="3"/>
        <v>1536.24</v>
      </c>
      <c r="H4" s="17">
        <f t="shared" ref="H4:H52" si="5">(G4-F4)/F4</f>
        <v>-4.9379965842429617E-2</v>
      </c>
    </row>
    <row r="5" spans="2:8" hidden="1" x14ac:dyDescent="0.35">
      <c r="B5" s="16" t="s">
        <v>7</v>
      </c>
      <c r="C5" s="24">
        <f t="shared" si="0"/>
        <v>3259.39</v>
      </c>
      <c r="D5" s="24">
        <f t="shared" si="1"/>
        <v>3532.55</v>
      </c>
      <c r="E5" s="17">
        <f t="shared" si="4"/>
        <v>8.3807092738211852E-2</v>
      </c>
      <c r="F5" s="24">
        <f t="shared" si="2"/>
        <v>1397.67</v>
      </c>
      <c r="G5" s="24">
        <f t="shared" si="3"/>
        <v>1359.74</v>
      </c>
      <c r="H5" s="17">
        <f t="shared" si="5"/>
        <v>-2.7138022566127958E-2</v>
      </c>
    </row>
    <row r="6" spans="2:8" hidden="1" x14ac:dyDescent="0.35">
      <c r="B6" s="16" t="s">
        <v>8</v>
      </c>
      <c r="C6" s="24">
        <f t="shared" si="0"/>
        <v>2906.74</v>
      </c>
      <c r="D6" s="24">
        <f t="shared" si="1"/>
        <v>3182.43</v>
      </c>
      <c r="E6" s="17">
        <f t="shared" si="4"/>
        <v>9.4845084183655948E-2</v>
      </c>
      <c r="F6" s="24">
        <f t="shared" si="2"/>
        <v>1320.61</v>
      </c>
      <c r="G6" s="24">
        <f t="shared" si="3"/>
        <v>1298.1600000000001</v>
      </c>
      <c r="H6" s="17">
        <f t="shared" si="5"/>
        <v>-1.6999719826443705E-2</v>
      </c>
    </row>
    <row r="7" spans="2:8" hidden="1" x14ac:dyDescent="0.35">
      <c r="B7" s="16" t="s">
        <v>9</v>
      </c>
      <c r="C7" s="24">
        <f t="shared" si="0"/>
        <v>3054.06</v>
      </c>
      <c r="D7" s="24">
        <f t="shared" si="1"/>
        <v>3356.17</v>
      </c>
      <c r="E7" s="17">
        <f t="shared" si="4"/>
        <v>9.8920780862196592E-2</v>
      </c>
      <c r="F7" s="24">
        <f t="shared" si="2"/>
        <v>1309.6199999999999</v>
      </c>
      <c r="G7" s="24">
        <f t="shared" si="3"/>
        <v>1291.8399999999999</v>
      </c>
      <c r="H7" s="17">
        <f t="shared" si="5"/>
        <v>-1.3576457292955188E-2</v>
      </c>
    </row>
    <row r="8" spans="2:8" hidden="1" x14ac:dyDescent="0.35">
      <c r="B8" s="16" t="s">
        <v>10</v>
      </c>
      <c r="C8" s="24">
        <f t="shared" si="0"/>
        <v>3566.34</v>
      </c>
      <c r="D8" s="24">
        <f t="shared" si="1"/>
        <v>3806.22</v>
      </c>
      <c r="E8" s="17">
        <f t="shared" si="4"/>
        <v>6.7262235232759537E-2</v>
      </c>
      <c r="F8" s="24">
        <f t="shared" si="2"/>
        <v>1529.29</v>
      </c>
      <c r="G8" s="24">
        <f t="shared" si="3"/>
        <v>1465.08</v>
      </c>
      <c r="H8" s="17">
        <f t="shared" si="5"/>
        <v>-4.1986804334037391E-2</v>
      </c>
    </row>
    <row r="9" spans="2:8" hidden="1" x14ac:dyDescent="0.35">
      <c r="B9" s="16" t="s">
        <v>11</v>
      </c>
      <c r="C9" s="24">
        <f t="shared" si="0"/>
        <v>2608.98</v>
      </c>
      <c r="D9" s="24">
        <f t="shared" si="1"/>
        <v>2865.38</v>
      </c>
      <c r="E9" s="17">
        <f t="shared" si="4"/>
        <v>9.8275954587616648E-2</v>
      </c>
      <c r="F9" s="24">
        <f t="shared" si="2"/>
        <v>1144.6300000000001</v>
      </c>
      <c r="G9" s="24">
        <f t="shared" si="3"/>
        <v>1141.57</v>
      </c>
      <c r="H9" s="17">
        <f t="shared" si="5"/>
        <v>-2.67335296121906E-3</v>
      </c>
    </row>
    <row r="10" spans="2:8" hidden="1" x14ac:dyDescent="0.35">
      <c r="B10" s="16" t="s">
        <v>12</v>
      </c>
      <c r="C10" s="24">
        <f t="shared" si="0"/>
        <v>2615.77</v>
      </c>
      <c r="D10" s="24">
        <f t="shared" si="1"/>
        <v>2885.56</v>
      </c>
      <c r="E10" s="17">
        <f t="shared" si="4"/>
        <v>0.10313980204681603</v>
      </c>
      <c r="F10" s="24">
        <f t="shared" si="2"/>
        <v>1188.42</v>
      </c>
      <c r="G10" s="24">
        <f t="shared" si="3"/>
        <v>1177.06</v>
      </c>
      <c r="H10" s="17">
        <f t="shared" si="5"/>
        <v>-9.5589101496105135E-3</v>
      </c>
    </row>
    <row r="11" spans="2:8" x14ac:dyDescent="0.35">
      <c r="B11" s="16" t="s">
        <v>13</v>
      </c>
      <c r="C11" s="24">
        <f t="shared" si="0"/>
        <v>2416.92</v>
      </c>
      <c r="D11" s="24">
        <f t="shared" si="1"/>
        <v>2686.51</v>
      </c>
      <c r="E11" s="17">
        <f t="shared" si="4"/>
        <v>0.11154278999718656</v>
      </c>
      <c r="F11" s="24">
        <f t="shared" si="2"/>
        <v>1098.08</v>
      </c>
      <c r="G11" s="24">
        <f t="shared" si="3"/>
        <v>1095.8599999999999</v>
      </c>
      <c r="H11" s="17">
        <f t="shared" si="5"/>
        <v>-2.0217106221769154E-3</v>
      </c>
    </row>
    <row r="12" spans="2:8" hidden="1" x14ac:dyDescent="0.35">
      <c r="B12" s="16" t="s">
        <v>14</v>
      </c>
      <c r="C12" s="24">
        <f t="shared" si="0"/>
        <v>2944.68</v>
      </c>
      <c r="D12" s="24">
        <f t="shared" si="1"/>
        <v>3178.9</v>
      </c>
      <c r="E12" s="17">
        <f t="shared" si="4"/>
        <v>7.9540051890188493E-2</v>
      </c>
      <c r="F12" s="24">
        <f t="shared" si="2"/>
        <v>1337.85</v>
      </c>
      <c r="G12" s="24">
        <f t="shared" si="3"/>
        <v>1296.72</v>
      </c>
      <c r="H12" s="17">
        <f t="shared" si="5"/>
        <v>-3.0743356878573744E-2</v>
      </c>
    </row>
    <row r="13" spans="2:8" hidden="1" x14ac:dyDescent="0.35">
      <c r="B13" s="16" t="s">
        <v>15</v>
      </c>
      <c r="C13" s="24">
        <f t="shared" si="0"/>
        <v>2931.52</v>
      </c>
      <c r="D13" s="24">
        <f t="shared" si="1"/>
        <v>3173.38</v>
      </c>
      <c r="E13" s="17">
        <f t="shared" si="4"/>
        <v>8.2503274751664704E-2</v>
      </c>
      <c r="F13" s="24">
        <f t="shared" si="2"/>
        <v>1331.88</v>
      </c>
      <c r="G13" s="24">
        <f t="shared" si="3"/>
        <v>1294.46</v>
      </c>
      <c r="H13" s="17">
        <f t="shared" si="5"/>
        <v>-2.80956242304112E-2</v>
      </c>
    </row>
    <row r="14" spans="2:8" hidden="1" x14ac:dyDescent="0.35">
      <c r="B14" s="16" t="s">
        <v>16</v>
      </c>
      <c r="C14" s="24">
        <f t="shared" si="0"/>
        <v>3225.89</v>
      </c>
      <c r="D14" s="24">
        <f t="shared" si="1"/>
        <v>3578.78</v>
      </c>
      <c r="E14" s="17">
        <f t="shared" si="4"/>
        <v>0.10939306671957207</v>
      </c>
      <c r="F14" s="24">
        <f t="shared" si="2"/>
        <v>1383.31</v>
      </c>
      <c r="G14" s="24">
        <f t="shared" si="3"/>
        <v>1377.53</v>
      </c>
      <c r="H14" s="17">
        <f t="shared" si="5"/>
        <v>-4.1783837317737691E-3</v>
      </c>
    </row>
    <row r="15" spans="2:8" hidden="1" x14ac:dyDescent="0.35">
      <c r="B15" s="16" t="s">
        <v>17</v>
      </c>
      <c r="C15" s="24">
        <f t="shared" si="0"/>
        <v>3387.02</v>
      </c>
      <c r="D15" s="24">
        <f t="shared" si="1"/>
        <v>3693.91</v>
      </c>
      <c r="E15" s="17">
        <f t="shared" si="4"/>
        <v>9.0607672821536298E-2</v>
      </c>
      <c r="F15" s="24">
        <f t="shared" si="2"/>
        <v>1452.4</v>
      </c>
      <c r="G15" s="24">
        <f t="shared" si="3"/>
        <v>1421.85</v>
      </c>
      <c r="H15" s="17">
        <f t="shared" si="5"/>
        <v>-2.1034150371798527E-2</v>
      </c>
    </row>
    <row r="16" spans="2:8" hidden="1" x14ac:dyDescent="0.35">
      <c r="B16" s="16" t="s">
        <v>18</v>
      </c>
      <c r="C16" s="24">
        <f t="shared" si="0"/>
        <v>2315.71</v>
      </c>
      <c r="D16" s="24">
        <f t="shared" si="1"/>
        <v>2568.64</v>
      </c>
      <c r="E16" s="17">
        <f t="shared" si="4"/>
        <v>0.1092235210799279</v>
      </c>
      <c r="F16" s="24">
        <f t="shared" si="2"/>
        <v>1115.06</v>
      </c>
      <c r="G16" s="24">
        <f t="shared" si="3"/>
        <v>1095.94</v>
      </c>
      <c r="H16" s="17">
        <f t="shared" si="5"/>
        <v>-1.7147059351066214E-2</v>
      </c>
    </row>
    <row r="17" spans="2:8" hidden="1" x14ac:dyDescent="0.35">
      <c r="B17" s="16" t="s">
        <v>19</v>
      </c>
      <c r="C17" s="24">
        <f t="shared" si="0"/>
        <v>2496.39</v>
      </c>
      <c r="D17" s="24">
        <f t="shared" si="1"/>
        <v>2711.06</v>
      </c>
      <c r="E17" s="17">
        <f t="shared" si="4"/>
        <v>8.5992172697375038E-2</v>
      </c>
      <c r="F17" s="24">
        <f t="shared" si="2"/>
        <v>1202.06</v>
      </c>
      <c r="G17" s="24">
        <f t="shared" si="3"/>
        <v>1156.71</v>
      </c>
      <c r="H17" s="17">
        <f t="shared" si="5"/>
        <v>-3.7726902151306849E-2</v>
      </c>
    </row>
    <row r="18" spans="2:8" x14ac:dyDescent="0.35">
      <c r="B18" s="16" t="s">
        <v>20</v>
      </c>
      <c r="C18" s="24">
        <f t="shared" si="0"/>
        <v>3109.03</v>
      </c>
      <c r="D18" s="24">
        <f t="shared" si="1"/>
        <v>3520.7</v>
      </c>
      <c r="E18" s="17">
        <f t="shared" si="4"/>
        <v>0.13241107355027118</v>
      </c>
      <c r="F18" s="24">
        <f t="shared" si="2"/>
        <v>1497.05</v>
      </c>
      <c r="G18" s="24">
        <f t="shared" si="3"/>
        <v>1502.15</v>
      </c>
      <c r="H18" s="17">
        <f t="shared" si="5"/>
        <v>3.4066998430247065E-3</v>
      </c>
    </row>
    <row r="19" spans="2:8" hidden="1" x14ac:dyDescent="0.35">
      <c r="B19" s="16" t="s">
        <v>21</v>
      </c>
      <c r="C19" s="24">
        <f t="shared" si="0"/>
        <v>2986.48</v>
      </c>
      <c r="D19" s="24">
        <f t="shared" si="1"/>
        <v>3282.84</v>
      </c>
      <c r="E19" s="17">
        <f t="shared" si="4"/>
        <v>9.9233880688971668E-2</v>
      </c>
      <c r="F19" s="24">
        <f t="shared" si="2"/>
        <v>1438.05</v>
      </c>
      <c r="G19" s="24">
        <f t="shared" si="3"/>
        <v>1400.67</v>
      </c>
      <c r="H19" s="17">
        <f t="shared" si="5"/>
        <v>-2.5993532909147722E-2</v>
      </c>
    </row>
    <row r="20" spans="2:8" hidden="1" x14ac:dyDescent="0.35">
      <c r="B20" s="16" t="s">
        <v>22</v>
      </c>
      <c r="C20" s="24">
        <f t="shared" si="0"/>
        <v>2777.27</v>
      </c>
      <c r="D20" s="24">
        <f t="shared" si="1"/>
        <v>2981.62</v>
      </c>
      <c r="E20" s="17">
        <f t="shared" si="4"/>
        <v>7.3579450323519105E-2</v>
      </c>
      <c r="F20" s="24">
        <f t="shared" si="2"/>
        <v>1261.79</v>
      </c>
      <c r="G20" s="24">
        <f t="shared" si="3"/>
        <v>1216.24</v>
      </c>
      <c r="H20" s="17">
        <f t="shared" si="5"/>
        <v>-3.6099509427083711E-2</v>
      </c>
    </row>
    <row r="21" spans="2:8" hidden="1" x14ac:dyDescent="0.35">
      <c r="B21" s="16" t="s">
        <v>23</v>
      </c>
      <c r="C21" s="24">
        <f t="shared" si="0"/>
        <v>3059.33</v>
      </c>
      <c r="D21" s="24">
        <f t="shared" si="1"/>
        <v>3214.35</v>
      </c>
      <c r="E21" s="17">
        <f t="shared" si="4"/>
        <v>5.0671225399025271E-2</v>
      </c>
      <c r="F21" s="24">
        <f t="shared" si="2"/>
        <v>1389.94</v>
      </c>
      <c r="G21" s="24">
        <f t="shared" si="3"/>
        <v>1311.17</v>
      </c>
      <c r="H21" s="17">
        <f t="shared" si="5"/>
        <v>-5.6671511000474822E-2</v>
      </c>
    </row>
    <row r="22" spans="2:8" x14ac:dyDescent="0.35">
      <c r="B22" s="16" t="s">
        <v>24</v>
      </c>
      <c r="C22" s="24">
        <f t="shared" si="0"/>
        <v>3833.32</v>
      </c>
      <c r="D22" s="24">
        <f t="shared" si="1"/>
        <v>4263.97</v>
      </c>
      <c r="E22" s="17">
        <f t="shared" si="4"/>
        <v>0.11234386902215314</v>
      </c>
      <c r="F22" s="24">
        <f t="shared" si="2"/>
        <v>1681.78</v>
      </c>
      <c r="G22" s="24">
        <f t="shared" si="3"/>
        <v>1698.77</v>
      </c>
      <c r="H22" s="17">
        <f t="shared" si="5"/>
        <v>1.010239151375329E-2</v>
      </c>
    </row>
    <row r="23" spans="2:8" x14ac:dyDescent="0.35">
      <c r="B23" s="16" t="s">
        <v>25</v>
      </c>
      <c r="C23" s="24">
        <f t="shared" si="0"/>
        <v>2608.29</v>
      </c>
      <c r="D23" s="24">
        <f t="shared" si="1"/>
        <v>2926.82</v>
      </c>
      <c r="E23" s="17">
        <f t="shared" si="4"/>
        <v>0.12212215666202769</v>
      </c>
      <c r="F23" s="24">
        <f t="shared" si="2"/>
        <v>1185.02</v>
      </c>
      <c r="G23" s="24">
        <f t="shared" si="3"/>
        <v>1193.8900000000001</v>
      </c>
      <c r="H23" s="17">
        <f t="shared" si="5"/>
        <v>7.4851057366121399E-3</v>
      </c>
    </row>
    <row r="24" spans="2:8" hidden="1" x14ac:dyDescent="0.35">
      <c r="B24" s="16" t="s">
        <v>26</v>
      </c>
      <c r="C24" s="24">
        <f t="shared" si="0"/>
        <v>2730.54</v>
      </c>
      <c r="D24" s="24">
        <f t="shared" si="1"/>
        <v>2904.69</v>
      </c>
      <c r="E24" s="17">
        <f t="shared" si="4"/>
        <v>6.377859324529217E-2</v>
      </c>
      <c r="F24" s="24">
        <f t="shared" si="2"/>
        <v>1197.96</v>
      </c>
      <c r="G24" s="24">
        <f t="shared" si="3"/>
        <v>1157.23</v>
      </c>
      <c r="H24" s="17">
        <f t="shared" si="5"/>
        <v>-3.3999465758456054E-2</v>
      </c>
    </row>
    <row r="25" spans="2:8" hidden="1" x14ac:dyDescent="0.35">
      <c r="B25" s="16" t="s">
        <v>27</v>
      </c>
      <c r="C25" s="24">
        <f t="shared" si="0"/>
        <v>2554.88</v>
      </c>
      <c r="D25" s="24">
        <f t="shared" si="1"/>
        <v>2834</v>
      </c>
      <c r="E25" s="17">
        <f t="shared" si="4"/>
        <v>0.10924974949899795</v>
      </c>
      <c r="F25" s="24">
        <f t="shared" si="2"/>
        <v>1230.22</v>
      </c>
      <c r="G25" s="24">
        <f t="shared" si="3"/>
        <v>1209.1600000000001</v>
      </c>
      <c r="H25" s="17">
        <f t="shared" si="5"/>
        <v>-1.7118889304352021E-2</v>
      </c>
    </row>
    <row r="26" spans="2:8" x14ac:dyDescent="0.35">
      <c r="B26" s="16" t="s">
        <v>28</v>
      </c>
      <c r="C26" s="24">
        <f t="shared" si="0"/>
        <v>2481.58</v>
      </c>
      <c r="D26" s="24">
        <f t="shared" si="1"/>
        <v>2766.54</v>
      </c>
      <c r="E26" s="17">
        <f t="shared" si="4"/>
        <v>0.11483006794058626</v>
      </c>
      <c r="F26" s="24">
        <f t="shared" si="2"/>
        <v>1194.93</v>
      </c>
      <c r="G26" s="24">
        <f t="shared" si="3"/>
        <v>1180.3800000000001</v>
      </c>
      <c r="H26" s="17">
        <f t="shared" si="5"/>
        <v>-1.2176445482162096E-2</v>
      </c>
    </row>
    <row r="27" spans="2:8" hidden="1" x14ac:dyDescent="0.35">
      <c r="B27" s="16" t="s">
        <v>29</v>
      </c>
      <c r="C27" s="24">
        <f t="shared" si="0"/>
        <v>2779.76</v>
      </c>
      <c r="D27" s="24">
        <f t="shared" si="1"/>
        <v>3037.59</v>
      </c>
      <c r="E27" s="17">
        <f t="shared" si="4"/>
        <v>9.2752611736264964E-2</v>
      </c>
      <c r="F27" s="24">
        <f t="shared" si="2"/>
        <v>1262.93</v>
      </c>
      <c r="G27" s="24">
        <f t="shared" si="3"/>
        <v>1239.07</v>
      </c>
      <c r="H27" s="17">
        <f t="shared" si="5"/>
        <v>-1.889257520210948E-2</v>
      </c>
    </row>
    <row r="28" spans="2:8" hidden="1" x14ac:dyDescent="0.35">
      <c r="B28" s="16" t="s">
        <v>30</v>
      </c>
      <c r="C28" s="24">
        <f t="shared" si="0"/>
        <v>2696.36</v>
      </c>
      <c r="D28" s="24">
        <f t="shared" si="1"/>
        <v>2968.01</v>
      </c>
      <c r="E28" s="17">
        <f t="shared" si="4"/>
        <v>0.10074693290213475</v>
      </c>
      <c r="F28" s="24">
        <f t="shared" si="2"/>
        <v>1298.3499999999999</v>
      </c>
      <c r="G28" s="24">
        <f t="shared" si="3"/>
        <v>1266.3399999999999</v>
      </c>
      <c r="H28" s="17">
        <f t="shared" si="5"/>
        <v>-2.4654369006816338E-2</v>
      </c>
    </row>
    <row r="29" spans="2:8" hidden="1" x14ac:dyDescent="0.35">
      <c r="B29" s="16" t="s">
        <v>31</v>
      </c>
      <c r="C29" s="24">
        <f t="shared" si="0"/>
        <v>3455.24</v>
      </c>
      <c r="D29" s="24">
        <f t="shared" si="1"/>
        <v>3792.94</v>
      </c>
      <c r="E29" s="17">
        <f t="shared" si="4"/>
        <v>9.7735613155670892E-2</v>
      </c>
      <c r="F29" s="24">
        <f t="shared" si="2"/>
        <v>1481.65</v>
      </c>
      <c r="G29" s="24">
        <f t="shared" si="3"/>
        <v>1459.96</v>
      </c>
      <c r="H29" s="17">
        <f t="shared" si="5"/>
        <v>-1.4639084804103569E-2</v>
      </c>
    </row>
    <row r="30" spans="2:8" x14ac:dyDescent="0.35">
      <c r="B30" s="16" t="s">
        <v>32</v>
      </c>
      <c r="C30" s="24">
        <f t="shared" si="0"/>
        <v>2998.17</v>
      </c>
      <c r="D30" s="24">
        <f t="shared" si="1"/>
        <v>3362.38</v>
      </c>
      <c r="E30" s="17">
        <f t="shared" si="4"/>
        <v>0.12147743456842008</v>
      </c>
      <c r="F30" s="24">
        <f t="shared" si="2"/>
        <v>1443.68</v>
      </c>
      <c r="G30" s="24">
        <f t="shared" si="3"/>
        <v>1434.61</v>
      </c>
      <c r="H30" s="17">
        <f t="shared" si="5"/>
        <v>-6.282555691011972E-3</v>
      </c>
    </row>
    <row r="31" spans="2:8" hidden="1" x14ac:dyDescent="0.35">
      <c r="B31" s="16" t="s">
        <v>33</v>
      </c>
      <c r="C31" s="24">
        <f t="shared" si="0"/>
        <v>3260.87</v>
      </c>
      <c r="D31" s="24">
        <f t="shared" si="1"/>
        <v>3546.38</v>
      </c>
      <c r="E31" s="17">
        <f t="shared" si="4"/>
        <v>8.7556388325814957E-2</v>
      </c>
      <c r="F31" s="24">
        <f t="shared" si="2"/>
        <v>1398.3</v>
      </c>
      <c r="G31" s="24">
        <f t="shared" si="3"/>
        <v>1365.06</v>
      </c>
      <c r="H31" s="17">
        <f t="shared" si="5"/>
        <v>-2.3771722806264758E-2</v>
      </c>
    </row>
    <row r="32" spans="2:8" hidden="1" x14ac:dyDescent="0.35">
      <c r="B32" s="16" t="s">
        <v>34</v>
      </c>
      <c r="C32" s="24">
        <f t="shared" si="0"/>
        <v>3961.33</v>
      </c>
      <c r="D32" s="24">
        <f t="shared" si="1"/>
        <v>4185.07</v>
      </c>
      <c r="E32" s="17">
        <f t="shared" si="4"/>
        <v>5.648103036101506E-2</v>
      </c>
      <c r="F32" s="24">
        <f t="shared" si="2"/>
        <v>1737.94</v>
      </c>
      <c r="G32" s="24">
        <f t="shared" si="3"/>
        <v>1667.34</v>
      </c>
      <c r="H32" s="17">
        <f t="shared" si="5"/>
        <v>-4.0622806310919905E-2</v>
      </c>
    </row>
    <row r="33" spans="2:8" hidden="1" x14ac:dyDescent="0.35">
      <c r="B33" s="16" t="s">
        <v>35</v>
      </c>
      <c r="C33" s="24">
        <f t="shared" si="0"/>
        <v>2433.5500000000002</v>
      </c>
      <c r="D33" s="24">
        <f t="shared" si="1"/>
        <v>2614.7399999999998</v>
      </c>
      <c r="E33" s="17">
        <f t="shared" si="4"/>
        <v>7.4455014279550286E-2</v>
      </c>
      <c r="F33" s="24">
        <f t="shared" si="2"/>
        <v>1067.67</v>
      </c>
      <c r="G33" s="24">
        <f t="shared" si="3"/>
        <v>1041.72</v>
      </c>
      <c r="H33" s="17">
        <f t="shared" si="5"/>
        <v>-2.4305262862120359E-2</v>
      </c>
    </row>
    <row r="34" spans="2:8" hidden="1" x14ac:dyDescent="0.35">
      <c r="B34" s="16" t="s">
        <v>36</v>
      </c>
      <c r="C34" s="24">
        <f t="shared" si="0"/>
        <v>2999.06</v>
      </c>
      <c r="D34" s="24">
        <f t="shared" si="1"/>
        <v>3319.9</v>
      </c>
      <c r="E34" s="17">
        <f t="shared" si="4"/>
        <v>0.10698018712529932</v>
      </c>
      <c r="F34" s="24">
        <f t="shared" si="2"/>
        <v>1286.04</v>
      </c>
      <c r="G34" s="24">
        <f t="shared" si="3"/>
        <v>1277.8800000000001</v>
      </c>
      <c r="H34" s="17">
        <f t="shared" si="5"/>
        <v>-6.3450592516561344E-3</v>
      </c>
    </row>
    <row r="35" spans="2:8" hidden="1" x14ac:dyDescent="0.35">
      <c r="B35" s="16" t="s">
        <v>37</v>
      </c>
      <c r="C35" s="24">
        <f t="shared" ref="C35:C53" si="6">_xlfn.XLOOKUP($B35, StatesNominal, fah2021Nominal, "error")</f>
        <v>2460.09</v>
      </c>
      <c r="D35" s="24">
        <f t="shared" ref="D35:D53" si="7">_xlfn.XLOOKUP($B35, StatesNominal, fah2022Nominal, "error")</f>
        <v>2663.28</v>
      </c>
      <c r="E35" s="17">
        <f t="shared" si="4"/>
        <v>8.2594539224174743E-2</v>
      </c>
      <c r="F35" s="24">
        <f t="shared" ref="F35:F53" si="8">_xlfn.XLOOKUP($B35, StatesConstantDollar, fah2021cnstdoll, "error")</f>
        <v>1079.31</v>
      </c>
      <c r="G35" s="24">
        <f t="shared" ref="G35:G53" si="9">_xlfn.XLOOKUP($B35, StatesConstantDollar, fah2022cnstdoll, "error")</f>
        <v>1061.05</v>
      </c>
      <c r="H35" s="17">
        <f t="shared" si="5"/>
        <v>-1.6918216267800715E-2</v>
      </c>
    </row>
    <row r="36" spans="2:8" hidden="1" x14ac:dyDescent="0.35">
      <c r="B36" s="16" t="s">
        <v>38</v>
      </c>
      <c r="C36" s="24">
        <f t="shared" si="6"/>
        <v>2924.58</v>
      </c>
      <c r="D36" s="24">
        <f t="shared" si="7"/>
        <v>3211.96</v>
      </c>
      <c r="E36" s="17">
        <f t="shared" si="4"/>
        <v>9.8263682306519273E-2</v>
      </c>
      <c r="F36" s="24">
        <f t="shared" si="8"/>
        <v>1328.72</v>
      </c>
      <c r="G36" s="24">
        <f t="shared" si="9"/>
        <v>1310.2</v>
      </c>
      <c r="H36" s="17">
        <f t="shared" si="5"/>
        <v>-1.3938226262869514E-2</v>
      </c>
    </row>
    <row r="37" spans="2:8" x14ac:dyDescent="0.35">
      <c r="B37" s="16" t="s">
        <v>39</v>
      </c>
      <c r="C37" s="24">
        <f t="shared" si="6"/>
        <v>2755.18</v>
      </c>
      <c r="D37" s="24">
        <f t="shared" si="7"/>
        <v>3074.26</v>
      </c>
      <c r="E37" s="17">
        <f t="shared" si="4"/>
        <v>0.1158109452014026</v>
      </c>
      <c r="F37" s="24">
        <f t="shared" si="8"/>
        <v>1326.67</v>
      </c>
      <c r="G37" s="24">
        <f t="shared" si="9"/>
        <v>1311.67</v>
      </c>
      <c r="H37" s="17">
        <f t="shared" si="5"/>
        <v>-1.1306504255014433E-2</v>
      </c>
    </row>
    <row r="38" spans="2:8" hidden="1" x14ac:dyDescent="0.35">
      <c r="B38" s="16" t="s">
        <v>40</v>
      </c>
      <c r="C38" s="24">
        <f t="shared" si="6"/>
        <v>2637.8</v>
      </c>
      <c r="D38" s="24">
        <f t="shared" si="7"/>
        <v>2875.3</v>
      </c>
      <c r="E38" s="17">
        <f t="shared" si="4"/>
        <v>9.0037152172264753E-2</v>
      </c>
      <c r="F38" s="24">
        <f t="shared" si="8"/>
        <v>1270.1500000000001</v>
      </c>
      <c r="G38" s="24">
        <f t="shared" si="9"/>
        <v>1226.78</v>
      </c>
      <c r="H38" s="17">
        <f t="shared" si="5"/>
        <v>-3.4145573357477553E-2</v>
      </c>
    </row>
    <row r="39" spans="2:8" hidden="1" x14ac:dyDescent="0.35">
      <c r="B39" s="16" t="s">
        <v>41</v>
      </c>
      <c r="C39" s="24">
        <f t="shared" si="6"/>
        <v>2644.46</v>
      </c>
      <c r="D39" s="24">
        <f t="shared" si="7"/>
        <v>2887.5</v>
      </c>
      <c r="E39" s="17">
        <f t="shared" si="4"/>
        <v>9.1905341733283907E-2</v>
      </c>
      <c r="F39" s="24">
        <f t="shared" si="8"/>
        <v>1201.45</v>
      </c>
      <c r="G39" s="24">
        <f t="shared" si="9"/>
        <v>1177.8499999999999</v>
      </c>
      <c r="H39" s="17">
        <f t="shared" si="5"/>
        <v>-1.9642931457821911E-2</v>
      </c>
    </row>
    <row r="40" spans="2:8" hidden="1" x14ac:dyDescent="0.35">
      <c r="B40" s="16" t="s">
        <v>42</v>
      </c>
      <c r="C40" s="24">
        <f t="shared" si="6"/>
        <v>3448.94</v>
      </c>
      <c r="D40" s="24">
        <f t="shared" si="7"/>
        <v>3793.72</v>
      </c>
      <c r="E40" s="17">
        <f t="shared" si="4"/>
        <v>9.9966946366129808E-2</v>
      </c>
      <c r="F40" s="24">
        <f t="shared" si="8"/>
        <v>1478.95</v>
      </c>
      <c r="G40" s="24">
        <f t="shared" si="9"/>
        <v>1460.27</v>
      </c>
      <c r="H40" s="17">
        <f t="shared" si="5"/>
        <v>-1.2630582507860349E-2</v>
      </c>
    </row>
    <row r="41" spans="2:8" hidden="1" x14ac:dyDescent="0.35">
      <c r="B41" s="16" t="s">
        <v>43</v>
      </c>
      <c r="C41" s="24">
        <f t="shared" si="6"/>
        <v>2588.14</v>
      </c>
      <c r="D41" s="24">
        <f t="shared" si="7"/>
        <v>2858.96</v>
      </c>
      <c r="E41" s="17">
        <f t="shared" si="4"/>
        <v>0.1046388526123008</v>
      </c>
      <c r="F41" s="24">
        <f t="shared" si="8"/>
        <v>1135.49</v>
      </c>
      <c r="G41" s="24">
        <f t="shared" si="9"/>
        <v>1139.01</v>
      </c>
      <c r="H41" s="17">
        <f t="shared" si="5"/>
        <v>3.0999832671357581E-3</v>
      </c>
    </row>
    <row r="42" spans="2:8" x14ac:dyDescent="0.35">
      <c r="B42" s="16" t="s">
        <v>44</v>
      </c>
      <c r="C42" s="24">
        <f t="shared" si="6"/>
        <v>2668.32</v>
      </c>
      <c r="D42" s="24">
        <f t="shared" si="7"/>
        <v>3019.56</v>
      </c>
      <c r="E42" s="17">
        <f t="shared" si="4"/>
        <v>0.13163338729987398</v>
      </c>
      <c r="F42" s="24">
        <f t="shared" si="8"/>
        <v>1170.6600000000001</v>
      </c>
      <c r="G42" s="24">
        <f t="shared" si="9"/>
        <v>1203</v>
      </c>
      <c r="H42" s="17">
        <f t="shared" si="5"/>
        <v>2.7625442058326E-2</v>
      </c>
    </row>
    <row r="43" spans="2:8" hidden="1" x14ac:dyDescent="0.35">
      <c r="B43" s="16" t="s">
        <v>45</v>
      </c>
      <c r="C43" s="24">
        <f t="shared" si="6"/>
        <v>2794.21</v>
      </c>
      <c r="D43" s="24">
        <f t="shared" si="7"/>
        <v>2990.35</v>
      </c>
      <c r="E43" s="17">
        <f t="shared" si="4"/>
        <v>7.0195153549661576E-2</v>
      </c>
      <c r="F43" s="24">
        <f t="shared" si="8"/>
        <v>1269.49</v>
      </c>
      <c r="G43" s="24">
        <f t="shared" si="9"/>
        <v>1219.8</v>
      </c>
      <c r="H43" s="17">
        <f t="shared" si="5"/>
        <v>-3.9141702573474428E-2</v>
      </c>
    </row>
    <row r="44" spans="2:8" x14ac:dyDescent="0.35">
      <c r="B44" s="16" t="s">
        <v>46</v>
      </c>
      <c r="C44" s="24">
        <f t="shared" si="6"/>
        <v>2769.65</v>
      </c>
      <c r="D44" s="24">
        <f t="shared" si="7"/>
        <v>3087.64</v>
      </c>
      <c r="E44" s="17">
        <f t="shared" si="4"/>
        <v>0.11481234090950111</v>
      </c>
      <c r="F44" s="24">
        <f t="shared" si="8"/>
        <v>1333.64</v>
      </c>
      <c r="G44" s="24">
        <f t="shared" si="9"/>
        <v>1317.38</v>
      </c>
      <c r="H44" s="17">
        <f t="shared" si="5"/>
        <v>-1.2192195794967151E-2</v>
      </c>
    </row>
    <row r="45" spans="2:8" hidden="1" x14ac:dyDescent="0.35">
      <c r="B45" s="16" t="s">
        <v>47</v>
      </c>
      <c r="C45" s="24">
        <f t="shared" si="6"/>
        <v>2933.98</v>
      </c>
      <c r="D45" s="24">
        <f t="shared" si="7"/>
        <v>3130.84</v>
      </c>
      <c r="E45" s="17">
        <f t="shared" si="4"/>
        <v>6.7096571892105647E-2</v>
      </c>
      <c r="F45" s="24">
        <f t="shared" si="8"/>
        <v>1332.99</v>
      </c>
      <c r="G45" s="24">
        <f t="shared" si="9"/>
        <v>1277.1099999999999</v>
      </c>
      <c r="H45" s="17">
        <f t="shared" si="5"/>
        <v>-4.1920794604610769E-2</v>
      </c>
    </row>
    <row r="46" spans="2:8" hidden="1" x14ac:dyDescent="0.35">
      <c r="B46" s="16" t="s">
        <v>48</v>
      </c>
      <c r="C46" s="24">
        <f t="shared" si="6"/>
        <v>2960.45</v>
      </c>
      <c r="D46" s="24">
        <f t="shared" si="7"/>
        <v>3231.62</v>
      </c>
      <c r="E46" s="17">
        <f t="shared" si="4"/>
        <v>9.159756118157715E-2</v>
      </c>
      <c r="F46" s="24">
        <f t="shared" si="8"/>
        <v>1345.02</v>
      </c>
      <c r="G46" s="24">
        <f t="shared" si="9"/>
        <v>1318.22</v>
      </c>
      <c r="H46" s="17">
        <f t="shared" si="5"/>
        <v>-1.992535426982495E-2</v>
      </c>
    </row>
    <row r="47" spans="2:8" hidden="1" x14ac:dyDescent="0.35">
      <c r="B47" s="16" t="s">
        <v>49</v>
      </c>
      <c r="C47" s="24">
        <f t="shared" si="6"/>
        <v>3359.1</v>
      </c>
      <c r="D47" s="24">
        <f t="shared" si="7"/>
        <v>3731.36</v>
      </c>
      <c r="E47" s="17">
        <f t="shared" si="4"/>
        <v>0.11082135095710167</v>
      </c>
      <c r="F47" s="24">
        <f t="shared" si="8"/>
        <v>1440.43</v>
      </c>
      <c r="G47" s="24">
        <f t="shared" si="9"/>
        <v>1436.26</v>
      </c>
      <c r="H47" s="17">
        <f t="shared" si="5"/>
        <v>-2.8949688634644327E-3</v>
      </c>
    </row>
    <row r="48" spans="2:8" hidden="1" x14ac:dyDescent="0.35">
      <c r="B48" s="16" t="s">
        <v>50</v>
      </c>
      <c r="C48" s="24">
        <f t="shared" si="6"/>
        <v>3021.62</v>
      </c>
      <c r="D48" s="24">
        <f t="shared" si="7"/>
        <v>3306.33</v>
      </c>
      <c r="E48" s="17">
        <f t="shared" si="4"/>
        <v>9.4224290281372261E-2</v>
      </c>
      <c r="F48" s="24">
        <f t="shared" si="8"/>
        <v>1325.67</v>
      </c>
      <c r="G48" s="24">
        <f t="shared" si="9"/>
        <v>1317.25</v>
      </c>
      <c r="H48" s="17">
        <f t="shared" si="5"/>
        <v>-6.3515052765771816E-3</v>
      </c>
    </row>
    <row r="49" spans="2:8" hidden="1" x14ac:dyDescent="0.35">
      <c r="B49" s="16" t="s">
        <v>51</v>
      </c>
      <c r="C49" s="24">
        <f t="shared" si="6"/>
        <v>3104.31</v>
      </c>
      <c r="D49" s="24">
        <f t="shared" si="7"/>
        <v>3407.72</v>
      </c>
      <c r="E49" s="17">
        <f t="shared" si="4"/>
        <v>9.7738305774874246E-2</v>
      </c>
      <c r="F49" s="24">
        <f t="shared" si="8"/>
        <v>1410.38</v>
      </c>
      <c r="G49" s="24">
        <f t="shared" si="9"/>
        <v>1390.05</v>
      </c>
      <c r="H49" s="17">
        <f t="shared" si="5"/>
        <v>-1.4414554942639681E-2</v>
      </c>
    </row>
    <row r="50" spans="2:8" x14ac:dyDescent="0.35">
      <c r="B50" s="16" t="s">
        <v>52</v>
      </c>
      <c r="C50" s="24">
        <f t="shared" si="6"/>
        <v>3718.09</v>
      </c>
      <c r="D50" s="24">
        <f t="shared" si="7"/>
        <v>4136.0200000000004</v>
      </c>
      <c r="E50" s="17">
        <f t="shared" si="4"/>
        <v>0.11240448725017423</v>
      </c>
      <c r="F50" s="24">
        <f t="shared" si="8"/>
        <v>1594.37</v>
      </c>
      <c r="G50" s="24">
        <f t="shared" si="9"/>
        <v>1592.02</v>
      </c>
      <c r="H50" s="17">
        <f t="shared" si="5"/>
        <v>-1.4739364137558466E-3</v>
      </c>
    </row>
    <row r="51" spans="2:8" hidden="1" x14ac:dyDescent="0.35">
      <c r="B51" s="16" t="s">
        <v>53</v>
      </c>
      <c r="C51" s="24">
        <f t="shared" si="6"/>
        <v>2548.13</v>
      </c>
      <c r="D51" s="24">
        <f t="shared" si="7"/>
        <v>2824.04</v>
      </c>
      <c r="E51" s="17">
        <f t="shared" si="4"/>
        <v>0.10827940489692435</v>
      </c>
      <c r="F51" s="24">
        <f t="shared" si="8"/>
        <v>1157.69</v>
      </c>
      <c r="G51" s="24">
        <f t="shared" si="9"/>
        <v>1151.96</v>
      </c>
      <c r="H51" s="17">
        <f t="shared" si="5"/>
        <v>-4.9495115272655188E-3</v>
      </c>
    </row>
    <row r="52" spans="2:8" hidden="1" x14ac:dyDescent="0.35">
      <c r="B52" s="16" t="s">
        <v>54</v>
      </c>
      <c r="C52" s="24">
        <f t="shared" si="6"/>
        <v>2708.34</v>
      </c>
      <c r="D52" s="24">
        <f t="shared" si="7"/>
        <v>2989.66</v>
      </c>
      <c r="E52" s="17">
        <f t="shared" si="4"/>
        <v>0.10387174431570619</v>
      </c>
      <c r="F52" s="24">
        <f t="shared" si="8"/>
        <v>1304.1199999999999</v>
      </c>
      <c r="G52" s="24">
        <f t="shared" si="9"/>
        <v>1275.58</v>
      </c>
      <c r="H52" s="17">
        <f t="shared" si="5"/>
        <v>-2.1884489157439475E-2</v>
      </c>
    </row>
    <row r="53" spans="2:8" ht="15" hidden="1" thickBot="1" x14ac:dyDescent="0.4">
      <c r="B53" s="18" t="s">
        <v>55</v>
      </c>
      <c r="C53" s="25">
        <f t="shared" si="6"/>
        <v>3388.14</v>
      </c>
      <c r="D53" s="25">
        <f t="shared" si="7"/>
        <v>3716.64</v>
      </c>
      <c r="E53" s="17">
        <f t="shared" si="4"/>
        <v>9.6955851883334221E-2</v>
      </c>
      <c r="F53" s="24">
        <f t="shared" si="8"/>
        <v>1452.88</v>
      </c>
      <c r="G53" s="24">
        <f t="shared" si="9"/>
        <v>1430.6</v>
      </c>
      <c r="H53" s="17">
        <f>(G53-F53)/F53</f>
        <v>-1.5335058642145393E-2</v>
      </c>
    </row>
  </sheetData>
  <autoFilter ref="B2:H53" xr:uid="{2AA93C9C-1529-4CD3-A39F-C2756DFC90EA}">
    <filterColumn colId="3">
      <top10 val="10" filterVal="0.11154278999718656"/>
    </filterColumn>
  </autoFilter>
  <conditionalFormatting sqref="E3:E53">
    <cfRule type="cellIs" dxfId="29" priority="5" operator="lessThan">
      <formula>0.07</formula>
    </cfRule>
    <cfRule type="cellIs" dxfId="28" priority="6" operator="greaterThan">
      <formula>0.11</formula>
    </cfRule>
  </conditionalFormatting>
  <conditionalFormatting sqref="H3:H53">
    <cfRule type="cellIs" dxfId="27" priority="1" operator="lessThan">
      <formula>-2.25%</formula>
    </cfRule>
    <cfRule type="cellIs" dxfId="26" priority="2" operator="greaterThan">
      <formula>-1.25%</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D0E7A-5406-4067-B188-DCC730125EDF}">
  <sheetPr filterMode="1"/>
  <dimension ref="B1:H53"/>
  <sheetViews>
    <sheetView workbookViewId="0">
      <selection activeCell="D18" sqref="D18"/>
    </sheetView>
  </sheetViews>
  <sheetFormatPr defaultRowHeight="14.5" x14ac:dyDescent="0.35"/>
  <cols>
    <col min="2" max="2" width="29" customWidth="1"/>
    <col min="3" max="3" width="15.81640625" customWidth="1"/>
    <col min="4" max="4" width="16.54296875" customWidth="1"/>
    <col min="5" max="5" width="15.36328125" customWidth="1"/>
    <col min="6" max="6" width="17.453125" customWidth="1"/>
    <col min="7" max="7" width="17.26953125" customWidth="1"/>
    <col min="8" max="8" width="13.81640625" customWidth="1"/>
  </cols>
  <sheetData>
    <row r="1" spans="2:8" ht="15" thickBot="1" x14ac:dyDescent="0.4"/>
    <row r="2" spans="2:8" ht="32" x14ac:dyDescent="0.4">
      <c r="B2" s="13" t="s">
        <v>2</v>
      </c>
      <c r="C2" s="14" t="s">
        <v>70</v>
      </c>
      <c r="D2" s="14" t="s">
        <v>71</v>
      </c>
      <c r="E2" s="15" t="s">
        <v>72</v>
      </c>
      <c r="F2" s="14" t="s">
        <v>68</v>
      </c>
      <c r="G2" s="14" t="s">
        <v>69</v>
      </c>
      <c r="H2" s="15" t="s">
        <v>72</v>
      </c>
    </row>
    <row r="3" spans="2:8" hidden="1" x14ac:dyDescent="0.35">
      <c r="B3" s="16" t="s">
        <v>5</v>
      </c>
      <c r="C3" s="24">
        <f t="shared" ref="C3:C53" si="0">_xlfn.XLOOKUP($B3, StatesNominal, fah2021Nominal, "error")</f>
        <v>2678.48</v>
      </c>
      <c r="D3" s="24">
        <f t="shared" ref="D3:D53" si="1">_xlfn.XLOOKUP($B3, StatesNominal, fah2022Nominal, "error")</f>
        <v>2946.94</v>
      </c>
      <c r="E3" s="17">
        <f>(D3-C3)/C3</f>
        <v>0.10022848779905022</v>
      </c>
      <c r="F3" s="24">
        <f t="shared" ref="F3:F34" si="2">_xlfn.XLOOKUP($B3, StatesConstantDollar, fah2021cnstdoll, "error")</f>
        <v>1216.9100000000001</v>
      </c>
      <c r="G3" s="24">
        <f t="shared" ref="G3:G34" si="3">_xlfn.XLOOKUP($B3, StatesConstantDollar, fah2022cnstdoll, "error")</f>
        <v>1202.0999999999999</v>
      </c>
      <c r="H3" s="17">
        <f>(G3-F3)/F3</f>
        <v>-1.2170168705984972E-2</v>
      </c>
    </row>
    <row r="4" spans="2:8" hidden="1" x14ac:dyDescent="0.35">
      <c r="B4" s="16" t="s">
        <v>6</v>
      </c>
      <c r="C4" s="24">
        <f t="shared" si="0"/>
        <v>3768.64</v>
      </c>
      <c r="D4" s="24">
        <f t="shared" si="1"/>
        <v>3991.09</v>
      </c>
      <c r="E4" s="17">
        <f t="shared" ref="E4:E53" si="4">(D4-C4)/C4</f>
        <v>5.9026598454615005E-2</v>
      </c>
      <c r="F4" s="24">
        <f t="shared" si="2"/>
        <v>1616.04</v>
      </c>
      <c r="G4" s="24">
        <f t="shared" si="3"/>
        <v>1536.24</v>
      </c>
      <c r="H4" s="17">
        <f t="shared" ref="H4:H53" si="5">(G4-F4)/F4</f>
        <v>-4.9379965842429617E-2</v>
      </c>
    </row>
    <row r="5" spans="2:8" hidden="1" x14ac:dyDescent="0.35">
      <c r="B5" s="16" t="s">
        <v>7</v>
      </c>
      <c r="C5" s="24">
        <f t="shared" si="0"/>
        <v>3259.39</v>
      </c>
      <c r="D5" s="24">
        <f t="shared" si="1"/>
        <v>3532.55</v>
      </c>
      <c r="E5" s="17">
        <f t="shared" si="4"/>
        <v>8.3807092738211852E-2</v>
      </c>
      <c r="F5" s="24">
        <f t="shared" si="2"/>
        <v>1397.67</v>
      </c>
      <c r="G5" s="24">
        <f t="shared" si="3"/>
        <v>1359.74</v>
      </c>
      <c r="H5" s="17">
        <f t="shared" si="5"/>
        <v>-2.7138022566127958E-2</v>
      </c>
    </row>
    <row r="6" spans="2:8" hidden="1" x14ac:dyDescent="0.35">
      <c r="B6" s="16" t="s">
        <v>8</v>
      </c>
      <c r="C6" s="24">
        <f t="shared" si="0"/>
        <v>2906.74</v>
      </c>
      <c r="D6" s="24">
        <f t="shared" si="1"/>
        <v>3182.43</v>
      </c>
      <c r="E6" s="17">
        <f t="shared" si="4"/>
        <v>9.4845084183655948E-2</v>
      </c>
      <c r="F6" s="24">
        <f t="shared" si="2"/>
        <v>1320.61</v>
      </c>
      <c r="G6" s="24">
        <f t="shared" si="3"/>
        <v>1298.1600000000001</v>
      </c>
      <c r="H6" s="17">
        <f t="shared" si="5"/>
        <v>-1.6999719826443705E-2</v>
      </c>
    </row>
    <row r="7" spans="2:8" hidden="1" x14ac:dyDescent="0.35">
      <c r="B7" s="16" t="s">
        <v>9</v>
      </c>
      <c r="C7" s="24">
        <f t="shared" si="0"/>
        <v>3054.06</v>
      </c>
      <c r="D7" s="24">
        <f t="shared" si="1"/>
        <v>3356.17</v>
      </c>
      <c r="E7" s="17">
        <f t="shared" si="4"/>
        <v>9.8920780862196592E-2</v>
      </c>
      <c r="F7" s="24">
        <f t="shared" si="2"/>
        <v>1309.6199999999999</v>
      </c>
      <c r="G7" s="24">
        <f t="shared" si="3"/>
        <v>1291.8399999999999</v>
      </c>
      <c r="H7" s="17">
        <f t="shared" si="5"/>
        <v>-1.3576457292955188E-2</v>
      </c>
    </row>
    <row r="8" spans="2:8" hidden="1" x14ac:dyDescent="0.35">
      <c r="B8" s="16" t="s">
        <v>10</v>
      </c>
      <c r="C8" s="24">
        <f t="shared" si="0"/>
        <v>3566.34</v>
      </c>
      <c r="D8" s="24">
        <f t="shared" si="1"/>
        <v>3806.22</v>
      </c>
      <c r="E8" s="17">
        <f t="shared" si="4"/>
        <v>6.7262235232759537E-2</v>
      </c>
      <c r="F8" s="24">
        <f t="shared" si="2"/>
        <v>1529.29</v>
      </c>
      <c r="G8" s="24">
        <f t="shared" si="3"/>
        <v>1465.08</v>
      </c>
      <c r="H8" s="17">
        <f t="shared" si="5"/>
        <v>-4.1986804334037391E-2</v>
      </c>
    </row>
    <row r="9" spans="2:8" x14ac:dyDescent="0.35">
      <c r="B9" s="16" t="s">
        <v>11</v>
      </c>
      <c r="C9" s="24">
        <f t="shared" si="0"/>
        <v>2608.98</v>
      </c>
      <c r="D9" s="24">
        <f t="shared" si="1"/>
        <v>2865.38</v>
      </c>
      <c r="E9" s="17">
        <f t="shared" si="4"/>
        <v>9.8275954587616648E-2</v>
      </c>
      <c r="F9" s="24">
        <f t="shared" si="2"/>
        <v>1144.6300000000001</v>
      </c>
      <c r="G9" s="24">
        <f t="shared" si="3"/>
        <v>1141.57</v>
      </c>
      <c r="H9" s="17">
        <f t="shared" si="5"/>
        <v>-2.67335296121906E-3</v>
      </c>
    </row>
    <row r="10" spans="2:8" hidden="1" x14ac:dyDescent="0.35">
      <c r="B10" s="16" t="s">
        <v>12</v>
      </c>
      <c r="C10" s="24">
        <f t="shared" si="0"/>
        <v>2615.77</v>
      </c>
      <c r="D10" s="24">
        <f t="shared" si="1"/>
        <v>2885.56</v>
      </c>
      <c r="E10" s="17">
        <f t="shared" si="4"/>
        <v>0.10313980204681603</v>
      </c>
      <c r="F10" s="24">
        <f t="shared" si="2"/>
        <v>1188.42</v>
      </c>
      <c r="G10" s="24">
        <f t="shared" si="3"/>
        <v>1177.06</v>
      </c>
      <c r="H10" s="17">
        <f t="shared" si="5"/>
        <v>-9.5589101496105135E-3</v>
      </c>
    </row>
    <row r="11" spans="2:8" x14ac:dyDescent="0.35">
      <c r="B11" s="16" t="s">
        <v>13</v>
      </c>
      <c r="C11" s="24">
        <f t="shared" si="0"/>
        <v>2416.92</v>
      </c>
      <c r="D11" s="24">
        <f t="shared" si="1"/>
        <v>2686.51</v>
      </c>
      <c r="E11" s="17">
        <f t="shared" si="4"/>
        <v>0.11154278999718656</v>
      </c>
      <c r="F11" s="24">
        <f t="shared" si="2"/>
        <v>1098.08</v>
      </c>
      <c r="G11" s="24">
        <f t="shared" si="3"/>
        <v>1095.8599999999999</v>
      </c>
      <c r="H11" s="17">
        <f t="shared" si="5"/>
        <v>-2.0217106221769154E-3</v>
      </c>
    </row>
    <row r="12" spans="2:8" hidden="1" x14ac:dyDescent="0.35">
      <c r="B12" s="16" t="s">
        <v>14</v>
      </c>
      <c r="C12" s="24">
        <f t="shared" si="0"/>
        <v>2944.68</v>
      </c>
      <c r="D12" s="24">
        <f t="shared" si="1"/>
        <v>3178.9</v>
      </c>
      <c r="E12" s="17">
        <f t="shared" si="4"/>
        <v>7.9540051890188493E-2</v>
      </c>
      <c r="F12" s="24">
        <f t="shared" si="2"/>
        <v>1337.85</v>
      </c>
      <c r="G12" s="24">
        <f t="shared" si="3"/>
        <v>1296.72</v>
      </c>
      <c r="H12" s="17">
        <f t="shared" si="5"/>
        <v>-3.0743356878573744E-2</v>
      </c>
    </row>
    <row r="13" spans="2:8" hidden="1" x14ac:dyDescent="0.35">
      <c r="B13" s="16" t="s">
        <v>15</v>
      </c>
      <c r="C13" s="24">
        <f t="shared" si="0"/>
        <v>2931.52</v>
      </c>
      <c r="D13" s="24">
        <f t="shared" si="1"/>
        <v>3173.38</v>
      </c>
      <c r="E13" s="17">
        <f t="shared" si="4"/>
        <v>8.2503274751664704E-2</v>
      </c>
      <c r="F13" s="24">
        <f t="shared" si="2"/>
        <v>1331.88</v>
      </c>
      <c r="G13" s="24">
        <f t="shared" si="3"/>
        <v>1294.46</v>
      </c>
      <c r="H13" s="17">
        <f t="shared" si="5"/>
        <v>-2.80956242304112E-2</v>
      </c>
    </row>
    <row r="14" spans="2:8" x14ac:dyDescent="0.35">
      <c r="B14" s="16" t="s">
        <v>16</v>
      </c>
      <c r="C14" s="24">
        <f t="shared" si="0"/>
        <v>3225.89</v>
      </c>
      <c r="D14" s="24">
        <f t="shared" si="1"/>
        <v>3578.78</v>
      </c>
      <c r="E14" s="17">
        <f t="shared" si="4"/>
        <v>0.10939306671957207</v>
      </c>
      <c r="F14" s="24">
        <f t="shared" si="2"/>
        <v>1383.31</v>
      </c>
      <c r="G14" s="24">
        <f t="shared" si="3"/>
        <v>1377.53</v>
      </c>
      <c r="H14" s="17">
        <f t="shared" si="5"/>
        <v>-4.1783837317737691E-3</v>
      </c>
    </row>
    <row r="15" spans="2:8" hidden="1" x14ac:dyDescent="0.35">
      <c r="B15" s="16" t="s">
        <v>17</v>
      </c>
      <c r="C15" s="24">
        <f t="shared" si="0"/>
        <v>3387.02</v>
      </c>
      <c r="D15" s="24">
        <f t="shared" si="1"/>
        <v>3693.91</v>
      </c>
      <c r="E15" s="17">
        <f t="shared" si="4"/>
        <v>9.0607672821536298E-2</v>
      </c>
      <c r="F15" s="24">
        <f t="shared" si="2"/>
        <v>1452.4</v>
      </c>
      <c r="G15" s="24">
        <f t="shared" si="3"/>
        <v>1421.85</v>
      </c>
      <c r="H15" s="17">
        <f t="shared" si="5"/>
        <v>-2.1034150371798527E-2</v>
      </c>
    </row>
    <row r="16" spans="2:8" hidden="1" x14ac:dyDescent="0.35">
      <c r="B16" s="16" t="s">
        <v>18</v>
      </c>
      <c r="C16" s="24">
        <f t="shared" si="0"/>
        <v>2315.71</v>
      </c>
      <c r="D16" s="24">
        <f t="shared" si="1"/>
        <v>2568.64</v>
      </c>
      <c r="E16" s="17">
        <f t="shared" si="4"/>
        <v>0.1092235210799279</v>
      </c>
      <c r="F16" s="24">
        <f t="shared" si="2"/>
        <v>1115.06</v>
      </c>
      <c r="G16" s="24">
        <f t="shared" si="3"/>
        <v>1095.94</v>
      </c>
      <c r="H16" s="17">
        <f t="shared" si="5"/>
        <v>-1.7147059351066214E-2</v>
      </c>
    </row>
    <row r="17" spans="2:8" hidden="1" x14ac:dyDescent="0.35">
      <c r="B17" s="16" t="s">
        <v>19</v>
      </c>
      <c r="C17" s="24">
        <f t="shared" si="0"/>
        <v>2496.39</v>
      </c>
      <c r="D17" s="24">
        <f t="shared" si="1"/>
        <v>2711.06</v>
      </c>
      <c r="E17" s="17">
        <f t="shared" si="4"/>
        <v>8.5992172697375038E-2</v>
      </c>
      <c r="F17" s="24">
        <f t="shared" si="2"/>
        <v>1202.06</v>
      </c>
      <c r="G17" s="24">
        <f t="shared" si="3"/>
        <v>1156.71</v>
      </c>
      <c r="H17" s="17">
        <f t="shared" si="5"/>
        <v>-3.7726902151306849E-2</v>
      </c>
    </row>
    <row r="18" spans="2:8" x14ac:dyDescent="0.35">
      <c r="B18" s="16" t="s">
        <v>20</v>
      </c>
      <c r="C18" s="24">
        <f t="shared" si="0"/>
        <v>3109.03</v>
      </c>
      <c r="D18" s="24">
        <f t="shared" si="1"/>
        <v>3520.7</v>
      </c>
      <c r="E18" s="17">
        <f t="shared" si="4"/>
        <v>0.13241107355027118</v>
      </c>
      <c r="F18" s="24">
        <f t="shared" si="2"/>
        <v>1497.05</v>
      </c>
      <c r="G18" s="24">
        <f t="shared" si="3"/>
        <v>1502.15</v>
      </c>
      <c r="H18" s="17">
        <f t="shared" si="5"/>
        <v>3.4066998430247065E-3</v>
      </c>
    </row>
    <row r="19" spans="2:8" hidden="1" x14ac:dyDescent="0.35">
      <c r="B19" s="16" t="s">
        <v>21</v>
      </c>
      <c r="C19" s="24">
        <f t="shared" si="0"/>
        <v>2986.48</v>
      </c>
      <c r="D19" s="24">
        <f t="shared" si="1"/>
        <v>3282.84</v>
      </c>
      <c r="E19" s="17">
        <f t="shared" si="4"/>
        <v>9.9233880688971668E-2</v>
      </c>
      <c r="F19" s="24">
        <f t="shared" si="2"/>
        <v>1438.05</v>
      </c>
      <c r="G19" s="24">
        <f t="shared" si="3"/>
        <v>1400.67</v>
      </c>
      <c r="H19" s="17">
        <f t="shared" si="5"/>
        <v>-2.5993532909147722E-2</v>
      </c>
    </row>
    <row r="20" spans="2:8" hidden="1" x14ac:dyDescent="0.35">
      <c r="B20" s="16" t="s">
        <v>22</v>
      </c>
      <c r="C20" s="24">
        <f t="shared" si="0"/>
        <v>2777.27</v>
      </c>
      <c r="D20" s="24">
        <f t="shared" si="1"/>
        <v>2981.62</v>
      </c>
      <c r="E20" s="17">
        <f t="shared" si="4"/>
        <v>7.3579450323519105E-2</v>
      </c>
      <c r="F20" s="24">
        <f t="shared" si="2"/>
        <v>1261.79</v>
      </c>
      <c r="G20" s="24">
        <f t="shared" si="3"/>
        <v>1216.24</v>
      </c>
      <c r="H20" s="17">
        <f t="shared" si="5"/>
        <v>-3.6099509427083711E-2</v>
      </c>
    </row>
    <row r="21" spans="2:8" hidden="1" x14ac:dyDescent="0.35">
      <c r="B21" s="16" t="s">
        <v>23</v>
      </c>
      <c r="C21" s="24">
        <f t="shared" si="0"/>
        <v>3059.33</v>
      </c>
      <c r="D21" s="24">
        <f t="shared" si="1"/>
        <v>3214.35</v>
      </c>
      <c r="E21" s="17">
        <f t="shared" si="4"/>
        <v>5.0671225399025271E-2</v>
      </c>
      <c r="F21" s="24">
        <f t="shared" si="2"/>
        <v>1389.94</v>
      </c>
      <c r="G21" s="24">
        <f t="shared" si="3"/>
        <v>1311.17</v>
      </c>
      <c r="H21" s="17">
        <f t="shared" si="5"/>
        <v>-5.6671511000474822E-2</v>
      </c>
    </row>
    <row r="22" spans="2:8" x14ac:dyDescent="0.35">
      <c r="B22" s="16" t="s">
        <v>24</v>
      </c>
      <c r="C22" s="24">
        <f t="shared" si="0"/>
        <v>3833.32</v>
      </c>
      <c r="D22" s="24">
        <f t="shared" si="1"/>
        <v>4263.97</v>
      </c>
      <c r="E22" s="17">
        <f t="shared" si="4"/>
        <v>0.11234386902215314</v>
      </c>
      <c r="F22" s="24">
        <f t="shared" si="2"/>
        <v>1681.78</v>
      </c>
      <c r="G22" s="24">
        <f t="shared" si="3"/>
        <v>1698.77</v>
      </c>
      <c r="H22" s="17">
        <f t="shared" si="5"/>
        <v>1.010239151375329E-2</v>
      </c>
    </row>
    <row r="23" spans="2:8" x14ac:dyDescent="0.35">
      <c r="B23" s="16" t="s">
        <v>25</v>
      </c>
      <c r="C23" s="24">
        <f t="shared" si="0"/>
        <v>2608.29</v>
      </c>
      <c r="D23" s="24">
        <f t="shared" si="1"/>
        <v>2926.82</v>
      </c>
      <c r="E23" s="17">
        <f t="shared" si="4"/>
        <v>0.12212215666202769</v>
      </c>
      <c r="F23" s="24">
        <f t="shared" si="2"/>
        <v>1185.02</v>
      </c>
      <c r="G23" s="24">
        <f t="shared" si="3"/>
        <v>1193.8900000000001</v>
      </c>
      <c r="H23" s="17">
        <f t="shared" si="5"/>
        <v>7.4851057366121399E-3</v>
      </c>
    </row>
    <row r="24" spans="2:8" hidden="1" x14ac:dyDescent="0.35">
      <c r="B24" s="16" t="s">
        <v>26</v>
      </c>
      <c r="C24" s="24">
        <f t="shared" si="0"/>
        <v>2730.54</v>
      </c>
      <c r="D24" s="24">
        <f t="shared" si="1"/>
        <v>2904.69</v>
      </c>
      <c r="E24" s="17">
        <f t="shared" si="4"/>
        <v>6.377859324529217E-2</v>
      </c>
      <c r="F24" s="24">
        <f t="shared" si="2"/>
        <v>1197.96</v>
      </c>
      <c r="G24" s="24">
        <f t="shared" si="3"/>
        <v>1157.23</v>
      </c>
      <c r="H24" s="17">
        <f t="shared" si="5"/>
        <v>-3.3999465758456054E-2</v>
      </c>
    </row>
    <row r="25" spans="2:8" hidden="1" x14ac:dyDescent="0.35">
      <c r="B25" s="16" t="s">
        <v>27</v>
      </c>
      <c r="C25" s="24">
        <f t="shared" si="0"/>
        <v>2554.88</v>
      </c>
      <c r="D25" s="24">
        <f t="shared" si="1"/>
        <v>2834</v>
      </c>
      <c r="E25" s="17">
        <f t="shared" si="4"/>
        <v>0.10924974949899795</v>
      </c>
      <c r="F25" s="24">
        <f t="shared" si="2"/>
        <v>1230.22</v>
      </c>
      <c r="G25" s="24">
        <f t="shared" si="3"/>
        <v>1209.1600000000001</v>
      </c>
      <c r="H25" s="17">
        <f t="shared" si="5"/>
        <v>-1.7118889304352021E-2</v>
      </c>
    </row>
    <row r="26" spans="2:8" hidden="1" x14ac:dyDescent="0.35">
      <c r="B26" s="16" t="s">
        <v>28</v>
      </c>
      <c r="C26" s="24">
        <f t="shared" si="0"/>
        <v>2481.58</v>
      </c>
      <c r="D26" s="24">
        <f t="shared" si="1"/>
        <v>2766.54</v>
      </c>
      <c r="E26" s="17">
        <f t="shared" si="4"/>
        <v>0.11483006794058626</v>
      </c>
      <c r="F26" s="24">
        <f t="shared" si="2"/>
        <v>1194.93</v>
      </c>
      <c r="G26" s="24">
        <f t="shared" si="3"/>
        <v>1180.3800000000001</v>
      </c>
      <c r="H26" s="17">
        <f t="shared" si="5"/>
        <v>-1.2176445482162096E-2</v>
      </c>
    </row>
    <row r="27" spans="2:8" hidden="1" x14ac:dyDescent="0.35">
      <c r="B27" s="16" t="s">
        <v>29</v>
      </c>
      <c r="C27" s="24">
        <f t="shared" si="0"/>
        <v>2779.76</v>
      </c>
      <c r="D27" s="24">
        <f t="shared" si="1"/>
        <v>3037.59</v>
      </c>
      <c r="E27" s="17">
        <f t="shared" si="4"/>
        <v>9.2752611736264964E-2</v>
      </c>
      <c r="F27" s="24">
        <f t="shared" si="2"/>
        <v>1262.93</v>
      </c>
      <c r="G27" s="24">
        <f t="shared" si="3"/>
        <v>1239.07</v>
      </c>
      <c r="H27" s="17">
        <f t="shared" si="5"/>
        <v>-1.889257520210948E-2</v>
      </c>
    </row>
    <row r="28" spans="2:8" hidden="1" x14ac:dyDescent="0.35">
      <c r="B28" s="16" t="s">
        <v>30</v>
      </c>
      <c r="C28" s="24">
        <f t="shared" si="0"/>
        <v>2696.36</v>
      </c>
      <c r="D28" s="24">
        <f t="shared" si="1"/>
        <v>2968.01</v>
      </c>
      <c r="E28" s="17">
        <f t="shared" si="4"/>
        <v>0.10074693290213475</v>
      </c>
      <c r="F28" s="24">
        <f t="shared" si="2"/>
        <v>1298.3499999999999</v>
      </c>
      <c r="G28" s="24">
        <f t="shared" si="3"/>
        <v>1266.3399999999999</v>
      </c>
      <c r="H28" s="17">
        <f t="shared" si="5"/>
        <v>-2.4654369006816338E-2</v>
      </c>
    </row>
    <row r="29" spans="2:8" hidden="1" x14ac:dyDescent="0.35">
      <c r="B29" s="16" t="s">
        <v>31</v>
      </c>
      <c r="C29" s="24">
        <f t="shared" si="0"/>
        <v>3455.24</v>
      </c>
      <c r="D29" s="24">
        <f t="shared" si="1"/>
        <v>3792.94</v>
      </c>
      <c r="E29" s="17">
        <f t="shared" si="4"/>
        <v>9.7735613155670892E-2</v>
      </c>
      <c r="F29" s="24">
        <f t="shared" si="2"/>
        <v>1481.65</v>
      </c>
      <c r="G29" s="24">
        <f t="shared" si="3"/>
        <v>1459.96</v>
      </c>
      <c r="H29" s="17">
        <f t="shared" si="5"/>
        <v>-1.4639084804103569E-2</v>
      </c>
    </row>
    <row r="30" spans="2:8" hidden="1" x14ac:dyDescent="0.35">
      <c r="B30" s="16" t="s">
        <v>32</v>
      </c>
      <c r="C30" s="24">
        <f t="shared" si="0"/>
        <v>2998.17</v>
      </c>
      <c r="D30" s="24">
        <f t="shared" si="1"/>
        <v>3362.38</v>
      </c>
      <c r="E30" s="17">
        <f t="shared" si="4"/>
        <v>0.12147743456842008</v>
      </c>
      <c r="F30" s="24">
        <f t="shared" si="2"/>
        <v>1443.68</v>
      </c>
      <c r="G30" s="24">
        <f t="shared" si="3"/>
        <v>1434.61</v>
      </c>
      <c r="H30" s="17">
        <f t="shared" si="5"/>
        <v>-6.282555691011972E-3</v>
      </c>
    </row>
    <row r="31" spans="2:8" hidden="1" x14ac:dyDescent="0.35">
      <c r="B31" s="16" t="s">
        <v>33</v>
      </c>
      <c r="C31" s="24">
        <f t="shared" si="0"/>
        <v>3260.87</v>
      </c>
      <c r="D31" s="24">
        <f t="shared" si="1"/>
        <v>3546.38</v>
      </c>
      <c r="E31" s="17">
        <f t="shared" si="4"/>
        <v>8.7556388325814957E-2</v>
      </c>
      <c r="F31" s="24">
        <f t="shared" si="2"/>
        <v>1398.3</v>
      </c>
      <c r="G31" s="24">
        <f t="shared" si="3"/>
        <v>1365.06</v>
      </c>
      <c r="H31" s="17">
        <f t="shared" si="5"/>
        <v>-2.3771722806264758E-2</v>
      </c>
    </row>
    <row r="32" spans="2:8" hidden="1" x14ac:dyDescent="0.35">
      <c r="B32" s="16" t="s">
        <v>34</v>
      </c>
      <c r="C32" s="24">
        <f t="shared" si="0"/>
        <v>3961.33</v>
      </c>
      <c r="D32" s="24">
        <f t="shared" si="1"/>
        <v>4185.07</v>
      </c>
      <c r="E32" s="17">
        <f t="shared" si="4"/>
        <v>5.648103036101506E-2</v>
      </c>
      <c r="F32" s="24">
        <f t="shared" si="2"/>
        <v>1737.94</v>
      </c>
      <c r="G32" s="24">
        <f t="shared" si="3"/>
        <v>1667.34</v>
      </c>
      <c r="H32" s="17">
        <f t="shared" si="5"/>
        <v>-4.0622806310919905E-2</v>
      </c>
    </row>
    <row r="33" spans="2:8" hidden="1" x14ac:dyDescent="0.35">
      <c r="B33" s="16" t="s">
        <v>35</v>
      </c>
      <c r="C33" s="24">
        <f t="shared" si="0"/>
        <v>2433.5500000000002</v>
      </c>
      <c r="D33" s="24">
        <f t="shared" si="1"/>
        <v>2614.7399999999998</v>
      </c>
      <c r="E33" s="17">
        <f t="shared" si="4"/>
        <v>7.4455014279550286E-2</v>
      </c>
      <c r="F33" s="24">
        <f t="shared" si="2"/>
        <v>1067.67</v>
      </c>
      <c r="G33" s="24">
        <f t="shared" si="3"/>
        <v>1041.72</v>
      </c>
      <c r="H33" s="17">
        <f t="shared" si="5"/>
        <v>-2.4305262862120359E-2</v>
      </c>
    </row>
    <row r="34" spans="2:8" hidden="1" x14ac:dyDescent="0.35">
      <c r="B34" s="16" t="s">
        <v>36</v>
      </c>
      <c r="C34" s="24">
        <f t="shared" si="0"/>
        <v>2999.06</v>
      </c>
      <c r="D34" s="24">
        <f t="shared" si="1"/>
        <v>3319.9</v>
      </c>
      <c r="E34" s="17">
        <f t="shared" si="4"/>
        <v>0.10698018712529932</v>
      </c>
      <c r="F34" s="24">
        <f t="shared" si="2"/>
        <v>1286.04</v>
      </c>
      <c r="G34" s="24">
        <f t="shared" si="3"/>
        <v>1277.8800000000001</v>
      </c>
      <c r="H34" s="17">
        <f t="shared" si="5"/>
        <v>-6.3450592516561344E-3</v>
      </c>
    </row>
    <row r="35" spans="2:8" hidden="1" x14ac:dyDescent="0.35">
      <c r="B35" s="16" t="s">
        <v>37</v>
      </c>
      <c r="C35" s="24">
        <f t="shared" si="0"/>
        <v>2460.09</v>
      </c>
      <c r="D35" s="24">
        <f t="shared" si="1"/>
        <v>2663.28</v>
      </c>
      <c r="E35" s="17">
        <f t="shared" si="4"/>
        <v>8.2594539224174743E-2</v>
      </c>
      <c r="F35" s="24">
        <f t="shared" ref="F35:F53" si="6">_xlfn.XLOOKUP($B35, StatesConstantDollar, fah2021cnstdoll, "error")</f>
        <v>1079.31</v>
      </c>
      <c r="G35" s="24">
        <f t="shared" ref="G35:G53" si="7">_xlfn.XLOOKUP($B35, StatesConstantDollar, fah2022cnstdoll, "error")</f>
        <v>1061.05</v>
      </c>
      <c r="H35" s="17">
        <f t="shared" si="5"/>
        <v>-1.6918216267800715E-2</v>
      </c>
    </row>
    <row r="36" spans="2:8" hidden="1" x14ac:dyDescent="0.35">
      <c r="B36" s="16" t="s">
        <v>38</v>
      </c>
      <c r="C36" s="24">
        <f t="shared" si="0"/>
        <v>2924.58</v>
      </c>
      <c r="D36" s="24">
        <f t="shared" si="1"/>
        <v>3211.96</v>
      </c>
      <c r="E36" s="17">
        <f t="shared" si="4"/>
        <v>9.8263682306519273E-2</v>
      </c>
      <c r="F36" s="24">
        <f t="shared" si="6"/>
        <v>1328.72</v>
      </c>
      <c r="G36" s="24">
        <f t="shared" si="7"/>
        <v>1310.2</v>
      </c>
      <c r="H36" s="17">
        <f t="shared" si="5"/>
        <v>-1.3938226262869514E-2</v>
      </c>
    </row>
    <row r="37" spans="2:8" hidden="1" x14ac:dyDescent="0.35">
      <c r="B37" s="16" t="s">
        <v>39</v>
      </c>
      <c r="C37" s="24">
        <f t="shared" si="0"/>
        <v>2755.18</v>
      </c>
      <c r="D37" s="24">
        <f t="shared" si="1"/>
        <v>3074.26</v>
      </c>
      <c r="E37" s="17">
        <f t="shared" si="4"/>
        <v>0.1158109452014026</v>
      </c>
      <c r="F37" s="24">
        <f t="shared" si="6"/>
        <v>1326.67</v>
      </c>
      <c r="G37" s="24">
        <f t="shared" si="7"/>
        <v>1311.67</v>
      </c>
      <c r="H37" s="17">
        <f t="shared" si="5"/>
        <v>-1.1306504255014433E-2</v>
      </c>
    </row>
    <row r="38" spans="2:8" hidden="1" x14ac:dyDescent="0.35">
      <c r="B38" s="16" t="s">
        <v>40</v>
      </c>
      <c r="C38" s="24">
        <f t="shared" si="0"/>
        <v>2637.8</v>
      </c>
      <c r="D38" s="24">
        <f t="shared" si="1"/>
        <v>2875.3</v>
      </c>
      <c r="E38" s="17">
        <f t="shared" si="4"/>
        <v>9.0037152172264753E-2</v>
      </c>
      <c r="F38" s="24">
        <f t="shared" si="6"/>
        <v>1270.1500000000001</v>
      </c>
      <c r="G38" s="24">
        <f t="shared" si="7"/>
        <v>1226.78</v>
      </c>
      <c r="H38" s="17">
        <f t="shared" si="5"/>
        <v>-3.4145573357477553E-2</v>
      </c>
    </row>
    <row r="39" spans="2:8" hidden="1" x14ac:dyDescent="0.35">
      <c r="B39" s="16" t="s">
        <v>41</v>
      </c>
      <c r="C39" s="24">
        <f t="shared" si="0"/>
        <v>2644.46</v>
      </c>
      <c r="D39" s="24">
        <f t="shared" si="1"/>
        <v>2887.5</v>
      </c>
      <c r="E39" s="17">
        <f t="shared" si="4"/>
        <v>9.1905341733283907E-2</v>
      </c>
      <c r="F39" s="24">
        <f t="shared" si="6"/>
        <v>1201.45</v>
      </c>
      <c r="G39" s="24">
        <f t="shared" si="7"/>
        <v>1177.8499999999999</v>
      </c>
      <c r="H39" s="17">
        <f t="shared" si="5"/>
        <v>-1.9642931457821911E-2</v>
      </c>
    </row>
    <row r="40" spans="2:8" hidden="1" x14ac:dyDescent="0.35">
      <c r="B40" s="16" t="s">
        <v>42</v>
      </c>
      <c r="C40" s="24">
        <f t="shared" si="0"/>
        <v>3448.94</v>
      </c>
      <c r="D40" s="24">
        <f t="shared" si="1"/>
        <v>3793.72</v>
      </c>
      <c r="E40" s="17">
        <f t="shared" si="4"/>
        <v>9.9966946366129808E-2</v>
      </c>
      <c r="F40" s="24">
        <f t="shared" si="6"/>
        <v>1478.95</v>
      </c>
      <c r="G40" s="24">
        <f t="shared" si="7"/>
        <v>1460.27</v>
      </c>
      <c r="H40" s="17">
        <f t="shared" si="5"/>
        <v>-1.2630582507860349E-2</v>
      </c>
    </row>
    <row r="41" spans="2:8" x14ac:dyDescent="0.35">
      <c r="B41" s="16" t="s">
        <v>43</v>
      </c>
      <c r="C41" s="24">
        <f t="shared" si="0"/>
        <v>2588.14</v>
      </c>
      <c r="D41" s="24">
        <f t="shared" si="1"/>
        <v>2858.96</v>
      </c>
      <c r="E41" s="17">
        <f t="shared" si="4"/>
        <v>0.1046388526123008</v>
      </c>
      <c r="F41" s="24">
        <f t="shared" si="6"/>
        <v>1135.49</v>
      </c>
      <c r="G41" s="24">
        <f t="shared" si="7"/>
        <v>1139.01</v>
      </c>
      <c r="H41" s="17">
        <f t="shared" si="5"/>
        <v>3.0999832671357581E-3</v>
      </c>
    </row>
    <row r="42" spans="2:8" x14ac:dyDescent="0.35">
      <c r="B42" s="16" t="s">
        <v>44</v>
      </c>
      <c r="C42" s="24">
        <f t="shared" si="0"/>
        <v>2668.32</v>
      </c>
      <c r="D42" s="24">
        <f t="shared" si="1"/>
        <v>3019.56</v>
      </c>
      <c r="E42" s="17">
        <f t="shared" si="4"/>
        <v>0.13163338729987398</v>
      </c>
      <c r="F42" s="24">
        <f t="shared" si="6"/>
        <v>1170.6600000000001</v>
      </c>
      <c r="G42" s="24">
        <f t="shared" si="7"/>
        <v>1203</v>
      </c>
      <c r="H42" s="17">
        <f t="shared" si="5"/>
        <v>2.7625442058326E-2</v>
      </c>
    </row>
    <row r="43" spans="2:8" hidden="1" x14ac:dyDescent="0.35">
      <c r="B43" s="16" t="s">
        <v>45</v>
      </c>
      <c r="C43" s="24">
        <f t="shared" si="0"/>
        <v>2794.21</v>
      </c>
      <c r="D43" s="24">
        <f t="shared" si="1"/>
        <v>2990.35</v>
      </c>
      <c r="E43" s="17">
        <f t="shared" si="4"/>
        <v>7.0195153549661576E-2</v>
      </c>
      <c r="F43" s="24">
        <f t="shared" si="6"/>
        <v>1269.49</v>
      </c>
      <c r="G43" s="24">
        <f t="shared" si="7"/>
        <v>1219.8</v>
      </c>
      <c r="H43" s="17">
        <f t="shared" si="5"/>
        <v>-3.9141702573474428E-2</v>
      </c>
    </row>
    <row r="44" spans="2:8" hidden="1" x14ac:dyDescent="0.35">
      <c r="B44" s="16" t="s">
        <v>46</v>
      </c>
      <c r="C44" s="24">
        <f t="shared" si="0"/>
        <v>2769.65</v>
      </c>
      <c r="D44" s="24">
        <f t="shared" si="1"/>
        <v>3087.64</v>
      </c>
      <c r="E44" s="17">
        <f t="shared" si="4"/>
        <v>0.11481234090950111</v>
      </c>
      <c r="F44" s="24">
        <f t="shared" si="6"/>
        <v>1333.64</v>
      </c>
      <c r="G44" s="24">
        <f t="shared" si="7"/>
        <v>1317.38</v>
      </c>
      <c r="H44" s="17">
        <f t="shared" si="5"/>
        <v>-1.2192195794967151E-2</v>
      </c>
    </row>
    <row r="45" spans="2:8" hidden="1" x14ac:dyDescent="0.35">
      <c r="B45" s="16" t="s">
        <v>47</v>
      </c>
      <c r="C45" s="24">
        <f t="shared" si="0"/>
        <v>2933.98</v>
      </c>
      <c r="D45" s="24">
        <f t="shared" si="1"/>
        <v>3130.84</v>
      </c>
      <c r="E45" s="17">
        <f t="shared" si="4"/>
        <v>6.7096571892105647E-2</v>
      </c>
      <c r="F45" s="24">
        <f t="shared" si="6"/>
        <v>1332.99</v>
      </c>
      <c r="G45" s="24">
        <f t="shared" si="7"/>
        <v>1277.1099999999999</v>
      </c>
      <c r="H45" s="17">
        <f t="shared" si="5"/>
        <v>-4.1920794604610769E-2</v>
      </c>
    </row>
    <row r="46" spans="2:8" hidden="1" x14ac:dyDescent="0.35">
      <c r="B46" s="16" t="s">
        <v>48</v>
      </c>
      <c r="C46" s="24">
        <f t="shared" si="0"/>
        <v>2960.45</v>
      </c>
      <c r="D46" s="24">
        <f t="shared" si="1"/>
        <v>3231.62</v>
      </c>
      <c r="E46" s="17">
        <f t="shared" si="4"/>
        <v>9.159756118157715E-2</v>
      </c>
      <c r="F46" s="24">
        <f t="shared" si="6"/>
        <v>1345.02</v>
      </c>
      <c r="G46" s="24">
        <f t="shared" si="7"/>
        <v>1318.22</v>
      </c>
      <c r="H46" s="17">
        <f t="shared" si="5"/>
        <v>-1.992535426982495E-2</v>
      </c>
    </row>
    <row r="47" spans="2:8" x14ac:dyDescent="0.35">
      <c r="B47" s="16" t="s">
        <v>49</v>
      </c>
      <c r="C47" s="24">
        <f t="shared" si="0"/>
        <v>3359.1</v>
      </c>
      <c r="D47" s="24">
        <f t="shared" si="1"/>
        <v>3731.36</v>
      </c>
      <c r="E47" s="17">
        <f t="shared" si="4"/>
        <v>0.11082135095710167</v>
      </c>
      <c r="F47" s="24">
        <f t="shared" si="6"/>
        <v>1440.43</v>
      </c>
      <c r="G47" s="24">
        <f t="shared" si="7"/>
        <v>1436.26</v>
      </c>
      <c r="H47" s="17">
        <f t="shared" si="5"/>
        <v>-2.8949688634644327E-3</v>
      </c>
    </row>
    <row r="48" spans="2:8" hidden="1" x14ac:dyDescent="0.35">
      <c r="B48" s="16" t="s">
        <v>50</v>
      </c>
      <c r="C48" s="24">
        <f t="shared" si="0"/>
        <v>3021.62</v>
      </c>
      <c r="D48" s="24">
        <f t="shared" si="1"/>
        <v>3306.33</v>
      </c>
      <c r="E48" s="17">
        <f t="shared" si="4"/>
        <v>9.4224290281372261E-2</v>
      </c>
      <c r="F48" s="24">
        <f t="shared" si="6"/>
        <v>1325.67</v>
      </c>
      <c r="G48" s="24">
        <f t="shared" si="7"/>
        <v>1317.25</v>
      </c>
      <c r="H48" s="17">
        <f t="shared" si="5"/>
        <v>-6.3515052765771816E-3</v>
      </c>
    </row>
    <row r="49" spans="2:8" hidden="1" x14ac:dyDescent="0.35">
      <c r="B49" s="16" t="s">
        <v>51</v>
      </c>
      <c r="C49" s="24">
        <f t="shared" si="0"/>
        <v>3104.31</v>
      </c>
      <c r="D49" s="24">
        <f t="shared" si="1"/>
        <v>3407.72</v>
      </c>
      <c r="E49" s="17">
        <f t="shared" si="4"/>
        <v>9.7738305774874246E-2</v>
      </c>
      <c r="F49" s="24">
        <f t="shared" si="6"/>
        <v>1410.38</v>
      </c>
      <c r="G49" s="24">
        <f t="shared" si="7"/>
        <v>1390.05</v>
      </c>
      <c r="H49" s="17">
        <f t="shared" si="5"/>
        <v>-1.4414554942639681E-2</v>
      </c>
    </row>
    <row r="50" spans="2:8" x14ac:dyDescent="0.35">
      <c r="B50" s="16" t="s">
        <v>52</v>
      </c>
      <c r="C50" s="24">
        <f t="shared" si="0"/>
        <v>3718.09</v>
      </c>
      <c r="D50" s="24">
        <f t="shared" si="1"/>
        <v>4136.0200000000004</v>
      </c>
      <c r="E50" s="17">
        <f t="shared" si="4"/>
        <v>0.11240448725017423</v>
      </c>
      <c r="F50" s="24">
        <f t="shared" si="6"/>
        <v>1594.37</v>
      </c>
      <c r="G50" s="24">
        <f t="shared" si="7"/>
        <v>1592.02</v>
      </c>
      <c r="H50" s="17">
        <f t="shared" si="5"/>
        <v>-1.4739364137558466E-3</v>
      </c>
    </row>
    <row r="51" spans="2:8" hidden="1" x14ac:dyDescent="0.35">
      <c r="B51" s="16" t="s">
        <v>53</v>
      </c>
      <c r="C51" s="24">
        <f t="shared" si="0"/>
        <v>2548.13</v>
      </c>
      <c r="D51" s="24">
        <f t="shared" si="1"/>
        <v>2824.04</v>
      </c>
      <c r="E51" s="17">
        <f t="shared" si="4"/>
        <v>0.10827940489692435</v>
      </c>
      <c r="F51" s="24">
        <f t="shared" si="6"/>
        <v>1157.69</v>
      </c>
      <c r="G51" s="24">
        <f t="shared" si="7"/>
        <v>1151.96</v>
      </c>
      <c r="H51" s="17">
        <f t="shared" si="5"/>
        <v>-4.9495115272655188E-3</v>
      </c>
    </row>
    <row r="52" spans="2:8" hidden="1" x14ac:dyDescent="0.35">
      <c r="B52" s="16" t="s">
        <v>54</v>
      </c>
      <c r="C52" s="24">
        <f t="shared" si="0"/>
        <v>2708.34</v>
      </c>
      <c r="D52" s="24">
        <f t="shared" si="1"/>
        <v>2989.66</v>
      </c>
      <c r="E52" s="17">
        <f t="shared" si="4"/>
        <v>0.10387174431570619</v>
      </c>
      <c r="F52" s="24">
        <f t="shared" si="6"/>
        <v>1304.1199999999999</v>
      </c>
      <c r="G52" s="24">
        <f t="shared" si="7"/>
        <v>1275.58</v>
      </c>
      <c r="H52" s="17">
        <f t="shared" si="5"/>
        <v>-2.1884489157439475E-2</v>
      </c>
    </row>
    <row r="53" spans="2:8" ht="15" hidden="1" thickBot="1" x14ac:dyDescent="0.4">
      <c r="B53" s="18" t="s">
        <v>55</v>
      </c>
      <c r="C53" s="25">
        <f t="shared" si="0"/>
        <v>3388.14</v>
      </c>
      <c r="D53" s="25">
        <f t="shared" si="1"/>
        <v>3716.64</v>
      </c>
      <c r="E53" s="17">
        <f t="shared" si="4"/>
        <v>9.6955851883334221E-2</v>
      </c>
      <c r="F53" s="24">
        <f t="shared" si="6"/>
        <v>1452.88</v>
      </c>
      <c r="G53" s="24">
        <f t="shared" si="7"/>
        <v>1430.6</v>
      </c>
      <c r="H53" s="17">
        <f t="shared" si="5"/>
        <v>-1.5335058642145393E-2</v>
      </c>
    </row>
  </sheetData>
  <autoFilter ref="B2:H53" xr:uid="{6E4D0E7A-5406-4067-B188-DCC730125EDF}">
    <filterColumn colId="6">
      <top10 val="10" filterVal="-4.1783837317737691E-3"/>
    </filterColumn>
  </autoFilter>
  <conditionalFormatting sqref="E3:E53">
    <cfRule type="cellIs" dxfId="25" priority="3" operator="lessThan">
      <formula>0.07</formula>
    </cfRule>
    <cfRule type="cellIs" dxfId="24" priority="4" operator="greaterThan">
      <formula>0.11</formula>
    </cfRule>
  </conditionalFormatting>
  <conditionalFormatting sqref="H3:H53">
    <cfRule type="cellIs" dxfId="23" priority="1" operator="lessThan">
      <formula>-2.25%</formula>
    </cfRule>
    <cfRule type="cellIs" dxfId="22" priority="2" operator="greaterThan">
      <formula>-1.25%</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B2D24-0F22-41C6-9F43-12A140A5FDE3}">
  <dimension ref="B1:K28"/>
  <sheetViews>
    <sheetView topLeftCell="A6" workbookViewId="0">
      <selection activeCell="C21" sqref="C21"/>
    </sheetView>
  </sheetViews>
  <sheetFormatPr defaultRowHeight="14.5" x14ac:dyDescent="0.35"/>
  <cols>
    <col min="2" max="2" width="18.6328125" customWidth="1"/>
    <col min="3" max="3" width="36" customWidth="1"/>
  </cols>
  <sheetData>
    <row r="1" spans="2:11" ht="15" thickBot="1" x14ac:dyDescent="0.4"/>
    <row r="2" spans="2:11" ht="16.5" thickBot="1" x14ac:dyDescent="0.45">
      <c r="B2" s="45">
        <f ca="1">TODAY()</f>
        <v>45361</v>
      </c>
    </row>
    <row r="3" spans="2:11" x14ac:dyDescent="0.35">
      <c r="B3" s="55" t="s">
        <v>75</v>
      </c>
      <c r="C3" s="56"/>
      <c r="D3" s="56"/>
      <c r="E3" s="56"/>
      <c r="F3" s="56"/>
      <c r="G3" s="56"/>
      <c r="H3" s="56"/>
      <c r="I3" s="56"/>
      <c r="J3" s="56"/>
      <c r="K3" s="57"/>
    </row>
    <row r="4" spans="2:11" ht="15" thickBot="1" x14ac:dyDescent="0.4">
      <c r="B4" s="58"/>
      <c r="C4" s="59"/>
      <c r="D4" s="59"/>
      <c r="E4" s="59"/>
      <c r="F4" s="59"/>
      <c r="G4" s="59"/>
      <c r="H4" s="59"/>
      <c r="I4" s="59"/>
      <c r="J4" s="59"/>
      <c r="K4" s="60"/>
    </row>
    <row r="5" spans="2:11" ht="15" thickBot="1" x14ac:dyDescent="0.4"/>
    <row r="6" spans="2:11" ht="16.5" thickBot="1" x14ac:dyDescent="0.45">
      <c r="B6" s="51" t="s">
        <v>76</v>
      </c>
      <c r="C6" s="71" t="s">
        <v>15</v>
      </c>
    </row>
    <row r="7" spans="2:11" ht="15" thickBot="1" x14ac:dyDescent="0.4"/>
    <row r="8" spans="2:11" ht="16" x14ac:dyDescent="0.4">
      <c r="B8" s="61" t="s">
        <v>77</v>
      </c>
      <c r="C8" s="62"/>
    </row>
    <row r="9" spans="2:11" x14ac:dyDescent="0.35">
      <c r="B9" s="46" t="s">
        <v>82</v>
      </c>
      <c r="C9" s="48">
        <f>_xlfn.XLOOKUP($C$6, StatesConstantDollar, fah2021cnstdoll, "Error")</f>
        <v>1331.88</v>
      </c>
    </row>
    <row r="10" spans="2:11" x14ac:dyDescent="0.35">
      <c r="B10" s="46" t="s">
        <v>83</v>
      </c>
      <c r="C10" s="48">
        <f>_xlfn.XLOOKUP($C$6, StatesConstantDollar, fah2022cnstdoll, "Error")</f>
        <v>1294.46</v>
      </c>
    </row>
    <row r="11" spans="2:11" x14ac:dyDescent="0.35">
      <c r="B11" s="46" t="s">
        <v>86</v>
      </c>
      <c r="C11" s="48">
        <f>IFERROR(C10-C9, "Error")</f>
        <v>-37.420000000000073</v>
      </c>
    </row>
    <row r="12" spans="2:11" x14ac:dyDescent="0.35">
      <c r="B12" s="46" t="s">
        <v>87</v>
      </c>
      <c r="C12" s="49">
        <f>IFERROR(C11/C9, " Error")</f>
        <v>-2.80956242304112E-2</v>
      </c>
    </row>
    <row r="13" spans="2:11" x14ac:dyDescent="0.35">
      <c r="B13" s="46" t="s">
        <v>84</v>
      </c>
      <c r="C13" s="48">
        <f>_xlfn.XLOOKUP($C$6, StatesConstantDollar, fafh2021cnstdoll, "Error")</f>
        <v>1218.8499999999999</v>
      </c>
    </row>
    <row r="14" spans="2:11" x14ac:dyDescent="0.35">
      <c r="B14" s="46" t="s">
        <v>85</v>
      </c>
      <c r="C14" s="48">
        <f>_xlfn.XLOOKUP($C$6, StatesConstantDollar, fafh2022cnstdoll, "Error")</f>
        <v>1279.3599999999999</v>
      </c>
    </row>
    <row r="15" spans="2:11" x14ac:dyDescent="0.35">
      <c r="B15" s="46" t="s">
        <v>86</v>
      </c>
      <c r="C15" s="48">
        <f>IFERROR(C14-C13, "Error")</f>
        <v>60.509999999999991</v>
      </c>
    </row>
    <row r="16" spans="2:11" ht="15" thickBot="1" x14ac:dyDescent="0.4">
      <c r="B16" s="47" t="s">
        <v>87</v>
      </c>
      <c r="C16" s="50">
        <f>IFERROR(C15/C13, "Error")</f>
        <v>4.9645157320424987E-2</v>
      </c>
    </row>
    <row r="17" spans="2:3" ht="15" thickBot="1" x14ac:dyDescent="0.4"/>
    <row r="18" spans="2:3" ht="16" x14ac:dyDescent="0.4">
      <c r="B18" s="61" t="s">
        <v>88</v>
      </c>
      <c r="C18" s="62"/>
    </row>
    <row r="19" spans="2:3" x14ac:dyDescent="0.35">
      <c r="B19" s="46" t="s">
        <v>82</v>
      </c>
      <c r="C19" s="48">
        <f>_xlfn.XLOOKUP($C$6, StatesNominal, fah2021Nominal, "Error")</f>
        <v>2931.52</v>
      </c>
    </row>
    <row r="20" spans="2:3" x14ac:dyDescent="0.35">
      <c r="B20" s="46" t="s">
        <v>83</v>
      </c>
      <c r="C20" s="48">
        <f>_xlfn.XLOOKUP($C$6, StatesNominal, fah2022Nominal, "Error")</f>
        <v>3173.38</v>
      </c>
    </row>
    <row r="21" spans="2:3" x14ac:dyDescent="0.35">
      <c r="B21" s="46" t="s">
        <v>86</v>
      </c>
      <c r="C21" s="48">
        <f>IFERROR(C20-C19, "Error")</f>
        <v>241.86000000000013</v>
      </c>
    </row>
    <row r="22" spans="2:3" x14ac:dyDescent="0.35">
      <c r="B22" s="46" t="s">
        <v>87</v>
      </c>
      <c r="C22" s="49">
        <f>IFERROR(C21/C19, "Error")</f>
        <v>8.2503274751664704E-2</v>
      </c>
    </row>
    <row r="23" spans="2:3" x14ac:dyDescent="0.35">
      <c r="B23" s="46" t="s">
        <v>84</v>
      </c>
      <c r="C23" s="48">
        <f>_xlfn.XLOOKUP($C$6, StatesNominal, fafh2021nominal, "Error")</f>
        <v>3036.22</v>
      </c>
    </row>
    <row r="24" spans="2:3" x14ac:dyDescent="0.35">
      <c r="B24" s="46" t="s">
        <v>85</v>
      </c>
      <c r="C24" s="48">
        <f>_xlfn.XLOOKUP($C$6, StatesNominal, fafh2022nominal, "Error")</f>
        <v>3434.61</v>
      </c>
    </row>
    <row r="25" spans="2:3" x14ac:dyDescent="0.35">
      <c r="B25" s="46" t="s">
        <v>86</v>
      </c>
      <c r="C25" s="48">
        <f>IFERROR(C24-C23, "Error")</f>
        <v>398.39000000000033</v>
      </c>
    </row>
    <row r="26" spans="2:3" ht="15" thickBot="1" x14ac:dyDescent="0.4">
      <c r="B26" s="47" t="s">
        <v>87</v>
      </c>
      <c r="C26" s="50">
        <f>IFERROR(C25/C23, "Error")</f>
        <v>0.13121249448327207</v>
      </c>
    </row>
    <row r="28" spans="2:3" x14ac:dyDescent="0.35">
      <c r="B28" s="63" t="s">
        <v>89</v>
      </c>
      <c r="C28" s="63"/>
    </row>
  </sheetData>
  <sheetProtection sheet="1" objects="1" scenarios="1"/>
  <mergeCells count="4">
    <mergeCell ref="B3:K4"/>
    <mergeCell ref="B8:C8"/>
    <mergeCell ref="B18:C18"/>
    <mergeCell ref="B28:C28"/>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DATA</vt:lpstr>
      <vt:lpstr>Yearly Constant Dollar Data</vt:lpstr>
      <vt:lpstr>Yearly Nominal sales Data</vt:lpstr>
      <vt:lpstr>FAFH Comparison Sheet</vt:lpstr>
      <vt:lpstr>FAH Comparison Sheet</vt:lpstr>
      <vt:lpstr>FAH Change Graph</vt:lpstr>
      <vt:lpstr>NominalFAHChangeTop10</vt:lpstr>
      <vt:lpstr>Const$FAHChangeTop10</vt:lpstr>
      <vt:lpstr>Request State Summary</vt:lpstr>
      <vt:lpstr>Feedback</vt:lpstr>
      <vt:lpstr>AllData</vt:lpstr>
      <vt:lpstr>fafh2021cnstdoll</vt:lpstr>
      <vt:lpstr>fafh2021nominal</vt:lpstr>
      <vt:lpstr>fafh2022cnstdoll</vt:lpstr>
      <vt:lpstr>fafh2022nominal</vt:lpstr>
      <vt:lpstr>fah2021cnstdoll</vt:lpstr>
      <vt:lpstr>fah2021Nominal</vt:lpstr>
      <vt:lpstr>fah2022cnstdoll</vt:lpstr>
      <vt:lpstr>fah2022Nominal</vt:lpstr>
      <vt:lpstr>FAHCompare</vt:lpstr>
      <vt:lpstr>States</vt:lpstr>
      <vt:lpstr>StatesConstantDollar</vt:lpstr>
      <vt:lpstr>StatesNominal</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 Ratan</dc:creator>
  <cp:lastModifiedBy>Rashi Ratan</cp:lastModifiedBy>
  <dcterms:created xsi:type="dcterms:W3CDTF">2024-03-07T15:52:27Z</dcterms:created>
  <dcterms:modified xsi:type="dcterms:W3CDTF">2024-03-10T15:22:35Z</dcterms:modified>
</cp:coreProperties>
</file>