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ongr\Downloads\power-forecasting\data\"/>
    </mc:Choice>
  </mc:AlternateContent>
  <xr:revisionPtr revIDLastSave="0" documentId="13_ncr:1_{899D04FB-D931-4B96-A89E-92C79115553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cope1" sheetId="2" r:id="rId1"/>
    <sheet name="scope2" sheetId="3" r:id="rId2"/>
    <sheet name="scope3" sheetId="4" r:id="rId3"/>
  </sheets>
  <definedNames>
    <definedName name="_xlnm._FilterDatabase" localSheetId="1" hidden="1">scope2!$A$1:$R$9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2" l="1"/>
  <c r="I6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2" i="2"/>
  <c r="I59" i="2"/>
  <c r="G2" i="4"/>
  <c r="I14" i="2"/>
  <c r="I7" i="2"/>
  <c r="I12" i="2"/>
  <c r="I2" i="2"/>
  <c r="I4" i="2"/>
  <c r="I13" i="2"/>
  <c r="I8" i="2"/>
  <c r="I3" i="2"/>
  <c r="I5" i="2"/>
  <c r="I9" i="2"/>
  <c r="I11" i="2"/>
  <c r="I10" i="2"/>
  <c r="I61" i="2"/>
  <c r="I53" i="2"/>
  <c r="I47" i="2"/>
  <c r="I49" i="2"/>
  <c r="I46" i="2"/>
  <c r="I20" i="2"/>
  <c r="I22" i="2"/>
  <c r="I24" i="2"/>
  <c r="I23" i="2"/>
  <c r="I39" i="2"/>
  <c r="I43" i="2"/>
  <c r="I41" i="2"/>
  <c r="I44" i="2"/>
  <c r="I26" i="2"/>
  <c r="I28" i="2"/>
  <c r="I27" i="2"/>
  <c r="I29" i="2"/>
  <c r="I35" i="2"/>
  <c r="I30" i="2"/>
  <c r="I36" i="2"/>
  <c r="I32" i="2"/>
  <c r="I37" i="2"/>
  <c r="I33" i="2"/>
  <c r="I34" i="2"/>
  <c r="I31" i="2"/>
  <c r="I38" i="2"/>
  <c r="I6" i="2"/>
  <c r="I16" i="2"/>
  <c r="I15" i="2"/>
  <c r="I56" i="2"/>
  <c r="I54" i="2"/>
  <c r="I55" i="2"/>
  <c r="I60" i="2"/>
  <c r="I57" i="2"/>
  <c r="I52" i="2"/>
  <c r="I62" i="2"/>
  <c r="I58" i="2"/>
  <c r="I63" i="2"/>
  <c r="I51" i="2"/>
  <c r="I48" i="2"/>
  <c r="I50" i="2"/>
  <c r="I64" i="2"/>
  <c r="I18" i="2"/>
  <c r="I17" i="2"/>
  <c r="I21" i="2"/>
  <c r="I19" i="2"/>
  <c r="I25" i="2"/>
  <c r="I45" i="2"/>
  <c r="I40" i="2"/>
  <c r="I42" i="2"/>
  <c r="G6" i="3"/>
  <c r="G7" i="3"/>
  <c r="G2" i="3"/>
  <c r="G5" i="3"/>
  <c r="G3" i="3"/>
  <c r="G4" i="3"/>
  <c r="G5" i="4"/>
  <c r="G9" i="4"/>
  <c r="G15" i="4"/>
  <c r="G16" i="4"/>
  <c r="G6" i="4"/>
  <c r="G4" i="4"/>
  <c r="G13" i="4"/>
  <c r="G10" i="4"/>
  <c r="G11" i="4"/>
  <c r="G14" i="4"/>
  <c r="G12" i="4"/>
  <c r="G8" i="4"/>
  <c r="G3" i="4"/>
  <c r="G7" i="4"/>
</calcChain>
</file>

<file path=xl/sharedStrings.xml><?xml version="1.0" encoding="utf-8"?>
<sst xmlns="http://schemas.openxmlformats.org/spreadsheetml/2006/main" count="699" uniqueCount="210">
  <si>
    <t>Unit</t>
  </si>
  <si>
    <t>Charcoal</t>
  </si>
  <si>
    <t>Kerosene</t>
  </si>
  <si>
    <t>LPG</t>
  </si>
  <si>
    <t>Limestone</t>
  </si>
  <si>
    <t>Section</t>
  </si>
  <si>
    <t>Material</t>
  </si>
  <si>
    <t>Unit of Material</t>
  </si>
  <si>
    <t>Q1 Quantity</t>
  </si>
  <si>
    <t>Emission Factor</t>
  </si>
  <si>
    <t>Unit of Emission Factor</t>
  </si>
  <si>
    <t>Pellet Plant</t>
  </si>
  <si>
    <t>Anthracite Coal</t>
  </si>
  <si>
    <t>tonnes</t>
  </si>
  <si>
    <t>tCO2/t</t>
  </si>
  <si>
    <t>Iron Scrap</t>
  </si>
  <si>
    <t>tCO2/KL</t>
  </si>
  <si>
    <t>Petroleum Coke</t>
  </si>
  <si>
    <t>Bituminous Coal</t>
  </si>
  <si>
    <t>Calcined Petroleum Coke</t>
  </si>
  <si>
    <t>Natural Gas</t>
  </si>
  <si>
    <t>Fuel Oil</t>
  </si>
  <si>
    <t>KL</t>
  </si>
  <si>
    <t>Diesel</t>
  </si>
  <si>
    <t>DRI</t>
  </si>
  <si>
    <t>Low Carbon Steel</t>
  </si>
  <si>
    <t>Ferrochrome</t>
  </si>
  <si>
    <t>tCO2/Nm3</t>
  </si>
  <si>
    <t>Ferro Manganese</t>
  </si>
  <si>
    <t>Ferro Silicon</t>
  </si>
  <si>
    <t>Silico Manganese</t>
  </si>
  <si>
    <t>Coke Oven Gas</t>
  </si>
  <si>
    <t>Blast Furnace Gas</t>
  </si>
  <si>
    <t>BOF Gas</t>
  </si>
  <si>
    <t>Coal Tar</t>
  </si>
  <si>
    <t>Pitch</t>
  </si>
  <si>
    <t>EAF Electrodes</t>
  </si>
  <si>
    <t>Dolomite</t>
  </si>
  <si>
    <t>Crude Dolomite</t>
  </si>
  <si>
    <t>HFO</t>
  </si>
  <si>
    <t>SMS</t>
  </si>
  <si>
    <t>Lubricating Oil</t>
  </si>
  <si>
    <t>Hydraulic Oil</t>
  </si>
  <si>
    <t>Transformer Oil</t>
  </si>
  <si>
    <t>Ethylene</t>
  </si>
  <si>
    <t>Methane</t>
  </si>
  <si>
    <t>Acetylene</t>
  </si>
  <si>
    <t>Oxygen</t>
  </si>
  <si>
    <t>Argon</t>
  </si>
  <si>
    <t>Nitrogen</t>
  </si>
  <si>
    <t>Ammonia</t>
  </si>
  <si>
    <t>Propane</t>
  </si>
  <si>
    <t>Biomass Briquettes</t>
  </si>
  <si>
    <t>Rolling Mill</t>
  </si>
  <si>
    <t>Plastic Waste Fuel</t>
  </si>
  <si>
    <t>Wood Chips</t>
  </si>
  <si>
    <t>Firewood</t>
  </si>
  <si>
    <t>Carbon Black</t>
  </si>
  <si>
    <t>Steel Scrap</t>
  </si>
  <si>
    <t>Wire drawing</t>
  </si>
  <si>
    <t>Recycled Oil</t>
  </si>
  <si>
    <t>FAD</t>
  </si>
  <si>
    <t>Spent Solvents</t>
  </si>
  <si>
    <t>Waste Lubricants</t>
  </si>
  <si>
    <t>High Speed Diesel</t>
  </si>
  <si>
    <t>Mineral Turpentine Oil</t>
  </si>
  <si>
    <t>Glycerine</t>
  </si>
  <si>
    <t>Process Gas Mix</t>
  </si>
  <si>
    <t>Producer Gas</t>
  </si>
  <si>
    <t>Sponge Iron</t>
  </si>
  <si>
    <t>Mill Scale</t>
  </si>
  <si>
    <t>Power Plant</t>
  </si>
  <si>
    <t>Hot Metal</t>
  </si>
  <si>
    <t>Refractory Waste</t>
  </si>
  <si>
    <t>Carbon Paste</t>
  </si>
  <si>
    <t>Waste Tyres</t>
  </si>
  <si>
    <t>Used Oils</t>
  </si>
  <si>
    <t>Coolant Fluids</t>
  </si>
  <si>
    <t>Sludge Cake</t>
  </si>
  <si>
    <t>Overall</t>
  </si>
  <si>
    <t>Non-condensable Gases</t>
  </si>
  <si>
    <t>Combustible Residue</t>
  </si>
  <si>
    <t>Industrial Grease</t>
  </si>
  <si>
    <t>kNm3</t>
  </si>
  <si>
    <t>Nm3</t>
  </si>
  <si>
    <t>GHG Emission (tCO2)</t>
  </si>
  <si>
    <t>Section/Process</t>
  </si>
  <si>
    <t>Energy Type</t>
  </si>
  <si>
    <t>Supplier/Source</t>
  </si>
  <si>
    <t>Energy Consumed</t>
  </si>
  <si>
    <t>Emission Factor (tCO₂/unit)</t>
  </si>
  <si>
    <t>Scope 2 Emissions (tCO₂)</t>
  </si>
  <si>
    <t>Renewable Share (%)</t>
  </si>
  <si>
    <t>Data Frequency</t>
  </si>
  <si>
    <t>Notes</t>
  </si>
  <si>
    <t>EAF</t>
  </si>
  <si>
    <t>Purchased Electricity</t>
  </si>
  <si>
    <t>Grid - State Utility</t>
  </si>
  <si>
    <t>Quarterly</t>
  </si>
  <si>
    <t>Heavy use of grid power</t>
  </si>
  <si>
    <t>Grid - Open Access</t>
  </si>
  <si>
    <t>High-speed mill</t>
  </si>
  <si>
    <t>Captive Solar + Grid</t>
  </si>
  <si>
    <t>Blended grid + solar source</t>
  </si>
  <si>
    <t>Utilities (WDU, etc)</t>
  </si>
  <si>
    <t>Imported Steam</t>
  </si>
  <si>
    <t>Nearby Process Plant</t>
  </si>
  <si>
    <t>GJ</t>
  </si>
  <si>
    <t>Sourced via pipeline</t>
  </si>
  <si>
    <t>Admin Buildings</t>
  </si>
  <si>
    <t>Local Discom</t>
  </si>
  <si>
    <t>HVAC + lighting</t>
  </si>
  <si>
    <t>Electricity Consumption</t>
  </si>
  <si>
    <t>Solar</t>
  </si>
  <si>
    <t>kWh</t>
  </si>
  <si>
    <t>Month</t>
  </si>
  <si>
    <t>Scope 3 Category</t>
  </si>
  <si>
    <t>Activity Description</t>
  </si>
  <si>
    <t>Unit of Activity</t>
  </si>
  <si>
    <t>Quantity</t>
  </si>
  <si>
    <t>2024-01</t>
  </si>
  <si>
    <t>Waste Generated in Operations</t>
  </si>
  <si>
    <t>Steel Slag Disposal</t>
  </si>
  <si>
    <t>Business Travel</t>
  </si>
  <si>
    <t>Air Travel</t>
  </si>
  <si>
    <t>km</t>
  </si>
  <si>
    <t>Purchased Goods and Services</t>
  </si>
  <si>
    <t>DRI (from supplier)</t>
  </si>
  <si>
    <t>Employee Commuting</t>
  </si>
  <si>
    <t>Bus/Car Travel</t>
  </si>
  <si>
    <t>Upstream Transportation and Distribution</t>
  </si>
  <si>
    <t>Inbound logistics</t>
  </si>
  <si>
    <t>tonne-km</t>
  </si>
  <si>
    <t>Use of Sold Products</t>
  </si>
  <si>
    <t>Vehicles made from steel</t>
  </si>
  <si>
    <t>units</t>
  </si>
  <si>
    <t>Fuel- and Energy-Related Activities</t>
  </si>
  <si>
    <t>Fuel extraction &amp; transport</t>
  </si>
  <si>
    <t>Capital Goods</t>
  </si>
  <si>
    <t>Equipment &amp; Infrastructure</t>
  </si>
  <si>
    <t>INR</t>
  </si>
  <si>
    <t>Downstream Transportation and Distribution</t>
  </si>
  <si>
    <t>Outbound logistics</t>
  </si>
  <si>
    <t>2024-02</t>
  </si>
  <si>
    <t>Iron Ore</t>
  </si>
  <si>
    <t>End-of-Life Treatment of Sold Products</t>
  </si>
  <si>
    <t>Scrap recovery &amp; recycling</t>
  </si>
  <si>
    <t>2024-03</t>
  </si>
  <si>
    <t>Downstream Investments</t>
  </si>
  <si>
    <t>Operated facilities (leased)</t>
  </si>
  <si>
    <t>tCO2</t>
  </si>
  <si>
    <t>Processing of Sold Products</t>
  </si>
  <si>
    <t>Automotive parts</t>
  </si>
  <si>
    <t>2024-04</t>
  </si>
  <si>
    <t>Alloying Elements</t>
  </si>
  <si>
    <t>2024-05</t>
  </si>
  <si>
    <t>2024-06</t>
  </si>
  <si>
    <t>2024-07</t>
  </si>
  <si>
    <t>2024-08</t>
  </si>
  <si>
    <t>2024-09</t>
  </si>
  <si>
    <t>2024-11</t>
  </si>
  <si>
    <t>2024-12</t>
  </si>
  <si>
    <t>Carbon Content (%)</t>
  </si>
  <si>
    <t>Combustion Efficiency (%)</t>
  </si>
  <si>
    <t>Location (Plant)</t>
  </si>
  <si>
    <t>Data Source for Emission Factor</t>
  </si>
  <si>
    <t>Central Steel Plant</t>
  </si>
  <si>
    <t>IPCC 2006 Guidelines</t>
  </si>
  <si>
    <t>Time-of-Use (ToU) Category</t>
  </si>
  <si>
    <t>Grid Emission Factor Source</t>
  </si>
  <si>
    <t>Load Factor (%)</t>
  </si>
  <si>
    <t>Power Factor</t>
  </si>
  <si>
    <t>Uncertainty (%)</t>
  </si>
  <si>
    <t>Mixed</t>
  </si>
  <si>
    <t>CEA India 2023 Report</t>
  </si>
  <si>
    <t>Off-Peak</t>
  </si>
  <si>
    <t>Peak</t>
  </si>
  <si>
    <t>Scope Type</t>
  </si>
  <si>
    <t>Transportation Mode</t>
  </si>
  <si>
    <t>Vendor Involved</t>
  </si>
  <si>
    <t>Lifecycle Stage</t>
  </si>
  <si>
    <t>Emission Factor Source</t>
  </si>
  <si>
    <t>Measurement Method</t>
  </si>
  <si>
    <t>Upstream</t>
  </si>
  <si>
    <t>WasteServ India</t>
  </si>
  <si>
    <t>Consumption</t>
  </si>
  <si>
    <t>GHG Protocol Scope 3 Eval Tool</t>
  </si>
  <si>
    <t>Spend-based / Distance-based hybrid</t>
  </si>
  <si>
    <t>Downstream</t>
  </si>
  <si>
    <t>N/A</t>
  </si>
  <si>
    <t>Raw Material</t>
  </si>
  <si>
    <t>DRI Corp Pvt Ltd</t>
  </si>
  <si>
    <t>Distribution</t>
  </si>
  <si>
    <t>Sea</t>
  </si>
  <si>
    <t>Disposal</t>
  </si>
  <si>
    <t>Processing</t>
  </si>
  <si>
    <t>GHG Intensity (tCO2/MWh)</t>
  </si>
  <si>
    <t>Scope 3 Emissions (tCO2)</t>
  </si>
  <si>
    <t>Emission Factor (tCO2/unit)</t>
  </si>
  <si>
    <t>Year/Timeline</t>
  </si>
  <si>
    <t>Q1</t>
  </si>
  <si>
    <t>Q2</t>
  </si>
  <si>
    <t>Quarter</t>
  </si>
  <si>
    <t>Q3</t>
  </si>
  <si>
    <t>2024Q1</t>
  </si>
  <si>
    <t>2024Q2</t>
  </si>
  <si>
    <t>2024Q3</t>
  </si>
  <si>
    <t>2024Q4</t>
  </si>
  <si>
    <t>Air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</si>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</sst>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2" borderId="1" xfId="0" applyFont="1" applyFill="1" applyBorder="1"/>
    <xf numFmtId="2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8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9420D-4784-440A-BD43-C0B51373A7DC}" name="Table3" displayName="Table3" ref="A1:M66" totalsRowShown="0" headerRowDxfId="7">
  <autoFilter ref="A1:M66" xr:uid="{63A9420D-4784-440A-BD43-C0B51373A7DC}"/>
  <tableColumns count="13">
    <tableColumn id="1" xr3:uid="{056D8B39-9025-41C0-8881-47612E8B3212}" name="Section"/>
    <tableColumn id="2" xr3:uid="{CB4D5CFF-AC16-483B-B417-DF1034D4F634}" name="Material"/>
    <tableColumn id="13" xr3:uid="{7804E54D-088D-49E7-A8F5-47F6D11B343E}" name="Column1" dataDxfId="0">
      <calculatedColumnFormula>_xlfn.TEXTJOIN(" - ", TRUE, A2, B2)</calculatedColumnFormula>
    </tableColumn>
    <tableColumn id="3" xr3:uid="{CE982EEF-376E-4D8C-A83C-FE6A4EE8279C}" name="Unit of Material"/>
    <tableColumn id="8" xr3:uid="{691A6B54-F1AA-440A-A520-5ED5948E5CCC}" name="Year/Timeline"/>
    <tableColumn id="4" xr3:uid="{3767906B-B7F1-49C4-B71E-EB680C4F7E7B}" name="Q1 Quantity"/>
    <tableColumn id="5" xr3:uid="{05913CBB-0586-4273-B264-54AE82C09FF6}" name="Emission Factor"/>
    <tableColumn id="6" xr3:uid="{E25D5AF1-2905-40A2-BC14-AF609FD39C51}" name="Unit of Emission Factor"/>
    <tableColumn id="11" xr3:uid="{136DF85B-1F82-4CE0-B93D-BB329F8EA308}" name="GHG Emission (tCO2)">
      <calculatedColumnFormula>F2*G2</calculatedColumnFormula>
    </tableColumn>
    <tableColumn id="10" xr3:uid="{C0579537-840F-4774-A4FE-88CF1C857B27}" name="Carbon Content (%)"/>
    <tableColumn id="9" xr3:uid="{88022EBA-6606-4871-AFD6-7679CC191CAB}" name="Combustion Efficiency (%)"/>
    <tableColumn id="12" xr3:uid="{A24B0A18-3F52-44F9-97BA-77B52EB92BF6}" name="Data Source for Emission Factor"/>
    <tableColumn id="7" xr3:uid="{DED88EE5-A39E-401C-9632-C29B98313768}" name="Location (Plant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5C7444-AA80-48C5-B138-192E58570621}" name="Table4" displayName="Table4" ref="A1:O16" totalsRowShown="0">
  <autoFilter ref="A1:O16" xr:uid="{CE5C7444-AA80-48C5-B138-192E58570621}"/>
  <sortState xmlns:xlrd2="http://schemas.microsoft.com/office/spreadsheetml/2017/richdata2" ref="A2:O16">
    <sortCondition ref="C1:C16"/>
  </sortState>
  <tableColumns count="15">
    <tableColumn id="1" xr3:uid="{6CCE93CE-219C-4FC7-BD31-0514C1ACD687}" name="Month"/>
    <tableColumn id="2" xr3:uid="{5E67375D-A7A5-43C2-BE12-376598D98F67}" name="Scope 3 Category"/>
    <tableColumn id="3" xr3:uid="{B1394991-0B61-4327-B887-4746AE762735}" name="Activity Description"/>
    <tableColumn id="4" xr3:uid="{24454EF9-128D-4D0B-A42E-2470C9B4351A}" name="Unit of Activity"/>
    <tableColumn id="5" xr3:uid="{96DBE15F-5223-4B29-B771-485406147861}" name="Quantity"/>
    <tableColumn id="6" xr3:uid="{03869405-0C94-45D7-8C33-64E63F1C470D}" name="Emission Factor (tCO2/unit)" dataDxfId="6"/>
    <tableColumn id="7" xr3:uid="{6735AB8D-D93E-4FCC-847A-0A136F7976F0}" name="Scope 3 Emissions (tCO2)">
      <calculatedColumnFormula>Table4[[#This Row],[Quantity]]*Table4[[#This Row],[Emission Factor (tCO2/unit)]]</calculatedColumnFormula>
    </tableColumn>
    <tableColumn id="8" xr3:uid="{CF809646-DAC8-483E-8C25-E324A4ECEE81}" name="Scope Type"/>
    <tableColumn id="9" xr3:uid="{2022AB00-791E-43DD-BF62-BDA4C75C25F5}" name="Transportation Mode"/>
    <tableColumn id="10" xr3:uid="{35D9F1EB-4960-46A2-802A-73CF8A3DFCF0}" name="Vendor Involved"/>
    <tableColumn id="11" xr3:uid="{223ADCF7-8BB1-443E-8B35-CEB03D91544E}" name="Lifecycle Stage"/>
    <tableColumn id="12" xr3:uid="{8162DB5E-4198-44CF-8719-4EBB4088044E}" name="Emission Factor Source"/>
    <tableColumn id="13" xr3:uid="{A553A5F1-4C2D-46B3-9E08-D312EF18132C}" name="Measurement Method"/>
    <tableColumn id="14" xr3:uid="{BDD88D3E-FA7F-4F12-9861-AAD09E1A35F1}" name="Uncertainty (%)"/>
    <tableColumn id="15" xr3:uid="{59918817-CB60-4E44-BF64-97F4C009F91E}" name="Quart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2723-9F3D-463F-8F1E-D18E5454D883}">
  <dimension ref="A1:M66"/>
  <sheetViews>
    <sheetView zoomScale="70" workbookViewId="0">
      <selection activeCell="E2" sqref="E2"/>
    </sheetView>
  </sheetViews>
  <sheetFormatPr defaultRowHeight="14.4" x14ac:dyDescent="0.3"/>
  <cols>
    <col min="1" max="1" width="12" bestFit="1" customWidth="1"/>
    <col min="2" max="2" width="21.77734375" bestFit="1" customWidth="1"/>
    <col min="3" max="3" width="21.77734375" customWidth="1"/>
    <col min="4" max="5" width="16.109375" customWidth="1"/>
    <col min="6" max="6" width="17.109375" customWidth="1"/>
    <col min="7" max="7" width="24.44140625" bestFit="1" customWidth="1"/>
    <col min="8" max="8" width="31.109375" customWidth="1"/>
    <col min="9" max="9" width="39.77734375" customWidth="1"/>
    <col min="10" max="11" width="22.109375" customWidth="1"/>
    <col min="12" max="12" width="20.33203125" customWidth="1"/>
    <col min="13" max="13" width="17.33203125" bestFit="1" customWidth="1"/>
    <col min="14" max="14" width="22.6640625" bestFit="1" customWidth="1"/>
    <col min="15" max="15" width="16" bestFit="1" customWidth="1"/>
    <col min="16" max="16" width="27.5546875" bestFit="1" customWidth="1"/>
  </cols>
  <sheetData>
    <row r="1" spans="1:13" x14ac:dyDescent="0.3">
      <c r="A1" s="1" t="s">
        <v>5</v>
      </c>
      <c r="B1" s="1" t="s">
        <v>6</v>
      </c>
      <c r="C1" s="1" t="s">
        <v>209</v>
      </c>
      <c r="D1" s="1" t="s">
        <v>7</v>
      </c>
      <c r="E1" s="1" t="s">
        <v>199</v>
      </c>
      <c r="F1" s="1" t="s">
        <v>8</v>
      </c>
      <c r="G1" s="1" t="s">
        <v>9</v>
      </c>
      <c r="H1" s="1" t="s">
        <v>10</v>
      </c>
      <c r="I1" s="1" t="s">
        <v>85</v>
      </c>
      <c r="J1" s="3" t="s">
        <v>162</v>
      </c>
      <c r="K1" s="3" t="s">
        <v>163</v>
      </c>
      <c r="L1" s="3" t="s">
        <v>165</v>
      </c>
      <c r="M1" s="3" t="s">
        <v>164</v>
      </c>
    </row>
    <row r="2" spans="1:13" x14ac:dyDescent="0.3">
      <c r="A2" t="s">
        <v>24</v>
      </c>
      <c r="B2" t="s">
        <v>28</v>
      </c>
      <c r="C2" t="str">
        <f t="shared" ref="C2:C65" si="0">_xlfn.TEXTJOIN(" - ", TRUE, A2, B2)</f>
        <v>DRI - Ferro Manganese</v>
      </c>
      <c r="D2" t="s">
        <v>13</v>
      </c>
      <c r="E2" t="s">
        <v>200</v>
      </c>
      <c r="F2">
        <v>212400.27</v>
      </c>
      <c r="G2">
        <v>7.0999999999999994E-2</v>
      </c>
      <c r="H2" t="s">
        <v>27</v>
      </c>
      <c r="I2">
        <f>F2*G2</f>
        <v>15080.419169999997</v>
      </c>
      <c r="J2">
        <v>88.16</v>
      </c>
      <c r="K2">
        <v>94.32</v>
      </c>
      <c r="L2" t="s">
        <v>167</v>
      </c>
      <c r="M2" t="s">
        <v>166</v>
      </c>
    </row>
    <row r="3" spans="1:13" x14ac:dyDescent="0.3">
      <c r="A3" t="s">
        <v>24</v>
      </c>
      <c r="B3" t="s">
        <v>34</v>
      </c>
      <c r="C3" t="str">
        <f t="shared" si="0"/>
        <v>DRI - Coal Tar</v>
      </c>
      <c r="D3" t="s">
        <v>13</v>
      </c>
      <c r="E3" t="s">
        <v>200</v>
      </c>
      <c r="F3">
        <v>58854.17</v>
      </c>
      <c r="G3">
        <v>0.47799999999999998</v>
      </c>
      <c r="H3" t="s">
        <v>16</v>
      </c>
      <c r="I3">
        <f>F3*G3</f>
        <v>28132.293259999999</v>
      </c>
      <c r="J3">
        <v>80.349999999999994</v>
      </c>
      <c r="K3">
        <v>94.48</v>
      </c>
      <c r="L3" t="s">
        <v>167</v>
      </c>
      <c r="M3" t="s">
        <v>166</v>
      </c>
    </row>
    <row r="4" spans="1:13" x14ac:dyDescent="0.3">
      <c r="A4" t="s">
        <v>24</v>
      </c>
      <c r="B4" t="s">
        <v>31</v>
      </c>
      <c r="C4" t="str">
        <f t="shared" si="0"/>
        <v>DRI - Coke Oven Gas</v>
      </c>
      <c r="D4" t="s">
        <v>83</v>
      </c>
      <c r="E4" t="s">
        <v>200</v>
      </c>
      <c r="F4">
        <v>13888659.029999999</v>
      </c>
      <c r="G4">
        <v>1.018</v>
      </c>
      <c r="H4" t="s">
        <v>16</v>
      </c>
      <c r="I4">
        <f>F4*G4</f>
        <v>14138654.89254</v>
      </c>
      <c r="J4">
        <v>90.94</v>
      </c>
      <c r="K4">
        <v>88.15</v>
      </c>
      <c r="L4" t="s">
        <v>167</v>
      </c>
      <c r="M4" t="s">
        <v>166</v>
      </c>
    </row>
    <row r="5" spans="1:13" x14ac:dyDescent="0.3">
      <c r="A5" t="s">
        <v>24</v>
      </c>
      <c r="B5" t="s">
        <v>35</v>
      </c>
      <c r="C5" t="str">
        <f t="shared" si="0"/>
        <v>DRI - Pitch</v>
      </c>
      <c r="D5" t="s">
        <v>13</v>
      </c>
      <c r="E5" t="s">
        <v>200</v>
      </c>
      <c r="F5">
        <v>258737.82</v>
      </c>
      <c r="G5">
        <v>1.0469999999999999</v>
      </c>
      <c r="H5" t="s">
        <v>14</v>
      </c>
      <c r="I5">
        <f>F5*G5</f>
        <v>270898.49754000001</v>
      </c>
      <c r="J5">
        <v>81.2</v>
      </c>
      <c r="K5">
        <v>86.73</v>
      </c>
      <c r="L5" t="s">
        <v>167</v>
      </c>
      <c r="M5" t="s">
        <v>166</v>
      </c>
    </row>
    <row r="6" spans="1:13" x14ac:dyDescent="0.3">
      <c r="A6" t="s">
        <v>24</v>
      </c>
      <c r="B6" t="s">
        <v>29</v>
      </c>
      <c r="C6" t="str">
        <f t="shared" si="0"/>
        <v>DRI - Ferro Silicon</v>
      </c>
      <c r="D6" t="s">
        <v>13</v>
      </c>
      <c r="E6" t="s">
        <v>201</v>
      </c>
      <c r="F6">
        <v>197147.57</v>
      </c>
      <c r="G6">
        <v>1.0580000000000001</v>
      </c>
      <c r="H6" t="s">
        <v>16</v>
      </c>
      <c r="I6">
        <f>F6*G6</f>
        <v>208582.12906000001</v>
      </c>
      <c r="J6" s="4">
        <v>85.09166890681</v>
      </c>
      <c r="K6">
        <v>92.59</v>
      </c>
      <c r="L6" t="s">
        <v>167</v>
      </c>
      <c r="M6" t="s">
        <v>166</v>
      </c>
    </row>
    <row r="7" spans="1:13" x14ac:dyDescent="0.3">
      <c r="A7" t="s">
        <v>24</v>
      </c>
      <c r="B7" t="s">
        <v>25</v>
      </c>
      <c r="C7" t="str">
        <f t="shared" si="0"/>
        <v>DRI - Low Carbon Steel</v>
      </c>
      <c r="D7" t="s">
        <v>13</v>
      </c>
      <c r="E7" t="s">
        <v>200</v>
      </c>
      <c r="F7">
        <v>12928.79</v>
      </c>
      <c r="G7">
        <v>1.486</v>
      </c>
      <c r="H7" t="s">
        <v>14</v>
      </c>
      <c r="I7">
        <f>F7*G7</f>
        <v>19212.181940000002</v>
      </c>
      <c r="J7">
        <v>81.67</v>
      </c>
      <c r="K7">
        <v>94.32</v>
      </c>
      <c r="L7" t="s">
        <v>167</v>
      </c>
      <c r="M7" t="s">
        <v>166</v>
      </c>
    </row>
    <row r="8" spans="1:13" x14ac:dyDescent="0.3">
      <c r="A8" t="s">
        <v>24</v>
      </c>
      <c r="B8" t="s">
        <v>33</v>
      </c>
      <c r="C8" t="str">
        <f t="shared" si="0"/>
        <v>DRI - BOF Gas</v>
      </c>
      <c r="D8" t="s">
        <v>83</v>
      </c>
      <c r="E8" t="s">
        <v>200</v>
      </c>
      <c r="F8">
        <v>43194141.740000002</v>
      </c>
      <c r="G8">
        <v>1.5029999999999999</v>
      </c>
      <c r="H8" t="s">
        <v>16</v>
      </c>
      <c r="I8">
        <f>F8*G8</f>
        <v>64920795.035219997</v>
      </c>
      <c r="J8">
        <v>81.98</v>
      </c>
      <c r="K8">
        <v>94.72</v>
      </c>
      <c r="L8" t="s">
        <v>167</v>
      </c>
      <c r="M8" t="s">
        <v>166</v>
      </c>
    </row>
    <row r="9" spans="1:13" x14ac:dyDescent="0.3">
      <c r="A9" t="s">
        <v>24</v>
      </c>
      <c r="B9" t="s">
        <v>36</v>
      </c>
      <c r="C9" t="str">
        <f t="shared" si="0"/>
        <v>DRI - EAF Electrodes</v>
      </c>
      <c r="D9" t="s">
        <v>13</v>
      </c>
      <c r="E9" t="s">
        <v>200</v>
      </c>
      <c r="F9">
        <v>66120.850000000006</v>
      </c>
      <c r="G9">
        <v>1.9970000000000001</v>
      </c>
      <c r="H9" t="s">
        <v>16</v>
      </c>
      <c r="I9">
        <f>F9*G9</f>
        <v>132043.33745000002</v>
      </c>
      <c r="J9">
        <v>80.62</v>
      </c>
      <c r="K9">
        <v>87.62</v>
      </c>
      <c r="L9" t="s">
        <v>167</v>
      </c>
      <c r="M9" t="s">
        <v>166</v>
      </c>
    </row>
    <row r="10" spans="1:13" x14ac:dyDescent="0.3">
      <c r="A10" t="s">
        <v>24</v>
      </c>
      <c r="B10" t="s">
        <v>38</v>
      </c>
      <c r="C10" t="str">
        <f t="shared" si="0"/>
        <v>DRI - Crude Dolomite</v>
      </c>
      <c r="D10" t="s">
        <v>13</v>
      </c>
      <c r="E10" t="s">
        <v>200</v>
      </c>
      <c r="F10">
        <v>198090.25</v>
      </c>
      <c r="G10">
        <v>2.012</v>
      </c>
      <c r="H10" t="s">
        <v>16</v>
      </c>
      <c r="I10">
        <f>F10*G10</f>
        <v>398557.58299999998</v>
      </c>
      <c r="J10">
        <v>77.150000000000006</v>
      </c>
      <c r="K10">
        <v>94.82</v>
      </c>
      <c r="L10" t="s">
        <v>167</v>
      </c>
      <c r="M10" t="s">
        <v>166</v>
      </c>
    </row>
    <row r="11" spans="1:13" x14ac:dyDescent="0.3">
      <c r="A11" t="s">
        <v>24</v>
      </c>
      <c r="B11" t="s">
        <v>37</v>
      </c>
      <c r="C11" t="str">
        <f t="shared" si="0"/>
        <v>DRI - Dolomite</v>
      </c>
      <c r="D11" t="s">
        <v>13</v>
      </c>
      <c r="E11" t="s">
        <v>200</v>
      </c>
      <c r="F11">
        <v>358458.15</v>
      </c>
      <c r="G11">
        <v>2.0699999999999998</v>
      </c>
      <c r="H11" t="s">
        <v>27</v>
      </c>
      <c r="I11">
        <f>F11*G11</f>
        <v>742008.37049999996</v>
      </c>
      <c r="J11">
        <v>93.25</v>
      </c>
      <c r="K11">
        <v>91.39</v>
      </c>
      <c r="L11" t="s">
        <v>167</v>
      </c>
      <c r="M11" t="s">
        <v>166</v>
      </c>
    </row>
    <row r="12" spans="1:13" x14ac:dyDescent="0.3">
      <c r="A12" t="s">
        <v>24</v>
      </c>
      <c r="B12" t="s">
        <v>26</v>
      </c>
      <c r="C12" t="str">
        <f t="shared" si="0"/>
        <v>DRI - Ferrochrome</v>
      </c>
      <c r="D12" t="s">
        <v>13</v>
      </c>
      <c r="E12" t="s">
        <v>200</v>
      </c>
      <c r="F12">
        <v>103814.29</v>
      </c>
      <c r="G12">
        <v>2.1240000000000001</v>
      </c>
      <c r="H12" t="s">
        <v>27</v>
      </c>
      <c r="I12">
        <f>F12*G12</f>
        <v>220501.55196000001</v>
      </c>
      <c r="J12">
        <v>87.28</v>
      </c>
      <c r="K12">
        <v>87.24</v>
      </c>
      <c r="L12" t="s">
        <v>167</v>
      </c>
      <c r="M12" t="s">
        <v>166</v>
      </c>
    </row>
    <row r="13" spans="1:13" x14ac:dyDescent="0.3">
      <c r="A13" t="s">
        <v>24</v>
      </c>
      <c r="B13" t="s">
        <v>32</v>
      </c>
      <c r="C13" t="str">
        <f t="shared" si="0"/>
        <v>DRI - Blast Furnace Gas</v>
      </c>
      <c r="D13" t="s">
        <v>83</v>
      </c>
      <c r="E13" t="s">
        <v>200</v>
      </c>
      <c r="F13">
        <v>29343349.48</v>
      </c>
      <c r="G13">
        <v>2.165</v>
      </c>
      <c r="H13" t="s">
        <v>27</v>
      </c>
      <c r="I13">
        <f>F13*G13</f>
        <v>63528351.624200001</v>
      </c>
      <c r="J13">
        <v>93.25</v>
      </c>
      <c r="K13">
        <v>86.4</v>
      </c>
      <c r="L13" t="s">
        <v>167</v>
      </c>
      <c r="M13" t="s">
        <v>166</v>
      </c>
    </row>
    <row r="14" spans="1:13" x14ac:dyDescent="0.3">
      <c r="A14" t="s">
        <v>24</v>
      </c>
      <c r="B14" t="s">
        <v>2</v>
      </c>
      <c r="C14" t="str">
        <f t="shared" si="0"/>
        <v>DRI - Kerosene</v>
      </c>
      <c r="D14" t="s">
        <v>22</v>
      </c>
      <c r="E14" t="s">
        <v>200</v>
      </c>
      <c r="F14">
        <v>5186.83</v>
      </c>
      <c r="G14">
        <v>2.2549999999999999</v>
      </c>
      <c r="H14" t="s">
        <v>16</v>
      </c>
      <c r="I14">
        <f>F14*G14</f>
        <v>11696.301649999999</v>
      </c>
      <c r="J14">
        <v>91.21</v>
      </c>
      <c r="K14">
        <v>92.87</v>
      </c>
      <c r="L14" t="s">
        <v>167</v>
      </c>
      <c r="M14" t="s">
        <v>166</v>
      </c>
    </row>
    <row r="15" spans="1:13" x14ac:dyDescent="0.3">
      <c r="A15" t="s">
        <v>24</v>
      </c>
      <c r="B15" t="s">
        <v>39</v>
      </c>
      <c r="C15" t="str">
        <f t="shared" si="0"/>
        <v>DRI - HFO</v>
      </c>
      <c r="D15" t="s">
        <v>22</v>
      </c>
      <c r="E15" t="s">
        <v>201</v>
      </c>
      <c r="F15">
        <v>7658.56</v>
      </c>
      <c r="G15">
        <v>2.2879999999999998</v>
      </c>
      <c r="H15" t="s">
        <v>16</v>
      </c>
      <c r="I15">
        <f>F15*G15</f>
        <v>17522.78528</v>
      </c>
      <c r="J15" s="4">
        <v>85.222328469022003</v>
      </c>
      <c r="K15">
        <v>87.91</v>
      </c>
      <c r="L15" t="s">
        <v>167</v>
      </c>
      <c r="M15" t="s">
        <v>166</v>
      </c>
    </row>
    <row r="16" spans="1:13" x14ac:dyDescent="0.3">
      <c r="A16" t="s">
        <v>24</v>
      </c>
      <c r="B16" t="s">
        <v>30</v>
      </c>
      <c r="C16" t="str">
        <f t="shared" si="0"/>
        <v>DRI - Silico Manganese</v>
      </c>
      <c r="D16" t="s">
        <v>13</v>
      </c>
      <c r="E16" t="s">
        <v>201</v>
      </c>
      <c r="F16">
        <v>251841.35</v>
      </c>
      <c r="G16">
        <v>2.3119999999999998</v>
      </c>
      <c r="H16" t="s">
        <v>16</v>
      </c>
      <c r="I16">
        <f>F16*G16</f>
        <v>582257.20120000001</v>
      </c>
      <c r="J16" s="4">
        <v>85.104734863031197</v>
      </c>
      <c r="K16">
        <v>94.86</v>
      </c>
      <c r="L16" t="s">
        <v>167</v>
      </c>
      <c r="M16" t="s">
        <v>166</v>
      </c>
    </row>
    <row r="17" spans="1:13" x14ac:dyDescent="0.3">
      <c r="A17" t="s">
        <v>61</v>
      </c>
      <c r="B17" t="s">
        <v>64</v>
      </c>
      <c r="C17" t="str">
        <f t="shared" si="0"/>
        <v>FAD - High Speed Diesel</v>
      </c>
      <c r="D17" t="s">
        <v>22</v>
      </c>
      <c r="E17" t="s">
        <v>201</v>
      </c>
      <c r="F17">
        <v>1000.91</v>
      </c>
      <c r="G17">
        <v>0.246</v>
      </c>
      <c r="H17" t="s">
        <v>16</v>
      </c>
      <c r="I17">
        <f>F17*G17</f>
        <v>246.22386</v>
      </c>
      <c r="J17">
        <v>89.37</v>
      </c>
      <c r="K17">
        <v>87.75</v>
      </c>
      <c r="L17" t="s">
        <v>167</v>
      </c>
      <c r="M17" t="s">
        <v>166</v>
      </c>
    </row>
    <row r="18" spans="1:13" x14ac:dyDescent="0.3">
      <c r="A18" t="s">
        <v>61</v>
      </c>
      <c r="B18" t="s">
        <v>63</v>
      </c>
      <c r="C18" t="str">
        <f t="shared" si="0"/>
        <v>FAD - Waste Lubricants</v>
      </c>
      <c r="D18" t="s">
        <v>22</v>
      </c>
      <c r="E18" t="s">
        <v>201</v>
      </c>
      <c r="F18">
        <v>7868.24</v>
      </c>
      <c r="G18">
        <v>1.4279999999999999</v>
      </c>
      <c r="H18" t="s">
        <v>14</v>
      </c>
      <c r="I18">
        <f>F18*G18</f>
        <v>11235.84672</v>
      </c>
      <c r="J18">
        <v>78.8</v>
      </c>
      <c r="K18">
        <v>85.42</v>
      </c>
      <c r="L18" t="s">
        <v>167</v>
      </c>
      <c r="M18" t="s">
        <v>166</v>
      </c>
    </row>
    <row r="19" spans="1:13" x14ac:dyDescent="0.3">
      <c r="A19" t="s">
        <v>61</v>
      </c>
      <c r="B19" t="s">
        <v>66</v>
      </c>
      <c r="C19" t="str">
        <f t="shared" si="0"/>
        <v>FAD - Glycerine</v>
      </c>
      <c r="D19" t="s">
        <v>13</v>
      </c>
      <c r="E19" t="s">
        <v>201</v>
      </c>
      <c r="F19">
        <v>888749.82</v>
      </c>
      <c r="G19">
        <v>1.59</v>
      </c>
      <c r="H19" t="s">
        <v>16</v>
      </c>
      <c r="I19">
        <f>F19*G19</f>
        <v>1413112.2138</v>
      </c>
      <c r="J19">
        <v>82.48</v>
      </c>
      <c r="K19">
        <v>93.85</v>
      </c>
      <c r="L19" t="s">
        <v>167</v>
      </c>
      <c r="M19" t="s">
        <v>166</v>
      </c>
    </row>
    <row r="20" spans="1:13" x14ac:dyDescent="0.3">
      <c r="A20" t="s">
        <v>61</v>
      </c>
      <c r="B20" t="s">
        <v>62</v>
      </c>
      <c r="C20" t="str">
        <f t="shared" si="0"/>
        <v>FAD - Spent Solvents</v>
      </c>
      <c r="D20" t="s">
        <v>22</v>
      </c>
      <c r="E20" t="s">
        <v>200</v>
      </c>
      <c r="F20">
        <v>2824.48</v>
      </c>
      <c r="G20">
        <v>1.994</v>
      </c>
      <c r="H20" t="s">
        <v>27</v>
      </c>
      <c r="I20">
        <f>F20*G20</f>
        <v>5632.0131199999996</v>
      </c>
      <c r="J20">
        <v>93.78</v>
      </c>
      <c r="K20">
        <v>88.73</v>
      </c>
      <c r="L20" t="s">
        <v>167</v>
      </c>
      <c r="M20" t="s">
        <v>166</v>
      </c>
    </row>
    <row r="21" spans="1:13" x14ac:dyDescent="0.3">
      <c r="A21" t="s">
        <v>61</v>
      </c>
      <c r="B21" t="s">
        <v>65</v>
      </c>
      <c r="C21" t="str">
        <f t="shared" si="0"/>
        <v>FAD - Mineral Turpentine Oil</v>
      </c>
      <c r="D21" t="s">
        <v>22</v>
      </c>
      <c r="E21" t="s">
        <v>201</v>
      </c>
      <c r="F21">
        <v>7661.42</v>
      </c>
      <c r="G21">
        <v>2.4420000000000002</v>
      </c>
      <c r="H21" t="s">
        <v>14</v>
      </c>
      <c r="I21">
        <f>F21*G21</f>
        <v>18709.18764</v>
      </c>
      <c r="J21">
        <v>79.92</v>
      </c>
      <c r="K21">
        <v>91.04</v>
      </c>
      <c r="L21" t="s">
        <v>167</v>
      </c>
      <c r="M21" t="s">
        <v>166</v>
      </c>
    </row>
    <row r="22" spans="1:13" x14ac:dyDescent="0.3">
      <c r="A22" t="s">
        <v>61</v>
      </c>
      <c r="B22" t="s">
        <v>67</v>
      </c>
      <c r="C22" t="str">
        <f t="shared" si="0"/>
        <v>FAD - Process Gas Mix</v>
      </c>
      <c r="D22" t="s">
        <v>84</v>
      </c>
      <c r="E22" t="s">
        <v>200</v>
      </c>
      <c r="F22">
        <v>43826497.210000001</v>
      </c>
      <c r="G22">
        <v>2.528</v>
      </c>
      <c r="H22" t="s">
        <v>16</v>
      </c>
      <c r="I22">
        <f>F22*G22</f>
        <v>110793384.94688</v>
      </c>
      <c r="J22">
        <v>75.59</v>
      </c>
      <c r="K22">
        <v>88.09</v>
      </c>
      <c r="L22" t="s">
        <v>167</v>
      </c>
      <c r="M22" t="s">
        <v>166</v>
      </c>
    </row>
    <row r="23" spans="1:13" x14ac:dyDescent="0.3">
      <c r="A23" t="s">
        <v>61</v>
      </c>
      <c r="B23" t="s">
        <v>70</v>
      </c>
      <c r="C23" t="str">
        <f t="shared" si="0"/>
        <v>FAD - Mill Scale</v>
      </c>
      <c r="D23" t="s">
        <v>13</v>
      </c>
      <c r="E23" t="s">
        <v>200</v>
      </c>
      <c r="F23">
        <v>115927.64</v>
      </c>
      <c r="G23">
        <v>2.996</v>
      </c>
      <c r="H23" t="s">
        <v>27</v>
      </c>
      <c r="I23">
        <f>F23*G23</f>
        <v>347319.20944000001</v>
      </c>
      <c r="J23">
        <v>82.48</v>
      </c>
      <c r="K23">
        <v>88.78</v>
      </c>
      <c r="L23" t="s">
        <v>167</v>
      </c>
      <c r="M23" t="s">
        <v>166</v>
      </c>
    </row>
    <row r="24" spans="1:13" x14ac:dyDescent="0.3">
      <c r="A24" t="s">
        <v>61</v>
      </c>
      <c r="B24" t="s">
        <v>68</v>
      </c>
      <c r="C24" t="str">
        <f t="shared" si="0"/>
        <v>FAD - Producer Gas</v>
      </c>
      <c r="D24" t="s">
        <v>84</v>
      </c>
      <c r="E24" t="s">
        <v>200</v>
      </c>
      <c r="F24">
        <v>16914566</v>
      </c>
      <c r="G24">
        <v>3.0329999999999999</v>
      </c>
      <c r="H24" t="s">
        <v>27</v>
      </c>
      <c r="I24">
        <f>F24*G24</f>
        <v>51301878.677999996</v>
      </c>
      <c r="J24">
        <v>86.66</v>
      </c>
      <c r="K24">
        <v>94.25</v>
      </c>
      <c r="L24" t="s">
        <v>167</v>
      </c>
      <c r="M24" t="s">
        <v>166</v>
      </c>
    </row>
    <row r="25" spans="1:13" x14ac:dyDescent="0.3">
      <c r="A25" t="s">
        <v>61</v>
      </c>
      <c r="B25" t="s">
        <v>69</v>
      </c>
      <c r="C25" t="str">
        <f t="shared" si="0"/>
        <v>FAD - Sponge Iron</v>
      </c>
      <c r="D25" t="s">
        <v>13</v>
      </c>
      <c r="E25" t="s">
        <v>201</v>
      </c>
      <c r="F25">
        <v>480000</v>
      </c>
      <c r="G25">
        <v>3.4140000000000001</v>
      </c>
      <c r="H25" t="s">
        <v>14</v>
      </c>
      <c r="I25">
        <f>F25*G25</f>
        <v>1638720</v>
      </c>
      <c r="J25">
        <v>92.74</v>
      </c>
      <c r="K25">
        <v>88</v>
      </c>
      <c r="L25" t="s">
        <v>167</v>
      </c>
      <c r="M25" t="s">
        <v>166</v>
      </c>
    </row>
    <row r="26" spans="1:13" x14ac:dyDescent="0.3">
      <c r="A26" t="s">
        <v>79</v>
      </c>
      <c r="B26" t="s">
        <v>80</v>
      </c>
      <c r="C26" t="str">
        <f t="shared" si="0"/>
        <v>Overall - Non-condensable Gases</v>
      </c>
      <c r="D26" t="s">
        <v>84</v>
      </c>
      <c r="E26" t="s">
        <v>200</v>
      </c>
      <c r="F26">
        <v>40897655.829999998</v>
      </c>
      <c r="G26">
        <v>6.9000000000000006E-2</v>
      </c>
      <c r="H26" t="s">
        <v>14</v>
      </c>
      <c r="I26">
        <f>F26*G26</f>
        <v>2821938.2522700001</v>
      </c>
      <c r="J26">
        <v>87.55</v>
      </c>
      <c r="K26">
        <v>85.03</v>
      </c>
      <c r="L26" t="s">
        <v>167</v>
      </c>
      <c r="M26" t="s">
        <v>166</v>
      </c>
    </row>
    <row r="27" spans="1:13" x14ac:dyDescent="0.3">
      <c r="A27" t="s">
        <v>79</v>
      </c>
      <c r="B27" t="s">
        <v>82</v>
      </c>
      <c r="C27" t="str">
        <f t="shared" si="0"/>
        <v>Overall - Industrial Grease</v>
      </c>
      <c r="D27" t="s">
        <v>13</v>
      </c>
      <c r="E27" t="s">
        <v>200</v>
      </c>
      <c r="F27">
        <v>143682.04</v>
      </c>
      <c r="G27">
        <v>0.78700000000000003</v>
      </c>
      <c r="H27" t="s">
        <v>27</v>
      </c>
      <c r="I27">
        <f>F27*G27</f>
        <v>113077.76548000002</v>
      </c>
      <c r="J27">
        <v>84.26</v>
      </c>
      <c r="K27">
        <v>94.8</v>
      </c>
      <c r="L27" t="s">
        <v>167</v>
      </c>
      <c r="M27" t="s">
        <v>166</v>
      </c>
    </row>
    <row r="28" spans="1:13" x14ac:dyDescent="0.3">
      <c r="A28" t="s">
        <v>79</v>
      </c>
      <c r="B28" t="s">
        <v>81</v>
      </c>
      <c r="C28" t="str">
        <f t="shared" si="0"/>
        <v>Overall - Combustible Residue</v>
      </c>
      <c r="D28" t="s">
        <v>13</v>
      </c>
      <c r="E28" t="s">
        <v>200</v>
      </c>
      <c r="F28">
        <v>8717.11</v>
      </c>
      <c r="G28">
        <v>2.7789999999999999</v>
      </c>
      <c r="H28" t="s">
        <v>16</v>
      </c>
      <c r="I28">
        <f>F28*G28</f>
        <v>24224.848690000003</v>
      </c>
      <c r="J28">
        <v>89.92</v>
      </c>
      <c r="K28">
        <v>85.17</v>
      </c>
      <c r="L28" t="s">
        <v>167</v>
      </c>
      <c r="M28" t="s">
        <v>166</v>
      </c>
    </row>
    <row r="29" spans="1:13" x14ac:dyDescent="0.3">
      <c r="A29" t="s">
        <v>11</v>
      </c>
      <c r="B29" t="s">
        <v>12</v>
      </c>
      <c r="C29" t="str">
        <f t="shared" si="0"/>
        <v>Pellet Plant - Anthracite Coal</v>
      </c>
      <c r="D29" t="s">
        <v>13</v>
      </c>
      <c r="E29" t="s">
        <v>201</v>
      </c>
      <c r="F29">
        <v>156843.66</v>
      </c>
      <c r="G29">
        <v>1.044</v>
      </c>
      <c r="H29" t="s">
        <v>14</v>
      </c>
      <c r="I29">
        <f>F29*G29</f>
        <v>163744.78104</v>
      </c>
      <c r="J29" s="4">
        <v>84.908745519713307</v>
      </c>
      <c r="K29">
        <v>89.56</v>
      </c>
      <c r="L29" t="s">
        <v>167</v>
      </c>
      <c r="M29" t="s">
        <v>166</v>
      </c>
    </row>
    <row r="30" spans="1:13" x14ac:dyDescent="0.3">
      <c r="A30" t="s">
        <v>11</v>
      </c>
      <c r="B30" t="s">
        <v>17</v>
      </c>
      <c r="C30" t="str">
        <f t="shared" si="0"/>
        <v>Pellet Plant - Petroleum Coke</v>
      </c>
      <c r="D30" t="s">
        <v>13</v>
      </c>
      <c r="E30" t="s">
        <v>201</v>
      </c>
      <c r="F30">
        <v>102899.41</v>
      </c>
      <c r="G30">
        <v>1.39</v>
      </c>
      <c r="H30" t="s">
        <v>16</v>
      </c>
      <c r="I30">
        <f>F30*G30</f>
        <v>143030.17989999999</v>
      </c>
      <c r="J30" s="4">
        <v>84.934877432155702</v>
      </c>
      <c r="K30">
        <v>87.63</v>
      </c>
      <c r="L30" t="s">
        <v>167</v>
      </c>
      <c r="M30" t="s">
        <v>166</v>
      </c>
    </row>
    <row r="31" spans="1:13" x14ac:dyDescent="0.3">
      <c r="A31" t="s">
        <v>11</v>
      </c>
      <c r="B31" t="s">
        <v>23</v>
      </c>
      <c r="C31" t="str">
        <f t="shared" si="0"/>
        <v>Pellet Plant - Diesel</v>
      </c>
      <c r="D31" t="s">
        <v>22</v>
      </c>
      <c r="E31" t="s">
        <v>201</v>
      </c>
      <c r="F31">
        <v>3546.88</v>
      </c>
      <c r="G31">
        <v>1.7569999999999999</v>
      </c>
      <c r="H31" t="s">
        <v>14</v>
      </c>
      <c r="I31">
        <f>F31*G31</f>
        <v>6231.86816</v>
      </c>
      <c r="J31" s="4">
        <v>85.0132731694829</v>
      </c>
      <c r="K31">
        <v>88.07</v>
      </c>
      <c r="L31" t="s">
        <v>167</v>
      </c>
      <c r="M31" t="s">
        <v>166</v>
      </c>
    </row>
    <row r="32" spans="1:13" x14ac:dyDescent="0.3">
      <c r="A32" t="s">
        <v>11</v>
      </c>
      <c r="B32" t="s">
        <v>19</v>
      </c>
      <c r="C32" t="str">
        <f t="shared" si="0"/>
        <v>Pellet Plant - Calcined Petroleum Coke</v>
      </c>
      <c r="D32" t="s">
        <v>13</v>
      </c>
      <c r="E32" t="s">
        <v>201</v>
      </c>
      <c r="F32">
        <v>343875.39</v>
      </c>
      <c r="G32">
        <v>2.036</v>
      </c>
      <c r="H32" t="s">
        <v>14</v>
      </c>
      <c r="I32">
        <f>F32*G32</f>
        <v>700130.29404000007</v>
      </c>
      <c r="J32" s="4">
        <v>84.961009344598097</v>
      </c>
      <c r="K32">
        <v>92.55</v>
      </c>
      <c r="L32" t="s">
        <v>167</v>
      </c>
      <c r="M32" t="s">
        <v>166</v>
      </c>
    </row>
    <row r="33" spans="1:13" x14ac:dyDescent="0.3">
      <c r="A33" t="s">
        <v>11</v>
      </c>
      <c r="B33" t="s">
        <v>20</v>
      </c>
      <c r="C33" t="str">
        <f t="shared" si="0"/>
        <v>Pellet Plant - Natural Gas</v>
      </c>
      <c r="D33" t="s">
        <v>83</v>
      </c>
      <c r="E33" t="s">
        <v>201</v>
      </c>
      <c r="F33">
        <v>47600055.82</v>
      </c>
      <c r="G33">
        <v>2.4249999999999998</v>
      </c>
      <c r="H33" t="s">
        <v>14</v>
      </c>
      <c r="I33">
        <f>F33*G33</f>
        <v>115430135.3635</v>
      </c>
      <c r="J33" s="4">
        <v>84.987141257040506</v>
      </c>
      <c r="K33">
        <v>85.3</v>
      </c>
      <c r="L33" t="s">
        <v>167</v>
      </c>
      <c r="M33" t="s">
        <v>166</v>
      </c>
    </row>
    <row r="34" spans="1:13" x14ac:dyDescent="0.3">
      <c r="A34" t="s">
        <v>11</v>
      </c>
      <c r="B34" t="s">
        <v>21</v>
      </c>
      <c r="C34" t="str">
        <f t="shared" si="0"/>
        <v>Pellet Plant - Fuel Oil</v>
      </c>
      <c r="D34" t="s">
        <v>22</v>
      </c>
      <c r="E34" t="s">
        <v>201</v>
      </c>
      <c r="F34">
        <v>8311.25</v>
      </c>
      <c r="G34">
        <v>2.5390000000000001</v>
      </c>
      <c r="H34" t="s">
        <v>14</v>
      </c>
      <c r="I34">
        <f>F34*G34</f>
        <v>21102.263750000002</v>
      </c>
      <c r="J34" s="4">
        <v>85.000207213261703</v>
      </c>
      <c r="K34">
        <v>92</v>
      </c>
      <c r="L34" t="s">
        <v>167</v>
      </c>
      <c r="M34" t="s">
        <v>166</v>
      </c>
    </row>
    <row r="35" spans="1:13" x14ac:dyDescent="0.3">
      <c r="A35" t="s">
        <v>11</v>
      </c>
      <c r="B35" t="s">
        <v>15</v>
      </c>
      <c r="C35" t="str">
        <f t="shared" si="0"/>
        <v>Pellet Plant - Iron Scrap</v>
      </c>
      <c r="D35" t="s">
        <v>13</v>
      </c>
      <c r="E35" t="s">
        <v>201</v>
      </c>
      <c r="F35">
        <v>599043.61</v>
      </c>
      <c r="G35">
        <v>2.8490000000000002</v>
      </c>
      <c r="H35" t="s">
        <v>16</v>
      </c>
      <c r="I35">
        <f>F35*G35</f>
        <v>1706675.24489</v>
      </c>
      <c r="J35" s="4">
        <v>84.921811475934504</v>
      </c>
      <c r="K35">
        <v>90.2</v>
      </c>
      <c r="L35" t="s">
        <v>167</v>
      </c>
      <c r="M35" t="s">
        <v>166</v>
      </c>
    </row>
    <row r="36" spans="1:13" x14ac:dyDescent="0.3">
      <c r="A36" t="s">
        <v>11</v>
      </c>
      <c r="B36" t="s">
        <v>18</v>
      </c>
      <c r="C36" t="str">
        <f t="shared" si="0"/>
        <v>Pellet Plant - Bituminous Coal</v>
      </c>
      <c r="D36" t="s">
        <v>13</v>
      </c>
      <c r="E36" t="s">
        <v>201</v>
      </c>
      <c r="F36">
        <v>276400.55</v>
      </c>
      <c r="G36">
        <v>3.0840000000000001</v>
      </c>
      <c r="H36" t="s">
        <v>16</v>
      </c>
      <c r="I36">
        <f>F36*G36</f>
        <v>852419.29619999998</v>
      </c>
      <c r="J36" s="4">
        <v>84.947943388376899</v>
      </c>
      <c r="K36">
        <v>93.63</v>
      </c>
      <c r="L36" t="s">
        <v>167</v>
      </c>
      <c r="M36" t="s">
        <v>166</v>
      </c>
    </row>
    <row r="37" spans="1:13" x14ac:dyDescent="0.3">
      <c r="A37" t="s">
        <v>11</v>
      </c>
      <c r="B37" t="s">
        <v>4</v>
      </c>
      <c r="C37" t="str">
        <f t="shared" si="0"/>
        <v>Pellet Plant - Limestone</v>
      </c>
      <c r="D37" t="s">
        <v>13</v>
      </c>
      <c r="E37" t="s">
        <v>201</v>
      </c>
      <c r="F37">
        <v>117832.29</v>
      </c>
      <c r="G37">
        <v>3.0870000000000002</v>
      </c>
      <c r="H37" t="s">
        <v>14</v>
      </c>
      <c r="I37">
        <f>F37*G37</f>
        <v>363748.27922999999</v>
      </c>
      <c r="J37" s="4">
        <v>84.974075300819294</v>
      </c>
      <c r="K37">
        <v>94.8</v>
      </c>
      <c r="L37" t="s">
        <v>167</v>
      </c>
      <c r="M37" t="s">
        <v>166</v>
      </c>
    </row>
    <row r="38" spans="1:13" x14ac:dyDescent="0.3">
      <c r="A38" t="s">
        <v>11</v>
      </c>
      <c r="B38" t="s">
        <v>3</v>
      </c>
      <c r="C38" t="str">
        <f t="shared" si="0"/>
        <v>Pellet Plant - LPG</v>
      </c>
      <c r="D38" t="s">
        <v>13</v>
      </c>
      <c r="E38" t="s">
        <v>201</v>
      </c>
      <c r="F38">
        <v>166734.66</v>
      </c>
      <c r="G38">
        <v>3.3460000000000001</v>
      </c>
      <c r="H38" t="s">
        <v>14</v>
      </c>
      <c r="I38">
        <f>F38*G38</f>
        <v>557894.17235999997</v>
      </c>
      <c r="J38" s="4">
        <v>85.026339125704098</v>
      </c>
      <c r="K38">
        <v>87.86</v>
      </c>
      <c r="L38" t="s">
        <v>167</v>
      </c>
      <c r="M38" t="s">
        <v>166</v>
      </c>
    </row>
    <row r="39" spans="1:13" x14ac:dyDescent="0.3">
      <c r="A39" t="s">
        <v>71</v>
      </c>
      <c r="B39" t="s">
        <v>72</v>
      </c>
      <c r="C39" t="str">
        <f t="shared" si="0"/>
        <v>Power Plant - Hot Metal</v>
      </c>
      <c r="D39" t="s">
        <v>13</v>
      </c>
      <c r="E39" t="s">
        <v>200</v>
      </c>
      <c r="F39">
        <v>474664.48</v>
      </c>
      <c r="G39">
        <v>4.4999999999999998E-2</v>
      </c>
      <c r="H39" t="s">
        <v>14</v>
      </c>
      <c r="I39">
        <f>F39*G39</f>
        <v>21359.901599999997</v>
      </c>
      <c r="J39">
        <v>81.73</v>
      </c>
      <c r="K39">
        <v>89.2</v>
      </c>
      <c r="L39" t="s">
        <v>167</v>
      </c>
      <c r="M39" t="s">
        <v>166</v>
      </c>
    </row>
    <row r="40" spans="1:13" x14ac:dyDescent="0.3">
      <c r="A40" t="s">
        <v>71</v>
      </c>
      <c r="B40" t="s">
        <v>77</v>
      </c>
      <c r="C40" t="str">
        <f t="shared" si="0"/>
        <v>Power Plant - Coolant Fluids</v>
      </c>
      <c r="D40" t="s">
        <v>22</v>
      </c>
      <c r="E40" t="s">
        <v>201</v>
      </c>
      <c r="F40">
        <v>4937.2700000000004</v>
      </c>
      <c r="G40">
        <v>0.19400000000000001</v>
      </c>
      <c r="H40" t="s">
        <v>14</v>
      </c>
      <c r="I40">
        <f>F40*G40</f>
        <v>957.8303800000001</v>
      </c>
      <c r="J40">
        <v>86.44</v>
      </c>
      <c r="K40">
        <v>91.18</v>
      </c>
      <c r="L40" t="s">
        <v>167</v>
      </c>
      <c r="M40" t="s">
        <v>166</v>
      </c>
    </row>
    <row r="41" spans="1:13" x14ac:dyDescent="0.3">
      <c r="A41" t="s">
        <v>71</v>
      </c>
      <c r="B41" t="s">
        <v>75</v>
      </c>
      <c r="C41" t="str">
        <f t="shared" si="0"/>
        <v>Power Plant - Waste Tyres</v>
      </c>
      <c r="D41" t="s">
        <v>13</v>
      </c>
      <c r="E41" t="s">
        <v>200</v>
      </c>
      <c r="F41">
        <v>315260.92</v>
      </c>
      <c r="G41">
        <v>0.60399999999999998</v>
      </c>
      <c r="H41" t="s">
        <v>27</v>
      </c>
      <c r="I41">
        <f>F41*G41</f>
        <v>190417.59568</v>
      </c>
      <c r="J41">
        <v>85.48</v>
      </c>
      <c r="K41">
        <v>94.05</v>
      </c>
      <c r="L41" t="s">
        <v>167</v>
      </c>
      <c r="M41" t="s">
        <v>166</v>
      </c>
    </row>
    <row r="42" spans="1:13" x14ac:dyDescent="0.3">
      <c r="A42" t="s">
        <v>71</v>
      </c>
      <c r="B42" t="s">
        <v>78</v>
      </c>
      <c r="C42" t="str">
        <f t="shared" si="0"/>
        <v>Power Plant - Sludge Cake</v>
      </c>
      <c r="D42" t="s">
        <v>13</v>
      </c>
      <c r="E42" t="s">
        <v>201</v>
      </c>
      <c r="F42">
        <v>624486.88</v>
      </c>
      <c r="G42">
        <v>0.70299999999999996</v>
      </c>
      <c r="H42" t="s">
        <v>14</v>
      </c>
      <c r="I42">
        <f>F42*G42</f>
        <v>439014.27664</v>
      </c>
      <c r="J42">
        <v>91.5</v>
      </c>
      <c r="K42">
        <v>91.17</v>
      </c>
      <c r="L42" t="s">
        <v>167</v>
      </c>
      <c r="M42" t="s">
        <v>166</v>
      </c>
    </row>
    <row r="43" spans="1:13" x14ac:dyDescent="0.3">
      <c r="A43" t="s">
        <v>71</v>
      </c>
      <c r="B43" t="s">
        <v>73</v>
      </c>
      <c r="C43" t="str">
        <f t="shared" si="0"/>
        <v>Power Plant - Refractory Waste</v>
      </c>
      <c r="D43" t="s">
        <v>13</v>
      </c>
      <c r="E43" t="s">
        <v>200</v>
      </c>
      <c r="F43">
        <v>470694.71</v>
      </c>
      <c r="G43">
        <v>1.262</v>
      </c>
      <c r="H43" t="s">
        <v>27</v>
      </c>
      <c r="I43">
        <f>F43*G43</f>
        <v>594016.72402000008</v>
      </c>
      <c r="J43">
        <v>84.37</v>
      </c>
      <c r="K43">
        <v>90.4</v>
      </c>
      <c r="L43" t="s">
        <v>167</v>
      </c>
      <c r="M43" t="s">
        <v>166</v>
      </c>
    </row>
    <row r="44" spans="1:13" x14ac:dyDescent="0.3">
      <c r="A44" t="s">
        <v>71</v>
      </c>
      <c r="B44" t="s">
        <v>76</v>
      </c>
      <c r="C44" t="str">
        <f t="shared" si="0"/>
        <v>Power Plant - Used Oils</v>
      </c>
      <c r="D44" t="s">
        <v>22</v>
      </c>
      <c r="E44" t="s">
        <v>200</v>
      </c>
      <c r="F44">
        <v>8744.14</v>
      </c>
      <c r="G44">
        <v>1.8260000000000001</v>
      </c>
      <c r="H44" t="s">
        <v>14</v>
      </c>
      <c r="I44">
        <f>F44*G44</f>
        <v>15966.799639999999</v>
      </c>
      <c r="J44">
        <v>75.02</v>
      </c>
      <c r="K44">
        <v>87.17</v>
      </c>
      <c r="L44" t="s">
        <v>167</v>
      </c>
      <c r="M44" t="s">
        <v>166</v>
      </c>
    </row>
    <row r="45" spans="1:13" x14ac:dyDescent="0.3">
      <c r="A45" t="s">
        <v>71</v>
      </c>
      <c r="B45" t="s">
        <v>74</v>
      </c>
      <c r="C45" t="str">
        <f t="shared" si="0"/>
        <v>Power Plant - Carbon Paste</v>
      </c>
      <c r="D45" t="s">
        <v>13</v>
      </c>
      <c r="E45" t="s">
        <v>201</v>
      </c>
      <c r="F45">
        <v>399621.37</v>
      </c>
      <c r="G45">
        <v>2.556</v>
      </c>
      <c r="H45" t="s">
        <v>14</v>
      </c>
      <c r="I45">
        <f>F45*G45</f>
        <v>1021432.22172</v>
      </c>
      <c r="J45">
        <v>87.78</v>
      </c>
      <c r="K45">
        <v>94.86</v>
      </c>
      <c r="L45" t="s">
        <v>167</v>
      </c>
      <c r="M45" t="s">
        <v>166</v>
      </c>
    </row>
    <row r="46" spans="1:13" x14ac:dyDescent="0.3">
      <c r="A46" t="s">
        <v>53</v>
      </c>
      <c r="B46" t="s">
        <v>57</v>
      </c>
      <c r="C46" t="str">
        <f t="shared" si="0"/>
        <v>Rolling Mill - Carbon Black</v>
      </c>
      <c r="D46" t="s">
        <v>13</v>
      </c>
      <c r="E46" t="s">
        <v>200</v>
      </c>
      <c r="F46">
        <v>464771.71</v>
      </c>
      <c r="G46">
        <v>0.437</v>
      </c>
      <c r="H46" t="s">
        <v>16</v>
      </c>
      <c r="I46">
        <f>F46*G46</f>
        <v>203105.23727000001</v>
      </c>
      <c r="J46">
        <v>76.959999999999994</v>
      </c>
      <c r="K46">
        <v>85.86</v>
      </c>
      <c r="L46" t="s">
        <v>167</v>
      </c>
      <c r="M46" t="s">
        <v>166</v>
      </c>
    </row>
    <row r="47" spans="1:13" x14ac:dyDescent="0.3">
      <c r="A47" t="s">
        <v>53</v>
      </c>
      <c r="B47" t="s">
        <v>1</v>
      </c>
      <c r="C47" t="str">
        <f t="shared" si="0"/>
        <v>Rolling Mill - Charcoal</v>
      </c>
      <c r="D47" t="s">
        <v>13</v>
      </c>
      <c r="E47" t="s">
        <v>200</v>
      </c>
      <c r="F47">
        <v>146144.54999999999</v>
      </c>
      <c r="G47">
        <v>0.52600000000000002</v>
      </c>
      <c r="H47" t="s">
        <v>16</v>
      </c>
      <c r="I47">
        <f>F47*G47</f>
        <v>76872.033299999996</v>
      </c>
      <c r="J47">
        <v>77.22</v>
      </c>
      <c r="K47">
        <v>91.83</v>
      </c>
      <c r="L47" t="s">
        <v>167</v>
      </c>
      <c r="M47" t="s">
        <v>166</v>
      </c>
    </row>
    <row r="48" spans="1:13" x14ac:dyDescent="0.3">
      <c r="A48" t="s">
        <v>53</v>
      </c>
      <c r="B48" t="s">
        <v>55</v>
      </c>
      <c r="C48" t="str">
        <f t="shared" si="0"/>
        <v>Rolling Mill - Wood Chips</v>
      </c>
      <c r="D48" t="s">
        <v>13</v>
      </c>
      <c r="E48" t="s">
        <v>201</v>
      </c>
      <c r="F48">
        <v>50876.94</v>
      </c>
      <c r="G48">
        <v>0.57199999999999995</v>
      </c>
      <c r="H48" t="s">
        <v>16</v>
      </c>
      <c r="I48">
        <f>F48*G48</f>
        <v>29101.609679999998</v>
      </c>
      <c r="J48">
        <v>87.26</v>
      </c>
      <c r="K48">
        <v>93.02</v>
      </c>
      <c r="L48" t="s">
        <v>167</v>
      </c>
      <c r="M48" t="s">
        <v>166</v>
      </c>
    </row>
    <row r="49" spans="1:13" x14ac:dyDescent="0.3">
      <c r="A49" t="s">
        <v>53</v>
      </c>
      <c r="B49" t="s">
        <v>56</v>
      </c>
      <c r="C49" t="str">
        <f t="shared" si="0"/>
        <v>Rolling Mill - Firewood</v>
      </c>
      <c r="D49" t="s">
        <v>13</v>
      </c>
      <c r="E49" t="s">
        <v>200</v>
      </c>
      <c r="F49">
        <v>8313.17</v>
      </c>
      <c r="G49">
        <v>2.1560000000000001</v>
      </c>
      <c r="H49" t="s">
        <v>27</v>
      </c>
      <c r="I49">
        <f>F49*G49</f>
        <v>17923.194520000001</v>
      </c>
      <c r="J49">
        <v>87.26</v>
      </c>
      <c r="K49">
        <v>94.6</v>
      </c>
      <c r="L49" t="s">
        <v>167</v>
      </c>
      <c r="M49" t="s">
        <v>166</v>
      </c>
    </row>
    <row r="50" spans="1:13" x14ac:dyDescent="0.3">
      <c r="A50" t="s">
        <v>53</v>
      </c>
      <c r="B50" t="s">
        <v>58</v>
      </c>
      <c r="C50" t="str">
        <f t="shared" si="0"/>
        <v>Rolling Mill - Steel Scrap</v>
      </c>
      <c r="D50" t="s">
        <v>13</v>
      </c>
      <c r="E50" t="s">
        <v>201</v>
      </c>
      <c r="F50">
        <v>674991.28</v>
      </c>
      <c r="G50">
        <v>2.9689999999999999</v>
      </c>
      <c r="H50" t="s">
        <v>16</v>
      </c>
      <c r="I50">
        <f>F50*G50</f>
        <v>2004049.11032</v>
      </c>
      <c r="J50">
        <v>91.5</v>
      </c>
      <c r="K50">
        <v>90.4</v>
      </c>
      <c r="L50" t="s">
        <v>167</v>
      </c>
      <c r="M50" t="s">
        <v>166</v>
      </c>
    </row>
    <row r="51" spans="1:13" x14ac:dyDescent="0.3">
      <c r="A51" t="s">
        <v>53</v>
      </c>
      <c r="B51" t="s">
        <v>54</v>
      </c>
      <c r="C51" t="str">
        <f t="shared" si="0"/>
        <v>Rolling Mill - Plastic Waste Fuel</v>
      </c>
      <c r="D51" t="s">
        <v>13</v>
      </c>
      <c r="E51" t="s">
        <v>201</v>
      </c>
      <c r="F51">
        <v>180490.31</v>
      </c>
      <c r="G51">
        <v>3.0390000000000001</v>
      </c>
      <c r="H51" t="s">
        <v>16</v>
      </c>
      <c r="I51">
        <f>F51*G51</f>
        <v>548510.05209000001</v>
      </c>
      <c r="J51">
        <v>87.78</v>
      </c>
      <c r="K51">
        <v>90.06</v>
      </c>
      <c r="L51" t="s">
        <v>167</v>
      </c>
      <c r="M51" t="s">
        <v>166</v>
      </c>
    </row>
    <row r="52" spans="1:13" x14ac:dyDescent="0.3">
      <c r="A52" t="s">
        <v>40</v>
      </c>
      <c r="B52" t="s">
        <v>49</v>
      </c>
      <c r="C52" t="str">
        <f t="shared" si="0"/>
        <v>SMS - Nitrogen</v>
      </c>
      <c r="D52" t="s">
        <v>83</v>
      </c>
      <c r="E52" t="s">
        <v>201</v>
      </c>
      <c r="F52">
        <v>5180287.55</v>
      </c>
      <c r="G52">
        <v>0.35399999999999998</v>
      </c>
      <c r="H52" t="s">
        <v>16</v>
      </c>
      <c r="I52">
        <f>F52*G52</f>
        <v>1833821.7926999999</v>
      </c>
      <c r="J52">
        <v>87.01</v>
      </c>
      <c r="K52">
        <v>85.45</v>
      </c>
      <c r="L52" t="s">
        <v>167</v>
      </c>
      <c r="M52" t="s">
        <v>166</v>
      </c>
    </row>
    <row r="53" spans="1:13" x14ac:dyDescent="0.3">
      <c r="A53" t="s">
        <v>40</v>
      </c>
      <c r="B53" t="s">
        <v>44</v>
      </c>
      <c r="C53" t="str">
        <f t="shared" si="0"/>
        <v>SMS - Ethylene</v>
      </c>
      <c r="D53" t="s">
        <v>13</v>
      </c>
      <c r="E53" t="s">
        <v>200</v>
      </c>
      <c r="F53">
        <v>177870.81</v>
      </c>
      <c r="G53">
        <v>1.2889999999999999</v>
      </c>
      <c r="H53" t="s">
        <v>16</v>
      </c>
      <c r="I53">
        <f>F53*G53</f>
        <v>229275.47408999997</v>
      </c>
      <c r="J53">
        <v>78.13</v>
      </c>
      <c r="K53">
        <v>86.53</v>
      </c>
      <c r="L53" t="s">
        <v>167</v>
      </c>
      <c r="M53" t="s">
        <v>166</v>
      </c>
    </row>
    <row r="54" spans="1:13" x14ac:dyDescent="0.3">
      <c r="A54" t="s">
        <v>40</v>
      </c>
      <c r="B54" t="s">
        <v>42</v>
      </c>
      <c r="C54" t="str">
        <f t="shared" si="0"/>
        <v>SMS - Hydraulic Oil</v>
      </c>
      <c r="D54" t="s">
        <v>22</v>
      </c>
      <c r="E54" t="s">
        <v>201</v>
      </c>
      <c r="F54">
        <v>2057.0300000000002</v>
      </c>
      <c r="G54">
        <v>1.512</v>
      </c>
      <c r="H54" t="s">
        <v>14</v>
      </c>
      <c r="I54">
        <f>F54*G54</f>
        <v>3110.2293600000003</v>
      </c>
      <c r="J54">
        <v>78.7</v>
      </c>
      <c r="K54">
        <v>91.22</v>
      </c>
      <c r="L54" t="s">
        <v>167</v>
      </c>
      <c r="M54" t="s">
        <v>166</v>
      </c>
    </row>
    <row r="55" spans="1:13" x14ac:dyDescent="0.3">
      <c r="A55" t="s">
        <v>40</v>
      </c>
      <c r="B55" t="s">
        <v>45</v>
      </c>
      <c r="C55" t="str">
        <f t="shared" si="0"/>
        <v>SMS - Methane</v>
      </c>
      <c r="D55" t="s">
        <v>83</v>
      </c>
      <c r="E55" t="s">
        <v>201</v>
      </c>
      <c r="F55">
        <v>77022192.939999998</v>
      </c>
      <c r="G55">
        <v>1.528</v>
      </c>
      <c r="H55" t="s">
        <v>27</v>
      </c>
      <c r="I55">
        <f>F55*G55</f>
        <v>117689910.81231999</v>
      </c>
      <c r="J55">
        <v>89.37</v>
      </c>
      <c r="K55">
        <v>85.78</v>
      </c>
      <c r="L55" t="s">
        <v>167</v>
      </c>
      <c r="M55" t="s">
        <v>166</v>
      </c>
    </row>
    <row r="56" spans="1:13" x14ac:dyDescent="0.3">
      <c r="A56" t="s">
        <v>40</v>
      </c>
      <c r="B56" t="s">
        <v>41</v>
      </c>
      <c r="C56" t="str">
        <f t="shared" si="0"/>
        <v>SMS - Lubricating Oil</v>
      </c>
      <c r="D56" t="s">
        <v>22</v>
      </c>
      <c r="E56" t="s">
        <v>201</v>
      </c>
      <c r="F56">
        <v>1860.97</v>
      </c>
      <c r="G56">
        <v>2.2839999999999998</v>
      </c>
      <c r="H56" t="s">
        <v>14</v>
      </c>
      <c r="I56">
        <f>F56*G56</f>
        <v>4250.4554799999996</v>
      </c>
      <c r="J56" s="4">
        <v>85.2353944252432</v>
      </c>
      <c r="K56">
        <v>90.92</v>
      </c>
      <c r="L56" t="s">
        <v>167</v>
      </c>
      <c r="M56" t="s">
        <v>166</v>
      </c>
    </row>
    <row r="57" spans="1:13" x14ac:dyDescent="0.3">
      <c r="A57" t="s">
        <v>40</v>
      </c>
      <c r="B57" t="s">
        <v>48</v>
      </c>
      <c r="C57" t="str">
        <f t="shared" si="0"/>
        <v>SMS - Argon</v>
      </c>
      <c r="D57" t="s">
        <v>83</v>
      </c>
      <c r="E57" t="s">
        <v>201</v>
      </c>
      <c r="F57">
        <v>55186949.789999999</v>
      </c>
      <c r="G57">
        <v>2.4649999999999999</v>
      </c>
      <c r="H57" t="s">
        <v>27</v>
      </c>
      <c r="I57">
        <f>F57*G57</f>
        <v>136035831.23234999</v>
      </c>
      <c r="J57">
        <v>78.400000000000006</v>
      </c>
      <c r="K57">
        <v>85.11</v>
      </c>
      <c r="L57" t="s">
        <v>167</v>
      </c>
      <c r="M57" t="s">
        <v>166</v>
      </c>
    </row>
    <row r="58" spans="1:13" x14ac:dyDescent="0.3">
      <c r="A58" t="s">
        <v>40</v>
      </c>
      <c r="B58" t="s">
        <v>51</v>
      </c>
      <c r="C58" t="str">
        <f t="shared" si="0"/>
        <v>SMS - Propane</v>
      </c>
      <c r="D58" t="s">
        <v>13</v>
      </c>
      <c r="E58" t="s">
        <v>201</v>
      </c>
      <c r="F58">
        <v>992279.59</v>
      </c>
      <c r="G58">
        <v>2.5009999999999999</v>
      </c>
      <c r="H58" t="s">
        <v>27</v>
      </c>
      <c r="I58">
        <f>F58*G58</f>
        <v>2481691.25459</v>
      </c>
      <c r="J58">
        <v>92.86</v>
      </c>
      <c r="K58">
        <v>93.16</v>
      </c>
      <c r="L58" t="s">
        <v>167</v>
      </c>
      <c r="M58" t="s">
        <v>166</v>
      </c>
    </row>
    <row r="59" spans="1:13" x14ac:dyDescent="0.3">
      <c r="A59" t="s">
        <v>40</v>
      </c>
      <c r="B59" t="s">
        <v>47</v>
      </c>
      <c r="C59" t="str">
        <f t="shared" si="0"/>
        <v>SMS - Oxygen</v>
      </c>
      <c r="D59" t="s">
        <v>83</v>
      </c>
      <c r="E59" t="s">
        <v>201</v>
      </c>
      <c r="F59">
        <v>37489694.359999999</v>
      </c>
      <c r="G59">
        <v>2.8220000000000001</v>
      </c>
      <c r="H59" t="s">
        <v>27</v>
      </c>
      <c r="I59">
        <f>F59*G59</f>
        <v>105795917.48392001</v>
      </c>
      <c r="J59">
        <v>82.48</v>
      </c>
      <c r="K59">
        <v>94.88</v>
      </c>
      <c r="L59" t="s">
        <v>167</v>
      </c>
      <c r="M59" t="s">
        <v>166</v>
      </c>
    </row>
    <row r="60" spans="1:13" x14ac:dyDescent="0.3">
      <c r="A60" t="s">
        <v>40</v>
      </c>
      <c r="B60" t="s">
        <v>46</v>
      </c>
      <c r="C60" t="str">
        <f t="shared" si="0"/>
        <v>SMS - Acetylene</v>
      </c>
      <c r="D60" t="s">
        <v>83</v>
      </c>
      <c r="E60" t="s">
        <v>201</v>
      </c>
      <c r="F60">
        <v>3999609.44</v>
      </c>
      <c r="G60">
        <v>3.1219999999999999</v>
      </c>
      <c r="H60" t="s">
        <v>16</v>
      </c>
      <c r="I60">
        <f>F60*G60</f>
        <v>12486780.67168</v>
      </c>
      <c r="J60">
        <v>79.92</v>
      </c>
      <c r="K60">
        <v>88.17</v>
      </c>
      <c r="L60" t="s">
        <v>167</v>
      </c>
      <c r="M60" t="s">
        <v>166</v>
      </c>
    </row>
    <row r="61" spans="1:13" x14ac:dyDescent="0.3">
      <c r="A61" t="s">
        <v>40</v>
      </c>
      <c r="B61" t="s">
        <v>43</v>
      </c>
      <c r="C61" t="str">
        <f t="shared" si="0"/>
        <v>SMS - Transformer Oil</v>
      </c>
      <c r="D61" t="s">
        <v>22</v>
      </c>
      <c r="E61" t="s">
        <v>200</v>
      </c>
      <c r="F61">
        <v>4885.68</v>
      </c>
      <c r="G61">
        <v>3.1379999999999999</v>
      </c>
      <c r="H61" t="s">
        <v>16</v>
      </c>
      <c r="I61">
        <f>F61*G61</f>
        <v>15331.26384</v>
      </c>
      <c r="J61">
        <v>78.7</v>
      </c>
      <c r="K61">
        <v>92.43</v>
      </c>
      <c r="L61" t="s">
        <v>167</v>
      </c>
      <c r="M61" t="s">
        <v>166</v>
      </c>
    </row>
    <row r="62" spans="1:13" x14ac:dyDescent="0.3">
      <c r="A62" t="s">
        <v>40</v>
      </c>
      <c r="B62" t="s">
        <v>50</v>
      </c>
      <c r="C62" t="str">
        <f t="shared" si="0"/>
        <v>SMS - Ammonia</v>
      </c>
      <c r="D62" t="s">
        <v>13</v>
      </c>
      <c r="E62" t="s">
        <v>201</v>
      </c>
      <c r="F62">
        <v>776141.02</v>
      </c>
      <c r="G62">
        <v>3.2189999999999999</v>
      </c>
      <c r="H62" t="s">
        <v>27</v>
      </c>
      <c r="I62">
        <f>F62*G62</f>
        <v>2498397.9433800001</v>
      </c>
      <c r="J62">
        <v>92.74</v>
      </c>
      <c r="K62">
        <v>91.69</v>
      </c>
      <c r="L62" t="s">
        <v>167</v>
      </c>
      <c r="M62" t="s">
        <v>166</v>
      </c>
    </row>
    <row r="63" spans="1:13" x14ac:dyDescent="0.3">
      <c r="A63" t="s">
        <v>40</v>
      </c>
      <c r="B63" t="s">
        <v>52</v>
      </c>
      <c r="C63" t="str">
        <f t="shared" si="0"/>
        <v>SMS - Biomass Briquettes</v>
      </c>
      <c r="D63" t="s">
        <v>13</v>
      </c>
      <c r="E63" t="s">
        <v>201</v>
      </c>
      <c r="F63">
        <v>880972</v>
      </c>
      <c r="G63">
        <v>3.496</v>
      </c>
      <c r="H63" t="s">
        <v>14</v>
      </c>
      <c r="I63">
        <f>F63*G63</f>
        <v>3079878.1120000002</v>
      </c>
      <c r="J63">
        <v>77.22</v>
      </c>
      <c r="K63">
        <v>86.71</v>
      </c>
      <c r="L63" t="s">
        <v>167</v>
      </c>
      <c r="M63" t="s">
        <v>166</v>
      </c>
    </row>
    <row r="64" spans="1:13" x14ac:dyDescent="0.3">
      <c r="A64" t="s">
        <v>59</v>
      </c>
      <c r="B64" t="s">
        <v>60</v>
      </c>
      <c r="C64" t="str">
        <f t="shared" si="0"/>
        <v>Wire drawing - Recycled Oil</v>
      </c>
      <c r="D64" t="s">
        <v>22</v>
      </c>
      <c r="E64" t="s">
        <v>201</v>
      </c>
      <c r="F64">
        <v>9853.68</v>
      </c>
      <c r="G64">
        <v>2.8260000000000001</v>
      </c>
      <c r="H64" t="s">
        <v>16</v>
      </c>
      <c r="I64">
        <f>F64*G64</f>
        <v>27846.499680000001</v>
      </c>
      <c r="J64">
        <v>78.7</v>
      </c>
      <c r="K64">
        <v>89.52</v>
      </c>
      <c r="L64" t="s">
        <v>167</v>
      </c>
      <c r="M64" t="s">
        <v>166</v>
      </c>
    </row>
    <row r="65" spans="3:9" x14ac:dyDescent="0.3">
      <c r="C65" t="str">
        <f t="shared" si="0"/>
        <v/>
      </c>
      <c r="I65">
        <f t="shared" ref="I65:I66" si="1">F65*G65</f>
        <v>0</v>
      </c>
    </row>
    <row r="66" spans="3:9" x14ac:dyDescent="0.3">
      <c r="C66" t="str">
        <f t="shared" ref="C66" si="2">_xlfn.TEXTJOIN(" - ", TRUE, A66, B66)</f>
        <v/>
      </c>
      <c r="I66">
        <f t="shared" si="1"/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DF6A-7A14-4064-BBD2-93132E09F5D4}">
  <dimension ref="A1:R9"/>
  <sheetViews>
    <sheetView zoomScale="65" zoomScaleNormal="66" workbookViewId="0">
      <selection activeCell="L1" sqref="L1"/>
    </sheetView>
  </sheetViews>
  <sheetFormatPr defaultRowHeight="14.4" x14ac:dyDescent="0.3"/>
  <cols>
    <col min="1" max="1" width="17.21875" customWidth="1"/>
    <col min="2" max="2" width="19.5546875" customWidth="1"/>
    <col min="3" max="3" width="19.109375" bestFit="1" customWidth="1"/>
    <col min="4" max="4" width="15.6640625" customWidth="1"/>
    <col min="5" max="5" width="17.77734375" customWidth="1"/>
    <col min="6" max="6" width="25.6640625" customWidth="1"/>
    <col min="7" max="7" width="23.33203125" customWidth="1"/>
    <col min="8" max="8" width="20.33203125" customWidth="1"/>
    <col min="9" max="9" width="15.88671875" customWidth="1"/>
    <col min="10" max="10" width="14.77734375" customWidth="1"/>
    <col min="11" max="11" width="12.77734375" bestFit="1" customWidth="1"/>
    <col min="12" max="12" width="21.44140625" customWidth="1"/>
    <col min="13" max="13" width="10.6640625" bestFit="1" customWidth="1"/>
    <col min="14" max="14" width="10.77734375" bestFit="1" customWidth="1"/>
    <col min="15" max="16" width="12.44140625" bestFit="1" customWidth="1"/>
    <col min="17" max="17" width="12.77734375" bestFit="1" customWidth="1"/>
  </cols>
  <sheetData>
    <row r="1" spans="1:18" ht="43.2" x14ac:dyDescent="0.3">
      <c r="A1" s="5" t="s">
        <v>86</v>
      </c>
      <c r="B1" s="5" t="s">
        <v>87</v>
      </c>
      <c r="C1" s="5" t="s">
        <v>88</v>
      </c>
      <c r="D1" s="5" t="s">
        <v>0</v>
      </c>
      <c r="E1" s="5" t="s">
        <v>89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168</v>
      </c>
      <c r="L1" s="5" t="s">
        <v>169</v>
      </c>
      <c r="M1" s="5" t="s">
        <v>170</v>
      </c>
      <c r="N1" s="5" t="s">
        <v>171</v>
      </c>
      <c r="O1" s="5" t="s">
        <v>164</v>
      </c>
      <c r="P1" s="5" t="s">
        <v>172</v>
      </c>
      <c r="Q1" s="5" t="s">
        <v>196</v>
      </c>
      <c r="R1" s="5" t="s">
        <v>202</v>
      </c>
    </row>
    <row r="2" spans="1:18" x14ac:dyDescent="0.3">
      <c r="A2" s="6" t="s">
        <v>109</v>
      </c>
      <c r="B2" t="s">
        <v>96</v>
      </c>
      <c r="C2" t="s">
        <v>110</v>
      </c>
      <c r="D2" t="s">
        <v>114</v>
      </c>
      <c r="E2">
        <v>5000</v>
      </c>
      <c r="F2">
        <v>0.85</v>
      </c>
      <c r="G2">
        <f>F2*E2</f>
        <v>4250</v>
      </c>
      <c r="H2" s="2">
        <v>0.05</v>
      </c>
      <c r="I2" t="s">
        <v>98</v>
      </c>
      <c r="J2" t="s">
        <v>111</v>
      </c>
      <c r="K2" t="s">
        <v>176</v>
      </c>
      <c r="L2" t="s">
        <v>174</v>
      </c>
      <c r="M2">
        <v>73.2</v>
      </c>
      <c r="N2">
        <v>0.98</v>
      </c>
      <c r="O2" t="s">
        <v>166</v>
      </c>
      <c r="P2">
        <v>5.9</v>
      </c>
      <c r="Q2">
        <v>850</v>
      </c>
      <c r="R2" t="s">
        <v>200</v>
      </c>
    </row>
    <row r="3" spans="1:18" x14ac:dyDescent="0.3">
      <c r="A3" s="6" t="s">
        <v>95</v>
      </c>
      <c r="B3" t="s">
        <v>96</v>
      </c>
      <c r="C3" t="s">
        <v>97</v>
      </c>
      <c r="D3" t="s">
        <v>114</v>
      </c>
      <c r="E3">
        <v>58000</v>
      </c>
      <c r="F3">
        <v>0.8</v>
      </c>
      <c r="G3">
        <f>F3*E3</f>
        <v>46400</v>
      </c>
      <c r="H3" s="2">
        <v>0.18</v>
      </c>
      <c r="I3" t="s">
        <v>98</v>
      </c>
      <c r="J3" t="s">
        <v>99</v>
      </c>
      <c r="K3" t="s">
        <v>173</v>
      </c>
      <c r="L3" t="s">
        <v>174</v>
      </c>
      <c r="M3">
        <v>82.5</v>
      </c>
      <c r="N3">
        <v>0.86</v>
      </c>
      <c r="O3" t="s">
        <v>166</v>
      </c>
      <c r="P3">
        <v>6.7</v>
      </c>
      <c r="Q3">
        <v>800</v>
      </c>
      <c r="R3" t="s">
        <v>203</v>
      </c>
    </row>
    <row r="4" spans="1:18" x14ac:dyDescent="0.3">
      <c r="A4" s="6" t="s">
        <v>11</v>
      </c>
      <c r="B4" t="s">
        <v>96</v>
      </c>
      <c r="C4" t="s">
        <v>102</v>
      </c>
      <c r="D4" t="s">
        <v>114</v>
      </c>
      <c r="E4">
        <v>9500</v>
      </c>
      <c r="F4">
        <v>0.6</v>
      </c>
      <c r="G4">
        <f>F4*E4</f>
        <v>5700</v>
      </c>
      <c r="H4" s="2">
        <v>0.38</v>
      </c>
      <c r="I4" t="s">
        <v>98</v>
      </c>
      <c r="J4" t="s">
        <v>103</v>
      </c>
      <c r="K4" t="s">
        <v>173</v>
      </c>
      <c r="L4" t="s">
        <v>174</v>
      </c>
      <c r="M4">
        <v>65</v>
      </c>
      <c r="N4">
        <v>0.94</v>
      </c>
      <c r="O4" t="s">
        <v>166</v>
      </c>
      <c r="P4">
        <v>5.8</v>
      </c>
      <c r="Q4">
        <v>600</v>
      </c>
      <c r="R4" t="s">
        <v>203</v>
      </c>
    </row>
    <row r="5" spans="1:18" x14ac:dyDescent="0.3">
      <c r="A5" s="6" t="s">
        <v>71</v>
      </c>
      <c r="B5" t="s">
        <v>112</v>
      </c>
      <c r="C5" t="s">
        <v>113</v>
      </c>
      <c r="D5" t="s">
        <v>114</v>
      </c>
      <c r="E5">
        <v>8300000</v>
      </c>
      <c r="F5">
        <v>0.71</v>
      </c>
      <c r="G5">
        <f>F5*E5</f>
        <v>5893000</v>
      </c>
      <c r="H5" s="2">
        <v>0.06</v>
      </c>
      <c r="I5" t="s">
        <v>98</v>
      </c>
      <c r="K5" t="s">
        <v>173</v>
      </c>
      <c r="L5" t="s">
        <v>174</v>
      </c>
      <c r="M5">
        <v>63</v>
      </c>
      <c r="N5">
        <v>0.99</v>
      </c>
      <c r="O5" t="s">
        <v>166</v>
      </c>
      <c r="P5">
        <v>5</v>
      </c>
      <c r="Q5">
        <v>710</v>
      </c>
      <c r="R5" t="s">
        <v>201</v>
      </c>
    </row>
    <row r="6" spans="1:18" x14ac:dyDescent="0.3">
      <c r="A6" s="6" t="s">
        <v>53</v>
      </c>
      <c r="B6" t="s">
        <v>96</v>
      </c>
      <c r="C6" t="s">
        <v>100</v>
      </c>
      <c r="D6" t="s">
        <v>114</v>
      </c>
      <c r="E6">
        <v>25000</v>
      </c>
      <c r="F6">
        <v>0.8</v>
      </c>
      <c r="G6">
        <f>F6*E6</f>
        <v>20000</v>
      </c>
      <c r="H6" s="2">
        <v>0.3</v>
      </c>
      <c r="I6" t="s">
        <v>98</v>
      </c>
      <c r="J6" t="s">
        <v>101</v>
      </c>
      <c r="K6" t="s">
        <v>175</v>
      </c>
      <c r="L6" t="s">
        <v>174</v>
      </c>
      <c r="M6">
        <v>90.9</v>
      </c>
      <c r="N6">
        <v>0.96</v>
      </c>
      <c r="O6" t="s">
        <v>166</v>
      </c>
      <c r="P6">
        <v>2.9</v>
      </c>
      <c r="Q6">
        <v>800</v>
      </c>
      <c r="R6" t="s">
        <v>200</v>
      </c>
    </row>
    <row r="7" spans="1:18" x14ac:dyDescent="0.3">
      <c r="A7" s="6" t="s">
        <v>104</v>
      </c>
      <c r="B7" t="s">
        <v>105</v>
      </c>
      <c r="C7" t="s">
        <v>106</v>
      </c>
      <c r="D7" t="s">
        <v>107</v>
      </c>
      <c r="E7">
        <v>15000</v>
      </c>
      <c r="F7">
        <v>0.2</v>
      </c>
      <c r="G7">
        <f>F7*E7</f>
        <v>3000</v>
      </c>
      <c r="H7" s="2">
        <v>0</v>
      </c>
      <c r="I7" t="s">
        <v>98</v>
      </c>
      <c r="J7" t="s">
        <v>108</v>
      </c>
      <c r="K7" t="s">
        <v>176</v>
      </c>
      <c r="L7" t="s">
        <v>174</v>
      </c>
      <c r="M7">
        <v>65.5</v>
      </c>
      <c r="N7">
        <v>0.85</v>
      </c>
      <c r="O7" t="s">
        <v>166</v>
      </c>
      <c r="P7">
        <v>7.9</v>
      </c>
      <c r="Q7">
        <v>200</v>
      </c>
      <c r="R7" t="s">
        <v>200</v>
      </c>
    </row>
    <row r="8" spans="1:18" x14ac:dyDescent="0.3">
      <c r="A8" s="6"/>
      <c r="H8" s="2"/>
    </row>
    <row r="9" spans="1:18" x14ac:dyDescent="0.3">
      <c r="A9" s="7"/>
      <c r="H9" s="2"/>
    </row>
  </sheetData>
  <autoFilter ref="A1:R9" xr:uid="{864EDF6A-7A14-4064-BBD2-93132E09F5D4}"/>
  <sortState xmlns:xlrd2="http://schemas.microsoft.com/office/spreadsheetml/2017/richdata2" ref="A2:R7">
    <sortCondition ref="A3:A7"/>
  </sortState>
  <phoneticPr fontId="3" type="noConversion"/>
  <conditionalFormatting sqref="F1">
    <cfRule type="duplicateValues" dxfId="3" priority="2"/>
  </conditionalFormatting>
  <conditionalFormatting sqref="F1:F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9209-E140-40BA-856D-EA686732707C}">
  <dimension ref="A1:O16"/>
  <sheetViews>
    <sheetView tabSelected="1" zoomScale="53" workbookViewId="0">
      <selection activeCell="C21" sqref="C21"/>
    </sheetView>
  </sheetViews>
  <sheetFormatPr defaultRowHeight="14.4" x14ac:dyDescent="0.3"/>
  <cols>
    <col min="1" max="1" width="8.5546875" customWidth="1"/>
    <col min="2" max="2" width="39" bestFit="1" customWidth="1"/>
    <col min="3" max="3" width="24" bestFit="1" customWidth="1"/>
    <col min="4" max="4" width="15.21875" customWidth="1"/>
    <col min="5" max="5" width="11.77734375" bestFit="1" customWidth="1"/>
    <col min="6" max="6" width="27.77734375" style="4" bestFit="1" customWidth="1"/>
    <col min="7" max="7" width="25.33203125" bestFit="1" customWidth="1"/>
    <col min="8" max="8" width="12.44140625" bestFit="1" customWidth="1"/>
    <col min="9" max="9" width="21.21875" bestFit="1" customWidth="1"/>
    <col min="10" max="10" width="16.88671875" bestFit="1" customWidth="1"/>
    <col min="11" max="11" width="15" bestFit="1" customWidth="1"/>
    <col min="12" max="12" width="27.109375" bestFit="1" customWidth="1"/>
    <col min="13" max="13" width="32.33203125" bestFit="1" customWidth="1"/>
    <col min="14" max="14" width="16.21875" bestFit="1" customWidth="1"/>
    <col min="15" max="15" width="9.33203125" customWidth="1"/>
  </cols>
  <sheetData>
    <row r="1" spans="1:15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s="4" t="s">
        <v>198</v>
      </c>
      <c r="G1" t="s">
        <v>197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172</v>
      </c>
      <c r="O1" t="s">
        <v>202</v>
      </c>
    </row>
    <row r="2" spans="1:15" x14ac:dyDescent="0.3">
      <c r="A2" t="s">
        <v>160</v>
      </c>
      <c r="B2" t="s">
        <v>123</v>
      </c>
      <c r="C2" t="s">
        <v>124</v>
      </c>
      <c r="D2" t="s">
        <v>125</v>
      </c>
      <c r="E2">
        <v>456773.61</v>
      </c>
      <c r="F2" s="4">
        <v>1.8000000000000001E-4</v>
      </c>
      <c r="G2">
        <f>Table4[[#This Row],[Quantity]]*Table4[[#This Row],[Emission Factor (tCO2/unit)]]</f>
        <v>82.2192498</v>
      </c>
      <c r="H2" t="s">
        <v>188</v>
      </c>
      <c r="I2" t="s">
        <v>208</v>
      </c>
      <c r="J2" t="s">
        <v>189</v>
      </c>
      <c r="K2" t="s">
        <v>194</v>
      </c>
      <c r="L2" t="s">
        <v>186</v>
      </c>
      <c r="M2" t="s">
        <v>187</v>
      </c>
      <c r="N2">
        <v>11.8</v>
      </c>
      <c r="O2" t="s">
        <v>207</v>
      </c>
    </row>
    <row r="3" spans="1:15" x14ac:dyDescent="0.3">
      <c r="A3" t="s">
        <v>161</v>
      </c>
      <c r="B3" t="s">
        <v>126</v>
      </c>
      <c r="C3" t="s">
        <v>154</v>
      </c>
      <c r="D3" t="s">
        <v>13</v>
      </c>
      <c r="E3">
        <v>4774.22</v>
      </c>
      <c r="F3" s="4">
        <v>3</v>
      </c>
      <c r="G3">
        <f>Table4[[#This Row],[Quantity]]*Table4[[#This Row],[Emission Factor (tCO2/unit)]]</f>
        <v>14322.66</v>
      </c>
      <c r="H3" t="s">
        <v>183</v>
      </c>
      <c r="J3" t="s">
        <v>191</v>
      </c>
      <c r="K3" t="s">
        <v>192</v>
      </c>
      <c r="L3" t="s">
        <v>186</v>
      </c>
      <c r="M3" t="s">
        <v>187</v>
      </c>
      <c r="N3">
        <v>11</v>
      </c>
      <c r="O3" t="s">
        <v>207</v>
      </c>
    </row>
    <row r="4" spans="1:15" x14ac:dyDescent="0.3">
      <c r="A4" t="s">
        <v>155</v>
      </c>
      <c r="B4" t="s">
        <v>151</v>
      </c>
      <c r="C4" t="s">
        <v>152</v>
      </c>
      <c r="D4" t="s">
        <v>13</v>
      </c>
      <c r="E4">
        <v>324869.24</v>
      </c>
      <c r="F4" s="4">
        <v>0.5</v>
      </c>
      <c r="G4">
        <f>Table4[[#This Row],[Quantity]]*Table4[[#This Row],[Emission Factor (tCO2/unit)]]</f>
        <v>162434.62</v>
      </c>
      <c r="H4" t="s">
        <v>188</v>
      </c>
      <c r="J4" t="s">
        <v>189</v>
      </c>
      <c r="K4" t="s">
        <v>192</v>
      </c>
      <c r="L4" t="s">
        <v>186</v>
      </c>
      <c r="M4" t="s">
        <v>187</v>
      </c>
      <c r="N4">
        <v>11.4</v>
      </c>
      <c r="O4" t="s">
        <v>205</v>
      </c>
    </row>
    <row r="5" spans="1:15" x14ac:dyDescent="0.3">
      <c r="A5" t="s">
        <v>120</v>
      </c>
      <c r="B5" t="s">
        <v>128</v>
      </c>
      <c r="C5" t="s">
        <v>129</v>
      </c>
      <c r="D5" t="s">
        <v>125</v>
      </c>
      <c r="E5">
        <v>1026075.79</v>
      </c>
      <c r="F5" s="4">
        <v>1.2E-4</v>
      </c>
      <c r="G5">
        <f>Table4[[#This Row],[Quantity]]*Table4[[#This Row],[Emission Factor (tCO2/unit)]]</f>
        <v>123.1290948</v>
      </c>
      <c r="H5" t="s">
        <v>183</v>
      </c>
      <c r="J5" t="s">
        <v>189</v>
      </c>
      <c r="K5" t="s">
        <v>185</v>
      </c>
      <c r="L5" t="s">
        <v>186</v>
      </c>
      <c r="M5" t="s">
        <v>187</v>
      </c>
      <c r="N5">
        <v>9.8000000000000007</v>
      </c>
      <c r="O5" t="s">
        <v>204</v>
      </c>
    </row>
    <row r="6" spans="1:15" x14ac:dyDescent="0.3">
      <c r="A6" t="s">
        <v>153</v>
      </c>
      <c r="B6" t="s">
        <v>126</v>
      </c>
      <c r="C6" t="s">
        <v>127</v>
      </c>
      <c r="D6" t="s">
        <v>13</v>
      </c>
      <c r="E6">
        <v>247281.55</v>
      </c>
      <c r="F6" s="4">
        <v>0.25</v>
      </c>
      <c r="G6">
        <f>Table4[[#This Row],[Quantity]]*Table4[[#This Row],[Emission Factor (tCO2/unit)]]</f>
        <v>61820.387499999997</v>
      </c>
      <c r="H6" t="s">
        <v>183</v>
      </c>
      <c r="J6" t="s">
        <v>191</v>
      </c>
      <c r="K6" t="s">
        <v>192</v>
      </c>
      <c r="L6" t="s">
        <v>186</v>
      </c>
      <c r="M6" t="s">
        <v>187</v>
      </c>
      <c r="N6">
        <v>7.4</v>
      </c>
      <c r="O6" t="s">
        <v>205</v>
      </c>
    </row>
    <row r="7" spans="1:15" x14ac:dyDescent="0.3">
      <c r="A7" t="s">
        <v>161</v>
      </c>
      <c r="B7" t="s">
        <v>126</v>
      </c>
      <c r="C7" t="s">
        <v>36</v>
      </c>
      <c r="D7" t="s">
        <v>13</v>
      </c>
      <c r="E7">
        <v>1809.65</v>
      </c>
      <c r="F7" s="4">
        <v>2.1</v>
      </c>
      <c r="G7">
        <f>Table4[[#This Row],[Quantity]]*Table4[[#This Row],[Emission Factor (tCO2/unit)]]</f>
        <v>3800.2650000000003</v>
      </c>
      <c r="H7" t="s">
        <v>183</v>
      </c>
      <c r="J7" t="s">
        <v>191</v>
      </c>
      <c r="K7" t="s">
        <v>192</v>
      </c>
      <c r="L7" t="s">
        <v>186</v>
      </c>
      <c r="M7" t="s">
        <v>187</v>
      </c>
      <c r="N7">
        <v>13.2</v>
      </c>
      <c r="O7" t="s">
        <v>207</v>
      </c>
    </row>
    <row r="8" spans="1:15" x14ac:dyDescent="0.3">
      <c r="A8" t="s">
        <v>161</v>
      </c>
      <c r="B8" t="s">
        <v>138</v>
      </c>
      <c r="C8" t="s">
        <v>139</v>
      </c>
      <c r="D8" t="s">
        <v>140</v>
      </c>
      <c r="E8">
        <v>427979985</v>
      </c>
      <c r="F8" s="4">
        <v>1.9999999999999999E-6</v>
      </c>
      <c r="G8">
        <f>Table4[[#This Row],[Quantity]]*Table4[[#This Row],[Emission Factor (tCO2/unit)]]</f>
        <v>855.95997</v>
      </c>
      <c r="H8" t="s">
        <v>188</v>
      </c>
      <c r="J8" t="s">
        <v>189</v>
      </c>
      <c r="K8" t="s">
        <v>192</v>
      </c>
      <c r="L8" t="s">
        <v>186</v>
      </c>
      <c r="M8" t="s">
        <v>187</v>
      </c>
      <c r="N8">
        <v>14.8</v>
      </c>
      <c r="O8" t="s">
        <v>207</v>
      </c>
    </row>
    <row r="9" spans="1:15" x14ac:dyDescent="0.3">
      <c r="A9" t="s">
        <v>143</v>
      </c>
      <c r="B9" t="s">
        <v>136</v>
      </c>
      <c r="C9" t="s">
        <v>137</v>
      </c>
      <c r="D9" t="s">
        <v>107</v>
      </c>
      <c r="E9">
        <v>805175.32</v>
      </c>
      <c r="F9" s="4">
        <v>0.02</v>
      </c>
      <c r="G9">
        <f>Table4[[#This Row],[Quantity]]*Table4[[#This Row],[Emission Factor (tCO2/unit)]]</f>
        <v>16103.5064</v>
      </c>
      <c r="H9" t="s">
        <v>188</v>
      </c>
      <c r="J9" t="s">
        <v>189</v>
      </c>
      <c r="K9" t="s">
        <v>192</v>
      </c>
      <c r="L9" t="s">
        <v>186</v>
      </c>
      <c r="M9" t="s">
        <v>187</v>
      </c>
      <c r="N9">
        <v>10.6</v>
      </c>
      <c r="O9" t="s">
        <v>204</v>
      </c>
    </row>
    <row r="10" spans="1:15" x14ac:dyDescent="0.3">
      <c r="A10" t="s">
        <v>157</v>
      </c>
      <c r="B10" t="s">
        <v>130</v>
      </c>
      <c r="C10" t="s">
        <v>131</v>
      </c>
      <c r="D10" t="s">
        <v>132</v>
      </c>
      <c r="E10">
        <v>68107629.659999996</v>
      </c>
      <c r="F10" s="4">
        <v>5.0000000000000002E-5</v>
      </c>
      <c r="G10">
        <f>Table4[[#This Row],[Quantity]]*Table4[[#This Row],[Emission Factor (tCO2/unit)]]</f>
        <v>3405.3814830000001</v>
      </c>
      <c r="H10" t="s">
        <v>183</v>
      </c>
      <c r="I10" t="s">
        <v>173</v>
      </c>
      <c r="J10" t="s">
        <v>189</v>
      </c>
      <c r="K10" t="s">
        <v>185</v>
      </c>
      <c r="L10" t="s">
        <v>186</v>
      </c>
      <c r="M10" t="s">
        <v>187</v>
      </c>
      <c r="N10">
        <v>6.8</v>
      </c>
      <c r="O10" t="s">
        <v>206</v>
      </c>
    </row>
    <row r="11" spans="1:15" x14ac:dyDescent="0.3">
      <c r="A11" t="s">
        <v>158</v>
      </c>
      <c r="B11" t="s">
        <v>126</v>
      </c>
      <c r="C11" t="s">
        <v>144</v>
      </c>
      <c r="D11" t="s">
        <v>13</v>
      </c>
      <c r="E11">
        <v>1261472.3999999999</v>
      </c>
      <c r="F11" s="4">
        <v>0.12</v>
      </c>
      <c r="G11">
        <f>Table4[[#This Row],[Quantity]]*Table4[[#This Row],[Emission Factor (tCO2/unit)]]</f>
        <v>151376.68799999999</v>
      </c>
      <c r="H11" t="s">
        <v>183</v>
      </c>
      <c r="J11" t="s">
        <v>191</v>
      </c>
      <c r="K11" t="s">
        <v>195</v>
      </c>
      <c r="L11" t="s">
        <v>186</v>
      </c>
      <c r="M11" t="s">
        <v>187</v>
      </c>
      <c r="N11">
        <v>5.3</v>
      </c>
      <c r="O11" t="s">
        <v>206</v>
      </c>
    </row>
    <row r="12" spans="1:15" x14ac:dyDescent="0.3">
      <c r="A12" t="s">
        <v>159</v>
      </c>
      <c r="B12" t="s">
        <v>148</v>
      </c>
      <c r="C12" t="s">
        <v>149</v>
      </c>
      <c r="D12" t="s">
        <v>150</v>
      </c>
      <c r="E12">
        <v>80856.58</v>
      </c>
      <c r="F12" s="4">
        <v>1</v>
      </c>
      <c r="G12">
        <f>Table4[[#This Row],[Quantity]]*Table4[[#This Row],[Emission Factor (tCO2/unit)]]</f>
        <v>80856.58</v>
      </c>
      <c r="H12" t="s">
        <v>188</v>
      </c>
      <c r="J12" t="s">
        <v>189</v>
      </c>
      <c r="K12" t="s">
        <v>190</v>
      </c>
      <c r="L12" t="s">
        <v>186</v>
      </c>
      <c r="M12" t="s">
        <v>187</v>
      </c>
      <c r="N12">
        <v>5.5</v>
      </c>
      <c r="O12" t="s">
        <v>206</v>
      </c>
    </row>
    <row r="13" spans="1:15" x14ac:dyDescent="0.3">
      <c r="A13" t="s">
        <v>156</v>
      </c>
      <c r="B13" t="s">
        <v>141</v>
      </c>
      <c r="C13" t="s">
        <v>142</v>
      </c>
      <c r="D13" t="s">
        <v>132</v>
      </c>
      <c r="E13">
        <v>67957378.469999999</v>
      </c>
      <c r="F13" s="4">
        <v>6.0000000000000002E-5</v>
      </c>
      <c r="G13">
        <f>Table4[[#This Row],[Quantity]]*Table4[[#This Row],[Emission Factor (tCO2/unit)]]</f>
        <v>4077.4427082000002</v>
      </c>
      <c r="H13" t="s">
        <v>188</v>
      </c>
      <c r="I13" t="s">
        <v>193</v>
      </c>
      <c r="J13" t="s">
        <v>189</v>
      </c>
      <c r="K13" t="s">
        <v>195</v>
      </c>
      <c r="L13" t="s">
        <v>186</v>
      </c>
      <c r="M13" t="s">
        <v>187</v>
      </c>
      <c r="N13">
        <v>9</v>
      </c>
      <c r="O13" t="s">
        <v>205</v>
      </c>
    </row>
    <row r="14" spans="1:15" x14ac:dyDescent="0.3">
      <c r="A14" t="s">
        <v>158</v>
      </c>
      <c r="B14" t="s">
        <v>145</v>
      </c>
      <c r="C14" t="s">
        <v>146</v>
      </c>
      <c r="D14" t="s">
        <v>13</v>
      </c>
      <c r="E14">
        <v>857463.53</v>
      </c>
      <c r="F14" s="4">
        <v>0.02</v>
      </c>
      <c r="G14">
        <f>Table4[[#This Row],[Quantity]]*Table4[[#This Row],[Emission Factor (tCO2/unit)]]</f>
        <v>17149.2706</v>
      </c>
      <c r="H14" t="s">
        <v>188</v>
      </c>
      <c r="J14" t="s">
        <v>189</v>
      </c>
      <c r="K14" t="s">
        <v>194</v>
      </c>
      <c r="L14" t="s">
        <v>186</v>
      </c>
      <c r="M14" t="s">
        <v>187</v>
      </c>
      <c r="N14">
        <v>12.6</v>
      </c>
      <c r="O14" t="s">
        <v>206</v>
      </c>
    </row>
    <row r="15" spans="1:15" x14ac:dyDescent="0.3">
      <c r="A15" t="s">
        <v>143</v>
      </c>
      <c r="B15" t="s">
        <v>121</v>
      </c>
      <c r="C15" t="s">
        <v>122</v>
      </c>
      <c r="D15" t="s">
        <v>13</v>
      </c>
      <c r="E15">
        <v>17813.77</v>
      </c>
      <c r="F15" s="4">
        <v>0.1</v>
      </c>
      <c r="G15">
        <f>Table4[[#This Row],[Quantity]]*Table4[[#This Row],[Emission Factor (tCO2/unit)]]</f>
        <v>1781.3770000000002</v>
      </c>
      <c r="H15" t="s">
        <v>183</v>
      </c>
      <c r="J15" t="s">
        <v>184</v>
      </c>
      <c r="K15" t="s">
        <v>185</v>
      </c>
      <c r="L15" t="s">
        <v>186</v>
      </c>
      <c r="M15" t="s">
        <v>187</v>
      </c>
      <c r="N15">
        <v>11.1</v>
      </c>
      <c r="O15" t="s">
        <v>204</v>
      </c>
    </row>
    <row r="16" spans="1:15" x14ac:dyDescent="0.3">
      <c r="A16" t="s">
        <v>147</v>
      </c>
      <c r="B16" t="s">
        <v>133</v>
      </c>
      <c r="C16" t="s">
        <v>134</v>
      </c>
      <c r="D16" t="s">
        <v>135</v>
      </c>
      <c r="E16">
        <v>166297.45000000001</v>
      </c>
      <c r="F16" s="4">
        <v>0.8</v>
      </c>
      <c r="G16">
        <f>Table4[[#This Row],[Quantity]]*Table4[[#This Row],[Emission Factor (tCO2/unit)]]</f>
        <v>133037.96000000002</v>
      </c>
      <c r="H16" t="s">
        <v>188</v>
      </c>
      <c r="J16" t="s">
        <v>189</v>
      </c>
      <c r="K16" t="s">
        <v>195</v>
      </c>
      <c r="L16" t="s">
        <v>186</v>
      </c>
      <c r="M16" t="s">
        <v>187</v>
      </c>
      <c r="N16">
        <v>10.6</v>
      </c>
      <c r="O16" t="s">
        <v>204</v>
      </c>
    </row>
  </sheetData>
  <conditionalFormatting sqref="E2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scope1</vt:lpstr>
      <vt:lpstr>scope2</vt:lpstr>
      <vt:lpstr>scope3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 Parial</dc:creator>
  <cp:lastModifiedBy>Rashmi dongre</cp:lastModifiedBy>
  <dcterms:created xsi:type="dcterms:W3CDTF">2015-06-05T18:17:20Z</dcterms:created>
  <dcterms:modified xsi:type="dcterms:W3CDTF">2025-09-08T10:06:15Z</dcterms:modified>
</cp:coreProperties>
</file>