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abeysinghe/Documents/PycharmProjects/GO_automatic_patterns/Evaluation/2021-12-15/completed/"/>
    </mc:Choice>
  </mc:AlternateContent>
  <xr:revisionPtr revIDLastSave="0" documentId="13_ncr:1_{D5986077-14C0-BC46-A3B9-964FE8645BF3}" xr6:coauthVersionLast="47" xr6:coauthVersionMax="47" xr10:uidLastSave="{00000000-0000-0000-0000-000000000000}"/>
  <bookViews>
    <workbookView xWindow="-38100" yWindow="460" windowWidth="35840" windowHeight="19980" xr2:uid="{00000000-000D-0000-FFFF-FFFF00000000}"/>
  </bookViews>
  <sheets>
    <sheet name="evaluation_sample_811_linksAd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PGvHN/hsOfJ1nHFnbW4d1AWjrXg=="/>
    </ext>
  </extLst>
</workbook>
</file>

<file path=xl/calcChain.xml><?xml version="1.0" encoding="utf-8"?>
<calcChain xmlns="http://schemas.openxmlformats.org/spreadsheetml/2006/main">
  <c r="I47" i="1" l="1"/>
  <c r="G47" i="1"/>
  <c r="D47" i="1"/>
  <c r="B47" i="1"/>
  <c r="I46" i="1"/>
  <c r="G46" i="1"/>
  <c r="D46" i="1"/>
  <c r="B46" i="1"/>
  <c r="I45" i="1"/>
  <c r="G45" i="1"/>
  <c r="D45" i="1"/>
  <c r="B45" i="1"/>
  <c r="I44" i="1"/>
  <c r="G44" i="1"/>
  <c r="D44" i="1"/>
  <c r="B44" i="1"/>
  <c r="I43" i="1"/>
  <c r="G43" i="1"/>
  <c r="D43" i="1"/>
  <c r="B43" i="1"/>
  <c r="I42" i="1"/>
  <c r="G42" i="1"/>
  <c r="D42" i="1"/>
  <c r="B42" i="1"/>
  <c r="I41" i="1"/>
  <c r="G41" i="1"/>
  <c r="D41" i="1"/>
  <c r="B41" i="1"/>
  <c r="I40" i="1"/>
  <c r="G40" i="1"/>
  <c r="D40" i="1"/>
  <c r="B40" i="1"/>
  <c r="I39" i="1"/>
  <c r="G39" i="1"/>
  <c r="D39" i="1"/>
  <c r="B39" i="1"/>
  <c r="I38" i="1"/>
  <c r="G38" i="1"/>
  <c r="D38" i="1"/>
  <c r="B38" i="1"/>
  <c r="I37" i="1"/>
  <c r="G37" i="1"/>
  <c r="D37" i="1"/>
  <c r="B37" i="1"/>
  <c r="I36" i="1"/>
  <c r="G36" i="1"/>
  <c r="D36" i="1"/>
  <c r="B36" i="1"/>
  <c r="I35" i="1"/>
  <c r="G35" i="1"/>
  <c r="D35" i="1"/>
  <c r="B35" i="1"/>
  <c r="I34" i="1"/>
  <c r="G34" i="1"/>
  <c r="D34" i="1"/>
  <c r="B34" i="1"/>
  <c r="I33" i="1"/>
  <c r="G33" i="1"/>
  <c r="D33" i="1"/>
  <c r="B33" i="1"/>
  <c r="I32" i="1"/>
  <c r="G32" i="1"/>
  <c r="D32" i="1"/>
  <c r="B32" i="1"/>
  <c r="I31" i="1"/>
  <c r="G31" i="1"/>
  <c r="D31" i="1"/>
  <c r="B31" i="1"/>
  <c r="I30" i="1"/>
  <c r="G30" i="1"/>
  <c r="D30" i="1"/>
  <c r="B30" i="1"/>
  <c r="I29" i="1"/>
  <c r="G29" i="1"/>
  <c r="D29" i="1"/>
  <c r="B29" i="1"/>
  <c r="I28" i="1"/>
  <c r="G28" i="1"/>
  <c r="D28" i="1"/>
  <c r="B28" i="1"/>
  <c r="I27" i="1"/>
  <c r="G27" i="1"/>
  <c r="D27" i="1"/>
  <c r="B27" i="1"/>
  <c r="I26" i="1"/>
  <c r="G26" i="1"/>
  <c r="D26" i="1"/>
  <c r="B26" i="1"/>
  <c r="I25" i="1"/>
  <c r="G25" i="1"/>
  <c r="D25" i="1"/>
  <c r="B25" i="1"/>
  <c r="I24" i="1"/>
  <c r="G24" i="1"/>
  <c r="D24" i="1"/>
  <c r="B24" i="1"/>
  <c r="I23" i="1"/>
  <c r="G23" i="1"/>
  <c r="D23" i="1"/>
  <c r="B23" i="1"/>
  <c r="I22" i="1"/>
  <c r="G22" i="1"/>
  <c r="D22" i="1"/>
  <c r="B22" i="1"/>
  <c r="I21" i="1"/>
  <c r="G21" i="1"/>
  <c r="D21" i="1"/>
  <c r="B21" i="1"/>
  <c r="I20" i="1"/>
  <c r="G20" i="1"/>
  <c r="D20" i="1"/>
  <c r="B20" i="1"/>
  <c r="I19" i="1"/>
  <c r="G19" i="1"/>
  <c r="D19" i="1"/>
  <c r="B19" i="1"/>
  <c r="I18" i="1"/>
  <c r="G18" i="1"/>
  <c r="D18" i="1"/>
  <c r="B18" i="1"/>
  <c r="I17" i="1"/>
  <c r="G17" i="1"/>
  <c r="D17" i="1"/>
  <c r="B17" i="1"/>
  <c r="I16" i="1"/>
  <c r="G16" i="1"/>
  <c r="D16" i="1"/>
  <c r="B16" i="1"/>
  <c r="I15" i="1"/>
  <c r="G15" i="1"/>
  <c r="D15" i="1"/>
  <c r="B15" i="1"/>
  <c r="I14" i="1"/>
  <c r="G14" i="1"/>
  <c r="D14" i="1"/>
  <c r="B14" i="1"/>
  <c r="I13" i="1"/>
  <c r="G13" i="1"/>
  <c r="D13" i="1"/>
  <c r="B13" i="1"/>
  <c r="I12" i="1"/>
  <c r="G12" i="1"/>
  <c r="D12" i="1"/>
  <c r="B12" i="1"/>
  <c r="I11" i="1"/>
  <c r="G11" i="1"/>
  <c r="D11" i="1"/>
  <c r="B11" i="1"/>
  <c r="I10" i="1"/>
  <c r="G10" i="1"/>
  <c r="D10" i="1"/>
  <c r="B10" i="1"/>
  <c r="I9" i="1"/>
  <c r="G9" i="1"/>
  <c r="D9" i="1"/>
  <c r="B9" i="1"/>
  <c r="I8" i="1"/>
  <c r="G8" i="1"/>
  <c r="D8" i="1"/>
  <c r="B8" i="1"/>
  <c r="I7" i="1"/>
  <c r="G7" i="1"/>
  <c r="D7" i="1"/>
  <c r="B7" i="1"/>
  <c r="I6" i="1"/>
  <c r="G6" i="1"/>
  <c r="D6" i="1"/>
  <c r="B6" i="1"/>
  <c r="I5" i="1"/>
  <c r="G5" i="1"/>
  <c r="D5" i="1"/>
  <c r="B5" i="1"/>
  <c r="I4" i="1"/>
  <c r="G4" i="1"/>
  <c r="D4" i="1"/>
  <c r="B4" i="1"/>
  <c r="I3" i="1"/>
  <c r="G3" i="1"/>
  <c r="D3" i="1"/>
  <c r="B3" i="1"/>
</calcChain>
</file>

<file path=xl/sharedStrings.xml><?xml version="1.0" encoding="utf-8"?>
<sst xmlns="http://schemas.openxmlformats.org/spreadsheetml/2006/main" count="283" uniqueCount="58">
  <si>
    <t>Sample #</t>
  </si>
  <si>
    <t>is_a</t>
  </si>
  <si>
    <t>part_of</t>
  </si>
  <si>
    <t>regulates</t>
  </si>
  <si>
    <t>Disagree</t>
  </si>
  <si>
    <t>Hpyoclourous doesnt contain a carbon. so it is not an organic acid.</t>
  </si>
  <si>
    <t>It should be a part of relation.</t>
  </si>
  <si>
    <t>(-)-secoisolariciresinol is a primary metabolite</t>
  </si>
  <si>
    <t>No clear relations.</t>
  </si>
  <si>
    <t>hypoclourous acid is not an organic acid.</t>
  </si>
  <si>
    <t>Formation of translation preinitiation complex is a part of translational initiation.</t>
  </si>
  <si>
    <t>Should be a part of relation.</t>
  </si>
  <si>
    <t>Glycosinolate is not an acid.</t>
  </si>
  <si>
    <t>secoisolariciresinol is a primary metabolite</t>
  </si>
  <si>
    <t xml:space="preserve">Should be a part of and reverse relation. oxidative phosphorylation involves cation transmembrane transport. </t>
  </si>
  <si>
    <t>polyphospahate is not an organic acid</t>
  </si>
  <si>
    <t>relation should be a part of</t>
  </si>
  <si>
    <t>growth hormone is not a signaling receptor</t>
  </si>
  <si>
    <t xml:space="preserve"> glycogen is not a small molecule. </t>
  </si>
  <si>
    <t>olivary nucleus is not a organ</t>
  </si>
  <si>
    <t>Couldnt find any information confirming calcidiol is a hormone</t>
  </si>
  <si>
    <t>These are the same thing</t>
  </si>
  <si>
    <t>Prosthetic groups are non-protein components.</t>
  </si>
  <si>
    <t>Mitotic sister chromatid segregation is a part of mitotic metaphase/anaphase transition.</t>
  </si>
  <si>
    <t xml:space="preserve">Should be a part of relation. </t>
  </si>
  <si>
    <t>Telomere is not an organelle.</t>
  </si>
  <si>
    <t>Should be a part of relation. This relation was added and deleted recently.</t>
  </si>
  <si>
    <t>Chromatin and chromosome are two different forms for a complex. Not IS_A relation.</t>
  </si>
  <si>
    <t>Chromatin and chromosome are two different formations for a complex. Not IS_A relation.</t>
  </si>
  <si>
    <t>No catechol found in rhizobactin 1021.</t>
  </si>
  <si>
    <t>The purine compounds cannot be classed as true pigments.</t>
  </si>
  <si>
    <t>Not all nitrates are organic.</t>
  </si>
  <si>
    <t>Cardiac muscle cell contraction is a part of blood circulation.</t>
  </si>
  <si>
    <t>Glycogen is not hexose.</t>
  </si>
  <si>
    <t>Thiocyanate is not an organic acid.</t>
  </si>
  <si>
    <t xml:space="preserve">Erythrocyte enucleation is a part of cell maturation.
</t>
  </si>
  <si>
    <t>Atrial cardiac muscle cell action potential is a part of heart contraction.</t>
  </si>
  <si>
    <t>1-phosphatidylinositol-3-kinase activity should be a part of phosphatidylinositol biosynthetic proces.</t>
  </si>
  <si>
    <t>Dendritic cell is not lymphocyte.</t>
  </si>
  <si>
    <t>Succinyl-CoA is not a cellular amide.</t>
  </si>
  <si>
    <t>rRNA processing should be a part of gene expression.</t>
  </si>
  <si>
    <t>Pyruvate kinase activity should be a part of hlycolytic process.</t>
  </si>
  <si>
    <t>Leaf is a part of shoot system.</t>
  </si>
  <si>
    <t>Sarcinapterin is not a pteridine.</t>
  </si>
  <si>
    <t>Histone is not a peptidyl-lysine.</t>
  </si>
  <si>
    <t>Retinoic acid is not a fat-soluble vitamin.</t>
  </si>
  <si>
    <t>Cytokine is not a signaling receptor.</t>
  </si>
  <si>
    <t>3'-phosphoadenosine 5'-phosphosulfate is not an acid.</t>
  </si>
  <si>
    <t>Calcidiol 1-monooxygenase activity is not an clcohol biosynthetic process.</t>
  </si>
  <si>
    <t>Corticosterone is the precursor molecule to the mineralocorticoid aldosterone. (part-of relations)</t>
  </si>
  <si>
    <t>Corticosterone is a glucocorticoid, not mineralocorticoid.</t>
  </si>
  <si>
    <t>Missing relation</t>
  </si>
  <si>
    <t>Existing relation</t>
  </si>
  <si>
    <t>Descendant</t>
  </si>
  <si>
    <t>Relation</t>
  </si>
  <si>
    <t>Ancestor</t>
  </si>
  <si>
    <t>Agree/Disagree</t>
  </si>
  <si>
    <t>Evaluators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</si>
</sst>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1" applyFill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2" topLeftCell="A24" activePane="bottomLeft" state="frozen"/>
      <selection pane="bottomLeft" activeCell="F14" sqref="F14:F35"/>
    </sheetView>
  </sheetViews>
  <sheetFormatPr baseColWidth="10" defaultColWidth="11.1640625" defaultRowHeight="15" customHeight="1" x14ac:dyDescent="0.2"/>
  <cols>
    <col min="1" max="1" width="10.83203125" style="16" customWidth="1"/>
    <col min="2" max="2" width="78" style="16" customWidth="1"/>
    <col min="3" max="3" width="10.83203125" style="16" customWidth="1"/>
    <col min="4" max="4" width="66.5" style="16" customWidth="1"/>
    <col min="5" max="5" width="21.83203125" style="16" customWidth="1"/>
    <col min="6" max="6" width="65.6640625" style="16" customWidth="1"/>
    <col min="7" max="7" width="70.83203125" style="16" customWidth="1"/>
    <col min="8" max="8" width="10.83203125" style="16" customWidth="1"/>
    <col min="9" max="9" width="70.83203125" style="16" customWidth="1"/>
    <col min="10" max="10" width="21.83203125" style="16" customWidth="1"/>
    <col min="11" max="11" width="23.6640625" style="16" customWidth="1"/>
    <col min="12" max="16384" width="11.1640625" style="16"/>
  </cols>
  <sheetData>
    <row r="1" spans="1:11" s="14" customFormat="1" ht="25" customHeight="1" x14ac:dyDescent="0.2">
      <c r="A1" s="1" t="s">
        <v>0</v>
      </c>
      <c r="B1" s="2" t="s">
        <v>51</v>
      </c>
      <c r="C1" s="2"/>
      <c r="D1" s="2"/>
      <c r="E1" s="2"/>
      <c r="F1" s="2"/>
      <c r="G1" s="2" t="s">
        <v>52</v>
      </c>
      <c r="H1" s="2"/>
      <c r="I1" s="2"/>
      <c r="J1" s="2"/>
      <c r="K1" s="2"/>
    </row>
    <row r="2" spans="1:11" s="15" customFormat="1" ht="25" customHeight="1" x14ac:dyDescent="0.2">
      <c r="A2" s="1"/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</row>
    <row r="3" spans="1:11" ht="24.75" customHeight="1" x14ac:dyDescent="0.2">
      <c r="A3" s="4">
        <v>73</v>
      </c>
      <c r="B3" s="5" t="str">
        <f>HYPERLINK("https://www.ebi.ac.uk/QuickGO/GTerm?id=GO:0002150","GO:0002150 hypochlorous acid catabolic process")</f>
        <v>GO:0002150 hypochlorous acid catabolic process</v>
      </c>
      <c r="C3" s="6" t="s">
        <v>1</v>
      </c>
      <c r="D3" s="5" t="str">
        <f>HYPERLINK("https://www.ebi.ac.uk/QuickGO/GTerm?id=GO:0016054","GO:0016054 organic acid catabolic process")</f>
        <v>GO:0016054 organic acid catabolic process</v>
      </c>
      <c r="E3" s="6" t="s">
        <v>4</v>
      </c>
      <c r="F3" s="6" t="s">
        <v>5</v>
      </c>
      <c r="G3" s="7" t="str">
        <f>HYPERLINK("https://www.ebi.ac.uk/QuickGO/GTerm?id=GO:0002148","GO:0002148 hypochlorous acid metabolic process")</f>
        <v>GO:0002148 hypochlorous acid metabolic process</v>
      </c>
      <c r="H3" s="6" t="s">
        <v>1</v>
      </c>
      <c r="I3" s="7" t="str">
        <f>HYPERLINK("https://www.ebi.ac.uk/QuickGO/GTerm?id=GO:0006082","GO:0006082 organic acid metabolic process")</f>
        <v>GO:0006082 organic acid metabolic process</v>
      </c>
      <c r="J3" s="6" t="s">
        <v>4</v>
      </c>
      <c r="K3" s="6" t="s">
        <v>5</v>
      </c>
    </row>
    <row r="4" spans="1:11" ht="24.75" customHeight="1" x14ac:dyDescent="0.2">
      <c r="A4" s="4">
        <v>118</v>
      </c>
      <c r="B4" s="5" t="str">
        <f>HYPERLINK("https://www.ebi.ac.uk/QuickGO/GTerm?id=GO:1905309","GO:1905309 positive regulation of cohesin loading")</f>
        <v>GO:1905309 positive regulation of cohesin loading</v>
      </c>
      <c r="C4" s="6" t="s">
        <v>1</v>
      </c>
      <c r="D4" s="5" t="str">
        <f>HYPERLINK("https://www.ebi.ac.uk/QuickGO/GTerm?id=GO:0045876","GO:0045876 positive regulation of sister chromatid cohesion")</f>
        <v>GO:0045876 positive regulation of sister chromatid cohesion</v>
      </c>
      <c r="E4" s="6" t="s">
        <v>4</v>
      </c>
      <c r="F4" s="6" t="s">
        <v>6</v>
      </c>
      <c r="G4" s="7" t="str">
        <f>HYPERLINK("https://www.ebi.ac.uk/QuickGO/GTerm?id=GO:0071923","GO:0071923 negative regulation of cohesin loading")</f>
        <v>GO:0071923 negative regulation of cohesin loading</v>
      </c>
      <c r="H4" s="6" t="s">
        <v>1</v>
      </c>
      <c r="I4" s="7" t="str">
        <f>HYPERLINK("https://www.ebi.ac.uk/QuickGO/GTerm?id=GO:0045875","GO:0045875 negative regulation of sister chromatid cohesion")</f>
        <v>GO:0045875 negative regulation of sister chromatid cohesion</v>
      </c>
      <c r="J4" s="6" t="s">
        <v>4</v>
      </c>
      <c r="K4" s="6" t="s">
        <v>6</v>
      </c>
    </row>
    <row r="5" spans="1:11" ht="24.75" customHeight="1" x14ac:dyDescent="0.2">
      <c r="A5" s="4">
        <v>132</v>
      </c>
      <c r="B5" s="5" t="str">
        <f>HYPERLINK("https://www.ebi.ac.uk/QuickGO/GTerm?id=GO:1902137","GO:1902137 (-)-secoisolariciresinol catabolic process")</f>
        <v>GO:1902137 (-)-secoisolariciresinol catabolic process</v>
      </c>
      <c r="C5" s="6" t="s">
        <v>1</v>
      </c>
      <c r="D5" s="5" t="str">
        <f>HYPERLINK("https://www.ebi.ac.uk/QuickGO/GTerm?id=GO:0090487","GO:0090487 secondary metabolite catabolic process")</f>
        <v>GO:0090487 secondary metabolite catabolic process</v>
      </c>
      <c r="E5" s="6" t="s">
        <v>4</v>
      </c>
      <c r="F5" s="6" t="s">
        <v>7</v>
      </c>
      <c r="G5" s="7" t="str">
        <f>HYPERLINK("https://www.ebi.ac.uk/QuickGO/GTerm?id=GO:1902138","GO:1902138 (-)-secoisolariciresinol biosynthetic process")</f>
        <v>GO:1902138 (-)-secoisolariciresinol biosynthetic process</v>
      </c>
      <c r="H5" s="6" t="s">
        <v>1</v>
      </c>
      <c r="I5" s="7" t="str">
        <f>HYPERLINK("https://www.ebi.ac.uk/QuickGO/GTerm?id=GO:0044550","GO:0044550 secondary metabolite biosynthetic process")</f>
        <v>GO:0044550 secondary metabolite biosynthetic process</v>
      </c>
      <c r="J5" s="6" t="s">
        <v>4</v>
      </c>
      <c r="K5" s="6" t="s">
        <v>7</v>
      </c>
    </row>
    <row r="6" spans="1:11" ht="24.75" customHeight="1" x14ac:dyDescent="0.2">
      <c r="A6" s="4">
        <v>175</v>
      </c>
      <c r="B6" s="5" t="str">
        <f>HYPERLINK("https://www.ebi.ac.uk/QuickGO/GTerm?id=GO:0120142","GO:0120142 positive regulation of ecdysone receptor-mediated signaling pathway")</f>
        <v>GO:0120142 positive regulation of ecdysone receptor-mediated signaling pathway</v>
      </c>
      <c r="C6" s="6" t="s">
        <v>1</v>
      </c>
      <c r="D6" s="5" t="str">
        <f>HYPERLINK("https://www.ebi.ac.uk/QuickGO/GTerm?id=GO:1901421","GO:1901421 positive regulation of response to alcohol")</f>
        <v>GO:1901421 positive regulation of response to alcohol</v>
      </c>
      <c r="E6" s="6" t="s">
        <v>4</v>
      </c>
      <c r="F6" s="6" t="s">
        <v>8</v>
      </c>
      <c r="G6" s="7" t="str">
        <f>HYPERLINK("https://www.ebi.ac.uk/QuickGO/GTerm?id=GO:0120143","GO:0120143 negative regulation of ecdysone receptor-mediated signaling pathway")</f>
        <v>GO:0120143 negative regulation of ecdysone receptor-mediated signaling pathway</v>
      </c>
      <c r="H6" s="6" t="s">
        <v>1</v>
      </c>
      <c r="I6" s="7" t="str">
        <f>HYPERLINK("https://www.ebi.ac.uk/QuickGO/GTerm?id=GO:1901420","GO:1901420 negative regulation of response to alcohol")</f>
        <v>GO:1901420 negative regulation of response to alcohol</v>
      </c>
      <c r="J6" s="6" t="s">
        <v>4</v>
      </c>
      <c r="K6" s="6" t="s">
        <v>8</v>
      </c>
    </row>
    <row r="7" spans="1:11" ht="24.75" customHeight="1" x14ac:dyDescent="0.2">
      <c r="A7" s="4">
        <v>176</v>
      </c>
      <c r="B7" s="5" t="str">
        <f>HYPERLINK("https://www.ebi.ac.uk/QuickGO/GTerm?id=GO:0002149","GO:0002149 hypochlorous acid biosynthetic process")</f>
        <v>GO:0002149 hypochlorous acid biosynthetic process</v>
      </c>
      <c r="C7" s="6" t="s">
        <v>1</v>
      </c>
      <c r="D7" s="5" t="str">
        <f>HYPERLINK("https://www.ebi.ac.uk/QuickGO/GTerm?id=GO:0016053","GO:0016053 organic acid biosynthetic process")</f>
        <v>GO:0016053 organic acid biosynthetic process</v>
      </c>
      <c r="E7" s="6" t="s">
        <v>4</v>
      </c>
      <c r="F7" s="6" t="s">
        <v>9</v>
      </c>
      <c r="G7" s="7" t="str">
        <f>HYPERLINK("https://www.ebi.ac.uk/QuickGO/GTerm?id=GO:0002148","GO:0002148 hypochlorous acid metabolic process")</f>
        <v>GO:0002148 hypochlorous acid metabolic process</v>
      </c>
      <c r="H7" s="6" t="s">
        <v>1</v>
      </c>
      <c r="I7" s="7" t="str">
        <f>HYPERLINK("https://www.ebi.ac.uk/QuickGO/GTerm?id=GO:0006082","GO:0006082 organic acid metabolic process")</f>
        <v>GO:0006082 organic acid metabolic process</v>
      </c>
      <c r="J7" s="6" t="s">
        <v>4</v>
      </c>
      <c r="K7" s="6" t="s">
        <v>9</v>
      </c>
    </row>
    <row r="8" spans="1:11" ht="24.75" customHeight="1" x14ac:dyDescent="0.2">
      <c r="A8" s="4">
        <v>197</v>
      </c>
      <c r="B8" s="5" t="str">
        <f>HYPERLINK("https://www.ebi.ac.uk/QuickGO/GTerm?id=GO:1901195","GO:1901195 positive regulation of formation of translation preinitiation complex")</f>
        <v>GO:1901195 positive regulation of formation of translation preinitiation complex</v>
      </c>
      <c r="C8" s="6" t="s">
        <v>1</v>
      </c>
      <c r="D8" s="5" t="str">
        <f>HYPERLINK("https://www.ebi.ac.uk/QuickGO/GTerm?id=GO:0045948","GO:0045948 positive regulation of translational initiation")</f>
        <v>GO:0045948 positive regulation of translational initiation</v>
      </c>
      <c r="E8" s="6" t="s">
        <v>4</v>
      </c>
      <c r="F8" s="6" t="s">
        <v>10</v>
      </c>
      <c r="G8" s="7" t="str">
        <f>HYPERLINK("https://www.ebi.ac.uk/QuickGO/GTerm?id=GO:1901194","GO:1901194 negative regulation of formation of translation preinitiation complex")</f>
        <v>GO:1901194 negative regulation of formation of translation preinitiation complex</v>
      </c>
      <c r="H8" s="6" t="s">
        <v>1</v>
      </c>
      <c r="I8" s="7" t="str">
        <f>HYPERLINK("https://www.ebi.ac.uk/QuickGO/GTerm?id=GO:0045947","GO:0045947 negative regulation of translational initiation")</f>
        <v>GO:0045947 negative regulation of translational initiation</v>
      </c>
      <c r="J8" s="6" t="s">
        <v>4</v>
      </c>
      <c r="K8" s="6" t="s">
        <v>10</v>
      </c>
    </row>
    <row r="9" spans="1:11" ht="24.75" customHeight="1" x14ac:dyDescent="0.2">
      <c r="A9" s="4">
        <v>226</v>
      </c>
      <c r="B9" s="5" t="str">
        <f>HYPERLINK("https://www.ebi.ac.uk/QuickGO/GTerm?id=GO:1902845","GO:1902845 negative regulation of mitotic spindle elongation")</f>
        <v>GO:1902845 negative regulation of mitotic spindle elongation</v>
      </c>
      <c r="C9" s="6" t="s">
        <v>1</v>
      </c>
      <c r="D9" s="5" t="str">
        <f>HYPERLINK("https://www.ebi.ac.uk/QuickGO/GTerm?id=GO:0033048","GO:0033048 negative regulation of mitotic sister chromatid segregation")</f>
        <v>GO:0033048 negative regulation of mitotic sister chromatid segregation</v>
      </c>
      <c r="E9" s="6" t="s">
        <v>4</v>
      </c>
      <c r="F9" s="6" t="s">
        <v>11</v>
      </c>
      <c r="G9" s="7" t="str">
        <f>HYPERLINK("https://www.ebi.ac.uk/QuickGO/GTerm?id=GO:1902846","GO:1902846 positive regulation of mitotic spindle elongation")</f>
        <v>GO:1902846 positive regulation of mitotic spindle elongation</v>
      </c>
      <c r="H9" s="6" t="s">
        <v>1</v>
      </c>
      <c r="I9" s="7" t="str">
        <f>HYPERLINK("https://www.ebi.ac.uk/QuickGO/GTerm?id=GO:0062033","GO:0062033 positive regulation of mitotic sister chromatid segregation")</f>
        <v>GO:0062033 positive regulation of mitotic sister chromatid segregation</v>
      </c>
      <c r="J9" s="6" t="s">
        <v>4</v>
      </c>
      <c r="K9" s="6" t="s">
        <v>11</v>
      </c>
    </row>
    <row r="10" spans="1:11" ht="24.75" customHeight="1" x14ac:dyDescent="0.2">
      <c r="A10" s="8">
        <v>228</v>
      </c>
      <c r="B10" s="9" t="str">
        <f>HYPERLINK("https://www.ebi.ac.uk/QuickGO/GTerm?id=GO:0019758","GO:0019758 glycosinolate biosynthetic process")</f>
        <v>GO:0019758 glycosinolate biosynthetic process</v>
      </c>
      <c r="C10" s="10" t="s">
        <v>1</v>
      </c>
      <c r="D10" s="9" t="str">
        <f>HYPERLINK("https://www.ebi.ac.uk/QuickGO/GTerm?id=GO:0016053","GO:0016053 organic acid biosynthetic process")</f>
        <v>GO:0016053 organic acid biosynthetic process</v>
      </c>
      <c r="E10" s="10" t="s">
        <v>4</v>
      </c>
      <c r="F10" s="10" t="s">
        <v>12</v>
      </c>
      <c r="G10" s="11" t="str">
        <f>HYPERLINK("https://www.ebi.ac.uk/QuickGO/GTerm?id=GO:0019757","GO:0019757 glycosinolate metabolic process")</f>
        <v>GO:0019757 glycosinolate metabolic process</v>
      </c>
      <c r="H10" s="10" t="s">
        <v>1</v>
      </c>
      <c r="I10" s="11" t="str">
        <f>HYPERLINK("https://www.ebi.ac.uk/QuickGO/GTerm?id=GO:0006082","GO:0006082 organic acid metabolic process")</f>
        <v>GO:0006082 organic acid metabolic process</v>
      </c>
      <c r="J10" s="10" t="s">
        <v>4</v>
      </c>
      <c r="K10" s="10" t="s">
        <v>12</v>
      </c>
    </row>
    <row r="11" spans="1:11" ht="24.75" customHeight="1" x14ac:dyDescent="0.2">
      <c r="A11" s="4">
        <v>232</v>
      </c>
      <c r="B11" s="5" t="str">
        <f>HYPERLINK("https://www.ebi.ac.uk/QuickGO/GTerm?id=GO:1902134","GO:1902134 (+)-secoisolariciresinol catabolic process")</f>
        <v>GO:1902134 (+)-secoisolariciresinol catabolic process</v>
      </c>
      <c r="C11" s="6" t="s">
        <v>1</v>
      </c>
      <c r="D11" s="5" t="str">
        <f>HYPERLINK("https://www.ebi.ac.uk/QuickGO/GTerm?id=GO:0090487","GO:0090487 secondary metabolite catabolic process")</f>
        <v>GO:0090487 secondary metabolite catabolic process</v>
      </c>
      <c r="E11" s="6" t="s">
        <v>4</v>
      </c>
      <c r="F11" s="6" t="s">
        <v>13</v>
      </c>
      <c r="G11" s="7" t="str">
        <f>HYPERLINK("https://www.ebi.ac.uk/QuickGO/GTerm?id=GO:1902135","GO:1902135 (+)-secoisolariciresinol biosynthetic process")</f>
        <v>GO:1902135 (+)-secoisolariciresinol biosynthetic process</v>
      </c>
      <c r="H11" s="6" t="s">
        <v>1</v>
      </c>
      <c r="I11" s="7" t="str">
        <f>HYPERLINK("https://www.ebi.ac.uk/QuickGO/GTerm?id=GO:0044550","GO:0044550 secondary metabolite biosynthetic process")</f>
        <v>GO:0044550 secondary metabolite biosynthetic process</v>
      </c>
      <c r="J11" s="6" t="s">
        <v>4</v>
      </c>
      <c r="K11" s="6" t="s">
        <v>13</v>
      </c>
    </row>
    <row r="12" spans="1:11" ht="24.75" customHeight="1" x14ac:dyDescent="0.2">
      <c r="A12" s="4">
        <v>247</v>
      </c>
      <c r="B12" s="5" t="str">
        <f>HYPERLINK("https://www.ebi.ac.uk/QuickGO/GTerm?id=GO:2000277","GO:2000277 positive regulation of oxidative phosphorylation uncoupler activity")</f>
        <v>GO:2000277 positive regulation of oxidative phosphorylation uncoupler activity</v>
      </c>
      <c r="C12" s="6" t="s">
        <v>1</v>
      </c>
      <c r="D12" s="5" t="str">
        <f>HYPERLINK("https://www.ebi.ac.uk/QuickGO/GTerm?id=GO:1904064","GO:1904064 positive regulation of cation transmembrane transport")</f>
        <v>GO:1904064 positive regulation of cation transmembrane transport</v>
      </c>
      <c r="E12" s="6" t="s">
        <v>4</v>
      </c>
      <c r="F12" s="6" t="s">
        <v>14</v>
      </c>
      <c r="G12" s="7" t="str">
        <f>HYPERLINK("https://www.ebi.ac.uk/QuickGO/GTerm?id=GO:2000276","GO:2000276 negative regulation of oxidative phosphorylation uncoupler activity")</f>
        <v>GO:2000276 negative regulation of oxidative phosphorylation uncoupler activity</v>
      </c>
      <c r="H12" s="6" t="s">
        <v>1</v>
      </c>
      <c r="I12" s="7" t="str">
        <f>HYPERLINK("https://www.ebi.ac.uk/QuickGO/GTerm?id=GO:1904063","GO:1904063 negative regulation of cation transmembrane transport")</f>
        <v>GO:1904063 negative regulation of cation transmembrane transport</v>
      </c>
      <c r="J12" s="6" t="s">
        <v>4</v>
      </c>
      <c r="K12" s="6" t="s">
        <v>14</v>
      </c>
    </row>
    <row r="13" spans="1:11" ht="24.75" customHeight="1" x14ac:dyDescent="0.2">
      <c r="A13" s="4">
        <v>269</v>
      </c>
      <c r="B13" s="5" t="str">
        <f>HYPERLINK("https://www.ebi.ac.uk/QuickGO/GTerm?id=GO:0006798","GO:0006798 polyphosphate catabolic process")</f>
        <v>GO:0006798 polyphosphate catabolic process</v>
      </c>
      <c r="C13" s="6" t="s">
        <v>1</v>
      </c>
      <c r="D13" s="5" t="str">
        <f>HYPERLINK("https://www.ebi.ac.uk/QuickGO/GTerm?id=GO:0016054","GO:0016054 organic acid catabolic process")</f>
        <v>GO:0016054 organic acid catabolic process</v>
      </c>
      <c r="E13" s="6" t="s">
        <v>4</v>
      </c>
      <c r="F13" s="6" t="s">
        <v>15</v>
      </c>
      <c r="G13" s="7" t="str">
        <f>HYPERLINK("https://www.ebi.ac.uk/QuickGO/GTerm?id=GO:0006797","GO:0006797 polyphosphate metabolic process")</f>
        <v>GO:0006797 polyphosphate metabolic process</v>
      </c>
      <c r="H13" s="6" t="s">
        <v>1</v>
      </c>
      <c r="I13" s="7" t="str">
        <f>HYPERLINK("https://www.ebi.ac.uk/QuickGO/GTerm?id=GO:0006082","GO:0006082 organic acid metabolic process")</f>
        <v>GO:0006082 organic acid metabolic process</v>
      </c>
      <c r="J13" s="6" t="s">
        <v>4</v>
      </c>
      <c r="K13" s="6" t="s">
        <v>15</v>
      </c>
    </row>
    <row r="14" spans="1:11" ht="24.75" customHeight="1" x14ac:dyDescent="0.2">
      <c r="A14" s="4">
        <v>273</v>
      </c>
      <c r="B14" s="5" t="str">
        <f>HYPERLINK("https://www.ebi.ac.uk/QuickGO/GTerm?id=GO:0060592","GO:0060592 mammary gland formation")</f>
        <v>GO:0060592 mammary gland formation</v>
      </c>
      <c r="C14" s="6" t="s">
        <v>1</v>
      </c>
      <c r="D14" s="5" t="str">
        <f>HYPERLINK("https://www.ebi.ac.uk/QuickGO/GTerm?id=GO:0048645","GO:0048645 animal organ formation")</f>
        <v>GO:0048645 animal organ formation</v>
      </c>
      <c r="E14" s="6" t="s">
        <v>4</v>
      </c>
      <c r="F14" s="6" t="s">
        <v>16</v>
      </c>
      <c r="G14" s="7" t="str">
        <f>HYPERLINK("https://www.ebi.ac.uk/QuickGO/GTerm?id=GO:0030879","GO:0030879 mammary gland development")</f>
        <v>GO:0030879 mammary gland development</v>
      </c>
      <c r="H14" s="6" t="s">
        <v>1</v>
      </c>
      <c r="I14" s="7" t="str">
        <f>HYPERLINK("https://www.ebi.ac.uk/QuickGO/GTerm?id=GO:0048513","GO:0048513 animal organ development")</f>
        <v>GO:0048513 animal organ development</v>
      </c>
      <c r="J14" s="6" t="s">
        <v>4</v>
      </c>
      <c r="K14" s="6" t="s">
        <v>16</v>
      </c>
    </row>
    <row r="15" spans="1:11" ht="24.75" customHeight="1" x14ac:dyDescent="0.2">
      <c r="A15" s="4">
        <v>274</v>
      </c>
      <c r="B15" s="5" t="str">
        <f>HYPERLINK("https://www.ebi.ac.uk/QuickGO/GTerm?id=GO:1903548","GO:1903548 negative regulation of growth hormone activity")</f>
        <v>GO:1903548 negative regulation of growth hormone activity</v>
      </c>
      <c r="C15" s="6" t="s">
        <v>1</v>
      </c>
      <c r="D15" s="5" t="str">
        <f>HYPERLINK("https://www.ebi.ac.uk/QuickGO/GTerm?id=GO:2000272","GO:2000272 negative regulation of signaling receptor activity")</f>
        <v>GO:2000272 negative regulation of signaling receptor activity</v>
      </c>
      <c r="E15" s="6" t="s">
        <v>4</v>
      </c>
      <c r="F15" s="6" t="s">
        <v>17</v>
      </c>
      <c r="G15" s="7" t="str">
        <f>HYPERLINK("https://www.ebi.ac.uk/QuickGO/GTerm?id=GO:1903549","GO:1903549 positive regulation of growth hormone activity")</f>
        <v>GO:1903549 positive regulation of growth hormone activity</v>
      </c>
      <c r="H15" s="6" t="s">
        <v>1</v>
      </c>
      <c r="I15" s="7" t="str">
        <f>HYPERLINK("https://www.ebi.ac.uk/QuickGO/GTerm?id=GO:2000273","GO:2000273 positive regulation of signaling receptor activity")</f>
        <v>GO:2000273 positive regulation of signaling receptor activity</v>
      </c>
      <c r="J15" s="6" t="s">
        <v>4</v>
      </c>
      <c r="K15" s="6" t="s">
        <v>17</v>
      </c>
    </row>
    <row r="16" spans="1:11" ht="24.75" customHeight="1" x14ac:dyDescent="0.2">
      <c r="A16" s="4">
        <v>277</v>
      </c>
      <c r="B16" s="5" t="str">
        <f>HYPERLINK("https://www.ebi.ac.uk/QuickGO/GTerm?id=GO:0070874","GO:0070874 negative regulation of glycogen metabolic process")</f>
        <v>GO:0070874 negative regulation of glycogen metabolic process</v>
      </c>
      <c r="C16" s="6" t="s">
        <v>1</v>
      </c>
      <c r="D16" s="5" t="str">
        <f>HYPERLINK("https://www.ebi.ac.uk/QuickGO/GTerm?id=GO:0062014","GO:0062014 negative regulation of small molecule metabolic process")</f>
        <v>GO:0062014 negative regulation of small molecule metabolic process</v>
      </c>
      <c r="E16" s="6" t="s">
        <v>4</v>
      </c>
      <c r="F16" s="6" t="s">
        <v>18</v>
      </c>
      <c r="G16" s="7" t="str">
        <f>HYPERLINK("https://www.ebi.ac.uk/QuickGO/GTerm?id=GO:0070875","GO:0070875 positive regulation of glycogen metabolic process")</f>
        <v>GO:0070875 positive regulation of glycogen metabolic process</v>
      </c>
      <c r="H16" s="6" t="s">
        <v>1</v>
      </c>
      <c r="I16" s="7" t="str">
        <f>HYPERLINK("https://www.ebi.ac.uk/QuickGO/GTerm?id=GO:0062013","GO:0062013 positive regulation of small molecule metabolic process")</f>
        <v>GO:0062013 positive regulation of small molecule metabolic process</v>
      </c>
      <c r="J16" s="6" t="s">
        <v>4</v>
      </c>
      <c r="K16" s="6" t="s">
        <v>18</v>
      </c>
    </row>
    <row r="17" spans="1:11" ht="24.75" customHeight="1" x14ac:dyDescent="0.2">
      <c r="A17" s="4">
        <v>301</v>
      </c>
      <c r="B17" s="5" t="str">
        <f>HYPERLINK("https://www.ebi.ac.uk/QuickGO/GTerm?id=GO:0021715","GO:0021715 inferior olivary nucleus formation")</f>
        <v>GO:0021715 inferior olivary nucleus formation</v>
      </c>
      <c r="C17" s="6" t="s">
        <v>2</v>
      </c>
      <c r="D17" s="5" t="str">
        <f>HYPERLINK("https://www.ebi.ac.uk/QuickGO/GTerm?id=GO:0048645","GO:0048645 animal organ formation")</f>
        <v>GO:0048645 animal organ formation</v>
      </c>
      <c r="E17" s="6" t="s">
        <v>4</v>
      </c>
      <c r="F17" s="6" t="s">
        <v>19</v>
      </c>
      <c r="G17" s="7" t="str">
        <f>HYPERLINK("https://www.ebi.ac.uk/QuickGO/GTerm?id=GO:0021713","GO:0021713 inferior olivary nucleus development")</f>
        <v>GO:0021713 inferior olivary nucleus development</v>
      </c>
      <c r="H17" s="6" t="s">
        <v>2</v>
      </c>
      <c r="I17" s="7" t="str">
        <f>HYPERLINK("https://www.ebi.ac.uk/QuickGO/GTerm?id=GO:0048513","GO:0048513 animal organ development")</f>
        <v>GO:0048513 animal organ development</v>
      </c>
      <c r="J17" s="6" t="s">
        <v>4</v>
      </c>
      <c r="K17" s="6" t="s">
        <v>19</v>
      </c>
    </row>
    <row r="18" spans="1:11" ht="24.75" customHeight="1" x14ac:dyDescent="0.2">
      <c r="A18" s="4">
        <v>304</v>
      </c>
      <c r="B18" s="5" t="str">
        <f>HYPERLINK("https://www.ebi.ac.uk/QuickGO/GTerm?id=GO:0060559","GO:0060559 positive regulation of calcidiol 1-monooxygenase activity")</f>
        <v>GO:0060559 positive regulation of calcidiol 1-monooxygenase activity</v>
      </c>
      <c r="C18" s="6" t="s">
        <v>1</v>
      </c>
      <c r="D18" s="5" t="str">
        <f>HYPERLINK("https://www.ebi.ac.uk/QuickGO/GTerm?id=GO:0046886","GO:0046886 positive regulation of hormone biosynthetic process")</f>
        <v>GO:0046886 positive regulation of hormone biosynthetic process</v>
      </c>
      <c r="E18" s="6" t="s">
        <v>4</v>
      </c>
      <c r="F18" s="6" t="s">
        <v>20</v>
      </c>
      <c r="G18" s="7" t="str">
        <f>HYPERLINK("https://www.ebi.ac.uk/QuickGO/GTerm?id=GO:0010956","GO:0010956 negative regulation of calcidiol 1-monooxygenase activity")</f>
        <v>GO:0010956 negative regulation of calcidiol 1-monooxygenase activity</v>
      </c>
      <c r="H18" s="6" t="s">
        <v>1</v>
      </c>
      <c r="I18" s="7" t="str">
        <f>HYPERLINK("https://www.ebi.ac.uk/QuickGO/GTerm?id=GO:0032353","GO:0032353 negative regulation of hormone biosynthetic process")</f>
        <v>GO:0032353 negative regulation of hormone biosynthetic process</v>
      </c>
      <c r="J18" s="6" t="s">
        <v>4</v>
      </c>
      <c r="K18" s="6" t="s">
        <v>20</v>
      </c>
    </row>
    <row r="19" spans="1:11" ht="24.75" customHeight="1" x14ac:dyDescent="0.2">
      <c r="A19" s="4">
        <v>309</v>
      </c>
      <c r="B19" s="5" t="str">
        <f>HYPERLINK("https://www.ebi.ac.uk/QuickGO/GTerm?id=GO:0008106","GO:0008106 alcohol dehydrogenase (NADP+) activity")</f>
        <v>GO:0008106 alcohol dehydrogenase (NADP+) activity</v>
      </c>
      <c r="C19" s="6" t="s">
        <v>1</v>
      </c>
      <c r="D19" s="5" t="str">
        <f>HYPERLINK("https://www.ebi.ac.uk/QuickGO/GTerm?id=GO:0018455","GO:0018455 alcohol dehydrogenase [NAD(P)+] activity")</f>
        <v>GO:0018455 alcohol dehydrogenase [NAD(P)+] activity</v>
      </c>
      <c r="E19" s="6" t="s">
        <v>4</v>
      </c>
      <c r="F19" s="6" t="s">
        <v>21</v>
      </c>
      <c r="G19" s="7" t="str">
        <f>HYPERLINK("https://www.ebi.ac.uk/QuickGO/GTerm?id=GO:0036243","GO:0036243 succinate-semialdehyde dehydrogenase (NADP+) activity")</f>
        <v>GO:0036243 succinate-semialdehyde dehydrogenase (NADP+) activity</v>
      </c>
      <c r="H19" s="6" t="s">
        <v>1</v>
      </c>
      <c r="I19" s="7" t="str">
        <f>HYPERLINK("https://www.ebi.ac.uk/QuickGO/GTerm?id=GO:0009013","GO:0009013 succinate-semialdehyde dehydrogenase [NAD(P)+] activity")</f>
        <v>GO:0009013 succinate-semialdehyde dehydrogenase [NAD(P)+] activity</v>
      </c>
      <c r="J19" s="6" t="s">
        <v>4</v>
      </c>
      <c r="K19" s="6" t="s">
        <v>21</v>
      </c>
    </row>
    <row r="20" spans="1:11" ht="24.75" customHeight="1" x14ac:dyDescent="0.2">
      <c r="A20" s="4">
        <v>448</v>
      </c>
      <c r="B20" s="5" t="str">
        <f>HYPERLINK("https://www.ebi.ac.uk/QuickGO/GTerm?id=GO:0051201","GO:0051201 negative regulation of prosthetic group metabolic process")</f>
        <v>GO:0051201 negative regulation of prosthetic group metabolic process</v>
      </c>
      <c r="C20" s="6" t="s">
        <v>1</v>
      </c>
      <c r="D20" s="5" t="str">
        <f>HYPERLINK("https://www.ebi.ac.uk/QuickGO/GTerm?id=GO:0032269","GO:0032269 negative regulation of cellular protein metabolic process")</f>
        <v>GO:0032269 negative regulation of cellular protein metabolic process</v>
      </c>
      <c r="E20" s="6" t="s">
        <v>4</v>
      </c>
      <c r="F20" s="6" t="s">
        <v>22</v>
      </c>
      <c r="G20" s="7" t="str">
        <f>HYPERLINK("https://www.ebi.ac.uk/QuickGO/GTerm?id=GO:0051200","GO:0051200 positive regulation of prosthetic group metabolic process")</f>
        <v>GO:0051200 positive regulation of prosthetic group metabolic process</v>
      </c>
      <c r="H20" s="6" t="s">
        <v>1</v>
      </c>
      <c r="I20" s="7" t="str">
        <f>HYPERLINK("https://www.ebi.ac.uk/QuickGO/GTerm?id=GO:0032270","GO:0032270 positive regulation of cellular protein metabolic process")</f>
        <v>GO:0032270 positive regulation of cellular protein metabolic process</v>
      </c>
      <c r="J20" s="6" t="s">
        <v>4</v>
      </c>
      <c r="K20" s="6" t="s">
        <v>22</v>
      </c>
    </row>
    <row r="21" spans="1:11" ht="24.75" customHeight="1" x14ac:dyDescent="0.2">
      <c r="A21" s="4">
        <v>455</v>
      </c>
      <c r="B21" s="5" t="str">
        <f>HYPERLINK("https://www.ebi.ac.uk/QuickGO/GTerm?id=GO:0045842","GO:0045842 positive regulation of mitotic metaphase/anaphase transition")</f>
        <v>GO:0045842 positive regulation of mitotic metaphase/anaphase transition</v>
      </c>
      <c r="C21" s="6" t="s">
        <v>1</v>
      </c>
      <c r="D21" s="5" t="str">
        <f>HYPERLINK("https://www.ebi.ac.uk/QuickGO/GTerm?id=GO:0062033","GO:0062033 positive regulation of mitotic sister chromatid segregation")</f>
        <v>GO:0062033 positive regulation of mitotic sister chromatid segregation</v>
      </c>
      <c r="E21" s="6" t="s">
        <v>4</v>
      </c>
      <c r="F21" s="6" t="s">
        <v>23</v>
      </c>
      <c r="G21" s="7" t="str">
        <f>HYPERLINK("https://www.ebi.ac.uk/QuickGO/GTerm?id=GO:0045841","GO:0045841 negative regulation of mitotic metaphase/anaphase transition")</f>
        <v>GO:0045841 negative regulation of mitotic metaphase/anaphase transition</v>
      </c>
      <c r="H21" s="6" t="s">
        <v>1</v>
      </c>
      <c r="I21" s="7" t="str">
        <f>HYPERLINK("https://www.ebi.ac.uk/QuickGO/GTerm?id=GO:0033048","GO:0033048 negative regulation of mitotic sister chromatid segregation")</f>
        <v>GO:0033048 negative regulation of mitotic sister chromatid segregation</v>
      </c>
      <c r="J21" s="6" t="s">
        <v>4</v>
      </c>
      <c r="K21" s="6" t="s">
        <v>23</v>
      </c>
    </row>
    <row r="22" spans="1:11" ht="24.75" customHeight="1" x14ac:dyDescent="0.2">
      <c r="A22" s="4">
        <v>474</v>
      </c>
      <c r="B22" s="5" t="str">
        <f>HYPERLINK("https://www.ebi.ac.uk/QuickGO/GTerm?id=GO:1901893","GO:1901893 positive regulation of cell septum assembly")</f>
        <v>GO:1901893 positive regulation of cell septum assembly</v>
      </c>
      <c r="C22" s="6" t="s">
        <v>1</v>
      </c>
      <c r="D22" s="5" t="str">
        <f>HYPERLINK("https://www.ebi.ac.uk/QuickGO/GTerm?id=GO:0032467","GO:0032467 positive regulation of cytokinesis")</f>
        <v>GO:0032467 positive regulation of cytokinesis</v>
      </c>
      <c r="E22" s="6" t="s">
        <v>4</v>
      </c>
      <c r="F22" s="6" t="s">
        <v>24</v>
      </c>
      <c r="G22" s="7" t="str">
        <f>HYPERLINK("https://www.ebi.ac.uk/QuickGO/GTerm?id=GO:1901892","GO:1901892 negative regulation of cell septum assembly")</f>
        <v>GO:1901892 negative regulation of cell septum assembly</v>
      </c>
      <c r="H22" s="6" t="s">
        <v>1</v>
      </c>
      <c r="I22" s="7" t="str">
        <f>HYPERLINK("https://www.ebi.ac.uk/QuickGO/GTerm?id=GO:0032466","GO:0032466 negative regulation of cytokinesis")</f>
        <v>GO:0032466 negative regulation of cytokinesis</v>
      </c>
      <c r="J22" s="6" t="s">
        <v>4</v>
      </c>
      <c r="K22" s="6" t="s">
        <v>11</v>
      </c>
    </row>
    <row r="23" spans="1:11" ht="24.75" customHeight="1" x14ac:dyDescent="0.2">
      <c r="A23" s="4">
        <v>481</v>
      </c>
      <c r="B23" s="5" t="str">
        <f>HYPERLINK("https://www.ebi.ac.uk/QuickGO/GTerm?id=GO:0032202","GO:0032202 telomere assembly")</f>
        <v>GO:0032202 telomere assembly</v>
      </c>
      <c r="C23" s="6" t="s">
        <v>1</v>
      </c>
      <c r="D23" s="5" t="str">
        <f>HYPERLINK("https://www.ebi.ac.uk/QuickGO/GTerm?id=GO:0070925","GO:0070925 organelle assembly")</f>
        <v>GO:0070925 organelle assembly</v>
      </c>
      <c r="E23" s="6" t="s">
        <v>4</v>
      </c>
      <c r="F23" s="6" t="s">
        <v>25</v>
      </c>
      <c r="G23" s="7" t="str">
        <f>HYPERLINK("https://www.ebi.ac.uk/QuickGO/GTerm?id=GO:0032200","GO:0032200 telomere organization")</f>
        <v>GO:0032200 telomere organization</v>
      </c>
      <c r="H23" s="6" t="s">
        <v>1</v>
      </c>
      <c r="I23" s="7" t="str">
        <f>HYPERLINK("https://www.ebi.ac.uk/QuickGO/GTerm?id=GO:0006996","GO:0006996 organelle organization")</f>
        <v>GO:0006996 organelle organization</v>
      </c>
      <c r="J23" s="6" t="s">
        <v>4</v>
      </c>
      <c r="K23" s="6" t="s">
        <v>25</v>
      </c>
    </row>
    <row r="24" spans="1:11" ht="24.75" customHeight="1" x14ac:dyDescent="0.2">
      <c r="A24" s="4">
        <v>490</v>
      </c>
      <c r="B24" s="5" t="str">
        <f>HYPERLINK("https://www.ebi.ac.uk/QuickGO/GTerm?id=GO:0034244","GO:0034244 negative regulation of transcription elongation from RNA polymerase II promoter")</f>
        <v>GO:0034244 negative regulation of transcription elongation from RNA polymerase II promoter</v>
      </c>
      <c r="C24" s="6" t="s">
        <v>1</v>
      </c>
      <c r="D24" s="5" t="str">
        <f>HYPERLINK("https://www.ebi.ac.uk/QuickGO/GTerm?id=GO:0000122","GO:0000122 negative regulation of transcription by RNA polymerase II")</f>
        <v>GO:0000122 negative regulation of transcription by RNA polymerase II</v>
      </c>
      <c r="E24" s="6" t="s">
        <v>4</v>
      </c>
      <c r="F24" s="6" t="s">
        <v>26</v>
      </c>
      <c r="G24" s="7" t="str">
        <f>HYPERLINK("https://www.ebi.ac.uk/QuickGO/GTerm?id=GO:0032968","GO:0032968 positive regulation of transcription elongation from RNA polymerase II promoter")</f>
        <v>GO:0032968 positive regulation of transcription elongation from RNA polymerase II promoter</v>
      </c>
      <c r="H24" s="6" t="s">
        <v>1</v>
      </c>
      <c r="I24" s="7" t="str">
        <f>HYPERLINK("https://www.ebi.ac.uk/QuickGO/GTerm?id=GO:0045944","GO:0045944 positive regulation of transcription by RNA polymerase II")</f>
        <v>GO:0045944 positive regulation of transcription by RNA polymerase II</v>
      </c>
      <c r="J24" s="6" t="s">
        <v>4</v>
      </c>
      <c r="K24" s="6" t="s">
        <v>11</v>
      </c>
    </row>
    <row r="25" spans="1:11" ht="24.75" customHeight="1" x14ac:dyDescent="0.2">
      <c r="A25" s="4">
        <v>503</v>
      </c>
      <c r="B25" s="5" t="str">
        <f>HYPERLINK("https://www.ebi.ac.uk/QuickGO/GTerm?id=GO:1905268","GO:1905268 negative regulation of chromatin organization")</f>
        <v>GO:1905268 negative regulation of chromatin organization</v>
      </c>
      <c r="C25" s="6" t="s">
        <v>1</v>
      </c>
      <c r="D25" s="5" t="str">
        <f>HYPERLINK("https://www.ebi.ac.uk/QuickGO/GTerm?id=GO:2001251","GO:2001251 negative regulation of chromosome organization")</f>
        <v>GO:2001251 negative regulation of chromosome organization</v>
      </c>
      <c r="E25" s="6" t="s">
        <v>4</v>
      </c>
      <c r="F25" s="6" t="s">
        <v>27</v>
      </c>
      <c r="G25" s="7" t="str">
        <f>HYPERLINK("https://www.ebi.ac.uk/QuickGO/GTerm?id=GO:1905269","GO:1905269 positive regulation of chromatin organization")</f>
        <v>GO:1905269 positive regulation of chromatin organization</v>
      </c>
      <c r="H25" s="6" t="s">
        <v>1</v>
      </c>
      <c r="I25" s="7" t="str">
        <f>HYPERLINK("https://www.ebi.ac.uk/QuickGO/GTerm?id=GO:2001252","GO:2001252 positive regulation of chromosome organization")</f>
        <v>GO:2001252 positive regulation of chromosome organization</v>
      </c>
      <c r="J25" s="6" t="s">
        <v>4</v>
      </c>
      <c r="K25" s="6" t="s">
        <v>28</v>
      </c>
    </row>
    <row r="26" spans="1:11" ht="24.75" customHeight="1" x14ac:dyDescent="0.2">
      <c r="A26" s="4">
        <v>533</v>
      </c>
      <c r="B26" s="5" t="str">
        <f>HYPERLINK("https://www.ebi.ac.uk/QuickGO/GTerm?id=GO:0046494","GO:0046494 rhizobactin 1021 metabolic process")</f>
        <v>GO:0046494 rhizobactin 1021 metabolic process</v>
      </c>
      <c r="C26" s="6" t="s">
        <v>1</v>
      </c>
      <c r="D26" s="5" t="str">
        <f>HYPERLINK("https://www.ebi.ac.uk/QuickGO/GTerm?id=GO:0009712","GO:0009712 catechol-containing compound metabolic process")</f>
        <v>GO:0009712 catechol-containing compound metabolic process</v>
      </c>
      <c r="E26" s="6" t="s">
        <v>4</v>
      </c>
      <c r="F26" s="6" t="s">
        <v>29</v>
      </c>
      <c r="G26" s="7" t="str">
        <f>HYPERLINK("https://www.ebi.ac.uk/QuickGO/GTerm?id=GO:0019289","GO:0019289 rhizobactin 1021 biosynthetic process")</f>
        <v>GO:0019289 rhizobactin 1021 biosynthetic process</v>
      </c>
      <c r="H26" s="6" t="s">
        <v>1</v>
      </c>
      <c r="I26" s="7" t="str">
        <f>HYPERLINK("https://www.ebi.ac.uk/QuickGO/GTerm?id=GO:0009713","GO:0009713 catechol-containing compound biosynthetic process")</f>
        <v>GO:0009713 catechol-containing compound biosynthetic process</v>
      </c>
      <c r="J26" s="6" t="s">
        <v>4</v>
      </c>
      <c r="K26" s="6" t="s">
        <v>29</v>
      </c>
    </row>
    <row r="27" spans="1:11" ht="24.75" customHeight="1" x14ac:dyDescent="0.2">
      <c r="A27" s="4">
        <v>542</v>
      </c>
      <c r="B27" s="5" t="str">
        <f>HYPERLINK("https://www.ebi.ac.uk/QuickGO/GTerm?id=GO:0006144","GO:0006144 purine nucleobase metabolic process")</f>
        <v>GO:0006144 purine nucleobase metabolic process</v>
      </c>
      <c r="C27" s="6" t="s">
        <v>1</v>
      </c>
      <c r="D27" s="5" t="str">
        <f>HYPERLINK("https://www.ebi.ac.uk/QuickGO/GTerm?id=GO:0042440","GO:0042440 pigment metabolic process")</f>
        <v>GO:0042440 pigment metabolic process</v>
      </c>
      <c r="E27" s="6" t="s">
        <v>4</v>
      </c>
      <c r="F27" s="6" t="s">
        <v>30</v>
      </c>
      <c r="G27" s="7" t="str">
        <f>HYPERLINK("https://www.ebi.ac.uk/QuickGO/GTerm?id=GO:0009113","GO:0009113 purine nucleobase biosynthetic process")</f>
        <v>GO:0009113 purine nucleobase biosynthetic process</v>
      </c>
      <c r="H27" s="6" t="s">
        <v>1</v>
      </c>
      <c r="I27" s="7" t="str">
        <f>HYPERLINK("https://www.ebi.ac.uk/QuickGO/GTerm?id=GO:0046148","GO:0046148 pigment biosynthetic process")</f>
        <v>GO:0046148 pigment biosynthetic process</v>
      </c>
      <c r="J27" s="6" t="s">
        <v>4</v>
      </c>
      <c r="K27" s="6" t="s">
        <v>30</v>
      </c>
    </row>
    <row r="28" spans="1:11" ht="24.75" customHeight="1" x14ac:dyDescent="0.2">
      <c r="A28" s="4">
        <v>552</v>
      </c>
      <c r="B28" s="5" t="str">
        <f>HYPERLINK("https://www.ebi.ac.uk/QuickGO/GTerm?id=GO:0043602","GO:0043602 nitrate catabolic process")</f>
        <v>GO:0043602 nitrate catabolic process</v>
      </c>
      <c r="C28" s="6" t="s">
        <v>1</v>
      </c>
      <c r="D28" s="5" t="str">
        <f>HYPERLINK("https://www.ebi.ac.uk/QuickGO/GTerm?id=GO:0016054","GO:0016054 organic acid catabolic process")</f>
        <v>GO:0016054 organic acid catabolic process</v>
      </c>
      <c r="E28" s="6" t="s">
        <v>4</v>
      </c>
      <c r="F28" s="6" t="s">
        <v>31</v>
      </c>
      <c r="G28" s="7" t="str">
        <f>HYPERLINK("https://www.ebi.ac.uk/QuickGO/GTerm?id=GO:0042126","GO:0042126 nitrate metabolic process")</f>
        <v>GO:0042126 nitrate metabolic process</v>
      </c>
      <c r="H28" s="6" t="s">
        <v>1</v>
      </c>
      <c r="I28" s="7" t="str">
        <f>HYPERLINK("https://www.ebi.ac.uk/QuickGO/GTerm?id=GO:0006082","GO:0006082 organic acid metabolic process")</f>
        <v>GO:0006082 organic acid metabolic process</v>
      </c>
      <c r="J28" s="6" t="s">
        <v>4</v>
      </c>
      <c r="K28" s="6" t="s">
        <v>31</v>
      </c>
    </row>
    <row r="29" spans="1:11" ht="24.75" customHeight="1" x14ac:dyDescent="0.2">
      <c r="A29" s="4">
        <v>584</v>
      </c>
      <c r="B29" s="5" t="str">
        <f>HYPERLINK("https://www.ebi.ac.uk/QuickGO/GTerm?id=GO:0106134","GO:0106134 positive regulation of cardiac muscle cell contraction")</f>
        <v>GO:0106134 positive regulation of cardiac muscle cell contraction</v>
      </c>
      <c r="C29" s="6" t="s">
        <v>1</v>
      </c>
      <c r="D29" s="5" t="str">
        <f>HYPERLINK("https://www.ebi.ac.uk/QuickGO/GTerm?id=GO:1903524","GO:1903524 positive regulation of blood circulation")</f>
        <v>GO:1903524 positive regulation of blood circulation</v>
      </c>
      <c r="E29" s="6" t="s">
        <v>4</v>
      </c>
      <c r="F29" s="6" t="s">
        <v>32</v>
      </c>
      <c r="G29" s="7" t="str">
        <f>HYPERLINK("https://www.ebi.ac.uk/QuickGO/GTerm?id=GO:0106135","GO:0106135 negative regulation of cardiac muscle cell contraction")</f>
        <v>GO:0106135 negative regulation of cardiac muscle cell contraction</v>
      </c>
      <c r="H29" s="6" t="s">
        <v>1</v>
      </c>
      <c r="I29" s="7" t="str">
        <f>HYPERLINK("https://www.ebi.ac.uk/QuickGO/GTerm?id=GO:1903523","GO:1903523 negative regulation of blood circulation")</f>
        <v>GO:1903523 negative regulation of blood circulation</v>
      </c>
      <c r="J29" s="6" t="s">
        <v>4</v>
      </c>
      <c r="K29" s="6" t="s">
        <v>32</v>
      </c>
    </row>
    <row r="30" spans="1:11" ht="24.75" customHeight="1" x14ac:dyDescent="0.2">
      <c r="A30" s="4">
        <v>598</v>
      </c>
      <c r="B30" s="5" t="str">
        <f>HYPERLINK("https://www.ebi.ac.uk/QuickGO/GTerm?id=GO:0005979","GO:0005979 regulation of glycogen biosynthetic process")</f>
        <v>GO:0005979 regulation of glycogen biosynthetic process</v>
      </c>
      <c r="C30" s="6" t="s">
        <v>3</v>
      </c>
      <c r="D30" s="5" t="str">
        <f>HYPERLINK("https://www.ebi.ac.uk/QuickGO/GTerm?id=GO:0019319","GO:0019319 hexose biosynthetic process")</f>
        <v>GO:0019319 hexose biosynthetic process</v>
      </c>
      <c r="E30" s="6" t="s">
        <v>4</v>
      </c>
      <c r="F30" s="6" t="s">
        <v>33</v>
      </c>
      <c r="G30" s="7" t="str">
        <f>HYPERLINK("https://www.ebi.ac.uk/QuickGO/GTerm?id=GO:0070873","GO:0070873 regulation of glycogen metabolic process")</f>
        <v>GO:0070873 regulation of glycogen metabolic process</v>
      </c>
      <c r="H30" s="6" t="s">
        <v>3</v>
      </c>
      <c r="I30" s="7" t="str">
        <f>HYPERLINK("https://www.ebi.ac.uk/QuickGO/GTerm?id=GO:0019318","GO:0019318 hexose metabolic process")</f>
        <v>GO:0019318 hexose metabolic process</v>
      </c>
      <c r="J30" s="6" t="s">
        <v>4</v>
      </c>
      <c r="K30" s="6" t="s">
        <v>33</v>
      </c>
    </row>
    <row r="31" spans="1:11" ht="24.75" customHeight="1" x14ac:dyDescent="0.2">
      <c r="A31" s="4">
        <v>614</v>
      </c>
      <c r="B31" s="5" t="str">
        <f>HYPERLINK("https://www.ebi.ac.uk/QuickGO/GTerm?id=GO:0046265","GO:0046265 thiocyanate catabolic process")</f>
        <v>GO:0046265 thiocyanate catabolic process</v>
      </c>
      <c r="C31" s="6" t="s">
        <v>1</v>
      </c>
      <c r="D31" s="5" t="str">
        <f>HYPERLINK("https://www.ebi.ac.uk/QuickGO/GTerm?id=GO:0016054","GO:0016054 organic acid catabolic process")</f>
        <v>GO:0016054 organic acid catabolic process</v>
      </c>
      <c r="E31" s="6" t="s">
        <v>4</v>
      </c>
      <c r="F31" s="6" t="s">
        <v>34</v>
      </c>
      <c r="G31" s="7" t="str">
        <f>HYPERLINK("https://www.ebi.ac.uk/QuickGO/GTerm?id=GO:0018969","GO:0018969 thiocyanate metabolic process")</f>
        <v>GO:0018969 thiocyanate metabolic process</v>
      </c>
      <c r="H31" s="6" t="s">
        <v>1</v>
      </c>
      <c r="I31" s="7" t="str">
        <f>HYPERLINK("https://www.ebi.ac.uk/QuickGO/GTerm?id=GO:0006082","GO:0006082 organic acid metabolic process")</f>
        <v>GO:0006082 organic acid metabolic process</v>
      </c>
      <c r="J31" s="6" t="s">
        <v>4</v>
      </c>
      <c r="K31" s="6" t="s">
        <v>34</v>
      </c>
    </row>
    <row r="32" spans="1:11" ht="24.75" customHeight="1" x14ac:dyDescent="0.2">
      <c r="A32" s="4">
        <v>627</v>
      </c>
      <c r="B32" s="5" t="str">
        <f>HYPERLINK("https://www.ebi.ac.uk/QuickGO/GTerm?id=GO:0061931","GO:0061931 positive regulation of erythrocyte enucleation")</f>
        <v>GO:0061931 positive regulation of erythrocyte enucleation</v>
      </c>
      <c r="C32" s="6" t="s">
        <v>1</v>
      </c>
      <c r="D32" s="5" t="str">
        <f>HYPERLINK("https://www.ebi.ac.uk/QuickGO/GTerm?id=GO:1903431","GO:1903431 positive regulation of cell maturation")</f>
        <v>GO:1903431 positive regulation of cell maturation</v>
      </c>
      <c r="E32" s="6" t="s">
        <v>4</v>
      </c>
      <c r="F32" s="6" t="s">
        <v>35</v>
      </c>
      <c r="G32" s="7" t="str">
        <f>HYPERLINK("https://www.ebi.ac.uk/QuickGO/GTerm?id=GO:0061932","GO:0061932 negative regulation of erythrocyte enucleation")</f>
        <v>GO:0061932 negative regulation of erythrocyte enucleation</v>
      </c>
      <c r="H32" s="6" t="s">
        <v>1</v>
      </c>
      <c r="I32" s="7" t="str">
        <f>HYPERLINK("https://www.ebi.ac.uk/QuickGO/GTerm?id=GO:1903430","GO:1903430 negative regulation of cell maturation")</f>
        <v>GO:1903430 negative regulation of cell maturation</v>
      </c>
      <c r="J32" s="6" t="s">
        <v>4</v>
      </c>
      <c r="K32" s="6" t="s">
        <v>35</v>
      </c>
    </row>
    <row r="33" spans="1:11" ht="24.75" customHeight="1" x14ac:dyDescent="0.2">
      <c r="A33" s="4">
        <v>629</v>
      </c>
      <c r="B33" s="5" t="str">
        <f>HYPERLINK("https://www.ebi.ac.uk/QuickGO/GTerm?id=GO:1903949","GO:1903949 positive regulation of atrial cardiac muscle cell action potential")</f>
        <v>GO:1903949 positive regulation of atrial cardiac muscle cell action potential</v>
      </c>
      <c r="C33" s="6" t="s">
        <v>1</v>
      </c>
      <c r="D33" s="5" t="str">
        <f>HYPERLINK("https://www.ebi.ac.uk/QuickGO/GTerm?id=GO:0045823","GO:0045823 positive regulation of heart contraction")</f>
        <v>GO:0045823 positive regulation of heart contraction</v>
      </c>
      <c r="E33" s="6" t="s">
        <v>4</v>
      </c>
      <c r="F33" s="6" t="s">
        <v>36</v>
      </c>
      <c r="G33" s="7" t="str">
        <f>HYPERLINK("https://www.ebi.ac.uk/QuickGO/GTerm?id=GO:1903948","GO:1903948 negative regulation of atrial cardiac muscle cell action potential")</f>
        <v>GO:1903948 negative regulation of atrial cardiac muscle cell action potential</v>
      </c>
      <c r="H33" s="6" t="s">
        <v>1</v>
      </c>
      <c r="I33" s="7" t="str">
        <f>HYPERLINK("https://www.ebi.ac.uk/QuickGO/GTerm?id=GO:0045822","GO:0045822 negative regulation of heart contraction")</f>
        <v>GO:0045822 negative regulation of heart contraction</v>
      </c>
      <c r="J33" s="6" t="s">
        <v>4</v>
      </c>
      <c r="K33" s="6" t="s">
        <v>36</v>
      </c>
    </row>
    <row r="34" spans="1:11" ht="24.75" customHeight="1" x14ac:dyDescent="0.2">
      <c r="A34" s="4">
        <v>656</v>
      </c>
      <c r="B34" s="5" t="str">
        <f>HYPERLINK("https://www.ebi.ac.uk/QuickGO/GTerm?id=GO:0061903","GO:0061903 positive regulation of 1-phosphatidylinositol-3-kinase activity")</f>
        <v>GO:0061903 positive regulation of 1-phosphatidylinositol-3-kinase activity</v>
      </c>
      <c r="C34" s="6" t="s">
        <v>1</v>
      </c>
      <c r="D34" s="5" t="str">
        <f>HYPERLINK("https://www.ebi.ac.uk/QuickGO/GTerm?id=GO:0010513","GO:0010513 positive regulation of phosphatidylinositol biosynthetic process")</f>
        <v>GO:0010513 positive regulation of phosphatidylinositol biosynthetic process</v>
      </c>
      <c r="E34" s="6" t="s">
        <v>4</v>
      </c>
      <c r="F34" s="6" t="s">
        <v>37</v>
      </c>
      <c r="G34" s="7" t="str">
        <f>HYPERLINK("https://www.ebi.ac.uk/QuickGO/GTerm?id=GO:0061902","GO:0061902 negative regulation of 1-phosphatidylinositol-3-kinase activity")</f>
        <v>GO:0061902 negative regulation of 1-phosphatidylinositol-3-kinase activity</v>
      </c>
      <c r="H34" s="6" t="s">
        <v>1</v>
      </c>
      <c r="I34" s="7" t="str">
        <f>HYPERLINK("https://www.ebi.ac.uk/QuickGO/GTerm?id=GO:0010512","GO:0010512 negative regulation of phosphatidylinositol biosynthetic process")</f>
        <v>GO:0010512 negative regulation of phosphatidylinositol biosynthetic process</v>
      </c>
      <c r="J34" s="6" t="s">
        <v>4</v>
      </c>
      <c r="K34" s="6" t="s">
        <v>37</v>
      </c>
    </row>
    <row r="35" spans="1:11" ht="24.75" customHeight="1" x14ac:dyDescent="0.2">
      <c r="A35" s="4">
        <v>678</v>
      </c>
      <c r="B35" s="5" t="str">
        <f>HYPERLINK("https://www.ebi.ac.uk/QuickGO/GTerm?id=GO:0036145","GO:0036145 dendritic cell homeostasis")</f>
        <v>GO:0036145 dendritic cell homeostasis</v>
      </c>
      <c r="C35" s="6" t="s">
        <v>1</v>
      </c>
      <c r="D35" s="5" t="str">
        <f>HYPERLINK("https://www.ebi.ac.uk/QuickGO/GTerm?id=GO:0002260","GO:0002260 lymphocyte homeostasis")</f>
        <v>GO:0002260 lymphocyte homeostasis</v>
      </c>
      <c r="E35" s="6" t="s">
        <v>4</v>
      </c>
      <c r="F35" s="6" t="s">
        <v>38</v>
      </c>
      <c r="G35" s="7" t="str">
        <f>HYPERLINK("https://www.ebi.ac.uk/QuickGO/GTerm?id=GO:0044565","GO:0044565 dendritic cell proliferation")</f>
        <v>GO:0044565 dendritic cell proliferation</v>
      </c>
      <c r="H35" s="6" t="s">
        <v>1</v>
      </c>
      <c r="I35" s="7" t="str">
        <f>HYPERLINK("https://www.ebi.ac.uk/QuickGO/GTerm?id=GO:0046651","GO:0046651 lymphocyte proliferation")</f>
        <v>GO:0046651 lymphocyte proliferation</v>
      </c>
      <c r="J35" s="12" t="s">
        <v>4</v>
      </c>
      <c r="K35" s="6" t="s">
        <v>38</v>
      </c>
    </row>
    <row r="36" spans="1:11" ht="24.75" customHeight="1" x14ac:dyDescent="0.2">
      <c r="A36" s="4">
        <v>688</v>
      </c>
      <c r="B36" s="5" t="str">
        <f>HYPERLINK("https://www.ebi.ac.uk/QuickGO/GTerm?id=GO:1901289","GO:1901289 succinyl-CoA catabolic process")</f>
        <v>GO:1901289 succinyl-CoA catabolic process</v>
      </c>
      <c r="C36" s="6" t="s">
        <v>1</v>
      </c>
      <c r="D36" s="5" t="str">
        <f>HYPERLINK("https://www.ebi.ac.uk/QuickGO/GTerm?id=GO:0043605","GO:0043605 cellular amide catabolic process")</f>
        <v>GO:0043605 cellular amide catabolic process</v>
      </c>
      <c r="E36" s="6" t="s">
        <v>4</v>
      </c>
      <c r="F36" s="6" t="s">
        <v>39</v>
      </c>
      <c r="G36" s="7" t="str">
        <f>HYPERLINK("https://www.ebi.ac.uk/QuickGO/GTerm?id=GO:0006104","GO:0006104 succinyl-CoA metabolic process")</f>
        <v>GO:0006104 succinyl-CoA metabolic process</v>
      </c>
      <c r="H36" s="6" t="s">
        <v>1</v>
      </c>
      <c r="I36" s="7" t="str">
        <f>HYPERLINK("https://www.ebi.ac.uk/QuickGO/GTerm?id=GO:0043603","GO:0043603 cellular amide metabolic process")</f>
        <v>GO:0043603 cellular amide metabolic process</v>
      </c>
      <c r="J36" s="6" t="s">
        <v>4</v>
      </c>
      <c r="K36" s="6" t="s">
        <v>39</v>
      </c>
    </row>
    <row r="37" spans="1:11" ht="24.75" customHeight="1" x14ac:dyDescent="0.2">
      <c r="A37" s="4">
        <v>723</v>
      </c>
      <c r="B37" s="5" t="str">
        <f>HYPERLINK("https://www.ebi.ac.uk/QuickGO/GTerm?id=GO:2000234","GO:2000234 positive regulation of rRNA processing")</f>
        <v>GO:2000234 positive regulation of rRNA processing</v>
      </c>
      <c r="C37" s="6" t="s">
        <v>1</v>
      </c>
      <c r="D37" s="5" t="str">
        <f>HYPERLINK("https://www.ebi.ac.uk/QuickGO/GTerm?id=GO:0010628","GO:0010628 positive regulation of gene expression")</f>
        <v>GO:0010628 positive regulation of gene expression</v>
      </c>
      <c r="E37" s="6" t="s">
        <v>4</v>
      </c>
      <c r="F37" s="6" t="s">
        <v>40</v>
      </c>
      <c r="G37" s="7" t="str">
        <f>HYPERLINK("https://www.ebi.ac.uk/QuickGO/GTerm?id=GO:2000233","GO:2000233 negative regulation of rRNA processing")</f>
        <v>GO:2000233 negative regulation of rRNA processing</v>
      </c>
      <c r="H37" s="6" t="s">
        <v>1</v>
      </c>
      <c r="I37" s="7" t="str">
        <f>HYPERLINK("https://www.ebi.ac.uk/QuickGO/GTerm?id=GO:0010629","GO:0010629 negative regulation of gene expression")</f>
        <v>GO:0010629 negative regulation of gene expression</v>
      </c>
      <c r="J37" s="6" t="s">
        <v>4</v>
      </c>
      <c r="K37" s="6" t="s">
        <v>40</v>
      </c>
    </row>
    <row r="38" spans="1:11" ht="24.75" customHeight="1" x14ac:dyDescent="0.2">
      <c r="A38" s="4">
        <v>735</v>
      </c>
      <c r="B38" s="5" t="str">
        <f>HYPERLINK("https://www.ebi.ac.uk/QuickGO/GTerm?id=GO:1903304","GO:1903304 positive regulation of pyruvate kinase activity")</f>
        <v>GO:1903304 positive regulation of pyruvate kinase activity</v>
      </c>
      <c r="C38" s="6" t="s">
        <v>1</v>
      </c>
      <c r="D38" s="5" t="str">
        <f>HYPERLINK("https://www.ebi.ac.uk/QuickGO/GTerm?id=GO:0045821","GO:0045821 positive regulation of glycolytic process")</f>
        <v>GO:0045821 positive regulation of glycolytic process</v>
      </c>
      <c r="E38" s="6" t="s">
        <v>4</v>
      </c>
      <c r="F38" s="6" t="s">
        <v>41</v>
      </c>
      <c r="G38" s="7" t="str">
        <f>HYPERLINK("https://www.ebi.ac.uk/QuickGO/GTerm?id=GO:1903303","GO:1903303 negative regulation of pyruvate kinase activity")</f>
        <v>GO:1903303 negative regulation of pyruvate kinase activity</v>
      </c>
      <c r="H38" s="6" t="s">
        <v>1</v>
      </c>
      <c r="I38" s="7" t="str">
        <f>HYPERLINK("https://www.ebi.ac.uk/QuickGO/GTerm?id=GO:0045820","GO:0045820 negative regulation of glycolytic process")</f>
        <v>GO:0045820 negative regulation of glycolytic process</v>
      </c>
      <c r="J38" s="6" t="s">
        <v>4</v>
      </c>
      <c r="K38" s="6" t="s">
        <v>41</v>
      </c>
    </row>
    <row r="39" spans="1:11" ht="24.75" customHeight="1" x14ac:dyDescent="0.2">
      <c r="A39" s="4">
        <v>737</v>
      </c>
      <c r="B39" s="5" t="str">
        <f>HYPERLINK("https://www.ebi.ac.uk/QuickGO/GTerm?id=GO:2000024","GO:2000024 regulation of leaf development")</f>
        <v>GO:2000024 regulation of leaf development</v>
      </c>
      <c r="C39" s="6" t="s">
        <v>3</v>
      </c>
      <c r="D39" s="5" t="str">
        <f>HYPERLINK("https://www.ebi.ac.uk/QuickGO/GTerm?id=GO:0048367","GO:0048367 shoot system development")</f>
        <v>GO:0048367 shoot system development</v>
      </c>
      <c r="E39" s="6" t="s">
        <v>4</v>
      </c>
      <c r="F39" s="6" t="s">
        <v>42</v>
      </c>
      <c r="G39" s="7" t="str">
        <f>HYPERLINK("https://www.ebi.ac.uk/QuickGO/GTerm?id=GO:1901371","GO:1901371 regulation of leaf morphogenesis")</f>
        <v>GO:1901371 regulation of leaf morphogenesis</v>
      </c>
      <c r="H39" s="6" t="s">
        <v>3</v>
      </c>
      <c r="I39" s="7" t="str">
        <f>HYPERLINK("https://www.ebi.ac.uk/QuickGO/GTerm?id=GO:0010016","GO:0010016 shoot system morphogenesis")</f>
        <v>GO:0010016 shoot system morphogenesis</v>
      </c>
      <c r="J39" s="6" t="s">
        <v>4</v>
      </c>
      <c r="K39" s="6" t="s">
        <v>42</v>
      </c>
    </row>
    <row r="40" spans="1:11" ht="24.75" customHeight="1" x14ac:dyDescent="0.2">
      <c r="A40" s="4">
        <v>741</v>
      </c>
      <c r="B40" s="5" t="str">
        <f>HYPERLINK("https://www.ebi.ac.uk/QuickGO/GTerm?id=GO:1900971","GO:1900971 regulation of sarcinapterin biosynthetic process")</f>
        <v>GO:1900971 regulation of sarcinapterin biosynthetic process</v>
      </c>
      <c r="C40" s="6" t="s">
        <v>3</v>
      </c>
      <c r="D40" s="5" t="str">
        <f>HYPERLINK("https://www.ebi.ac.uk/QuickGO/GTerm?id=GO:0006728","GO:0006728 pteridine biosynthetic process")</f>
        <v>GO:0006728 pteridine biosynthetic process</v>
      </c>
      <c r="E40" s="6" t="s">
        <v>4</v>
      </c>
      <c r="F40" s="6" t="s">
        <v>43</v>
      </c>
      <c r="G40" s="7" t="str">
        <f>HYPERLINK("https://www.ebi.ac.uk/QuickGO/GTerm?id=GO:1900968","GO:1900968 regulation of sarcinapterin metabolic process")</f>
        <v>GO:1900968 regulation of sarcinapterin metabolic process</v>
      </c>
      <c r="H40" s="6" t="s">
        <v>3</v>
      </c>
      <c r="I40" s="7" t="str">
        <f>HYPERLINK("https://www.ebi.ac.uk/QuickGO/GTerm?id=GO:0019889","GO:0019889 pteridine metabolic process")</f>
        <v>GO:0019889 pteridine metabolic process</v>
      </c>
      <c r="J40" s="12" t="s">
        <v>4</v>
      </c>
      <c r="K40" s="12" t="s">
        <v>43</v>
      </c>
    </row>
    <row r="41" spans="1:11" ht="24.75" customHeight="1" x14ac:dyDescent="0.2">
      <c r="A41" s="4">
        <v>745</v>
      </c>
      <c r="B41" s="5" t="str">
        <f>HYPERLINK("https://www.ebi.ac.uk/QuickGO/GTerm?id=GO:0106077","GO:0106077 histone succinylation")</f>
        <v>GO:0106077 histone succinylation</v>
      </c>
      <c r="C41" s="6" t="s">
        <v>1</v>
      </c>
      <c r="D41" s="5" t="str">
        <f>HYPERLINK("https://www.ebi.ac.uk/QuickGO/GTerm?id=GO:0036050","GO:0036050 peptidyl-lysine succinylation")</f>
        <v>GO:0036050 peptidyl-lysine succinylation</v>
      </c>
      <c r="E41" s="6" t="s">
        <v>4</v>
      </c>
      <c r="F41" s="6" t="s">
        <v>44</v>
      </c>
      <c r="G41" s="7" t="str">
        <f>HYPERLINK("https://www.ebi.ac.uk/QuickGO/GTerm?id=GO:0016573","GO:0016573 histone acetylation")</f>
        <v>GO:0016573 histone acetylation</v>
      </c>
      <c r="H41" s="6" t="s">
        <v>1</v>
      </c>
      <c r="I41" s="7" t="str">
        <f>HYPERLINK("https://www.ebi.ac.uk/QuickGO/GTerm?id=GO:0018394","GO:0018394 peptidyl-lysine acetylation")</f>
        <v>GO:0018394 peptidyl-lysine acetylation</v>
      </c>
      <c r="J41" s="6" t="s">
        <v>4</v>
      </c>
      <c r="K41" s="6" t="s">
        <v>44</v>
      </c>
    </row>
    <row r="42" spans="1:11" ht="24.75" customHeight="1" x14ac:dyDescent="0.2">
      <c r="A42" s="4">
        <v>750</v>
      </c>
      <c r="B42" s="5" t="str">
        <f>HYPERLINK("https://www.ebi.ac.uk/QuickGO/GTerm?id=GO:0042573","GO:0042573 retinoic acid metabolic process")</f>
        <v>GO:0042573 retinoic acid metabolic process</v>
      </c>
      <c r="C42" s="6" t="s">
        <v>1</v>
      </c>
      <c r="D42" s="5" t="str">
        <f>HYPERLINK("https://www.ebi.ac.uk/QuickGO/GTerm?id=GO:0006775","GO:0006775 fat-soluble vitamin metabolic process")</f>
        <v>GO:0006775 fat-soluble vitamin metabolic process</v>
      </c>
      <c r="E42" s="6" t="s">
        <v>4</v>
      </c>
      <c r="F42" s="6" t="s">
        <v>45</v>
      </c>
      <c r="G42" s="7" t="str">
        <f>HYPERLINK("https://www.ebi.ac.uk/QuickGO/GTerm?id=GO:0034653","GO:0034653 retinoic acid catabolic process")</f>
        <v>GO:0034653 retinoic acid catabolic process</v>
      </c>
      <c r="H42" s="6" t="s">
        <v>1</v>
      </c>
      <c r="I42" s="7" t="str">
        <f>HYPERLINK("https://www.ebi.ac.uk/QuickGO/GTerm?id=GO:0042363","GO:0042363 fat-soluble vitamin catabolic process")</f>
        <v>GO:0042363 fat-soluble vitamin catabolic process</v>
      </c>
      <c r="J42" s="6" t="s">
        <v>4</v>
      </c>
      <c r="K42" s="6" t="s">
        <v>45</v>
      </c>
    </row>
    <row r="43" spans="1:11" ht="24.75" customHeight="1" x14ac:dyDescent="0.2">
      <c r="A43" s="4">
        <v>756</v>
      </c>
      <c r="B43" s="5" t="str">
        <f>HYPERLINK("https://www.ebi.ac.uk/QuickGO/GTerm?id=GO:0060302","GO:0060302 negative regulation of cytokine activity")</f>
        <v>GO:0060302 negative regulation of cytokine activity</v>
      </c>
      <c r="C43" s="6" t="s">
        <v>1</v>
      </c>
      <c r="D43" s="5" t="str">
        <f>HYPERLINK("https://www.ebi.ac.uk/QuickGO/GTerm?id=GO:2000272","GO:2000272 negative regulation of signaling receptor activity")</f>
        <v>GO:2000272 negative regulation of signaling receptor activity</v>
      </c>
      <c r="E43" s="6" t="s">
        <v>4</v>
      </c>
      <c r="F43" s="6" t="s">
        <v>46</v>
      </c>
      <c r="G43" s="7" t="str">
        <f>HYPERLINK("https://www.ebi.ac.uk/QuickGO/GTerm?id=GO:0060301","GO:0060301 positive regulation of cytokine activity")</f>
        <v>GO:0060301 positive regulation of cytokine activity</v>
      </c>
      <c r="H43" s="6" t="s">
        <v>1</v>
      </c>
      <c r="I43" s="7" t="str">
        <f>HYPERLINK("https://www.ebi.ac.uk/QuickGO/GTerm?id=GO:2000273","GO:2000273 positive regulation of signaling receptor activity")</f>
        <v>GO:2000273 positive regulation of signaling receptor activity</v>
      </c>
      <c r="J43" s="6" t="s">
        <v>4</v>
      </c>
      <c r="K43" s="6" t="s">
        <v>46</v>
      </c>
    </row>
    <row r="44" spans="1:11" ht="24.75" customHeight="1" x14ac:dyDescent="0.2">
      <c r="A44" s="4">
        <v>760</v>
      </c>
      <c r="B44" s="5" t="str">
        <f>HYPERLINK("https://www.ebi.ac.uk/QuickGO/GTerm?id=GO:0010825","GO:0010825 positive regulation of centrosome duplication")</f>
        <v>GO:0010825 positive regulation of centrosome duplication</v>
      </c>
      <c r="C44" s="6" t="s">
        <v>1</v>
      </c>
      <c r="D44" s="5" t="str">
        <f>HYPERLINK("https://www.ebi.ac.uk/QuickGO/GTerm?id=GO:0051495","GO:0051495 positive regulation of cytoskeleton organization")</f>
        <v>GO:0051495 positive regulation of cytoskeleton organization</v>
      </c>
      <c r="E44" s="6" t="s">
        <v>4</v>
      </c>
      <c r="F44" s="6" t="s">
        <v>11</v>
      </c>
      <c r="G44" s="7" t="str">
        <f>HYPERLINK("https://www.ebi.ac.uk/QuickGO/GTerm?id=GO:0010826","GO:0010826 negative regulation of centrosome duplication")</f>
        <v>GO:0010826 negative regulation of centrosome duplication</v>
      </c>
      <c r="H44" s="6" t="s">
        <v>1</v>
      </c>
      <c r="I44" s="7" t="str">
        <f>HYPERLINK("https://www.ebi.ac.uk/QuickGO/GTerm?id=GO:0051494","GO:0051494 negative regulation of cytoskeleton organization")</f>
        <v>GO:0051494 negative regulation of cytoskeleton organization</v>
      </c>
      <c r="J44" s="6" t="s">
        <v>4</v>
      </c>
      <c r="K44" s="6" t="s">
        <v>11</v>
      </c>
    </row>
    <row r="45" spans="1:11" ht="24.75" customHeight="1" x14ac:dyDescent="0.2">
      <c r="A45" s="4">
        <v>764</v>
      </c>
      <c r="B45" s="5" t="str">
        <f>HYPERLINK("https://www.ebi.ac.uk/QuickGO/GTerm?id=GO:0050428","GO:0050428 3'-phosphoadenosine 5'-phosphosulfate biosynthetic process")</f>
        <v>GO:0050428 3'-phosphoadenosine 5'-phosphosulfate biosynthetic process</v>
      </c>
      <c r="C45" s="6" t="s">
        <v>1</v>
      </c>
      <c r="D45" s="5" t="str">
        <f>HYPERLINK("https://www.ebi.ac.uk/QuickGO/GTerm?id=GO:0016053","GO:0016053 organic acid biosynthetic process")</f>
        <v>GO:0016053 organic acid biosynthetic process</v>
      </c>
      <c r="E45" s="6" t="s">
        <v>4</v>
      </c>
      <c r="F45" s="6" t="s">
        <v>47</v>
      </c>
      <c r="G45" s="7" t="str">
        <f>HYPERLINK("https://www.ebi.ac.uk/QuickGO/GTerm?id=GO:0050427","GO:0050427 3'-phosphoadenosine 5'-phosphosulfate metabolic process")</f>
        <v>GO:0050427 3'-phosphoadenosine 5'-phosphosulfate metabolic process</v>
      </c>
      <c r="H45" s="6" t="s">
        <v>1</v>
      </c>
      <c r="I45" s="7" t="str">
        <f>HYPERLINK("https://www.ebi.ac.uk/QuickGO/GTerm?id=GO:0006082","GO:0006082 organic acid metabolic process")</f>
        <v>GO:0006082 organic acid metabolic process</v>
      </c>
      <c r="J45" s="6" t="s">
        <v>4</v>
      </c>
      <c r="K45" s="6" t="s">
        <v>47</v>
      </c>
    </row>
    <row r="46" spans="1:11" ht="24.75" customHeight="1" x14ac:dyDescent="0.2">
      <c r="A46" s="4">
        <v>773</v>
      </c>
      <c r="B46" s="5" t="str">
        <f>HYPERLINK("https://www.ebi.ac.uk/QuickGO/GTerm?id=GO:0060559","GO:0060559 positive regulation of calcidiol 1-monooxygenase activity")</f>
        <v>GO:0060559 positive regulation of calcidiol 1-monooxygenase activity</v>
      </c>
      <c r="C46" s="6" t="s">
        <v>1</v>
      </c>
      <c r="D46" s="5" t="str">
        <f>HYPERLINK("https://www.ebi.ac.uk/QuickGO/GTerm?id=GO:1902932","GO:1902932 positive regulation of alcohol biosynthetic process")</f>
        <v>GO:1902932 positive regulation of alcohol biosynthetic process</v>
      </c>
      <c r="E46" s="6" t="s">
        <v>4</v>
      </c>
      <c r="F46" s="6" t="s">
        <v>48</v>
      </c>
      <c r="G46" s="7" t="str">
        <f>HYPERLINK("https://www.ebi.ac.uk/QuickGO/GTerm?id=GO:0010956","GO:0010956 negative regulation of calcidiol 1-monooxygenase activity")</f>
        <v>GO:0010956 negative regulation of calcidiol 1-monooxygenase activity</v>
      </c>
      <c r="H46" s="6" t="s">
        <v>1</v>
      </c>
      <c r="I46" s="7" t="str">
        <f>HYPERLINK("https://www.ebi.ac.uk/QuickGO/GTerm?id=GO:1902931","GO:1902931 negative regulation of alcohol biosynthetic process")</f>
        <v>GO:1902931 negative regulation of alcohol biosynthetic process</v>
      </c>
      <c r="J46" s="6" t="s">
        <v>4</v>
      </c>
      <c r="K46" s="6" t="s">
        <v>48</v>
      </c>
    </row>
    <row r="47" spans="1:11" ht="24.75" customHeight="1" x14ac:dyDescent="0.2">
      <c r="A47" s="4">
        <v>866</v>
      </c>
      <c r="B47" s="13" t="str">
        <f>HYPERLINK("https://www.ebi.ac.uk/QuickGO/GTerm?id=GO:2000853","GO:2000853 negative regulation of corticosterone secretion")</f>
        <v>GO:2000853 negative regulation of corticosterone secretion</v>
      </c>
      <c r="C47" s="6" t="s">
        <v>1</v>
      </c>
      <c r="D47" s="13" t="str">
        <f>HYPERLINK("https://www.ebi.ac.uk/QuickGO/GTerm?id=GO:2000856","GO:2000856 negative regulation of mineralocorticoid secretion")</f>
        <v>GO:2000856 negative regulation of mineralocorticoid secretion</v>
      </c>
      <c r="E47" s="6" t="s">
        <v>4</v>
      </c>
      <c r="F47" s="12" t="s">
        <v>49</v>
      </c>
      <c r="G47" s="13" t="str">
        <f>HYPERLINK("https://www.ebi.ac.uk/QuickGO/GTerm?id=GO:0071386","GO:0071386 cellular response to corticosterone stimulus")</f>
        <v>GO:0071386 cellular response to corticosterone stimulus</v>
      </c>
      <c r="H47" s="6" t="s">
        <v>1</v>
      </c>
      <c r="I47" s="13" t="str">
        <f>HYPERLINK("https://www.ebi.ac.uk/QuickGO/GTerm?id=GO:0071389","GO:0071389 cellular response to mineralocorticoid stimulus")</f>
        <v>GO:0071389 cellular response to mineralocorticoid stimulus</v>
      </c>
      <c r="J47" s="6" t="s">
        <v>4</v>
      </c>
      <c r="K47" s="12" t="s">
        <v>50</v>
      </c>
    </row>
    <row r="48" spans="1:11" ht="24.75" customHeight="1" x14ac:dyDescent="0.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24.75" customHeight="1" x14ac:dyDescent="0.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24.75" customHeight="1" x14ac:dyDescent="0.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ht="24.75" customHeight="1" x14ac:dyDescent="0.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ht="24.75" customHeight="1" x14ac:dyDescent="0.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 ht="24.75" customHeight="1" x14ac:dyDescent="0.2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 ht="24.75" customHeight="1" x14ac:dyDescent="0.2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 ht="24.75" customHeight="1" x14ac:dyDescent="0.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 ht="24.75" customHeight="1" x14ac:dyDescent="0.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 ht="24.75" customHeight="1" x14ac:dyDescent="0.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 ht="24.75" customHeight="1" x14ac:dyDescent="0.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 ht="24.75" customHeight="1" x14ac:dyDescent="0.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24.75" customHeight="1" x14ac:dyDescent="0.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 ht="24.75" customHeight="1" x14ac:dyDescent="0.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 ht="24.75" customHeight="1" x14ac:dyDescent="0.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 ht="24.75" customHeight="1" x14ac:dyDescent="0.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ht="24.75" customHeight="1" x14ac:dyDescent="0.2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 ht="24.75" customHeight="1" x14ac:dyDescent="0.2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 ht="24.75" customHeight="1" x14ac:dyDescent="0.2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 ht="24.75" customHeight="1" x14ac:dyDescent="0.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ht="24.75" customHeight="1" x14ac:dyDescent="0.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 ht="24.75" customHeight="1" x14ac:dyDescent="0.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ht="24.75" customHeight="1" x14ac:dyDescent="0.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24.75" customHeight="1" x14ac:dyDescent="0.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24.75" customHeight="1" x14ac:dyDescent="0.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ht="24.75" customHeight="1" x14ac:dyDescent="0.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 ht="24.75" customHeight="1" x14ac:dyDescent="0.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ht="24.75" customHeight="1" x14ac:dyDescent="0.2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24.75" customHeight="1" x14ac:dyDescent="0.2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24.75" customHeight="1" x14ac:dyDescent="0.2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24.75" customHeight="1" x14ac:dyDescent="0.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24.75" customHeight="1" x14ac:dyDescent="0.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24.75" customHeight="1" x14ac:dyDescent="0.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24.75" customHeight="1" x14ac:dyDescent="0.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24.75" customHeight="1" x14ac:dyDescent="0.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24.75" customHeight="1" x14ac:dyDescent="0.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24.75" customHeight="1" x14ac:dyDescent="0.2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24.75" customHeight="1" x14ac:dyDescent="0.2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24.75" customHeight="1" x14ac:dyDescent="0.2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24.75" customHeight="1" x14ac:dyDescent="0.2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24.75" customHeight="1" x14ac:dyDescent="0.2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24.75" customHeight="1" x14ac:dyDescent="0.2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24.75" customHeight="1" x14ac:dyDescent="0.2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24.75" customHeight="1" x14ac:dyDescent="0.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24.75" customHeight="1" x14ac:dyDescent="0.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24.75" customHeight="1" x14ac:dyDescent="0.2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24.75" customHeight="1" x14ac:dyDescent="0.2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24.75" customHeight="1" x14ac:dyDescent="0.2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24.75" customHeight="1" x14ac:dyDescent="0.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24.75" customHeight="1" x14ac:dyDescent="0.2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24.75" customHeight="1" x14ac:dyDescent="0.2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24.75" customHeight="1" x14ac:dyDescent="0.2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24.75" customHeight="1" x14ac:dyDescent="0.2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 ht="24.75" customHeight="1" x14ac:dyDescent="0.2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ht="24.75" customHeight="1" x14ac:dyDescent="0.2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 ht="24.75" customHeight="1" x14ac:dyDescent="0.2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 ht="24.75" customHeight="1" x14ac:dyDescent="0.2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 ht="24.75" customHeight="1" x14ac:dyDescent="0.2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 ht="24.75" customHeight="1" x14ac:dyDescent="0.2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 ht="24.75" customHeight="1" x14ac:dyDescent="0.2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 ht="24.75" customHeight="1" x14ac:dyDescent="0.2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 ht="24.75" customHeight="1" x14ac:dyDescent="0.2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 ht="24.75" customHeight="1" x14ac:dyDescent="0.2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 ht="24.75" customHeight="1" x14ac:dyDescent="0.2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 ht="24.75" customHeight="1" x14ac:dyDescent="0.2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 ht="24.75" customHeight="1" x14ac:dyDescent="0.2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 ht="24.75" customHeight="1" x14ac:dyDescent="0.2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 ht="24.75" customHeight="1" x14ac:dyDescent="0.2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 ht="24.75" customHeight="1" x14ac:dyDescent="0.2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 ht="24.75" customHeight="1" x14ac:dyDescent="0.2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 ht="24.75" customHeight="1" x14ac:dyDescent="0.2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 ht="24.75" customHeight="1" x14ac:dyDescent="0.2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 ht="24.75" customHeight="1" x14ac:dyDescent="0.2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 ht="24.75" customHeight="1" x14ac:dyDescent="0.2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24.75" customHeight="1" x14ac:dyDescent="0.2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 ht="24.75" customHeight="1" x14ac:dyDescent="0.2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 ht="24.75" customHeight="1" x14ac:dyDescent="0.2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 ht="24.75" customHeight="1" x14ac:dyDescent="0.2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 ht="24.75" customHeight="1" x14ac:dyDescent="0.2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 ht="24.75" customHeight="1" x14ac:dyDescent="0.2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 ht="24.75" customHeight="1" x14ac:dyDescent="0.2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 ht="24.75" customHeight="1" x14ac:dyDescent="0.2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 ht="24.75" customHeight="1" x14ac:dyDescent="0.2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 ht="24.75" customHeight="1" x14ac:dyDescent="0.2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 ht="24.75" customHeight="1" x14ac:dyDescent="0.2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 ht="24.75" customHeight="1" x14ac:dyDescent="0.2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 ht="24.75" customHeight="1" x14ac:dyDescent="0.2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 ht="24.75" customHeight="1" x14ac:dyDescent="0.2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 ht="24.75" customHeight="1" x14ac:dyDescent="0.2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 ht="24.75" customHeight="1" x14ac:dyDescent="0.2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 ht="24.75" customHeight="1" x14ac:dyDescent="0.2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 ht="24.75" customHeight="1" x14ac:dyDescent="0.2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 ht="24.75" customHeight="1" x14ac:dyDescent="0.2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 ht="24.75" customHeight="1" x14ac:dyDescent="0.2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 ht="24.75" customHeight="1" x14ac:dyDescent="0.2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 ht="24.75" customHeight="1" x14ac:dyDescent="0.2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 ht="24.75" customHeight="1" x14ac:dyDescent="0.2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 ht="24.75" customHeight="1" x14ac:dyDescent="0.2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ht="24.75" customHeight="1" x14ac:dyDescent="0.2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 ht="24.75" customHeight="1" x14ac:dyDescent="0.2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 ht="24.75" customHeight="1" x14ac:dyDescent="0.2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 ht="24.75" customHeight="1" x14ac:dyDescent="0.2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 ht="24.75" customHeight="1" x14ac:dyDescent="0.2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ht="24.75" customHeight="1" x14ac:dyDescent="0.2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 ht="24.75" customHeight="1" x14ac:dyDescent="0.2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 ht="24.75" customHeight="1" x14ac:dyDescent="0.2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 ht="24.75" customHeight="1" x14ac:dyDescent="0.2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 ht="24.75" customHeight="1" x14ac:dyDescent="0.2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 ht="24.75" customHeight="1" x14ac:dyDescent="0.2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 ht="24.75" customHeight="1" x14ac:dyDescent="0.2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 ht="24.75" customHeight="1" x14ac:dyDescent="0.2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 ht="24.75" customHeight="1" x14ac:dyDescent="0.2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 ht="24.75" customHeight="1" x14ac:dyDescent="0.2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 ht="24.75" customHeight="1" x14ac:dyDescent="0.2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 ht="24.75" customHeight="1" x14ac:dyDescent="0.2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 ht="24.75" customHeight="1" x14ac:dyDescent="0.2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 ht="24.75" customHeight="1" x14ac:dyDescent="0.2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 ht="24.75" customHeight="1" x14ac:dyDescent="0.2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ht="24.75" customHeight="1" x14ac:dyDescent="0.2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 ht="24.75" customHeight="1" x14ac:dyDescent="0.2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 ht="24.75" customHeight="1" x14ac:dyDescent="0.2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 ht="24.75" customHeight="1" x14ac:dyDescent="0.2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 ht="24.75" customHeight="1" x14ac:dyDescent="0.2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 ht="24.75" customHeight="1" x14ac:dyDescent="0.2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 ht="24.75" customHeight="1" x14ac:dyDescent="0.2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 ht="24.75" customHeight="1" x14ac:dyDescent="0.2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 ht="24.75" customHeight="1" x14ac:dyDescent="0.2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 ht="24.75" customHeight="1" x14ac:dyDescent="0.2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 ht="24.75" customHeight="1" x14ac:dyDescent="0.2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 ht="24.75" customHeight="1" x14ac:dyDescent="0.2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 ht="24.75" customHeight="1" x14ac:dyDescent="0.2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 ht="24.75" customHeight="1" x14ac:dyDescent="0.2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 ht="24.75" customHeight="1" x14ac:dyDescent="0.2"/>
    <row r="181" spans="1:11" ht="24.75" customHeight="1" x14ac:dyDescent="0.2"/>
    <row r="182" spans="1:11" ht="24.75" customHeight="1" x14ac:dyDescent="0.2"/>
    <row r="183" spans="1:11" ht="24.75" customHeight="1" x14ac:dyDescent="0.2"/>
    <row r="184" spans="1:11" ht="24.75" customHeight="1" x14ac:dyDescent="0.2"/>
    <row r="185" spans="1:11" ht="24.75" customHeight="1" x14ac:dyDescent="0.2"/>
    <row r="186" spans="1:11" ht="24.75" customHeight="1" x14ac:dyDescent="0.2"/>
    <row r="187" spans="1:11" ht="24.75" customHeight="1" x14ac:dyDescent="0.2"/>
    <row r="188" spans="1:11" ht="24.75" customHeight="1" x14ac:dyDescent="0.2"/>
    <row r="189" spans="1:11" ht="24.75" customHeight="1" x14ac:dyDescent="0.2"/>
    <row r="190" spans="1:11" ht="24.75" customHeight="1" x14ac:dyDescent="0.2"/>
    <row r="191" spans="1:11" ht="24.75" customHeight="1" x14ac:dyDescent="0.2"/>
    <row r="192" spans="1:11" ht="24.75" customHeight="1" x14ac:dyDescent="0.2"/>
    <row r="193" ht="24.75" customHeight="1" x14ac:dyDescent="0.2"/>
    <row r="194" ht="24.75" customHeight="1" x14ac:dyDescent="0.2"/>
    <row r="195" ht="24.75" customHeight="1" x14ac:dyDescent="0.2"/>
    <row r="196" ht="24.75" customHeight="1" x14ac:dyDescent="0.2"/>
    <row r="197" ht="24.75" customHeight="1" x14ac:dyDescent="0.2"/>
    <row r="198" ht="24.75" customHeight="1" x14ac:dyDescent="0.2"/>
    <row r="199" ht="24.75" customHeight="1" x14ac:dyDescent="0.2"/>
    <row r="200" ht="24.75" customHeight="1" x14ac:dyDescent="0.2"/>
    <row r="201" ht="24.75" customHeight="1" x14ac:dyDescent="0.2"/>
    <row r="202" ht="24.75" customHeight="1" x14ac:dyDescent="0.2"/>
    <row r="203" ht="24.75" customHeight="1" x14ac:dyDescent="0.2"/>
    <row r="204" ht="24.75" customHeight="1" x14ac:dyDescent="0.2"/>
    <row r="205" ht="24.75" customHeight="1" x14ac:dyDescent="0.2"/>
    <row r="206" ht="24.75" customHeight="1" x14ac:dyDescent="0.2"/>
    <row r="207" ht="24.75" customHeight="1" x14ac:dyDescent="0.2"/>
    <row r="208" ht="24.75" customHeight="1" x14ac:dyDescent="0.2"/>
    <row r="209" ht="24.75" customHeight="1" x14ac:dyDescent="0.2"/>
    <row r="210" ht="24.75" customHeight="1" x14ac:dyDescent="0.2"/>
    <row r="211" ht="24.75" customHeight="1" x14ac:dyDescent="0.2"/>
    <row r="212" ht="24.75" customHeight="1" x14ac:dyDescent="0.2"/>
    <row r="213" ht="24.75" customHeight="1" x14ac:dyDescent="0.2"/>
    <row r="214" ht="24.75" customHeight="1" x14ac:dyDescent="0.2"/>
    <row r="215" ht="24.75" customHeight="1" x14ac:dyDescent="0.2"/>
    <row r="216" ht="24.75" customHeight="1" x14ac:dyDescent="0.2"/>
    <row r="217" ht="24.75" customHeight="1" x14ac:dyDescent="0.2"/>
    <row r="218" ht="24.75" customHeight="1" x14ac:dyDescent="0.2"/>
    <row r="219" ht="24.75" customHeight="1" x14ac:dyDescent="0.2"/>
    <row r="220" ht="24.75" customHeight="1" x14ac:dyDescent="0.2"/>
    <row r="221" ht="24.75" customHeight="1" x14ac:dyDescent="0.2"/>
    <row r="222" ht="24.75" customHeight="1" x14ac:dyDescent="0.2"/>
    <row r="223" ht="24.75" customHeight="1" x14ac:dyDescent="0.2"/>
    <row r="224" ht="24.75" customHeight="1" x14ac:dyDescent="0.2"/>
    <row r="225" ht="24.75" customHeight="1" x14ac:dyDescent="0.2"/>
    <row r="226" ht="24.75" customHeight="1" x14ac:dyDescent="0.2"/>
    <row r="227" ht="24.75" customHeight="1" x14ac:dyDescent="0.2"/>
    <row r="228" ht="24.75" customHeight="1" x14ac:dyDescent="0.2"/>
    <row r="229" ht="24.75" customHeight="1" x14ac:dyDescent="0.2"/>
    <row r="230" ht="24.75" customHeight="1" x14ac:dyDescent="0.2"/>
    <row r="231" ht="24.75" customHeight="1" x14ac:dyDescent="0.2"/>
    <row r="232" ht="24.75" customHeight="1" x14ac:dyDescent="0.2"/>
    <row r="233" ht="24.75" customHeight="1" x14ac:dyDescent="0.2"/>
    <row r="234" ht="24.75" customHeight="1" x14ac:dyDescent="0.2"/>
    <row r="235" ht="24.75" customHeight="1" x14ac:dyDescent="0.2"/>
    <row r="236" ht="24.75" customHeight="1" x14ac:dyDescent="0.2"/>
    <row r="237" ht="24.75" customHeight="1" x14ac:dyDescent="0.2"/>
    <row r="238" ht="24.75" customHeight="1" x14ac:dyDescent="0.2"/>
    <row r="239" ht="24.75" customHeight="1" x14ac:dyDescent="0.2"/>
    <row r="240" ht="24.75" customHeight="1" x14ac:dyDescent="0.2"/>
    <row r="241" ht="24.75" customHeight="1" x14ac:dyDescent="0.2"/>
    <row r="242" ht="24.75" customHeight="1" x14ac:dyDescent="0.2"/>
    <row r="243" ht="24.75" customHeight="1" x14ac:dyDescent="0.2"/>
    <row r="244" ht="24.75" customHeight="1" x14ac:dyDescent="0.2"/>
    <row r="245" ht="24.75" customHeight="1" x14ac:dyDescent="0.2"/>
    <row r="246" ht="24.75" customHeight="1" x14ac:dyDescent="0.2"/>
    <row r="247" ht="24.75" customHeight="1" x14ac:dyDescent="0.2"/>
    <row r="248" ht="24.75" customHeight="1" x14ac:dyDescent="0.2"/>
    <row r="249" ht="24.75" customHeight="1" x14ac:dyDescent="0.2"/>
    <row r="250" ht="24.75" customHeight="1" x14ac:dyDescent="0.2"/>
    <row r="251" ht="24.75" customHeight="1" x14ac:dyDescent="0.2"/>
    <row r="252" ht="24.75" customHeight="1" x14ac:dyDescent="0.2"/>
    <row r="253" ht="24.75" customHeight="1" x14ac:dyDescent="0.2"/>
    <row r="254" ht="24.75" customHeight="1" x14ac:dyDescent="0.2"/>
    <row r="255" ht="24.75" customHeight="1" x14ac:dyDescent="0.2"/>
    <row r="256" ht="24.75" customHeight="1" x14ac:dyDescent="0.2"/>
    <row r="257" ht="24.75" customHeight="1" x14ac:dyDescent="0.2"/>
    <row r="258" ht="24.75" customHeight="1" x14ac:dyDescent="0.2"/>
    <row r="259" ht="24.75" customHeight="1" x14ac:dyDescent="0.2"/>
    <row r="260" ht="24.75" customHeight="1" x14ac:dyDescent="0.2"/>
    <row r="261" ht="24.75" customHeight="1" x14ac:dyDescent="0.2"/>
    <row r="262" ht="24.75" customHeight="1" x14ac:dyDescent="0.2"/>
    <row r="263" ht="24.75" customHeight="1" x14ac:dyDescent="0.2"/>
    <row r="264" ht="24.75" customHeight="1" x14ac:dyDescent="0.2"/>
    <row r="265" ht="24.75" customHeight="1" x14ac:dyDescent="0.2"/>
    <row r="266" ht="24.75" customHeight="1" x14ac:dyDescent="0.2"/>
    <row r="267" ht="24.75" customHeight="1" x14ac:dyDescent="0.2"/>
    <row r="268" ht="24.75" customHeight="1" x14ac:dyDescent="0.2"/>
    <row r="269" ht="24.75" customHeight="1" x14ac:dyDescent="0.2"/>
    <row r="270" ht="24.75" customHeight="1" x14ac:dyDescent="0.2"/>
    <row r="271" ht="24.75" customHeight="1" x14ac:dyDescent="0.2"/>
    <row r="272" ht="24.75" customHeight="1" x14ac:dyDescent="0.2"/>
    <row r="273" ht="24.75" customHeight="1" x14ac:dyDescent="0.2"/>
    <row r="274" ht="24.75" customHeight="1" x14ac:dyDescent="0.2"/>
    <row r="275" ht="24.75" customHeight="1" x14ac:dyDescent="0.2"/>
    <row r="276" ht="24.75" customHeight="1" x14ac:dyDescent="0.2"/>
    <row r="277" ht="24.75" customHeight="1" x14ac:dyDescent="0.2"/>
    <row r="278" ht="24.75" customHeight="1" x14ac:dyDescent="0.2"/>
    <row r="279" ht="24.75" customHeight="1" x14ac:dyDescent="0.2"/>
    <row r="280" ht="24.75" customHeight="1" x14ac:dyDescent="0.2"/>
    <row r="281" ht="24.75" customHeight="1" x14ac:dyDescent="0.2"/>
    <row r="282" ht="24.75" customHeight="1" x14ac:dyDescent="0.2"/>
    <row r="283" ht="24.75" customHeight="1" x14ac:dyDescent="0.2"/>
    <row r="284" ht="24.75" customHeight="1" x14ac:dyDescent="0.2"/>
    <row r="285" ht="24.75" customHeight="1" x14ac:dyDescent="0.2"/>
    <row r="286" ht="24.75" customHeight="1" x14ac:dyDescent="0.2"/>
    <row r="287" ht="24.75" customHeight="1" x14ac:dyDescent="0.2"/>
    <row r="288" ht="24.75" customHeight="1" x14ac:dyDescent="0.2"/>
    <row r="289" ht="24.75" customHeight="1" x14ac:dyDescent="0.2"/>
    <row r="290" ht="24.75" customHeight="1" x14ac:dyDescent="0.2"/>
    <row r="291" ht="24.75" customHeight="1" x14ac:dyDescent="0.2"/>
    <row r="292" ht="24.75" customHeight="1" x14ac:dyDescent="0.2"/>
    <row r="293" ht="24.75" customHeight="1" x14ac:dyDescent="0.2"/>
    <row r="294" ht="24.75" customHeight="1" x14ac:dyDescent="0.2"/>
    <row r="295" ht="24.75" customHeight="1" x14ac:dyDescent="0.2"/>
    <row r="296" ht="24.75" customHeight="1" x14ac:dyDescent="0.2"/>
    <row r="297" ht="24.75" customHeight="1" x14ac:dyDescent="0.2"/>
    <row r="298" ht="24.75" customHeight="1" x14ac:dyDescent="0.2"/>
    <row r="299" ht="24.75" customHeight="1" x14ac:dyDescent="0.2"/>
    <row r="300" ht="24.75" customHeight="1" x14ac:dyDescent="0.2"/>
    <row r="301" ht="24.75" customHeight="1" x14ac:dyDescent="0.2"/>
    <row r="302" ht="24.75" customHeight="1" x14ac:dyDescent="0.2"/>
    <row r="303" ht="24.75" customHeight="1" x14ac:dyDescent="0.2"/>
    <row r="304" ht="24.75" customHeight="1" x14ac:dyDescent="0.2"/>
    <row r="305" ht="24.75" customHeight="1" x14ac:dyDescent="0.2"/>
    <row r="306" ht="24.75" customHeight="1" x14ac:dyDescent="0.2"/>
    <row r="307" ht="24.75" customHeight="1" x14ac:dyDescent="0.2"/>
    <row r="308" ht="24.75" customHeight="1" x14ac:dyDescent="0.2"/>
    <row r="309" ht="24.75" customHeight="1" x14ac:dyDescent="0.2"/>
    <row r="310" ht="24.75" customHeight="1" x14ac:dyDescent="0.2"/>
    <row r="311" ht="24" customHeight="1" x14ac:dyDescent="0.2"/>
    <row r="312" ht="24.75" customHeight="1" x14ac:dyDescent="0.2"/>
    <row r="313" ht="24.75" customHeight="1" x14ac:dyDescent="0.2"/>
    <row r="314" ht="24.75" customHeight="1" x14ac:dyDescent="0.2"/>
    <row r="315" ht="24.75" customHeight="1" x14ac:dyDescent="0.2"/>
    <row r="316" ht="24.75" customHeight="1" x14ac:dyDescent="0.2"/>
    <row r="317" ht="24.75" customHeight="1" x14ac:dyDescent="0.2"/>
    <row r="318" ht="24.75" customHeight="1" x14ac:dyDescent="0.2"/>
    <row r="319" ht="24.75" customHeight="1" x14ac:dyDescent="0.2"/>
    <row r="320" ht="24.75" customHeight="1" x14ac:dyDescent="0.2"/>
    <row r="321" ht="24.75" customHeight="1" x14ac:dyDescent="0.2"/>
    <row r="322" ht="24.75" customHeight="1" x14ac:dyDescent="0.2"/>
    <row r="323" ht="24.75" customHeight="1" x14ac:dyDescent="0.2"/>
    <row r="324" ht="24.75" customHeight="1" x14ac:dyDescent="0.2"/>
    <row r="325" ht="24.75" customHeight="1" x14ac:dyDescent="0.2"/>
    <row r="326" ht="24.75" customHeight="1" x14ac:dyDescent="0.2"/>
    <row r="327" ht="24.75" customHeight="1" x14ac:dyDescent="0.2"/>
    <row r="328" ht="24.75" customHeight="1" x14ac:dyDescent="0.2"/>
    <row r="329" ht="24.75" customHeight="1" x14ac:dyDescent="0.2"/>
    <row r="330" ht="24.75" customHeight="1" x14ac:dyDescent="0.2"/>
    <row r="331" ht="24.75" customHeight="1" x14ac:dyDescent="0.2"/>
    <row r="332" ht="24.75" customHeight="1" x14ac:dyDescent="0.2"/>
    <row r="333" ht="24.75" customHeight="1" x14ac:dyDescent="0.2"/>
    <row r="334" ht="24.75" customHeight="1" x14ac:dyDescent="0.2"/>
    <row r="335" ht="24.75" customHeight="1" x14ac:dyDescent="0.2"/>
    <row r="336" ht="24.75" customHeight="1" x14ac:dyDescent="0.2"/>
    <row r="337" ht="24.75" customHeight="1" x14ac:dyDescent="0.2"/>
    <row r="338" ht="24.75" customHeight="1" x14ac:dyDescent="0.2"/>
    <row r="339" ht="24.75" customHeight="1" x14ac:dyDescent="0.2"/>
    <row r="340" ht="24.75" customHeight="1" x14ac:dyDescent="0.2"/>
    <row r="341" ht="24.75" customHeight="1" x14ac:dyDescent="0.2"/>
    <row r="342" ht="24.75" customHeight="1" x14ac:dyDescent="0.2"/>
    <row r="343" ht="24.75" customHeight="1" x14ac:dyDescent="0.2"/>
    <row r="344" ht="24.75" customHeight="1" x14ac:dyDescent="0.2"/>
    <row r="345" ht="24.75" customHeight="1" x14ac:dyDescent="0.2"/>
    <row r="346" ht="24.75" customHeight="1" x14ac:dyDescent="0.2"/>
    <row r="347" ht="24.75" customHeight="1" x14ac:dyDescent="0.2"/>
    <row r="348" ht="24.75" customHeight="1" x14ac:dyDescent="0.2"/>
    <row r="349" ht="24.75" customHeight="1" x14ac:dyDescent="0.2"/>
    <row r="350" ht="24.75" customHeight="1" x14ac:dyDescent="0.2"/>
    <row r="351" ht="24.75" customHeight="1" x14ac:dyDescent="0.2"/>
    <row r="352" ht="24.75" customHeight="1" x14ac:dyDescent="0.2"/>
    <row r="353" ht="24.75" customHeight="1" x14ac:dyDescent="0.2"/>
    <row r="354" ht="24.75" customHeight="1" x14ac:dyDescent="0.2"/>
    <row r="355" ht="24.75" customHeight="1" x14ac:dyDescent="0.2"/>
    <row r="356" ht="24.75" customHeight="1" x14ac:dyDescent="0.2"/>
    <row r="357" ht="24.75" customHeight="1" x14ac:dyDescent="0.2"/>
    <row r="358" ht="24.75" customHeight="1" x14ac:dyDescent="0.2"/>
    <row r="359" ht="24.75" customHeight="1" x14ac:dyDescent="0.2"/>
    <row r="360" ht="24.75" customHeight="1" x14ac:dyDescent="0.2"/>
    <row r="361" ht="24.75" customHeight="1" x14ac:dyDescent="0.2"/>
    <row r="362" ht="24.75" customHeight="1" x14ac:dyDescent="0.2"/>
    <row r="363" ht="24.75" customHeight="1" x14ac:dyDescent="0.2"/>
    <row r="364" ht="24.75" customHeight="1" x14ac:dyDescent="0.2"/>
    <row r="365" ht="24.75" customHeight="1" x14ac:dyDescent="0.2"/>
    <row r="366" ht="24.75" customHeight="1" x14ac:dyDescent="0.2"/>
    <row r="367" ht="24.75" customHeight="1" x14ac:dyDescent="0.2"/>
    <row r="368" ht="24.75" customHeight="1" x14ac:dyDescent="0.2"/>
    <row r="369" ht="24.75" customHeight="1" x14ac:dyDescent="0.2"/>
    <row r="370" ht="24.75" customHeight="1" x14ac:dyDescent="0.2"/>
    <row r="371" ht="24.75" customHeight="1" x14ac:dyDescent="0.2"/>
    <row r="372" ht="24.75" customHeight="1" x14ac:dyDescent="0.2"/>
    <row r="373" ht="24.75" customHeight="1" x14ac:dyDescent="0.2"/>
    <row r="374" ht="24.75" customHeight="1" x14ac:dyDescent="0.2"/>
    <row r="375" ht="24.75" customHeight="1" x14ac:dyDescent="0.2"/>
    <row r="376" ht="24.75" customHeight="1" x14ac:dyDescent="0.2"/>
    <row r="377" ht="24.75" customHeight="1" x14ac:dyDescent="0.2"/>
    <row r="378" ht="24.75" customHeight="1" x14ac:dyDescent="0.2"/>
    <row r="379" ht="24.75" customHeight="1" x14ac:dyDescent="0.2"/>
    <row r="380" ht="24.75" customHeight="1" x14ac:dyDescent="0.2"/>
    <row r="381" ht="24.75" customHeight="1" x14ac:dyDescent="0.2"/>
    <row r="382" ht="24.75" customHeight="1" x14ac:dyDescent="0.2"/>
    <row r="383" ht="24.75" customHeight="1" x14ac:dyDescent="0.2"/>
    <row r="384" ht="24.75" customHeight="1" x14ac:dyDescent="0.2"/>
    <row r="385" ht="24.75" customHeight="1" x14ac:dyDescent="0.2"/>
    <row r="386" ht="24.75" customHeight="1" x14ac:dyDescent="0.2"/>
    <row r="387" ht="24.75" customHeight="1" x14ac:dyDescent="0.2"/>
    <row r="388" ht="24.75" customHeight="1" x14ac:dyDescent="0.2"/>
    <row r="389" ht="24.75" customHeight="1" x14ac:dyDescent="0.2"/>
    <row r="390" ht="24.75" customHeight="1" x14ac:dyDescent="0.2"/>
    <row r="391" ht="24.75" customHeight="1" x14ac:dyDescent="0.2"/>
    <row r="392" ht="24.75" customHeight="1" x14ac:dyDescent="0.2"/>
    <row r="393" ht="24.75" customHeight="1" x14ac:dyDescent="0.2"/>
    <row r="394" ht="24.75" customHeight="1" x14ac:dyDescent="0.2"/>
    <row r="395" ht="24.75" customHeight="1" x14ac:dyDescent="0.2"/>
    <row r="396" ht="24.75" customHeight="1" x14ac:dyDescent="0.2"/>
    <row r="397" ht="24.75" customHeight="1" x14ac:dyDescent="0.2"/>
    <row r="398" ht="24.75" customHeight="1" x14ac:dyDescent="0.2"/>
    <row r="399" ht="24.75" customHeight="1" x14ac:dyDescent="0.2"/>
    <row r="400" ht="24.75" customHeight="1" x14ac:dyDescent="0.2"/>
    <row r="401" ht="24.75" customHeight="1" x14ac:dyDescent="0.2"/>
    <row r="402" ht="24.75" customHeight="1" x14ac:dyDescent="0.2"/>
    <row r="403" ht="24.75" customHeight="1" x14ac:dyDescent="0.2"/>
    <row r="404" ht="24.75" customHeight="1" x14ac:dyDescent="0.2"/>
    <row r="405" ht="24.75" customHeight="1" x14ac:dyDescent="0.2"/>
    <row r="406" ht="24.75" customHeight="1" x14ac:dyDescent="0.2"/>
    <row r="407" ht="24.75" customHeight="1" x14ac:dyDescent="0.2"/>
    <row r="408" ht="24.75" customHeight="1" x14ac:dyDescent="0.2"/>
    <row r="409" ht="24.75" customHeight="1" x14ac:dyDescent="0.2"/>
    <row r="410" ht="24.75" customHeight="1" x14ac:dyDescent="0.2"/>
    <row r="411" ht="24.75" customHeight="1" x14ac:dyDescent="0.2"/>
    <row r="412" ht="24.75" customHeight="1" x14ac:dyDescent="0.2"/>
    <row r="413" ht="24.75" customHeight="1" x14ac:dyDescent="0.2"/>
    <row r="414" ht="24.75" customHeight="1" x14ac:dyDescent="0.2"/>
    <row r="415" ht="24.75" customHeight="1" x14ac:dyDescent="0.2"/>
    <row r="416" ht="24.75" customHeight="1" x14ac:dyDescent="0.2"/>
    <row r="417" ht="24.75" customHeight="1" x14ac:dyDescent="0.2"/>
    <row r="418" ht="24.75" customHeight="1" x14ac:dyDescent="0.2"/>
    <row r="419" ht="24.75" customHeight="1" x14ac:dyDescent="0.2"/>
    <row r="420" ht="24.75" customHeight="1" x14ac:dyDescent="0.2"/>
    <row r="421" ht="24.75" customHeight="1" x14ac:dyDescent="0.2"/>
    <row r="422" ht="24.75" customHeight="1" x14ac:dyDescent="0.2"/>
    <row r="423" ht="24.75" customHeight="1" x14ac:dyDescent="0.2"/>
    <row r="424" ht="24.75" customHeight="1" x14ac:dyDescent="0.2"/>
    <row r="425" ht="24.75" customHeight="1" x14ac:dyDescent="0.2"/>
    <row r="426" ht="24.75" customHeight="1" x14ac:dyDescent="0.2"/>
    <row r="427" ht="24.75" customHeight="1" x14ac:dyDescent="0.2"/>
    <row r="428" ht="24.75" customHeight="1" x14ac:dyDescent="0.2"/>
    <row r="429" ht="24.75" customHeight="1" x14ac:dyDescent="0.2"/>
    <row r="430" ht="24.75" customHeight="1" x14ac:dyDescent="0.2"/>
    <row r="431" ht="24.75" customHeight="1" x14ac:dyDescent="0.2"/>
    <row r="432" ht="24.75" customHeight="1" x14ac:dyDescent="0.2"/>
    <row r="433" ht="24.75" customHeight="1" x14ac:dyDescent="0.2"/>
    <row r="434" ht="24.75" customHeight="1" x14ac:dyDescent="0.2"/>
    <row r="435" ht="24.75" customHeight="1" x14ac:dyDescent="0.2"/>
    <row r="436" ht="24.75" customHeight="1" x14ac:dyDescent="0.2"/>
    <row r="437" ht="24.75" customHeight="1" x14ac:dyDescent="0.2"/>
    <row r="438" ht="24.75" customHeight="1" x14ac:dyDescent="0.2"/>
    <row r="439" ht="24.75" customHeight="1" x14ac:dyDescent="0.2"/>
    <row r="440" ht="24.75" customHeight="1" x14ac:dyDescent="0.2"/>
    <row r="441" ht="24.75" customHeight="1" x14ac:dyDescent="0.2"/>
    <row r="442" ht="24.75" customHeight="1" x14ac:dyDescent="0.2"/>
    <row r="443" ht="24.75" customHeight="1" x14ac:dyDescent="0.2"/>
    <row r="444" ht="24.75" customHeight="1" x14ac:dyDescent="0.2"/>
    <row r="445" ht="24.75" customHeight="1" x14ac:dyDescent="0.2"/>
    <row r="446" ht="24.75" customHeight="1" x14ac:dyDescent="0.2"/>
    <row r="447" ht="24.75" customHeight="1" x14ac:dyDescent="0.2"/>
    <row r="448" ht="24.75" customHeight="1" x14ac:dyDescent="0.2"/>
    <row r="449" ht="24.75" customHeight="1" x14ac:dyDescent="0.2"/>
    <row r="450" ht="24.75" customHeight="1" x14ac:dyDescent="0.2"/>
    <row r="451" ht="24.75" customHeight="1" x14ac:dyDescent="0.2"/>
    <row r="452" ht="24.75" customHeight="1" x14ac:dyDescent="0.2"/>
    <row r="453" ht="24.75" customHeight="1" x14ac:dyDescent="0.2"/>
    <row r="454" ht="24.75" customHeight="1" x14ac:dyDescent="0.2"/>
    <row r="455" ht="24.75" customHeight="1" x14ac:dyDescent="0.2"/>
    <row r="456" ht="24.75" customHeight="1" x14ac:dyDescent="0.2"/>
    <row r="457" ht="24.75" customHeight="1" x14ac:dyDescent="0.2"/>
    <row r="458" ht="24.75" customHeight="1" x14ac:dyDescent="0.2"/>
    <row r="459" ht="24.75" customHeight="1" x14ac:dyDescent="0.2"/>
    <row r="460" ht="24.75" customHeight="1" x14ac:dyDescent="0.2"/>
    <row r="461" ht="24.75" customHeight="1" x14ac:dyDescent="0.2"/>
    <row r="462" ht="24.75" customHeight="1" x14ac:dyDescent="0.2"/>
    <row r="463" ht="24.75" customHeight="1" x14ac:dyDescent="0.2"/>
    <row r="464" ht="24.75" customHeight="1" x14ac:dyDescent="0.2"/>
    <row r="465" ht="24.75" customHeight="1" x14ac:dyDescent="0.2"/>
    <row r="466" ht="24.75" customHeight="1" x14ac:dyDescent="0.2"/>
    <row r="467" ht="24.75" customHeight="1" x14ac:dyDescent="0.2"/>
    <row r="468" ht="24.75" customHeight="1" x14ac:dyDescent="0.2"/>
    <row r="469" ht="24.75" customHeight="1" x14ac:dyDescent="0.2"/>
    <row r="470" ht="24.75" customHeight="1" x14ac:dyDescent="0.2"/>
    <row r="471" ht="24.75" customHeight="1" x14ac:dyDescent="0.2"/>
    <row r="472" ht="24.75" customHeight="1" x14ac:dyDescent="0.2"/>
    <row r="473" ht="24.75" customHeight="1" x14ac:dyDescent="0.2"/>
    <row r="474" ht="24.75" customHeight="1" x14ac:dyDescent="0.2"/>
    <row r="475" ht="24.75" customHeight="1" x14ac:dyDescent="0.2"/>
    <row r="476" ht="24.75" customHeight="1" x14ac:dyDescent="0.2"/>
    <row r="477" ht="24.75" customHeight="1" x14ac:dyDescent="0.2"/>
    <row r="478" ht="24.75" customHeight="1" x14ac:dyDescent="0.2"/>
    <row r="479" ht="24.75" customHeight="1" x14ac:dyDescent="0.2"/>
    <row r="480" ht="24.75" customHeight="1" x14ac:dyDescent="0.2"/>
    <row r="481" ht="24.75" customHeight="1" x14ac:dyDescent="0.2"/>
    <row r="482" ht="24.75" customHeight="1" x14ac:dyDescent="0.2"/>
    <row r="483" ht="24.75" customHeight="1" x14ac:dyDescent="0.2"/>
    <row r="484" ht="24.75" customHeight="1" x14ac:dyDescent="0.2"/>
    <row r="485" ht="24.75" customHeight="1" x14ac:dyDescent="0.2"/>
    <row r="486" ht="24.75" customHeight="1" x14ac:dyDescent="0.2"/>
    <row r="487" ht="24.75" customHeight="1" x14ac:dyDescent="0.2"/>
    <row r="488" ht="24.75" customHeight="1" x14ac:dyDescent="0.2"/>
    <row r="489" ht="24.75" customHeight="1" x14ac:dyDescent="0.2"/>
    <row r="490" ht="24.75" customHeight="1" x14ac:dyDescent="0.2"/>
    <row r="491" ht="24.75" customHeight="1" x14ac:dyDescent="0.2"/>
    <row r="492" ht="24.75" customHeight="1" x14ac:dyDescent="0.2"/>
    <row r="493" ht="24.75" customHeight="1" x14ac:dyDescent="0.2"/>
    <row r="494" ht="24.75" customHeight="1" x14ac:dyDescent="0.2"/>
    <row r="495" ht="24.75" customHeight="1" x14ac:dyDescent="0.2"/>
    <row r="496" ht="24.75" customHeight="1" x14ac:dyDescent="0.2"/>
    <row r="497" ht="24.75" customHeight="1" x14ac:dyDescent="0.2"/>
    <row r="498" ht="24.75" customHeight="1" x14ac:dyDescent="0.2"/>
    <row r="499" ht="24.75" customHeight="1" x14ac:dyDescent="0.2"/>
    <row r="500" ht="24.75" customHeight="1" x14ac:dyDescent="0.2"/>
    <row r="501" ht="24.75" customHeight="1" x14ac:dyDescent="0.2"/>
    <row r="502" ht="24.75" customHeight="1" x14ac:dyDescent="0.2"/>
    <row r="503" ht="24.75" customHeight="1" x14ac:dyDescent="0.2"/>
    <row r="504" ht="24.75" customHeight="1" x14ac:dyDescent="0.2"/>
    <row r="505" ht="24.75" customHeight="1" x14ac:dyDescent="0.2"/>
    <row r="506" ht="24.75" customHeight="1" x14ac:dyDescent="0.2"/>
    <row r="507" ht="24.75" customHeight="1" x14ac:dyDescent="0.2"/>
    <row r="508" ht="24.75" customHeight="1" x14ac:dyDescent="0.2"/>
    <row r="509" ht="24.75" customHeight="1" x14ac:dyDescent="0.2"/>
    <row r="510" ht="24.75" customHeight="1" x14ac:dyDescent="0.2"/>
    <row r="511" ht="24.75" customHeight="1" x14ac:dyDescent="0.2"/>
    <row r="512" ht="24.75" customHeight="1" x14ac:dyDescent="0.2"/>
    <row r="513" ht="24.75" customHeight="1" x14ac:dyDescent="0.2"/>
    <row r="514" ht="24.75" customHeight="1" x14ac:dyDescent="0.2"/>
    <row r="515" ht="24.75" customHeight="1" x14ac:dyDescent="0.2"/>
    <row r="516" ht="24.75" customHeight="1" x14ac:dyDescent="0.2"/>
    <row r="517" ht="24.75" customHeight="1" x14ac:dyDescent="0.2"/>
    <row r="518" ht="24.75" customHeight="1" x14ac:dyDescent="0.2"/>
    <row r="519" ht="24.75" customHeight="1" x14ac:dyDescent="0.2"/>
    <row r="520" ht="24.75" customHeight="1" x14ac:dyDescent="0.2"/>
    <row r="521" ht="24.75" customHeight="1" x14ac:dyDescent="0.2"/>
    <row r="522" ht="24.75" customHeight="1" x14ac:dyDescent="0.2"/>
    <row r="523" ht="24.75" customHeight="1" x14ac:dyDescent="0.2"/>
    <row r="524" ht="24.75" customHeight="1" x14ac:dyDescent="0.2"/>
    <row r="525" ht="24.75" customHeight="1" x14ac:dyDescent="0.2"/>
    <row r="526" ht="24.75" customHeight="1" x14ac:dyDescent="0.2"/>
    <row r="527" ht="24.75" customHeight="1" x14ac:dyDescent="0.2"/>
    <row r="528" ht="24.75" customHeight="1" x14ac:dyDescent="0.2"/>
    <row r="529" ht="24.75" customHeight="1" x14ac:dyDescent="0.2"/>
    <row r="530" ht="24.75" customHeight="1" x14ac:dyDescent="0.2"/>
    <row r="531" ht="24.75" customHeight="1" x14ac:dyDescent="0.2"/>
    <row r="532" ht="24.75" customHeight="1" x14ac:dyDescent="0.2"/>
    <row r="533" ht="24.75" customHeight="1" x14ac:dyDescent="0.2"/>
    <row r="534" ht="24.75" customHeight="1" x14ac:dyDescent="0.2"/>
    <row r="535" ht="24.75" customHeight="1" x14ac:dyDescent="0.2"/>
    <row r="536" ht="24.75" customHeight="1" x14ac:dyDescent="0.2"/>
    <row r="537" ht="24.75" customHeight="1" x14ac:dyDescent="0.2"/>
    <row r="538" ht="24.75" customHeight="1" x14ac:dyDescent="0.2"/>
    <row r="539" ht="24.75" customHeight="1" x14ac:dyDescent="0.2"/>
    <row r="540" ht="24.75" customHeight="1" x14ac:dyDescent="0.2"/>
    <row r="541" ht="24.75" customHeight="1" x14ac:dyDescent="0.2"/>
    <row r="542" ht="24.75" customHeight="1" x14ac:dyDescent="0.2"/>
    <row r="543" ht="24.75" customHeight="1" x14ac:dyDescent="0.2"/>
    <row r="544" ht="24.75" customHeight="1" x14ac:dyDescent="0.2"/>
    <row r="545" ht="24.75" customHeight="1" x14ac:dyDescent="0.2"/>
    <row r="546" ht="24.75" customHeight="1" x14ac:dyDescent="0.2"/>
    <row r="547" ht="24.75" customHeight="1" x14ac:dyDescent="0.2"/>
    <row r="548" ht="24.75" customHeight="1" x14ac:dyDescent="0.2"/>
    <row r="549" ht="24.75" customHeight="1" x14ac:dyDescent="0.2"/>
    <row r="550" ht="24.75" customHeight="1" x14ac:dyDescent="0.2"/>
    <row r="551" ht="24.75" customHeight="1" x14ac:dyDescent="0.2"/>
    <row r="552" ht="24.75" customHeight="1" x14ac:dyDescent="0.2"/>
    <row r="553" ht="24.75" customHeight="1" x14ac:dyDescent="0.2"/>
    <row r="554" ht="24.75" customHeight="1" x14ac:dyDescent="0.2"/>
    <row r="555" ht="24.75" customHeight="1" x14ac:dyDescent="0.2"/>
    <row r="556" ht="24.75" customHeight="1" x14ac:dyDescent="0.2"/>
    <row r="557" ht="24.75" customHeight="1" x14ac:dyDescent="0.2"/>
    <row r="558" ht="24.75" customHeight="1" x14ac:dyDescent="0.2"/>
    <row r="559" ht="24.75" customHeight="1" x14ac:dyDescent="0.2"/>
    <row r="560" ht="24.75" customHeight="1" x14ac:dyDescent="0.2"/>
    <row r="561" ht="24.75" customHeight="1" x14ac:dyDescent="0.2"/>
    <row r="562" ht="24.75" customHeight="1" x14ac:dyDescent="0.2"/>
    <row r="563" ht="24.75" customHeight="1" x14ac:dyDescent="0.2"/>
    <row r="564" ht="24.75" customHeight="1" x14ac:dyDescent="0.2"/>
    <row r="565" ht="24.75" customHeight="1" x14ac:dyDescent="0.2"/>
    <row r="566" ht="24.75" customHeight="1" x14ac:dyDescent="0.2"/>
    <row r="567" ht="24.75" customHeight="1" x14ac:dyDescent="0.2"/>
    <row r="568" ht="24.75" customHeight="1" x14ac:dyDescent="0.2"/>
    <row r="569" ht="24.75" customHeight="1" x14ac:dyDescent="0.2"/>
    <row r="570" ht="24.75" customHeight="1" x14ac:dyDescent="0.2"/>
    <row r="571" ht="24.75" customHeight="1" x14ac:dyDescent="0.2"/>
    <row r="572" ht="24.75" customHeight="1" x14ac:dyDescent="0.2"/>
    <row r="573" ht="24.75" customHeight="1" x14ac:dyDescent="0.2"/>
    <row r="574" ht="24.75" customHeight="1" x14ac:dyDescent="0.2"/>
    <row r="575" ht="24.75" customHeight="1" x14ac:dyDescent="0.2"/>
    <row r="576" ht="24.75" customHeight="1" x14ac:dyDescent="0.2"/>
    <row r="577" ht="24.75" customHeight="1" x14ac:dyDescent="0.2"/>
    <row r="578" ht="24.75" customHeight="1" x14ac:dyDescent="0.2"/>
    <row r="579" ht="24.75" customHeight="1" x14ac:dyDescent="0.2"/>
    <row r="580" ht="24.75" customHeight="1" x14ac:dyDescent="0.2"/>
    <row r="581" ht="24.75" customHeight="1" x14ac:dyDescent="0.2"/>
    <row r="582" ht="24.75" customHeight="1" x14ac:dyDescent="0.2"/>
    <row r="583" ht="24.75" customHeight="1" x14ac:dyDescent="0.2"/>
    <row r="584" ht="24.75" customHeight="1" x14ac:dyDescent="0.2"/>
    <row r="585" ht="24.75" customHeight="1" x14ac:dyDescent="0.2"/>
    <row r="586" ht="24.75" customHeight="1" x14ac:dyDescent="0.2"/>
    <row r="587" ht="24.75" customHeight="1" x14ac:dyDescent="0.2"/>
    <row r="588" ht="24.75" customHeight="1" x14ac:dyDescent="0.2"/>
    <row r="589" ht="24.75" customHeight="1" x14ac:dyDescent="0.2"/>
    <row r="590" ht="24.75" customHeight="1" x14ac:dyDescent="0.2"/>
    <row r="591" ht="24.75" customHeight="1" x14ac:dyDescent="0.2"/>
    <row r="592" ht="24.75" customHeight="1" x14ac:dyDescent="0.2"/>
    <row r="593" ht="24.75" customHeight="1" x14ac:dyDescent="0.2"/>
    <row r="594" ht="24.75" customHeight="1" x14ac:dyDescent="0.2"/>
    <row r="595" ht="24.75" customHeight="1" x14ac:dyDescent="0.2"/>
    <row r="596" ht="24.75" customHeight="1" x14ac:dyDescent="0.2"/>
    <row r="597" ht="24.75" customHeight="1" x14ac:dyDescent="0.2"/>
    <row r="598" ht="24.75" customHeight="1" x14ac:dyDescent="0.2"/>
    <row r="599" ht="24.75" customHeight="1" x14ac:dyDescent="0.2"/>
    <row r="600" ht="24.75" customHeight="1" x14ac:dyDescent="0.2"/>
    <row r="601" ht="24.75" customHeight="1" x14ac:dyDescent="0.2"/>
    <row r="602" ht="24.75" customHeight="1" x14ac:dyDescent="0.2"/>
    <row r="603" ht="24.75" customHeight="1" x14ac:dyDescent="0.2"/>
    <row r="604" ht="24.75" customHeight="1" x14ac:dyDescent="0.2"/>
    <row r="605" ht="24.75" customHeight="1" x14ac:dyDescent="0.2"/>
    <row r="606" ht="24.75" customHeight="1" x14ac:dyDescent="0.2"/>
    <row r="607" ht="24.75" customHeight="1" x14ac:dyDescent="0.2"/>
    <row r="608" ht="24.75" customHeight="1" x14ac:dyDescent="0.2"/>
    <row r="609" ht="24.75" customHeight="1" x14ac:dyDescent="0.2"/>
    <row r="610" ht="24.75" customHeight="1" x14ac:dyDescent="0.2"/>
    <row r="611" ht="24.75" customHeight="1" x14ac:dyDescent="0.2"/>
    <row r="612" ht="24.75" customHeight="1" x14ac:dyDescent="0.2"/>
    <row r="613" ht="24.75" customHeight="1" x14ac:dyDescent="0.2"/>
    <row r="614" ht="24.75" customHeight="1" x14ac:dyDescent="0.2"/>
    <row r="615" ht="24.75" customHeight="1" x14ac:dyDescent="0.2"/>
    <row r="616" ht="24.75" customHeight="1" x14ac:dyDescent="0.2"/>
    <row r="617" ht="24.75" customHeight="1" x14ac:dyDescent="0.2"/>
    <row r="618" ht="24.75" customHeight="1" x14ac:dyDescent="0.2"/>
    <row r="619" ht="24.75" customHeight="1" x14ac:dyDescent="0.2"/>
    <row r="620" ht="24.75" customHeight="1" x14ac:dyDescent="0.2"/>
    <row r="621" ht="24.75" customHeight="1" x14ac:dyDescent="0.2"/>
    <row r="622" ht="24.75" customHeight="1" x14ac:dyDescent="0.2"/>
    <row r="623" ht="24.75" customHeight="1" x14ac:dyDescent="0.2"/>
    <row r="624" ht="24.75" customHeight="1" x14ac:dyDescent="0.2"/>
    <row r="625" ht="24.75" customHeight="1" x14ac:dyDescent="0.2"/>
    <row r="626" ht="24.75" customHeight="1" x14ac:dyDescent="0.2"/>
    <row r="627" ht="24.75" customHeight="1" x14ac:dyDescent="0.2"/>
    <row r="628" ht="24.75" customHeight="1" x14ac:dyDescent="0.2"/>
    <row r="629" ht="24.75" customHeight="1" x14ac:dyDescent="0.2"/>
    <row r="630" ht="24.75" customHeight="1" x14ac:dyDescent="0.2"/>
    <row r="631" ht="24.75" customHeight="1" x14ac:dyDescent="0.2"/>
    <row r="632" ht="24.75" customHeight="1" x14ac:dyDescent="0.2"/>
    <row r="633" ht="24.75" customHeight="1" x14ac:dyDescent="0.2"/>
    <row r="634" ht="24.75" customHeight="1" x14ac:dyDescent="0.2"/>
    <row r="635" ht="24.75" customHeight="1" x14ac:dyDescent="0.2"/>
    <row r="636" ht="24.75" customHeight="1" x14ac:dyDescent="0.2"/>
    <row r="637" ht="24.75" customHeight="1" x14ac:dyDescent="0.2"/>
    <row r="638" ht="24.75" customHeight="1" x14ac:dyDescent="0.2"/>
    <row r="639" ht="24.75" customHeight="1" x14ac:dyDescent="0.2"/>
    <row r="640" ht="24.75" customHeight="1" x14ac:dyDescent="0.2"/>
    <row r="641" ht="24.75" customHeight="1" x14ac:dyDescent="0.2"/>
    <row r="642" ht="24.75" customHeight="1" x14ac:dyDescent="0.2"/>
    <row r="643" ht="24.75" customHeight="1" x14ac:dyDescent="0.2"/>
    <row r="644" ht="24.75" customHeight="1" x14ac:dyDescent="0.2"/>
    <row r="645" ht="24.75" customHeight="1" x14ac:dyDescent="0.2"/>
    <row r="646" ht="24.75" customHeight="1" x14ac:dyDescent="0.2"/>
    <row r="647" ht="24.75" customHeight="1" x14ac:dyDescent="0.2"/>
    <row r="648" ht="24.75" customHeight="1" x14ac:dyDescent="0.2"/>
    <row r="649" ht="24.75" customHeight="1" x14ac:dyDescent="0.2"/>
    <row r="650" ht="24.75" customHeight="1" x14ac:dyDescent="0.2"/>
    <row r="651" ht="24.75" customHeight="1" x14ac:dyDescent="0.2"/>
    <row r="652" ht="24.75" customHeight="1" x14ac:dyDescent="0.2"/>
    <row r="653" ht="24.75" customHeight="1" x14ac:dyDescent="0.2"/>
    <row r="654" ht="24.75" customHeight="1" x14ac:dyDescent="0.2"/>
    <row r="655" ht="24.75" customHeight="1" x14ac:dyDescent="0.2"/>
    <row r="656" ht="24.75" customHeight="1" x14ac:dyDescent="0.2"/>
    <row r="657" ht="24.75" customHeight="1" x14ac:dyDescent="0.2"/>
    <row r="658" ht="24.75" customHeight="1" x14ac:dyDescent="0.2"/>
    <row r="659" ht="24.75" customHeight="1" x14ac:dyDescent="0.2"/>
    <row r="660" ht="24.75" customHeight="1" x14ac:dyDescent="0.2"/>
    <row r="661" ht="24.75" customHeight="1" x14ac:dyDescent="0.2"/>
    <row r="662" ht="24.75" customHeight="1" x14ac:dyDescent="0.2"/>
    <row r="663" ht="24.75" customHeight="1" x14ac:dyDescent="0.2"/>
    <row r="664" ht="24.75" customHeight="1" x14ac:dyDescent="0.2"/>
    <row r="665" ht="24.75" customHeight="1" x14ac:dyDescent="0.2"/>
    <row r="666" ht="24.75" customHeight="1" x14ac:dyDescent="0.2"/>
    <row r="667" ht="24.75" customHeight="1" x14ac:dyDescent="0.2"/>
    <row r="668" ht="24.75" customHeight="1" x14ac:dyDescent="0.2"/>
    <row r="669" ht="24.75" customHeight="1" x14ac:dyDescent="0.2"/>
    <row r="670" ht="24.75" customHeight="1" x14ac:dyDescent="0.2"/>
    <row r="671" ht="24.75" customHeight="1" x14ac:dyDescent="0.2"/>
    <row r="672" ht="24.75" customHeight="1" x14ac:dyDescent="0.2"/>
    <row r="673" ht="24.75" customHeight="1" x14ac:dyDescent="0.2"/>
    <row r="674" ht="24.75" customHeight="1" x14ac:dyDescent="0.2"/>
    <row r="675" ht="24.75" customHeight="1" x14ac:dyDescent="0.2"/>
    <row r="676" ht="24.75" customHeight="1" x14ac:dyDescent="0.2"/>
    <row r="677" ht="24.75" customHeight="1" x14ac:dyDescent="0.2"/>
    <row r="678" ht="24.75" customHeight="1" x14ac:dyDescent="0.2"/>
    <row r="679" ht="24.75" customHeight="1" x14ac:dyDescent="0.2"/>
    <row r="680" ht="24.75" customHeight="1" x14ac:dyDescent="0.2"/>
    <row r="681" ht="24.75" customHeight="1" x14ac:dyDescent="0.2"/>
    <row r="682" ht="24.75" customHeight="1" x14ac:dyDescent="0.2"/>
    <row r="683" ht="24.75" customHeight="1" x14ac:dyDescent="0.2"/>
    <row r="684" ht="24.75" customHeight="1" x14ac:dyDescent="0.2"/>
    <row r="685" ht="24.75" customHeight="1" x14ac:dyDescent="0.2"/>
    <row r="686" ht="24.75" customHeight="1" x14ac:dyDescent="0.2"/>
    <row r="687" ht="24.75" customHeight="1" x14ac:dyDescent="0.2"/>
    <row r="688" ht="24.75" customHeight="1" x14ac:dyDescent="0.2"/>
    <row r="689" ht="24.75" customHeight="1" x14ac:dyDescent="0.2"/>
    <row r="690" ht="24.75" customHeight="1" x14ac:dyDescent="0.2"/>
    <row r="691" ht="24.75" customHeight="1" x14ac:dyDescent="0.2"/>
    <row r="692" ht="24.75" customHeight="1" x14ac:dyDescent="0.2"/>
    <row r="693" ht="24.75" customHeight="1" x14ac:dyDescent="0.2"/>
    <row r="694" ht="24.75" customHeight="1" x14ac:dyDescent="0.2"/>
    <row r="695" ht="24.75" customHeight="1" x14ac:dyDescent="0.2"/>
    <row r="696" ht="24.75" customHeight="1" x14ac:dyDescent="0.2"/>
    <row r="697" ht="24.75" customHeight="1" x14ac:dyDescent="0.2"/>
    <row r="698" ht="24.75" customHeight="1" x14ac:dyDescent="0.2"/>
    <row r="699" ht="24.75" customHeight="1" x14ac:dyDescent="0.2"/>
    <row r="700" ht="24.75" customHeight="1" x14ac:dyDescent="0.2"/>
    <row r="701" ht="24.75" customHeight="1" x14ac:dyDescent="0.2"/>
    <row r="702" ht="24.75" customHeight="1" x14ac:dyDescent="0.2"/>
    <row r="703" ht="24.75" customHeight="1" x14ac:dyDescent="0.2"/>
    <row r="704" ht="24.75" customHeight="1" x14ac:dyDescent="0.2"/>
    <row r="705" ht="24.75" customHeight="1" x14ac:dyDescent="0.2"/>
    <row r="706" ht="24.75" customHeight="1" x14ac:dyDescent="0.2"/>
    <row r="707" ht="24.75" customHeight="1" x14ac:dyDescent="0.2"/>
    <row r="708" ht="24.75" customHeight="1" x14ac:dyDescent="0.2"/>
    <row r="709" ht="24.75" customHeight="1" x14ac:dyDescent="0.2"/>
    <row r="710" ht="24.75" customHeight="1" x14ac:dyDescent="0.2"/>
    <row r="711" ht="24.75" customHeight="1" x14ac:dyDescent="0.2"/>
    <row r="712" ht="24.75" customHeight="1" x14ac:dyDescent="0.2"/>
    <row r="713" ht="24.75" customHeight="1" x14ac:dyDescent="0.2"/>
    <row r="714" ht="24.75" customHeight="1" x14ac:dyDescent="0.2"/>
    <row r="715" ht="24.75" customHeight="1" x14ac:dyDescent="0.2"/>
    <row r="716" ht="24.75" customHeight="1" x14ac:dyDescent="0.2"/>
    <row r="717" ht="24.75" customHeight="1" x14ac:dyDescent="0.2"/>
    <row r="718" ht="24.75" customHeight="1" x14ac:dyDescent="0.2"/>
    <row r="719" ht="24.75" customHeight="1" x14ac:dyDescent="0.2"/>
    <row r="720" ht="24.75" customHeight="1" x14ac:dyDescent="0.2"/>
    <row r="721" ht="24.75" customHeight="1" x14ac:dyDescent="0.2"/>
    <row r="722" ht="24.75" customHeight="1" x14ac:dyDescent="0.2"/>
    <row r="723" ht="24.75" customHeight="1" x14ac:dyDescent="0.2"/>
    <row r="724" ht="24.75" customHeight="1" x14ac:dyDescent="0.2"/>
    <row r="725" ht="24.75" customHeight="1" x14ac:dyDescent="0.2"/>
    <row r="726" ht="24.75" customHeight="1" x14ac:dyDescent="0.2"/>
    <row r="727" ht="24.75" customHeight="1" x14ac:dyDescent="0.2"/>
    <row r="728" ht="24.75" customHeight="1" x14ac:dyDescent="0.2"/>
    <row r="729" ht="24.75" customHeight="1" x14ac:dyDescent="0.2"/>
    <row r="730" ht="24.75" customHeight="1" x14ac:dyDescent="0.2"/>
    <row r="731" ht="24.75" customHeight="1" x14ac:dyDescent="0.2"/>
    <row r="732" ht="24.75" customHeight="1" x14ac:dyDescent="0.2"/>
    <row r="733" ht="24.75" customHeight="1" x14ac:dyDescent="0.2"/>
    <row r="734" ht="24.75" customHeight="1" x14ac:dyDescent="0.2"/>
    <row r="735" ht="24.75" customHeight="1" x14ac:dyDescent="0.2"/>
    <row r="736" ht="24.75" customHeight="1" x14ac:dyDescent="0.2"/>
    <row r="737" ht="24.75" customHeight="1" x14ac:dyDescent="0.2"/>
    <row r="738" ht="24.75" customHeight="1" x14ac:dyDescent="0.2"/>
    <row r="739" ht="24.75" customHeight="1" x14ac:dyDescent="0.2"/>
    <row r="740" ht="24.75" customHeight="1" x14ac:dyDescent="0.2"/>
    <row r="741" ht="24.75" customHeight="1" x14ac:dyDescent="0.2"/>
    <row r="742" ht="24.75" customHeight="1" x14ac:dyDescent="0.2"/>
    <row r="743" ht="24.75" customHeight="1" x14ac:dyDescent="0.2"/>
    <row r="744" ht="24.75" customHeight="1" x14ac:dyDescent="0.2"/>
    <row r="745" ht="24.75" customHeight="1" x14ac:dyDescent="0.2"/>
    <row r="746" ht="24.75" customHeight="1" x14ac:dyDescent="0.2"/>
    <row r="747" ht="24.75" customHeight="1" x14ac:dyDescent="0.2"/>
    <row r="748" ht="24.75" customHeight="1" x14ac:dyDescent="0.2"/>
    <row r="749" ht="24.75" customHeight="1" x14ac:dyDescent="0.2"/>
    <row r="750" ht="24.75" customHeight="1" x14ac:dyDescent="0.2"/>
    <row r="751" ht="24.75" customHeight="1" x14ac:dyDescent="0.2"/>
    <row r="752" ht="24.75" customHeight="1" x14ac:dyDescent="0.2"/>
    <row r="753" ht="24.75" customHeight="1" x14ac:dyDescent="0.2"/>
    <row r="754" ht="24.75" customHeight="1" x14ac:dyDescent="0.2"/>
    <row r="755" ht="24.75" customHeight="1" x14ac:dyDescent="0.2"/>
    <row r="756" ht="24.75" customHeight="1" x14ac:dyDescent="0.2"/>
    <row r="757" ht="24.75" customHeight="1" x14ac:dyDescent="0.2"/>
    <row r="758" ht="24.75" customHeight="1" x14ac:dyDescent="0.2"/>
    <row r="759" ht="24.75" customHeight="1" x14ac:dyDescent="0.2"/>
    <row r="760" ht="24.75" customHeight="1" x14ac:dyDescent="0.2"/>
    <row r="761" ht="24.75" customHeight="1" x14ac:dyDescent="0.2"/>
    <row r="762" ht="24.75" customHeight="1" x14ac:dyDescent="0.2"/>
    <row r="763" ht="24.75" customHeight="1" x14ac:dyDescent="0.2"/>
    <row r="764" ht="24.75" customHeight="1" x14ac:dyDescent="0.2"/>
    <row r="765" ht="24.75" customHeight="1" x14ac:dyDescent="0.2"/>
    <row r="766" ht="24.75" customHeight="1" x14ac:dyDescent="0.2"/>
    <row r="767" ht="24.75" customHeight="1" x14ac:dyDescent="0.2"/>
    <row r="768" ht="24.75" customHeight="1" x14ac:dyDescent="0.2"/>
    <row r="769" ht="24.75" customHeight="1" x14ac:dyDescent="0.2"/>
    <row r="770" ht="24.75" customHeight="1" x14ac:dyDescent="0.2"/>
    <row r="771" ht="24.75" customHeight="1" x14ac:dyDescent="0.2"/>
    <row r="772" ht="24.75" customHeight="1" x14ac:dyDescent="0.2"/>
    <row r="773" ht="24.75" customHeight="1" x14ac:dyDescent="0.2"/>
    <row r="774" ht="24.75" customHeight="1" x14ac:dyDescent="0.2"/>
    <row r="775" ht="24.75" customHeight="1" x14ac:dyDescent="0.2"/>
    <row r="776" ht="24.75" customHeight="1" x14ac:dyDescent="0.2"/>
    <row r="777" ht="24.75" customHeight="1" x14ac:dyDescent="0.2"/>
    <row r="778" ht="24.75" customHeight="1" x14ac:dyDescent="0.2"/>
    <row r="779" ht="24.75" customHeight="1" x14ac:dyDescent="0.2"/>
    <row r="780" ht="24.75" customHeight="1" x14ac:dyDescent="0.2"/>
    <row r="781" ht="24.75" customHeight="1" x14ac:dyDescent="0.2"/>
    <row r="782" ht="24.75" customHeight="1" x14ac:dyDescent="0.2"/>
    <row r="783" ht="24.75" customHeight="1" x14ac:dyDescent="0.2"/>
    <row r="784" ht="24.75" customHeight="1" x14ac:dyDescent="0.2"/>
    <row r="785" ht="24.75" customHeight="1" x14ac:dyDescent="0.2"/>
    <row r="786" ht="24.75" customHeight="1" x14ac:dyDescent="0.2"/>
    <row r="787" ht="24.75" customHeight="1" x14ac:dyDescent="0.2"/>
    <row r="788" ht="24.75" customHeight="1" x14ac:dyDescent="0.2"/>
    <row r="789" ht="24.75" customHeight="1" x14ac:dyDescent="0.2"/>
    <row r="790" ht="24.75" customHeight="1" x14ac:dyDescent="0.2"/>
    <row r="791" ht="24.75" customHeight="1" x14ac:dyDescent="0.2"/>
    <row r="792" ht="24.75" customHeight="1" x14ac:dyDescent="0.2"/>
    <row r="793" ht="24.75" customHeight="1" x14ac:dyDescent="0.2"/>
    <row r="794" ht="24.75" customHeight="1" x14ac:dyDescent="0.2"/>
    <row r="795" ht="24.75" customHeight="1" x14ac:dyDescent="0.2"/>
    <row r="796" ht="24.75" customHeight="1" x14ac:dyDescent="0.2"/>
    <row r="797" ht="24.75" customHeight="1" x14ac:dyDescent="0.2"/>
    <row r="798" ht="24.75" customHeight="1" x14ac:dyDescent="0.2"/>
    <row r="799" ht="24.75" customHeight="1" x14ac:dyDescent="0.2"/>
    <row r="800" ht="24.75" customHeight="1" x14ac:dyDescent="0.2"/>
    <row r="801" ht="24.75" customHeight="1" x14ac:dyDescent="0.2"/>
    <row r="802" ht="24.75" customHeight="1" x14ac:dyDescent="0.2"/>
    <row r="803" ht="24.75" customHeight="1" x14ac:dyDescent="0.2"/>
    <row r="804" ht="24.75" customHeight="1" x14ac:dyDescent="0.2"/>
    <row r="805" ht="24.75" customHeight="1" x14ac:dyDescent="0.2"/>
    <row r="806" ht="24.75" customHeight="1" x14ac:dyDescent="0.2"/>
    <row r="807" ht="24.75" customHeight="1" x14ac:dyDescent="0.2"/>
    <row r="808" ht="24.75" customHeight="1" x14ac:dyDescent="0.2"/>
    <row r="809" ht="24.75" customHeight="1" x14ac:dyDescent="0.2"/>
    <row r="810" ht="24.75" customHeight="1" x14ac:dyDescent="0.2"/>
    <row r="811" ht="24.75" customHeight="1" x14ac:dyDescent="0.2"/>
    <row r="812" ht="24.75" customHeight="1" x14ac:dyDescent="0.2"/>
    <row r="813" ht="24.75" customHeight="1" x14ac:dyDescent="0.2"/>
    <row r="814" ht="24.75" customHeight="1" x14ac:dyDescent="0.2"/>
    <row r="815" ht="24.75" customHeight="1" x14ac:dyDescent="0.2"/>
    <row r="816" ht="24.75" customHeight="1" x14ac:dyDescent="0.2"/>
    <row r="817" ht="24.75" customHeight="1" x14ac:dyDescent="0.2"/>
    <row r="818" ht="24.75" customHeight="1" x14ac:dyDescent="0.2"/>
    <row r="819" ht="24.75" customHeight="1" x14ac:dyDescent="0.2"/>
    <row r="820" ht="24.75" customHeight="1" x14ac:dyDescent="0.2"/>
    <row r="821" ht="24.75" customHeight="1" x14ac:dyDescent="0.2"/>
    <row r="822" ht="24.75" customHeight="1" x14ac:dyDescent="0.2"/>
    <row r="823" ht="24.75" customHeight="1" x14ac:dyDescent="0.2"/>
    <row r="824" ht="24.75" customHeight="1" x14ac:dyDescent="0.2"/>
    <row r="825" ht="24.75" customHeight="1" x14ac:dyDescent="0.2"/>
    <row r="826" ht="24.75" customHeight="1" x14ac:dyDescent="0.2"/>
    <row r="827" ht="24.75" customHeight="1" x14ac:dyDescent="0.2"/>
    <row r="828" ht="24.75" customHeight="1" x14ac:dyDescent="0.2"/>
    <row r="829" ht="24.75" customHeight="1" x14ac:dyDescent="0.2"/>
    <row r="830" ht="24.75" customHeight="1" x14ac:dyDescent="0.2"/>
    <row r="831" ht="24.75" customHeight="1" x14ac:dyDescent="0.2"/>
    <row r="832" ht="24.75" customHeight="1" x14ac:dyDescent="0.2"/>
    <row r="833" ht="24.75" customHeight="1" x14ac:dyDescent="0.2"/>
    <row r="834" ht="24.75" customHeight="1" x14ac:dyDescent="0.2"/>
    <row r="835" ht="24.75" customHeight="1" x14ac:dyDescent="0.2"/>
    <row r="836" ht="24.75" customHeight="1" x14ac:dyDescent="0.2"/>
    <row r="837" ht="24.75" customHeight="1" x14ac:dyDescent="0.2"/>
    <row r="838" ht="24.75" customHeight="1" x14ac:dyDescent="0.2"/>
    <row r="839" ht="24.75" customHeight="1" x14ac:dyDescent="0.2"/>
    <row r="840" ht="24.75" customHeight="1" x14ac:dyDescent="0.2"/>
    <row r="841" ht="24.75" customHeight="1" x14ac:dyDescent="0.2"/>
    <row r="842" ht="24.75" customHeight="1" x14ac:dyDescent="0.2"/>
    <row r="843" ht="24.75" customHeight="1" x14ac:dyDescent="0.2"/>
    <row r="844" ht="24.75" customHeight="1" x14ac:dyDescent="0.2"/>
    <row r="845" ht="24.75" customHeight="1" x14ac:dyDescent="0.2"/>
    <row r="846" ht="24.75" customHeight="1" x14ac:dyDescent="0.2"/>
    <row r="847" ht="24.75" customHeight="1" x14ac:dyDescent="0.2"/>
    <row r="848" ht="24.75" customHeight="1" x14ac:dyDescent="0.2"/>
    <row r="849" ht="24.75" customHeight="1" x14ac:dyDescent="0.2"/>
    <row r="850" ht="24.75" customHeight="1" x14ac:dyDescent="0.2"/>
    <row r="851" ht="24.75" customHeight="1" x14ac:dyDescent="0.2"/>
    <row r="852" ht="24.75" customHeight="1" x14ac:dyDescent="0.2"/>
    <row r="853" ht="24.75" customHeight="1" x14ac:dyDescent="0.2"/>
    <row r="854" ht="24.75" customHeight="1" x14ac:dyDescent="0.2"/>
    <row r="855" ht="24.75" customHeight="1" x14ac:dyDescent="0.2"/>
    <row r="856" ht="24.75" customHeight="1" x14ac:dyDescent="0.2"/>
    <row r="857" ht="24.75" customHeight="1" x14ac:dyDescent="0.2"/>
    <row r="858" ht="24.75" customHeight="1" x14ac:dyDescent="0.2"/>
    <row r="859" ht="24.75" customHeight="1" x14ac:dyDescent="0.2"/>
    <row r="860" ht="24.75" customHeight="1" x14ac:dyDescent="0.2"/>
    <row r="861" ht="24.75" customHeight="1" x14ac:dyDescent="0.2"/>
    <row r="862" ht="24.75" customHeight="1" x14ac:dyDescent="0.2"/>
    <row r="863" ht="24.75" customHeight="1" x14ac:dyDescent="0.2"/>
    <row r="864" ht="24.75" customHeight="1" x14ac:dyDescent="0.2"/>
    <row r="865" ht="24.75" customHeight="1" x14ac:dyDescent="0.2"/>
    <row r="866" ht="24.75" customHeight="1" x14ac:dyDescent="0.2"/>
    <row r="867" ht="24.75" customHeight="1" x14ac:dyDescent="0.2"/>
    <row r="868" ht="24.75" customHeight="1" x14ac:dyDescent="0.2"/>
    <row r="869" ht="24.75" customHeight="1" x14ac:dyDescent="0.2"/>
    <row r="870" ht="24.75" customHeight="1" x14ac:dyDescent="0.2"/>
    <row r="871" ht="24.75" customHeight="1" x14ac:dyDescent="0.2"/>
    <row r="872" ht="24.75" customHeight="1" x14ac:dyDescent="0.2"/>
    <row r="873" ht="24.75" customHeight="1" x14ac:dyDescent="0.2"/>
    <row r="874" ht="24.75" customHeight="1" x14ac:dyDescent="0.2"/>
    <row r="875" ht="24.75" customHeight="1" x14ac:dyDescent="0.2"/>
    <row r="876" ht="24.75" customHeight="1" x14ac:dyDescent="0.2"/>
    <row r="877" ht="24.75" customHeight="1" x14ac:dyDescent="0.2"/>
    <row r="878" ht="24.75" customHeight="1" x14ac:dyDescent="0.2"/>
    <row r="879" ht="24.75" customHeight="1" x14ac:dyDescent="0.2"/>
    <row r="880" ht="24.75" customHeight="1" x14ac:dyDescent="0.2"/>
    <row r="881" ht="24.75" customHeight="1" x14ac:dyDescent="0.2"/>
    <row r="882" ht="24.75" customHeight="1" x14ac:dyDescent="0.2"/>
    <row r="883" ht="24.75" customHeight="1" x14ac:dyDescent="0.2"/>
    <row r="884" ht="24.75" customHeight="1" x14ac:dyDescent="0.2"/>
    <row r="885" ht="24.75" customHeight="1" x14ac:dyDescent="0.2"/>
    <row r="886" ht="24.75" customHeight="1" x14ac:dyDescent="0.2"/>
    <row r="887" ht="24.75" customHeight="1" x14ac:dyDescent="0.2"/>
    <row r="888" ht="24.75" customHeight="1" x14ac:dyDescent="0.2"/>
    <row r="889" ht="24.75" customHeight="1" x14ac:dyDescent="0.2"/>
    <row r="890" ht="24.75" customHeight="1" x14ac:dyDescent="0.2"/>
    <row r="891" ht="24.75" customHeight="1" x14ac:dyDescent="0.2"/>
    <row r="892" ht="24.75" customHeight="1" x14ac:dyDescent="0.2"/>
    <row r="893" ht="24.75" customHeight="1" x14ac:dyDescent="0.2"/>
    <row r="894" ht="24.75" customHeight="1" x14ac:dyDescent="0.2"/>
    <row r="895" ht="24.75" customHeight="1" x14ac:dyDescent="0.2"/>
    <row r="896" ht="24.75" customHeight="1" x14ac:dyDescent="0.2"/>
    <row r="897" ht="24.75" customHeight="1" x14ac:dyDescent="0.2"/>
    <row r="898" ht="24.75" customHeight="1" x14ac:dyDescent="0.2"/>
    <row r="899" ht="24.75" customHeight="1" x14ac:dyDescent="0.2"/>
    <row r="900" ht="24.75" customHeight="1" x14ac:dyDescent="0.2"/>
    <row r="901" ht="24.75" customHeight="1" x14ac:dyDescent="0.2"/>
    <row r="902" ht="24.75" customHeight="1" x14ac:dyDescent="0.2"/>
    <row r="903" ht="24.75" customHeight="1" x14ac:dyDescent="0.2"/>
    <row r="904" ht="24.75" customHeight="1" x14ac:dyDescent="0.2"/>
    <row r="905" ht="24.75" customHeight="1" x14ac:dyDescent="0.2"/>
    <row r="906" ht="24.75" customHeight="1" x14ac:dyDescent="0.2"/>
    <row r="907" ht="24.75" customHeight="1" x14ac:dyDescent="0.2"/>
    <row r="908" ht="24.75" customHeight="1" x14ac:dyDescent="0.2"/>
    <row r="909" ht="24.75" customHeight="1" x14ac:dyDescent="0.2"/>
    <row r="910" ht="24.75" customHeight="1" x14ac:dyDescent="0.2"/>
    <row r="911" ht="24.75" customHeight="1" x14ac:dyDescent="0.2"/>
    <row r="912" ht="24.75" customHeight="1" x14ac:dyDescent="0.2"/>
    <row r="913" ht="24.75" customHeight="1" x14ac:dyDescent="0.2"/>
    <row r="914" ht="24.75" customHeight="1" x14ac:dyDescent="0.2"/>
    <row r="915" ht="24.75" customHeight="1" x14ac:dyDescent="0.2"/>
    <row r="916" ht="24.75" customHeight="1" x14ac:dyDescent="0.2"/>
    <row r="917" ht="24.75" customHeight="1" x14ac:dyDescent="0.2"/>
    <row r="918" ht="24.75" customHeight="1" x14ac:dyDescent="0.2"/>
    <row r="919" ht="24.75" customHeight="1" x14ac:dyDescent="0.2"/>
    <row r="920" ht="24.75" customHeight="1" x14ac:dyDescent="0.2"/>
    <row r="921" ht="24.75" customHeight="1" x14ac:dyDescent="0.2"/>
    <row r="922" ht="24.75" customHeight="1" x14ac:dyDescent="0.2"/>
    <row r="923" ht="24.75" customHeight="1" x14ac:dyDescent="0.2"/>
    <row r="924" ht="24.75" customHeight="1" x14ac:dyDescent="0.2"/>
    <row r="925" ht="24.75" customHeight="1" x14ac:dyDescent="0.2"/>
    <row r="926" ht="24.75" customHeight="1" x14ac:dyDescent="0.2"/>
    <row r="927" ht="24.75" customHeight="1" x14ac:dyDescent="0.2"/>
    <row r="928" ht="24.75" customHeight="1" x14ac:dyDescent="0.2"/>
    <row r="929" ht="24.75" customHeight="1" x14ac:dyDescent="0.2"/>
    <row r="930" ht="24.75" customHeight="1" x14ac:dyDescent="0.2"/>
    <row r="931" ht="24.75" customHeight="1" x14ac:dyDescent="0.2"/>
    <row r="932" ht="24.75" customHeight="1" x14ac:dyDescent="0.2"/>
    <row r="933" ht="24.75" customHeight="1" x14ac:dyDescent="0.2"/>
    <row r="934" ht="24.75" customHeight="1" x14ac:dyDescent="0.2"/>
    <row r="935" ht="24.75" customHeight="1" x14ac:dyDescent="0.2"/>
    <row r="936" ht="24.75" customHeight="1" x14ac:dyDescent="0.2"/>
    <row r="937" ht="24.75" customHeight="1" x14ac:dyDescent="0.2"/>
    <row r="938" ht="24.75" customHeight="1" x14ac:dyDescent="0.2"/>
    <row r="939" ht="24.75" customHeight="1" x14ac:dyDescent="0.2"/>
    <row r="940" ht="24.75" customHeight="1" x14ac:dyDescent="0.2"/>
    <row r="941" ht="24.75" customHeight="1" x14ac:dyDescent="0.2"/>
    <row r="942" ht="24.75" customHeight="1" x14ac:dyDescent="0.2"/>
    <row r="943" ht="24.75" customHeight="1" x14ac:dyDescent="0.2"/>
    <row r="944" ht="24.75" customHeight="1" x14ac:dyDescent="0.2"/>
    <row r="945" ht="24.75" customHeight="1" x14ac:dyDescent="0.2"/>
    <row r="946" ht="24.75" customHeight="1" x14ac:dyDescent="0.2"/>
    <row r="947" ht="24.75" customHeight="1" x14ac:dyDescent="0.2"/>
    <row r="948" ht="24.75" customHeight="1" x14ac:dyDescent="0.2"/>
    <row r="949" ht="24.75" customHeight="1" x14ac:dyDescent="0.2"/>
    <row r="950" ht="24.75" customHeight="1" x14ac:dyDescent="0.2"/>
    <row r="951" ht="24.75" customHeight="1" x14ac:dyDescent="0.2"/>
    <row r="952" ht="24.75" customHeight="1" x14ac:dyDescent="0.2"/>
    <row r="953" ht="24.75" customHeight="1" x14ac:dyDescent="0.2"/>
    <row r="954" ht="24.75" customHeight="1" x14ac:dyDescent="0.2"/>
    <row r="955" ht="24.75" customHeight="1" x14ac:dyDescent="0.2"/>
    <row r="956" ht="24.75" customHeight="1" x14ac:dyDescent="0.2"/>
    <row r="957" ht="24.75" customHeight="1" x14ac:dyDescent="0.2"/>
    <row r="958" ht="24.75" customHeight="1" x14ac:dyDescent="0.2"/>
    <row r="959" ht="24.75" customHeight="1" x14ac:dyDescent="0.2"/>
    <row r="960" ht="24.75" customHeight="1" x14ac:dyDescent="0.2"/>
    <row r="961" ht="24.75" customHeight="1" x14ac:dyDescent="0.2"/>
    <row r="962" ht="24.75" customHeight="1" x14ac:dyDescent="0.2"/>
    <row r="963" ht="24.75" customHeight="1" x14ac:dyDescent="0.2"/>
    <row r="964" ht="24.75" customHeight="1" x14ac:dyDescent="0.2"/>
    <row r="965" ht="24.75" customHeight="1" x14ac:dyDescent="0.2"/>
    <row r="966" ht="24.75" customHeight="1" x14ac:dyDescent="0.2"/>
    <row r="967" ht="24.75" customHeight="1" x14ac:dyDescent="0.2"/>
    <row r="968" ht="24.75" customHeight="1" x14ac:dyDescent="0.2"/>
    <row r="969" ht="24.75" customHeight="1" x14ac:dyDescent="0.2"/>
    <row r="970" ht="24.75" customHeight="1" x14ac:dyDescent="0.2"/>
    <row r="971" ht="24.75" customHeight="1" x14ac:dyDescent="0.2"/>
    <row r="972" ht="24.75" customHeight="1" x14ac:dyDescent="0.2"/>
    <row r="973" ht="24.75" customHeight="1" x14ac:dyDescent="0.2"/>
    <row r="974" ht="24.75" customHeight="1" x14ac:dyDescent="0.2"/>
    <row r="975" ht="24.75" customHeight="1" x14ac:dyDescent="0.2"/>
    <row r="976" ht="24.75" customHeight="1" x14ac:dyDescent="0.2"/>
    <row r="977" ht="24.75" customHeight="1" x14ac:dyDescent="0.2"/>
    <row r="978" ht="24.75" customHeight="1" x14ac:dyDescent="0.2"/>
    <row r="979" ht="24.75" customHeight="1" x14ac:dyDescent="0.2"/>
    <row r="980" ht="24.75" customHeight="1" x14ac:dyDescent="0.2"/>
    <row r="981" ht="24.75" customHeight="1" x14ac:dyDescent="0.2"/>
    <row r="982" ht="24.75" customHeight="1" x14ac:dyDescent="0.2"/>
    <row r="983" ht="24.75" customHeight="1" x14ac:dyDescent="0.2"/>
    <row r="984" ht="24.75" customHeight="1" x14ac:dyDescent="0.2"/>
    <row r="985" ht="24.75" customHeight="1" x14ac:dyDescent="0.2"/>
    <row r="986" ht="24.75" customHeight="1" x14ac:dyDescent="0.2"/>
    <row r="987" ht="24.75" customHeight="1" x14ac:dyDescent="0.2"/>
    <row r="988" ht="24.75" customHeight="1" x14ac:dyDescent="0.2"/>
    <row r="989" ht="24.75" customHeight="1" x14ac:dyDescent="0.2"/>
    <row r="990" ht="24.75" customHeight="1" x14ac:dyDescent="0.2"/>
    <row r="991" ht="24.75" customHeight="1" x14ac:dyDescent="0.2"/>
    <row r="992" ht="24.75" customHeight="1" x14ac:dyDescent="0.2"/>
    <row r="993" ht="24.75" customHeight="1" x14ac:dyDescent="0.2"/>
    <row r="994" ht="24.75" customHeight="1" x14ac:dyDescent="0.2"/>
    <row r="995" ht="24.75" customHeight="1" x14ac:dyDescent="0.2"/>
    <row r="996" ht="24.75" customHeight="1" x14ac:dyDescent="0.2"/>
    <row r="997" ht="24.75" customHeight="1" x14ac:dyDescent="0.2"/>
    <row r="998" ht="24.75" customHeight="1" x14ac:dyDescent="0.2"/>
    <row r="999" ht="24.75" customHeight="1" x14ac:dyDescent="0.2"/>
    <row r="1000" ht="24.75" customHeight="1" x14ac:dyDescent="0.2"/>
  </sheetData>
  <sortState xmlns:xlrd2="http://schemas.microsoft.com/office/spreadsheetml/2017/richdata2" ref="A4:K47">
    <sortCondition ref="E3:E47"/>
  </sortState>
  <mergeCells count="3">
    <mergeCell ref="A1:A2"/>
    <mergeCell ref="B1:F1"/>
    <mergeCell ref="G1:K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evaluation_sample_811_linksAdde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2022-01-14T06:24:22Z</dcterms:created>
  <dcterms:modified xsi:type="dcterms:W3CDTF">2022-01-25T17:07:42Z</dcterms:modified>
</cp:coreProperties>
</file>