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liciadarnell/Documents/OShea_Lab/RTqPCR/20170715_8xctattgv2_48hminustmp_all12dTPlusRt_gapdh12/"/>
    </mc:Choice>
  </mc:AlternateContent>
  <bookViews>
    <workbookView xWindow="8280" yWindow="1300" windowWidth="25600" windowHeight="14340" tabRatio="500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50000" iterateCount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6" i="1" l="1"/>
  <c r="F246" i="1"/>
  <c r="D245" i="1"/>
  <c r="F322" i="1"/>
  <c r="F321" i="1"/>
  <c r="F320" i="1"/>
  <c r="F319" i="1"/>
  <c r="D323" i="1"/>
  <c r="D322" i="1"/>
  <c r="D321" i="1"/>
  <c r="D320" i="1"/>
  <c r="D319" i="1"/>
  <c r="D326" i="1"/>
  <c r="D325" i="1"/>
  <c r="D324" i="1"/>
  <c r="D235" i="1"/>
  <c r="D234" i="1"/>
  <c r="D244" i="1"/>
  <c r="C235" i="1"/>
  <c r="C234" i="1"/>
  <c r="D243" i="1"/>
  <c r="F244" i="1"/>
  <c r="H244" i="1"/>
  <c r="D239" i="1"/>
  <c r="D238" i="1"/>
  <c r="E244" i="1"/>
  <c r="C239" i="1"/>
  <c r="C238" i="1"/>
  <c r="E243" i="1"/>
  <c r="G244" i="1"/>
  <c r="I244" i="1"/>
  <c r="J244" i="1"/>
  <c r="K244" i="1"/>
  <c r="F256" i="1"/>
  <c r="G243" i="1"/>
  <c r="F243" i="1"/>
  <c r="I243" i="1"/>
  <c r="J243" i="1"/>
  <c r="K243" i="1"/>
  <c r="F255" i="1"/>
  <c r="G255" i="1"/>
  <c r="G256" i="1"/>
  <c r="E235" i="1"/>
  <c r="E234" i="1"/>
  <c r="F245" i="1"/>
  <c r="E238" i="1"/>
  <c r="E239" i="1"/>
  <c r="E245" i="1"/>
  <c r="G245" i="1"/>
  <c r="I245" i="1"/>
  <c r="J245" i="1"/>
  <c r="K245" i="1"/>
  <c r="F257" i="1"/>
  <c r="G257" i="1"/>
  <c r="F235" i="1"/>
  <c r="F234" i="1"/>
  <c r="D246" i="1"/>
  <c r="F238" i="1"/>
  <c r="F239" i="1"/>
  <c r="E246" i="1"/>
  <c r="G246" i="1"/>
  <c r="I246" i="1"/>
  <c r="J246" i="1"/>
  <c r="K246" i="1"/>
  <c r="F258" i="1"/>
  <c r="G258" i="1"/>
  <c r="G235" i="1"/>
  <c r="G234" i="1"/>
  <c r="D247" i="1"/>
  <c r="F247" i="1"/>
  <c r="G238" i="1"/>
  <c r="G239" i="1"/>
  <c r="E247" i="1"/>
  <c r="G247" i="1"/>
  <c r="I247" i="1"/>
  <c r="J247" i="1"/>
  <c r="K247" i="1"/>
  <c r="F259" i="1"/>
  <c r="G259" i="1"/>
  <c r="H235" i="1"/>
  <c r="H234" i="1"/>
  <c r="D248" i="1"/>
  <c r="F248" i="1"/>
  <c r="H238" i="1"/>
  <c r="H239" i="1"/>
  <c r="E248" i="1"/>
  <c r="G248" i="1"/>
  <c r="I248" i="1"/>
  <c r="J248" i="1"/>
  <c r="K248" i="1"/>
  <c r="F260" i="1"/>
  <c r="G260" i="1"/>
  <c r="I235" i="1"/>
  <c r="I234" i="1"/>
  <c r="D249" i="1"/>
  <c r="F249" i="1"/>
  <c r="I238" i="1"/>
  <c r="I239" i="1"/>
  <c r="E249" i="1"/>
  <c r="G249" i="1"/>
  <c r="I249" i="1"/>
  <c r="J249" i="1"/>
  <c r="K249" i="1"/>
  <c r="F261" i="1"/>
  <c r="G261" i="1"/>
  <c r="B235" i="1"/>
  <c r="B234" i="1"/>
  <c r="D242" i="1"/>
  <c r="F242" i="1"/>
  <c r="B238" i="1"/>
  <c r="B239" i="1"/>
  <c r="E242" i="1"/>
  <c r="G242" i="1"/>
  <c r="I242" i="1"/>
  <c r="J242" i="1"/>
  <c r="K242" i="1"/>
  <c r="F254" i="1"/>
  <c r="G254" i="1"/>
  <c r="F253" i="1"/>
  <c r="E253" i="1"/>
  <c r="H242" i="1"/>
  <c r="E254" i="1"/>
  <c r="H243" i="1"/>
  <c r="E255" i="1"/>
  <c r="E256" i="1"/>
  <c r="H245" i="1"/>
  <c r="E257" i="1"/>
  <c r="E258" i="1"/>
  <c r="H247" i="1"/>
  <c r="E259" i="1"/>
  <c r="H248" i="1"/>
  <c r="E260" i="1"/>
  <c r="H249" i="1"/>
  <c r="E261" i="1"/>
  <c r="H182" i="1"/>
  <c r="G204" i="1"/>
  <c r="B216" i="1"/>
  <c r="B85" i="1"/>
  <c r="B106" i="1"/>
  <c r="B114" i="1"/>
  <c r="D216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233" i="1"/>
  <c r="C233" i="1"/>
  <c r="D233" i="1"/>
  <c r="E233" i="1"/>
  <c r="F233" i="1"/>
  <c r="G233" i="1"/>
  <c r="H233" i="1"/>
  <c r="I233" i="1"/>
  <c r="A234" i="1"/>
  <c r="A235" i="1"/>
  <c r="B237" i="1"/>
  <c r="A238" i="1"/>
  <c r="A239" i="1"/>
  <c r="G182" i="1"/>
  <c r="G181" i="1"/>
  <c r="C193" i="1"/>
  <c r="C182" i="1"/>
  <c r="C181" i="1"/>
  <c r="C189" i="1"/>
  <c r="E193" i="1"/>
  <c r="G185" i="1"/>
  <c r="G186" i="1"/>
  <c r="D193" i="1"/>
  <c r="F193" i="1"/>
  <c r="H193" i="1"/>
  <c r="I193" i="1"/>
  <c r="J193" i="1"/>
  <c r="M33" i="1"/>
  <c r="B93" i="1"/>
  <c r="D93" i="1"/>
  <c r="B89" i="1"/>
  <c r="C93" i="1"/>
  <c r="E93" i="1"/>
  <c r="G93" i="1"/>
  <c r="H93" i="1"/>
  <c r="I93" i="1"/>
  <c r="J132" i="1"/>
  <c r="C85" i="1"/>
  <c r="B94" i="1"/>
  <c r="D94" i="1"/>
  <c r="C89" i="1"/>
  <c r="C94" i="1"/>
  <c r="E94" i="1"/>
  <c r="G94" i="1"/>
  <c r="H94" i="1"/>
  <c r="I94" i="1"/>
  <c r="J133" i="1"/>
  <c r="D85" i="1"/>
  <c r="B95" i="1"/>
  <c r="D95" i="1"/>
  <c r="D89" i="1"/>
  <c r="C95" i="1"/>
  <c r="E95" i="1"/>
  <c r="G95" i="1"/>
  <c r="H95" i="1"/>
  <c r="I95" i="1"/>
  <c r="J134" i="1"/>
  <c r="E85" i="1"/>
  <c r="B96" i="1"/>
  <c r="D96" i="1"/>
  <c r="E89" i="1"/>
  <c r="C96" i="1"/>
  <c r="E96" i="1"/>
  <c r="G96" i="1"/>
  <c r="H96" i="1"/>
  <c r="I96" i="1"/>
  <c r="J135" i="1"/>
  <c r="F85" i="1"/>
  <c r="B97" i="1"/>
  <c r="D97" i="1"/>
  <c r="F89" i="1"/>
  <c r="C97" i="1"/>
  <c r="E97" i="1"/>
  <c r="G97" i="1"/>
  <c r="H97" i="1"/>
  <c r="I97" i="1"/>
  <c r="J136" i="1"/>
  <c r="G85" i="1"/>
  <c r="B98" i="1"/>
  <c r="D98" i="1"/>
  <c r="G89" i="1"/>
  <c r="C98" i="1"/>
  <c r="E98" i="1"/>
  <c r="G98" i="1"/>
  <c r="H98" i="1"/>
  <c r="I98" i="1"/>
  <c r="J137" i="1"/>
  <c r="H85" i="1"/>
  <c r="B99" i="1"/>
  <c r="D99" i="1"/>
  <c r="H89" i="1"/>
  <c r="C99" i="1"/>
  <c r="E99" i="1"/>
  <c r="G99" i="1"/>
  <c r="H99" i="1"/>
  <c r="I99" i="1"/>
  <c r="J138" i="1"/>
  <c r="I85" i="1"/>
  <c r="B100" i="1"/>
  <c r="D100" i="1"/>
  <c r="I89" i="1"/>
  <c r="C100" i="1"/>
  <c r="E100" i="1"/>
  <c r="G100" i="1"/>
  <c r="H100" i="1"/>
  <c r="I100" i="1"/>
  <c r="J139" i="1"/>
  <c r="J85" i="1"/>
  <c r="B101" i="1"/>
  <c r="D101" i="1"/>
  <c r="J89" i="1"/>
  <c r="C101" i="1"/>
  <c r="E101" i="1"/>
  <c r="G101" i="1"/>
  <c r="H101" i="1"/>
  <c r="I101" i="1"/>
  <c r="J140" i="1"/>
  <c r="K85" i="1"/>
  <c r="B102" i="1"/>
  <c r="D102" i="1"/>
  <c r="K89" i="1"/>
  <c r="C102" i="1"/>
  <c r="E102" i="1"/>
  <c r="G102" i="1"/>
  <c r="H102" i="1"/>
  <c r="I102" i="1"/>
  <c r="J141" i="1"/>
  <c r="L85" i="1"/>
  <c r="B103" i="1"/>
  <c r="D103" i="1"/>
  <c r="L89" i="1"/>
  <c r="C103" i="1"/>
  <c r="E103" i="1"/>
  <c r="G103" i="1"/>
  <c r="H103" i="1"/>
  <c r="I103" i="1"/>
  <c r="J142" i="1"/>
  <c r="M85" i="1"/>
  <c r="B104" i="1"/>
  <c r="D104" i="1"/>
  <c r="M89" i="1"/>
  <c r="C104" i="1"/>
  <c r="E104" i="1"/>
  <c r="G104" i="1"/>
  <c r="H104" i="1"/>
  <c r="I104" i="1"/>
  <c r="J143" i="1"/>
  <c r="B204" i="1"/>
  <c r="B211" i="1"/>
  <c r="D211" i="1"/>
  <c r="C186" i="1"/>
  <c r="B208" i="1"/>
  <c r="C211" i="1"/>
  <c r="E211" i="1"/>
  <c r="G211" i="1"/>
  <c r="H211" i="1"/>
  <c r="I211" i="1"/>
  <c r="I132" i="1"/>
  <c r="D182" i="1"/>
  <c r="C204" i="1"/>
  <c r="B212" i="1"/>
  <c r="D212" i="1"/>
  <c r="D186" i="1"/>
  <c r="C208" i="1"/>
  <c r="C212" i="1"/>
  <c r="E212" i="1"/>
  <c r="G212" i="1"/>
  <c r="H212" i="1"/>
  <c r="I212" i="1"/>
  <c r="I133" i="1"/>
  <c r="E182" i="1"/>
  <c r="D204" i="1"/>
  <c r="B213" i="1"/>
  <c r="D213" i="1"/>
  <c r="E186" i="1"/>
  <c r="D208" i="1"/>
  <c r="C213" i="1"/>
  <c r="E213" i="1"/>
  <c r="G213" i="1"/>
  <c r="H213" i="1"/>
  <c r="I213" i="1"/>
  <c r="I134" i="1"/>
  <c r="F182" i="1"/>
  <c r="E204" i="1"/>
  <c r="B214" i="1"/>
  <c r="D214" i="1"/>
  <c r="F186" i="1"/>
  <c r="E208" i="1"/>
  <c r="C214" i="1"/>
  <c r="E214" i="1"/>
  <c r="G214" i="1"/>
  <c r="H214" i="1"/>
  <c r="I214" i="1"/>
  <c r="I135" i="1"/>
  <c r="F204" i="1"/>
  <c r="B215" i="1"/>
  <c r="D215" i="1"/>
  <c r="F208" i="1"/>
  <c r="C215" i="1"/>
  <c r="E215" i="1"/>
  <c r="G215" i="1"/>
  <c r="H215" i="1"/>
  <c r="I215" i="1"/>
  <c r="I136" i="1"/>
  <c r="H186" i="1"/>
  <c r="G208" i="1"/>
  <c r="C216" i="1"/>
  <c r="E216" i="1"/>
  <c r="G216" i="1"/>
  <c r="H216" i="1"/>
  <c r="I216" i="1"/>
  <c r="I137" i="1"/>
  <c r="I182" i="1"/>
  <c r="H204" i="1"/>
  <c r="B217" i="1"/>
  <c r="D217" i="1"/>
  <c r="I186" i="1"/>
  <c r="H208" i="1"/>
  <c r="C217" i="1"/>
  <c r="E217" i="1"/>
  <c r="G217" i="1"/>
  <c r="H217" i="1"/>
  <c r="I217" i="1"/>
  <c r="I138" i="1"/>
  <c r="J182" i="1"/>
  <c r="I204" i="1"/>
  <c r="B218" i="1"/>
  <c r="D218" i="1"/>
  <c r="J186" i="1"/>
  <c r="I208" i="1"/>
  <c r="C218" i="1"/>
  <c r="E218" i="1"/>
  <c r="G218" i="1"/>
  <c r="H218" i="1"/>
  <c r="I218" i="1"/>
  <c r="I139" i="1"/>
  <c r="K182" i="1"/>
  <c r="J204" i="1"/>
  <c r="B219" i="1"/>
  <c r="D219" i="1"/>
  <c r="K186" i="1"/>
  <c r="J208" i="1"/>
  <c r="C219" i="1"/>
  <c r="E219" i="1"/>
  <c r="G219" i="1"/>
  <c r="H219" i="1"/>
  <c r="I219" i="1"/>
  <c r="I140" i="1"/>
  <c r="L182" i="1"/>
  <c r="K204" i="1"/>
  <c r="B220" i="1"/>
  <c r="D220" i="1"/>
  <c r="L186" i="1"/>
  <c r="K208" i="1"/>
  <c r="C220" i="1"/>
  <c r="E220" i="1"/>
  <c r="G220" i="1"/>
  <c r="H220" i="1"/>
  <c r="I220" i="1"/>
  <c r="I141" i="1"/>
  <c r="M182" i="1"/>
  <c r="L204" i="1"/>
  <c r="B221" i="1"/>
  <c r="D221" i="1"/>
  <c r="M186" i="1"/>
  <c r="L208" i="1"/>
  <c r="C221" i="1"/>
  <c r="E221" i="1"/>
  <c r="G221" i="1"/>
  <c r="H221" i="1"/>
  <c r="I221" i="1"/>
  <c r="I142" i="1"/>
  <c r="N182" i="1"/>
  <c r="M204" i="1"/>
  <c r="B222" i="1"/>
  <c r="D222" i="1"/>
  <c r="N186" i="1"/>
  <c r="M208" i="1"/>
  <c r="C222" i="1"/>
  <c r="E222" i="1"/>
  <c r="G222" i="1"/>
  <c r="H222" i="1"/>
  <c r="I222" i="1"/>
  <c r="I143" i="1"/>
  <c r="D114" i="1"/>
  <c r="B110" i="1"/>
  <c r="C114" i="1"/>
  <c r="E114" i="1"/>
  <c r="G114" i="1"/>
  <c r="H114" i="1"/>
  <c r="I114" i="1"/>
  <c r="H132" i="1"/>
  <c r="C106" i="1"/>
  <c r="B115" i="1"/>
  <c r="D115" i="1"/>
  <c r="C110" i="1"/>
  <c r="C115" i="1"/>
  <c r="E115" i="1"/>
  <c r="G115" i="1"/>
  <c r="H115" i="1"/>
  <c r="I115" i="1"/>
  <c r="H133" i="1"/>
  <c r="D106" i="1"/>
  <c r="B116" i="1"/>
  <c r="D116" i="1"/>
  <c r="D110" i="1"/>
  <c r="C116" i="1"/>
  <c r="E116" i="1"/>
  <c r="G116" i="1"/>
  <c r="H116" i="1"/>
  <c r="I116" i="1"/>
  <c r="H134" i="1"/>
  <c r="E106" i="1"/>
  <c r="B117" i="1"/>
  <c r="D117" i="1"/>
  <c r="E110" i="1"/>
  <c r="C117" i="1"/>
  <c r="E117" i="1"/>
  <c r="G117" i="1"/>
  <c r="H117" i="1"/>
  <c r="I117" i="1"/>
  <c r="H135" i="1"/>
  <c r="F106" i="1"/>
  <c r="B118" i="1"/>
  <c r="D118" i="1"/>
  <c r="F110" i="1"/>
  <c r="C118" i="1"/>
  <c r="E118" i="1"/>
  <c r="G118" i="1"/>
  <c r="H118" i="1"/>
  <c r="I118" i="1"/>
  <c r="H136" i="1"/>
  <c r="G106" i="1"/>
  <c r="B119" i="1"/>
  <c r="D119" i="1"/>
  <c r="G110" i="1"/>
  <c r="C119" i="1"/>
  <c r="E119" i="1"/>
  <c r="G119" i="1"/>
  <c r="H119" i="1"/>
  <c r="I119" i="1"/>
  <c r="H137" i="1"/>
  <c r="H106" i="1"/>
  <c r="B120" i="1"/>
  <c r="D120" i="1"/>
  <c r="H110" i="1"/>
  <c r="C120" i="1"/>
  <c r="E120" i="1"/>
  <c r="G120" i="1"/>
  <c r="H120" i="1"/>
  <c r="I120" i="1"/>
  <c r="H138" i="1"/>
  <c r="I106" i="1"/>
  <c r="B121" i="1"/>
  <c r="D121" i="1"/>
  <c r="I110" i="1"/>
  <c r="C121" i="1"/>
  <c r="E121" i="1"/>
  <c r="G121" i="1"/>
  <c r="H121" i="1"/>
  <c r="I121" i="1"/>
  <c r="H139" i="1"/>
  <c r="J106" i="1"/>
  <c r="B122" i="1"/>
  <c r="D122" i="1"/>
  <c r="J110" i="1"/>
  <c r="C122" i="1"/>
  <c r="E122" i="1"/>
  <c r="G122" i="1"/>
  <c r="H122" i="1"/>
  <c r="I122" i="1"/>
  <c r="H140" i="1"/>
  <c r="K106" i="1"/>
  <c r="B123" i="1"/>
  <c r="D123" i="1"/>
  <c r="K110" i="1"/>
  <c r="C123" i="1"/>
  <c r="E123" i="1"/>
  <c r="G123" i="1"/>
  <c r="H123" i="1"/>
  <c r="I123" i="1"/>
  <c r="H141" i="1"/>
  <c r="L106" i="1"/>
  <c r="B124" i="1"/>
  <c r="D124" i="1"/>
  <c r="L110" i="1"/>
  <c r="C124" i="1"/>
  <c r="E124" i="1"/>
  <c r="G124" i="1"/>
  <c r="H124" i="1"/>
  <c r="I124" i="1"/>
  <c r="H142" i="1"/>
  <c r="M106" i="1"/>
  <c r="B125" i="1"/>
  <c r="D125" i="1"/>
  <c r="M110" i="1"/>
  <c r="C125" i="1"/>
  <c r="E125" i="1"/>
  <c r="G125" i="1"/>
  <c r="H125" i="1"/>
  <c r="I125" i="1"/>
  <c r="H143" i="1"/>
  <c r="F211" i="1"/>
  <c r="F132" i="1"/>
  <c r="F212" i="1"/>
  <c r="F133" i="1"/>
  <c r="F213" i="1"/>
  <c r="F134" i="1"/>
  <c r="F214" i="1"/>
  <c r="F135" i="1"/>
  <c r="F215" i="1"/>
  <c r="F136" i="1"/>
  <c r="F216" i="1"/>
  <c r="F137" i="1"/>
  <c r="F217" i="1"/>
  <c r="F138" i="1"/>
  <c r="F218" i="1"/>
  <c r="F139" i="1"/>
  <c r="F219" i="1"/>
  <c r="F140" i="1"/>
  <c r="F220" i="1"/>
  <c r="F141" i="1"/>
  <c r="F221" i="1"/>
  <c r="F142" i="1"/>
  <c r="F222" i="1"/>
  <c r="F143" i="1"/>
  <c r="B182" i="1"/>
  <c r="A204" i="1"/>
  <c r="A208" i="1"/>
  <c r="E189" i="1"/>
  <c r="C185" i="1"/>
  <c r="D189" i="1"/>
  <c r="F189" i="1"/>
  <c r="H189" i="1"/>
  <c r="I189" i="1"/>
  <c r="J189" i="1"/>
  <c r="M29" i="1"/>
  <c r="D181" i="1"/>
  <c r="C190" i="1"/>
  <c r="E190" i="1"/>
  <c r="D185" i="1"/>
  <c r="D190" i="1"/>
  <c r="F190" i="1"/>
  <c r="H190" i="1"/>
  <c r="I190" i="1"/>
  <c r="J190" i="1"/>
  <c r="M30" i="1"/>
  <c r="E181" i="1"/>
  <c r="C191" i="1"/>
  <c r="E191" i="1"/>
  <c r="E185" i="1"/>
  <c r="D191" i="1"/>
  <c r="F191" i="1"/>
  <c r="H191" i="1"/>
  <c r="I191" i="1"/>
  <c r="J191" i="1"/>
  <c r="M31" i="1"/>
  <c r="F181" i="1"/>
  <c r="C192" i="1"/>
  <c r="E192" i="1"/>
  <c r="F185" i="1"/>
  <c r="D192" i="1"/>
  <c r="F192" i="1"/>
  <c r="H192" i="1"/>
  <c r="I192" i="1"/>
  <c r="J192" i="1"/>
  <c r="M32" i="1"/>
  <c r="H181" i="1"/>
  <c r="C194" i="1"/>
  <c r="E194" i="1"/>
  <c r="H185" i="1"/>
  <c r="D194" i="1"/>
  <c r="F194" i="1"/>
  <c r="H194" i="1"/>
  <c r="I194" i="1"/>
  <c r="J194" i="1"/>
  <c r="M34" i="1"/>
  <c r="I181" i="1"/>
  <c r="C195" i="1"/>
  <c r="E195" i="1"/>
  <c r="I185" i="1"/>
  <c r="D195" i="1"/>
  <c r="F195" i="1"/>
  <c r="H195" i="1"/>
  <c r="I195" i="1"/>
  <c r="J195" i="1"/>
  <c r="M35" i="1"/>
  <c r="J181" i="1"/>
  <c r="C196" i="1"/>
  <c r="E196" i="1"/>
  <c r="J185" i="1"/>
  <c r="D196" i="1"/>
  <c r="F196" i="1"/>
  <c r="H196" i="1"/>
  <c r="I196" i="1"/>
  <c r="J196" i="1"/>
  <c r="M36" i="1"/>
  <c r="K181" i="1"/>
  <c r="C197" i="1"/>
  <c r="E197" i="1"/>
  <c r="K185" i="1"/>
  <c r="D197" i="1"/>
  <c r="F197" i="1"/>
  <c r="H197" i="1"/>
  <c r="I197" i="1"/>
  <c r="J197" i="1"/>
  <c r="M37" i="1"/>
  <c r="L181" i="1"/>
  <c r="C198" i="1"/>
  <c r="E198" i="1"/>
  <c r="L185" i="1"/>
  <c r="D198" i="1"/>
  <c r="F198" i="1"/>
  <c r="H198" i="1"/>
  <c r="I198" i="1"/>
  <c r="J198" i="1"/>
  <c r="M38" i="1"/>
  <c r="M181" i="1"/>
  <c r="C199" i="1"/>
  <c r="E199" i="1"/>
  <c r="M185" i="1"/>
  <c r="D199" i="1"/>
  <c r="F199" i="1"/>
  <c r="H199" i="1"/>
  <c r="I199" i="1"/>
  <c r="J199" i="1"/>
  <c r="M39" i="1"/>
  <c r="N181" i="1"/>
  <c r="C200" i="1"/>
  <c r="E200" i="1"/>
  <c r="N185" i="1"/>
  <c r="D200" i="1"/>
  <c r="F200" i="1"/>
  <c r="H200" i="1"/>
  <c r="I200" i="1"/>
  <c r="J200" i="1"/>
  <c r="M40" i="1"/>
  <c r="G189" i="1"/>
  <c r="L29" i="1"/>
  <c r="G190" i="1"/>
  <c r="L30" i="1"/>
  <c r="G191" i="1"/>
  <c r="L31" i="1"/>
  <c r="G192" i="1"/>
  <c r="L32" i="1"/>
  <c r="G193" i="1"/>
  <c r="L33" i="1"/>
  <c r="G194" i="1"/>
  <c r="L34" i="1"/>
  <c r="G195" i="1"/>
  <c r="L35" i="1"/>
  <c r="G196" i="1"/>
  <c r="L36" i="1"/>
  <c r="G197" i="1"/>
  <c r="L37" i="1"/>
  <c r="G198" i="1"/>
  <c r="L38" i="1"/>
  <c r="G199" i="1"/>
  <c r="L39" i="1"/>
  <c r="G200" i="1"/>
  <c r="L40" i="1"/>
  <c r="C177" i="1"/>
  <c r="C178" i="1"/>
  <c r="I178" i="1"/>
  <c r="C179" i="1"/>
  <c r="F179" i="1"/>
  <c r="I179" i="1"/>
  <c r="L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B181" i="1"/>
  <c r="C184" i="1"/>
  <c r="A110" i="1"/>
  <c r="A85" i="1"/>
  <c r="A10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96" i="1"/>
  <c r="F104" i="1"/>
  <c r="F103" i="1"/>
  <c r="F102" i="1"/>
  <c r="F101" i="1"/>
  <c r="F100" i="1"/>
  <c r="F99" i="1"/>
  <c r="F98" i="1"/>
  <c r="F97" i="1"/>
  <c r="F95" i="1"/>
  <c r="F94" i="1"/>
  <c r="F93" i="1"/>
  <c r="L63" i="1"/>
  <c r="L64" i="1"/>
  <c r="C77" i="1"/>
  <c r="M11" i="1"/>
  <c r="M12" i="1"/>
  <c r="D25" i="1"/>
  <c r="M8" i="1"/>
  <c r="M7" i="1"/>
  <c r="C25" i="1"/>
  <c r="C8" i="1"/>
  <c r="C7" i="1"/>
  <c r="C15" i="1"/>
  <c r="E25" i="1"/>
  <c r="L60" i="1"/>
  <c r="L59" i="1"/>
  <c r="B77" i="1"/>
  <c r="B60" i="1"/>
  <c r="B59" i="1"/>
  <c r="B67" i="1"/>
  <c r="D77" i="1"/>
  <c r="F77" i="1"/>
  <c r="D67" i="1"/>
  <c r="C60" i="1"/>
  <c r="C59" i="1"/>
  <c r="B68" i="1"/>
  <c r="D68" i="1"/>
  <c r="D60" i="1"/>
  <c r="D59" i="1"/>
  <c r="B69" i="1"/>
  <c r="D69" i="1"/>
  <c r="E60" i="1"/>
  <c r="E59" i="1"/>
  <c r="B70" i="1"/>
  <c r="D70" i="1"/>
  <c r="F60" i="1"/>
  <c r="F59" i="1"/>
  <c r="B71" i="1"/>
  <c r="D71" i="1"/>
  <c r="G60" i="1"/>
  <c r="G59" i="1"/>
  <c r="B72" i="1"/>
  <c r="D72" i="1"/>
  <c r="H60" i="1"/>
  <c r="H59" i="1"/>
  <c r="B73" i="1"/>
  <c r="D73" i="1"/>
  <c r="I60" i="1"/>
  <c r="I59" i="1"/>
  <c r="B74" i="1"/>
  <c r="D74" i="1"/>
  <c r="J60" i="1"/>
  <c r="J59" i="1"/>
  <c r="B75" i="1"/>
  <c r="D75" i="1"/>
  <c r="K60" i="1"/>
  <c r="K59" i="1"/>
  <c r="B76" i="1"/>
  <c r="D76" i="1"/>
  <c r="M60" i="1"/>
  <c r="M59" i="1"/>
  <c r="B78" i="1"/>
  <c r="D78" i="1"/>
  <c r="B63" i="1"/>
  <c r="B64" i="1"/>
  <c r="C67" i="1"/>
  <c r="G78" i="1"/>
  <c r="H78" i="1"/>
  <c r="I78" i="1"/>
  <c r="F78" i="1"/>
  <c r="M63" i="1"/>
  <c r="M64" i="1"/>
  <c r="C78" i="1"/>
  <c r="G77" i="1"/>
  <c r="H77" i="1"/>
  <c r="I77" i="1"/>
  <c r="G76" i="1"/>
  <c r="H76" i="1"/>
  <c r="I76" i="1"/>
  <c r="F76" i="1"/>
  <c r="K63" i="1"/>
  <c r="K64" i="1"/>
  <c r="C76" i="1"/>
  <c r="G75" i="1"/>
  <c r="H75" i="1"/>
  <c r="I75" i="1"/>
  <c r="F75" i="1"/>
  <c r="J63" i="1"/>
  <c r="J64" i="1"/>
  <c r="C75" i="1"/>
  <c r="G74" i="1"/>
  <c r="H74" i="1"/>
  <c r="I74" i="1"/>
  <c r="F74" i="1"/>
  <c r="I63" i="1"/>
  <c r="I64" i="1"/>
  <c r="C74" i="1"/>
  <c r="G73" i="1"/>
  <c r="H73" i="1"/>
  <c r="I73" i="1"/>
  <c r="F73" i="1"/>
  <c r="H63" i="1"/>
  <c r="H64" i="1"/>
  <c r="C73" i="1"/>
  <c r="G72" i="1"/>
  <c r="H72" i="1"/>
  <c r="I72" i="1"/>
  <c r="F72" i="1"/>
  <c r="G63" i="1"/>
  <c r="G64" i="1"/>
  <c r="C72" i="1"/>
  <c r="G71" i="1"/>
  <c r="H71" i="1"/>
  <c r="I71" i="1"/>
  <c r="F71" i="1"/>
  <c r="F63" i="1"/>
  <c r="F64" i="1"/>
  <c r="C71" i="1"/>
  <c r="G70" i="1"/>
  <c r="H70" i="1"/>
  <c r="I70" i="1"/>
  <c r="F70" i="1"/>
  <c r="E63" i="1"/>
  <c r="E64" i="1"/>
  <c r="C70" i="1"/>
  <c r="G69" i="1"/>
  <c r="H69" i="1"/>
  <c r="I69" i="1"/>
  <c r="F69" i="1"/>
  <c r="D63" i="1"/>
  <c r="D64" i="1"/>
  <c r="C69" i="1"/>
  <c r="G68" i="1"/>
  <c r="H68" i="1"/>
  <c r="I68" i="1"/>
  <c r="F68" i="1"/>
  <c r="C63" i="1"/>
  <c r="C64" i="1"/>
  <c r="C68" i="1"/>
  <c r="G67" i="1"/>
  <c r="H67" i="1"/>
  <c r="I67" i="1"/>
  <c r="F67" i="1"/>
  <c r="B55" i="1"/>
  <c r="B56" i="1"/>
  <c r="H56" i="1"/>
  <c r="B57" i="1"/>
  <c r="E57" i="1"/>
  <c r="H57" i="1"/>
  <c r="K57" i="1"/>
  <c r="B58" i="1"/>
  <c r="C58" i="1"/>
  <c r="D58" i="1"/>
  <c r="E58" i="1"/>
  <c r="F58" i="1"/>
  <c r="G58" i="1"/>
  <c r="H58" i="1"/>
  <c r="I58" i="1"/>
  <c r="J58" i="1"/>
  <c r="K58" i="1"/>
  <c r="L58" i="1"/>
  <c r="M58" i="1"/>
  <c r="B62" i="1"/>
  <c r="D8" i="1"/>
  <c r="D7" i="1"/>
  <c r="C16" i="1"/>
  <c r="E16" i="1"/>
  <c r="H16" i="1"/>
  <c r="I16" i="1"/>
  <c r="J16" i="1"/>
  <c r="E8" i="1"/>
  <c r="E7" i="1"/>
  <c r="C17" i="1"/>
  <c r="E17" i="1"/>
  <c r="H17" i="1"/>
  <c r="I17" i="1"/>
  <c r="J17" i="1"/>
  <c r="F8" i="1"/>
  <c r="F7" i="1"/>
  <c r="C18" i="1"/>
  <c r="E18" i="1"/>
  <c r="H18" i="1"/>
  <c r="I18" i="1"/>
  <c r="J18" i="1"/>
  <c r="G8" i="1"/>
  <c r="G7" i="1"/>
  <c r="C19" i="1"/>
  <c r="E19" i="1"/>
  <c r="H19" i="1"/>
  <c r="I19" i="1"/>
  <c r="J19" i="1"/>
  <c r="H8" i="1"/>
  <c r="H7" i="1"/>
  <c r="C20" i="1"/>
  <c r="E20" i="1"/>
  <c r="H20" i="1"/>
  <c r="I20" i="1"/>
  <c r="J20" i="1"/>
  <c r="I8" i="1"/>
  <c r="I7" i="1"/>
  <c r="C21" i="1"/>
  <c r="E21" i="1"/>
  <c r="H21" i="1"/>
  <c r="I21" i="1"/>
  <c r="J21" i="1"/>
  <c r="J8" i="1"/>
  <c r="J7" i="1"/>
  <c r="C22" i="1"/>
  <c r="E22" i="1"/>
  <c r="H22" i="1"/>
  <c r="I22" i="1"/>
  <c r="J22" i="1"/>
  <c r="K8" i="1"/>
  <c r="K7" i="1"/>
  <c r="C23" i="1"/>
  <c r="E23" i="1"/>
  <c r="H23" i="1"/>
  <c r="I23" i="1"/>
  <c r="J23" i="1"/>
  <c r="L8" i="1"/>
  <c r="L7" i="1"/>
  <c r="C24" i="1"/>
  <c r="E24" i="1"/>
  <c r="H24" i="1"/>
  <c r="I24" i="1"/>
  <c r="J24" i="1"/>
  <c r="H25" i="1"/>
  <c r="I25" i="1"/>
  <c r="J25" i="1"/>
  <c r="N8" i="1"/>
  <c r="N7" i="1"/>
  <c r="C26" i="1"/>
  <c r="E26" i="1"/>
  <c r="H26" i="1"/>
  <c r="I26" i="1"/>
  <c r="J26" i="1"/>
  <c r="E15" i="1"/>
  <c r="H15" i="1"/>
  <c r="I15" i="1"/>
  <c r="J15" i="1"/>
  <c r="G16" i="1"/>
  <c r="G17" i="1"/>
  <c r="G18" i="1"/>
  <c r="G19" i="1"/>
  <c r="G20" i="1"/>
  <c r="G21" i="1"/>
  <c r="G22" i="1"/>
  <c r="G23" i="1"/>
  <c r="G24" i="1"/>
  <c r="G25" i="1"/>
  <c r="G26" i="1"/>
  <c r="G15" i="1"/>
  <c r="N11" i="1"/>
  <c r="N12" i="1"/>
  <c r="D26" i="1"/>
  <c r="L11" i="1"/>
  <c r="L12" i="1"/>
  <c r="D24" i="1"/>
  <c r="K11" i="1"/>
  <c r="K12" i="1"/>
  <c r="D23" i="1"/>
  <c r="J11" i="1"/>
  <c r="J12" i="1"/>
  <c r="D22" i="1"/>
  <c r="I11" i="1"/>
  <c r="I12" i="1"/>
  <c r="D21" i="1"/>
  <c r="H11" i="1"/>
  <c r="H12" i="1"/>
  <c r="D20" i="1"/>
  <c r="G11" i="1"/>
  <c r="G12" i="1"/>
  <c r="D19" i="1"/>
  <c r="F11" i="1"/>
  <c r="F12" i="1"/>
  <c r="D18" i="1"/>
  <c r="E11" i="1"/>
  <c r="E12" i="1"/>
  <c r="D17" i="1"/>
  <c r="D11" i="1"/>
  <c r="D12" i="1"/>
  <c r="D16" i="1"/>
  <c r="C11" i="1"/>
  <c r="C12" i="1"/>
  <c r="D15" i="1"/>
  <c r="C3" i="1"/>
  <c r="C4" i="1"/>
  <c r="I4" i="1"/>
  <c r="C5" i="1"/>
  <c r="F5" i="1"/>
  <c r="I5" i="1"/>
  <c r="L5" i="1"/>
  <c r="C6" i="1"/>
  <c r="D6" i="1"/>
  <c r="E6" i="1"/>
  <c r="F6" i="1"/>
  <c r="G6" i="1"/>
  <c r="H6" i="1"/>
  <c r="I6" i="1"/>
  <c r="J6" i="1"/>
  <c r="K6" i="1"/>
  <c r="L6" i="1"/>
  <c r="M6" i="1"/>
  <c r="N6" i="1"/>
</calcChain>
</file>

<file path=xl/sharedStrings.xml><?xml version="1.0" encoding="utf-8"?>
<sst xmlns="http://schemas.openxmlformats.org/spreadsheetml/2006/main" count="293" uniqueCount="76">
  <si>
    <t>293T</t>
  </si>
  <si>
    <t>GCN2 KO</t>
  </si>
  <si>
    <t>8xCTA</t>
  </si>
  <si>
    <t>8xTTG</t>
  </si>
  <si>
    <t>Rich</t>
  </si>
  <si>
    <t>Leu</t>
  </si>
  <si>
    <t>Arg</t>
  </si>
  <si>
    <t>GAPDH</t>
  </si>
  <si>
    <t>YFP-DHFR (post-pause)</t>
  </si>
  <si>
    <t>stdevs:</t>
  </si>
  <si>
    <t>delta ct</t>
  </si>
  <si>
    <t>stdev delta ct</t>
  </si>
  <si>
    <t>deltadelta ct</t>
  </si>
  <si>
    <t>stdev ddct</t>
  </si>
  <si>
    <t>normalized expression level</t>
  </si>
  <si>
    <t>max</t>
  </si>
  <si>
    <t>min</t>
  </si>
  <si>
    <t>range</t>
  </si>
  <si>
    <t>293T WT</t>
  </si>
  <si>
    <t>YFP-8xCTA-DHFR</t>
  </si>
  <si>
    <t>YFP-8xTTG-DHFR</t>
  </si>
  <si>
    <t>293T GCN2 KO</t>
  </si>
  <si>
    <t>^ this is like the confidence interval for +/- 1 sd, so 68%? : should be +/- 2 at least for 95%?</t>
  </si>
  <si>
    <t>YFP-DHFR (pre-pause)</t>
  </si>
  <si>
    <t>POST-PAUSE</t>
  </si>
  <si>
    <t>PRE-PAUSE</t>
  </si>
  <si>
    <t>stdev</t>
  </si>
  <si>
    <t>(kept relative to 1 sample on graph, pre-pause cta wt ri 48 - tmp)</t>
  </si>
  <si>
    <t>normalized expression level post-pause</t>
  </si>
  <si>
    <t>normalized expression level pre-pause</t>
  </si>
  <si>
    <t>PRE PAUSE</t>
  </si>
  <si>
    <t>POST PAUSE</t>
  </si>
  <si>
    <t>PRE PAUSE inidiv gapdh</t>
  </si>
  <si>
    <t>post pause indiv gapdh</t>
  </si>
  <si>
    <t>rna level increases in all starvation conditions, more in -leu</t>
  </si>
  <si>
    <t>increase also correlates w/ pausing - the more pausing, the more mRNA??</t>
  </si>
  <si>
    <t>GAPDH all 9 av</t>
  </si>
  <si>
    <t xml:space="preserve">span pause </t>
  </si>
  <si>
    <t>indiv gapdh</t>
  </si>
  <si>
    <t>1 s.d. range</t>
  </si>
  <si>
    <t>SPAN PAUSE</t>
  </si>
  <si>
    <t>general differences in RNA stability in these conditions? Dep on GCN2KO? Or directly related to pausing?</t>
  </si>
  <si>
    <t>compiled gapdh, all relative to wt 293t ri pre pause</t>
  </si>
  <si>
    <t>normalized expression level span-pause</t>
  </si>
  <si>
    <t>pre</t>
  </si>
  <si>
    <t>span</t>
  </si>
  <si>
    <t>post</t>
  </si>
  <si>
    <t>1 sd range</t>
  </si>
  <si>
    <t>-Arg</t>
  </si>
  <si>
    <t>WT</t>
  </si>
  <si>
    <t>from arg interspersed, lines 190/191 (tct-cgg/cgc)</t>
  </si>
  <si>
    <t>CGG</t>
  </si>
  <si>
    <t>CGC</t>
  </si>
  <si>
    <t>1 sem</t>
  </si>
  <si>
    <t>flow data:</t>
  </si>
  <si>
    <t>GCN2KO-TCT4CGC8_-Arg_48</t>
  </si>
  <si>
    <t>NaN</t>
  </si>
  <si>
    <t>GCN2KO-TCT4CGC8_Rich_48</t>
  </si>
  <si>
    <t>GCN2KO-TCT4CGG8_-Arg_48</t>
  </si>
  <si>
    <t>GCN2KO-TCT4CGG8_Rich_48</t>
  </si>
  <si>
    <t>mean</t>
  </si>
  <si>
    <t>std</t>
  </si>
  <si>
    <t>median</t>
  </si>
  <si>
    <t>normalizedMean</t>
  </si>
  <si>
    <t>normalizedStd</t>
  </si>
  <si>
    <t>normalizedStdErr</t>
  </si>
  <si>
    <t>stderr</t>
  </si>
  <si>
    <t>samplelabel</t>
  </si>
  <si>
    <t>WT-TCT4CGC8_-Arg_48</t>
  </si>
  <si>
    <t>WT-TCT4CGC8_Rich_48</t>
  </si>
  <si>
    <t>WT-TCT4CGG8_-Arg_48</t>
  </si>
  <si>
    <t>WT-TCT4CGG8_Rich_48</t>
  </si>
  <si>
    <t>flow / mRNA</t>
  </si>
  <si>
    <t>gcn2 KO</t>
  </si>
  <si>
    <t>cgc</t>
  </si>
  <si>
    <t>cgg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</si>
</sst>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3" fillId="0" borderId="0" xfId="0" applyFont="1"/>
    <xf numFmtId="0" fontId="4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colors>
    <mruColors>
      <color rgb="FF73FDD6"/>
      <color rgb="FFC1C1C1"/>
      <color rgb="FFFF85FF"/>
      <color rgb="FFFF40FF"/>
      <color rgb="FF73FE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Pre-Repeat</c:v>
          </c:tx>
          <c:spPr>
            <a:solidFill>
              <a:srgbClr val="C1C1C1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Sheet1!$K$29:$K$40</c:f>
                <c:numCache>
                  <c:formatCode>General</c:formatCode>
                  <c:ptCount val="12"/>
                  <c:pt idx="0">
                    <c:v>0.187903879107722</c:v>
                  </c:pt>
                  <c:pt idx="1">
                    <c:v>0.119375089578593</c:v>
                  </c:pt>
                  <c:pt idx="2">
                    <c:v>0.15192781738847</c:v>
                  </c:pt>
                  <c:pt idx="3">
                    <c:v>0.171329456854521</c:v>
                  </c:pt>
                  <c:pt idx="4">
                    <c:v>0.402975919968817</c:v>
                  </c:pt>
                  <c:pt idx="5">
                    <c:v>0.336773717330266</c:v>
                  </c:pt>
                  <c:pt idx="6">
                    <c:v>0.258693392304913</c:v>
                  </c:pt>
                  <c:pt idx="7">
                    <c:v>0.919944863769684</c:v>
                  </c:pt>
                  <c:pt idx="8">
                    <c:v>0.424327737857189</c:v>
                  </c:pt>
                  <c:pt idx="9">
                    <c:v>0.158420443683092</c:v>
                  </c:pt>
                  <c:pt idx="10">
                    <c:v>0.890926709425022</c:v>
                  </c:pt>
                  <c:pt idx="11">
                    <c:v>0.64807332933446</c:v>
                  </c:pt>
                </c:numCache>
              </c:numRef>
            </c:plus>
            <c:minus>
              <c:numRef>
                <c:f>Sheet1!$K$29:$K$40</c:f>
                <c:numCache>
                  <c:formatCode>General</c:formatCode>
                  <c:ptCount val="12"/>
                  <c:pt idx="0">
                    <c:v>0.187903879107722</c:v>
                  </c:pt>
                  <c:pt idx="1">
                    <c:v>0.119375089578593</c:v>
                  </c:pt>
                  <c:pt idx="2">
                    <c:v>0.15192781738847</c:v>
                  </c:pt>
                  <c:pt idx="3">
                    <c:v>0.171329456854521</c:v>
                  </c:pt>
                  <c:pt idx="4">
                    <c:v>0.402975919968817</c:v>
                  </c:pt>
                  <c:pt idx="5">
                    <c:v>0.336773717330266</c:v>
                  </c:pt>
                  <c:pt idx="6">
                    <c:v>0.258693392304913</c:v>
                  </c:pt>
                  <c:pt idx="7">
                    <c:v>0.919944863769684</c:v>
                  </c:pt>
                  <c:pt idx="8">
                    <c:v>0.424327737857189</c:v>
                  </c:pt>
                  <c:pt idx="9">
                    <c:v>0.158420443683092</c:v>
                  </c:pt>
                  <c:pt idx="10">
                    <c:v>0.890926709425022</c:v>
                  </c:pt>
                  <c:pt idx="11">
                    <c:v>0.64807332933446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Sheet1!$E$29:$G$40</c:f>
              <c:multiLvlStrCache>
                <c:ptCount val="12"/>
                <c:lvl>
                  <c:pt idx="0">
                    <c:v>Rich</c:v>
                  </c:pt>
                  <c:pt idx="1">
                    <c:v>Leu</c:v>
                  </c:pt>
                  <c:pt idx="2">
                    <c:v>Arg</c:v>
                  </c:pt>
                  <c:pt idx="3">
                    <c:v>Rich</c:v>
                  </c:pt>
                  <c:pt idx="4">
                    <c:v>Leu</c:v>
                  </c:pt>
                  <c:pt idx="5">
                    <c:v>Arg</c:v>
                  </c:pt>
                  <c:pt idx="6">
                    <c:v>Rich</c:v>
                  </c:pt>
                  <c:pt idx="7">
                    <c:v>Leu</c:v>
                  </c:pt>
                  <c:pt idx="8">
                    <c:v>Arg</c:v>
                  </c:pt>
                  <c:pt idx="9">
                    <c:v>Rich</c:v>
                  </c:pt>
                  <c:pt idx="10">
                    <c:v>Leu</c:v>
                  </c:pt>
                  <c:pt idx="11">
                    <c:v>Arg</c:v>
                  </c:pt>
                </c:lvl>
                <c:lvl>
                  <c:pt idx="0">
                    <c:v>YFP-8xCTA-DHFR</c:v>
                  </c:pt>
                  <c:pt idx="3">
                    <c:v>YFP-8xTTG-DHFR</c:v>
                  </c:pt>
                  <c:pt idx="6">
                    <c:v>YFP-8xCTA-DHFR</c:v>
                  </c:pt>
                  <c:pt idx="9">
                    <c:v>YFP-8xTTG-DHFR</c:v>
                  </c:pt>
                </c:lvl>
                <c:lvl>
                  <c:pt idx="0">
                    <c:v>293T WT</c:v>
                  </c:pt>
                  <c:pt idx="6">
                    <c:v>293T GCN2 KO</c:v>
                  </c:pt>
                </c:lvl>
              </c:multiLvlStrCache>
            </c:multiLvlStrRef>
          </c:cat>
          <c:val>
            <c:numRef>
              <c:f>Sheet1!$J$29:$J$40</c:f>
              <c:numCache>
                <c:formatCode>General</c:formatCode>
                <c:ptCount val="12"/>
                <c:pt idx="0">
                  <c:v>1.0</c:v>
                </c:pt>
                <c:pt idx="1">
                  <c:v>2.327545454848085</c:v>
                </c:pt>
                <c:pt idx="2">
                  <c:v>1.343214688541653</c:v>
                </c:pt>
                <c:pt idx="3">
                  <c:v>0.873320391658216</c:v>
                </c:pt>
                <c:pt idx="4">
                  <c:v>3.405288754900953</c:v>
                </c:pt>
                <c:pt idx="5">
                  <c:v>1.190949935652889</c:v>
                </c:pt>
                <c:pt idx="6">
                  <c:v>1.035082989875723</c:v>
                </c:pt>
                <c:pt idx="7">
                  <c:v>4.914602784044215</c:v>
                </c:pt>
                <c:pt idx="8">
                  <c:v>2.703697035196223</c:v>
                </c:pt>
                <c:pt idx="9">
                  <c:v>1.211638768694756</c:v>
                </c:pt>
                <c:pt idx="10">
                  <c:v>8.26502604939965</c:v>
                </c:pt>
                <c:pt idx="11">
                  <c:v>2.762009474465993</c:v>
                </c:pt>
              </c:numCache>
            </c:numRef>
          </c:val>
        </c:ser>
        <c:ser>
          <c:idx val="2"/>
          <c:order val="1"/>
          <c:tx>
            <c:v>Span-Repeat</c:v>
          </c:tx>
          <c:spPr>
            <a:solidFill>
              <a:srgbClr val="73FDD6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Sheet1!$M$29:$M$40</c:f>
                <c:numCache>
                  <c:formatCode>General</c:formatCode>
                  <c:ptCount val="12"/>
                  <c:pt idx="0">
                    <c:v>0.0745577293542891</c:v>
                  </c:pt>
                  <c:pt idx="1">
                    <c:v>0.734788437710091</c:v>
                  </c:pt>
                  <c:pt idx="2">
                    <c:v>0.217055507578469</c:v>
                  </c:pt>
                  <c:pt idx="3">
                    <c:v>0.11176213826123</c:v>
                  </c:pt>
                  <c:pt idx="4">
                    <c:v>0.600239842652758</c:v>
                  </c:pt>
                  <c:pt idx="5">
                    <c:v>0.185200941242848</c:v>
                  </c:pt>
                  <c:pt idx="6">
                    <c:v>0.138513147056925</c:v>
                  </c:pt>
                  <c:pt idx="7">
                    <c:v>1.023911381338952</c:v>
                  </c:pt>
                  <c:pt idx="8">
                    <c:v>0.483290540900284</c:v>
                  </c:pt>
                  <c:pt idx="9">
                    <c:v>0.208927640602833</c:v>
                  </c:pt>
                  <c:pt idx="10">
                    <c:v>1.051600819636795</c:v>
                  </c:pt>
                  <c:pt idx="11">
                    <c:v>0.688714484904438</c:v>
                  </c:pt>
                </c:numCache>
              </c:numRef>
            </c:plus>
            <c:minus>
              <c:numRef>
                <c:f>Sheet1!$M$29:$M$40</c:f>
                <c:numCache>
                  <c:formatCode>General</c:formatCode>
                  <c:ptCount val="12"/>
                  <c:pt idx="0">
                    <c:v>0.0745577293542891</c:v>
                  </c:pt>
                  <c:pt idx="1">
                    <c:v>0.734788437710091</c:v>
                  </c:pt>
                  <c:pt idx="2">
                    <c:v>0.217055507578469</c:v>
                  </c:pt>
                  <c:pt idx="3">
                    <c:v>0.11176213826123</c:v>
                  </c:pt>
                  <c:pt idx="4">
                    <c:v>0.600239842652758</c:v>
                  </c:pt>
                  <c:pt idx="5">
                    <c:v>0.185200941242848</c:v>
                  </c:pt>
                  <c:pt idx="6">
                    <c:v>0.138513147056925</c:v>
                  </c:pt>
                  <c:pt idx="7">
                    <c:v>1.023911381338952</c:v>
                  </c:pt>
                  <c:pt idx="8">
                    <c:v>0.483290540900284</c:v>
                  </c:pt>
                  <c:pt idx="9">
                    <c:v>0.208927640602833</c:v>
                  </c:pt>
                  <c:pt idx="10">
                    <c:v>1.051600819636795</c:v>
                  </c:pt>
                  <c:pt idx="11">
                    <c:v>0.688714484904438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Sheet1!$E$29:$G$40</c:f>
              <c:multiLvlStrCache>
                <c:ptCount val="12"/>
                <c:lvl>
                  <c:pt idx="0">
                    <c:v>Rich</c:v>
                  </c:pt>
                  <c:pt idx="1">
                    <c:v>Leu</c:v>
                  </c:pt>
                  <c:pt idx="2">
                    <c:v>Arg</c:v>
                  </c:pt>
                  <c:pt idx="3">
                    <c:v>Rich</c:v>
                  </c:pt>
                  <c:pt idx="4">
                    <c:v>Leu</c:v>
                  </c:pt>
                  <c:pt idx="5">
                    <c:v>Arg</c:v>
                  </c:pt>
                  <c:pt idx="6">
                    <c:v>Rich</c:v>
                  </c:pt>
                  <c:pt idx="7">
                    <c:v>Leu</c:v>
                  </c:pt>
                  <c:pt idx="8">
                    <c:v>Arg</c:v>
                  </c:pt>
                  <c:pt idx="9">
                    <c:v>Rich</c:v>
                  </c:pt>
                  <c:pt idx="10">
                    <c:v>Leu</c:v>
                  </c:pt>
                  <c:pt idx="11">
                    <c:v>Arg</c:v>
                  </c:pt>
                </c:lvl>
                <c:lvl>
                  <c:pt idx="0">
                    <c:v>YFP-8xCTA-DHFR</c:v>
                  </c:pt>
                  <c:pt idx="3">
                    <c:v>YFP-8xTTG-DHFR</c:v>
                  </c:pt>
                  <c:pt idx="6">
                    <c:v>YFP-8xCTA-DHFR</c:v>
                  </c:pt>
                  <c:pt idx="9">
                    <c:v>YFP-8xTTG-DHFR</c:v>
                  </c:pt>
                </c:lvl>
                <c:lvl>
                  <c:pt idx="0">
                    <c:v>293T WT</c:v>
                  </c:pt>
                  <c:pt idx="6">
                    <c:v>293T GCN2 KO</c:v>
                  </c:pt>
                </c:lvl>
              </c:multiLvlStrCache>
            </c:multiLvlStrRef>
          </c:cat>
          <c:val>
            <c:numRef>
              <c:f>Sheet1!$L$29:$L$40</c:f>
              <c:numCache>
                <c:formatCode>General</c:formatCode>
                <c:ptCount val="12"/>
                <c:pt idx="0">
                  <c:v>1.0</c:v>
                </c:pt>
                <c:pt idx="1">
                  <c:v>2.327010133146884</c:v>
                </c:pt>
                <c:pt idx="2">
                  <c:v>1.497534662060218</c:v>
                </c:pt>
                <c:pt idx="3">
                  <c:v>0.99085729128875</c:v>
                </c:pt>
                <c:pt idx="4">
                  <c:v>2.78483809607424</c:v>
                </c:pt>
                <c:pt idx="5">
                  <c:v>1.791082221756356</c:v>
                </c:pt>
                <c:pt idx="6">
                  <c:v>0.997186074592736</c:v>
                </c:pt>
                <c:pt idx="7">
                  <c:v>4.4130559473718</c:v>
                </c:pt>
                <c:pt idx="8">
                  <c:v>2.910779623630505</c:v>
                </c:pt>
                <c:pt idx="9">
                  <c:v>1.415658819389245</c:v>
                </c:pt>
                <c:pt idx="10">
                  <c:v>10.70009115421532</c:v>
                </c:pt>
                <c:pt idx="11">
                  <c:v>4.124324484567715</c:v>
                </c:pt>
              </c:numCache>
            </c:numRef>
          </c:val>
        </c:ser>
        <c:ser>
          <c:idx val="0"/>
          <c:order val="2"/>
          <c:tx>
            <c:v>Post-Repeat</c:v>
          </c:tx>
          <c:spPr>
            <a:solidFill>
              <a:srgbClr val="FF85FF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Sheet1!$I$29:$I$40</c:f>
                <c:numCache>
                  <c:formatCode>General</c:formatCode>
                  <c:ptCount val="12"/>
                  <c:pt idx="0">
                    <c:v>0.061615795246479</c:v>
                  </c:pt>
                  <c:pt idx="1">
                    <c:v>0.520031021089599</c:v>
                  </c:pt>
                  <c:pt idx="2">
                    <c:v>0.936458094632989</c:v>
                  </c:pt>
                  <c:pt idx="3">
                    <c:v>0.219887835179199</c:v>
                  </c:pt>
                  <c:pt idx="4">
                    <c:v>0.518623359706238</c:v>
                  </c:pt>
                  <c:pt idx="5">
                    <c:v>0.312497483284573</c:v>
                  </c:pt>
                  <c:pt idx="6">
                    <c:v>0.195368912591709</c:v>
                  </c:pt>
                  <c:pt idx="7">
                    <c:v>0.909845605444835</c:v>
                  </c:pt>
                  <c:pt idx="8">
                    <c:v>0.391438457435018</c:v>
                  </c:pt>
                  <c:pt idx="9">
                    <c:v>0.171747628310122</c:v>
                  </c:pt>
                  <c:pt idx="10">
                    <c:v>1.472127128494801</c:v>
                  </c:pt>
                  <c:pt idx="11">
                    <c:v>0.791865696642138</c:v>
                  </c:pt>
                </c:numCache>
              </c:numRef>
            </c:plus>
            <c:minus>
              <c:numRef>
                <c:f>Sheet1!$I$29:$I$40</c:f>
                <c:numCache>
                  <c:formatCode>General</c:formatCode>
                  <c:ptCount val="12"/>
                  <c:pt idx="0">
                    <c:v>0.061615795246479</c:v>
                  </c:pt>
                  <c:pt idx="1">
                    <c:v>0.520031021089599</c:v>
                  </c:pt>
                  <c:pt idx="2">
                    <c:v>0.936458094632989</c:v>
                  </c:pt>
                  <c:pt idx="3">
                    <c:v>0.219887835179199</c:v>
                  </c:pt>
                  <c:pt idx="4">
                    <c:v>0.518623359706238</c:v>
                  </c:pt>
                  <c:pt idx="5">
                    <c:v>0.312497483284573</c:v>
                  </c:pt>
                  <c:pt idx="6">
                    <c:v>0.195368912591709</c:v>
                  </c:pt>
                  <c:pt idx="7">
                    <c:v>0.909845605444835</c:v>
                  </c:pt>
                  <c:pt idx="8">
                    <c:v>0.391438457435018</c:v>
                  </c:pt>
                  <c:pt idx="9">
                    <c:v>0.171747628310122</c:v>
                  </c:pt>
                  <c:pt idx="10">
                    <c:v>1.472127128494801</c:v>
                  </c:pt>
                  <c:pt idx="11">
                    <c:v>0.791865696642138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Sheet1!$E$29:$G$40</c:f>
              <c:multiLvlStrCache>
                <c:ptCount val="12"/>
                <c:lvl>
                  <c:pt idx="0">
                    <c:v>Rich</c:v>
                  </c:pt>
                  <c:pt idx="1">
                    <c:v>Leu</c:v>
                  </c:pt>
                  <c:pt idx="2">
                    <c:v>Arg</c:v>
                  </c:pt>
                  <c:pt idx="3">
                    <c:v>Rich</c:v>
                  </c:pt>
                  <c:pt idx="4">
                    <c:v>Leu</c:v>
                  </c:pt>
                  <c:pt idx="5">
                    <c:v>Arg</c:v>
                  </c:pt>
                  <c:pt idx="6">
                    <c:v>Rich</c:v>
                  </c:pt>
                  <c:pt idx="7">
                    <c:v>Leu</c:v>
                  </c:pt>
                  <c:pt idx="8">
                    <c:v>Arg</c:v>
                  </c:pt>
                  <c:pt idx="9">
                    <c:v>Rich</c:v>
                  </c:pt>
                  <c:pt idx="10">
                    <c:v>Leu</c:v>
                  </c:pt>
                  <c:pt idx="11">
                    <c:v>Arg</c:v>
                  </c:pt>
                </c:lvl>
                <c:lvl>
                  <c:pt idx="0">
                    <c:v>YFP-8xCTA-DHFR</c:v>
                  </c:pt>
                  <c:pt idx="3">
                    <c:v>YFP-8xTTG-DHFR</c:v>
                  </c:pt>
                  <c:pt idx="6">
                    <c:v>YFP-8xCTA-DHFR</c:v>
                  </c:pt>
                  <c:pt idx="9">
                    <c:v>YFP-8xTTG-DHFR</c:v>
                  </c:pt>
                </c:lvl>
                <c:lvl>
                  <c:pt idx="0">
                    <c:v>293T WT</c:v>
                  </c:pt>
                  <c:pt idx="6">
                    <c:v>293T GCN2 KO</c:v>
                  </c:pt>
                </c:lvl>
              </c:multiLvlStrCache>
            </c:multiLvlStrRef>
          </c:cat>
          <c:val>
            <c:numRef>
              <c:f>Sheet1!$H$29:$H$40</c:f>
              <c:numCache>
                <c:formatCode>General</c:formatCode>
                <c:ptCount val="12"/>
                <c:pt idx="0">
                  <c:v>1.0</c:v>
                </c:pt>
                <c:pt idx="1">
                  <c:v>2.962878463733718</c:v>
                </c:pt>
                <c:pt idx="2">
                  <c:v>2.247755229911195</c:v>
                </c:pt>
                <c:pt idx="3">
                  <c:v>1.119496382674863</c:v>
                </c:pt>
                <c:pt idx="4">
                  <c:v>4.633482974960573</c:v>
                </c:pt>
                <c:pt idx="5">
                  <c:v>2.210452493648198</c:v>
                </c:pt>
                <c:pt idx="6">
                  <c:v>0.987513255655113</c:v>
                </c:pt>
                <c:pt idx="7">
                  <c:v>5.02802964134293</c:v>
                </c:pt>
                <c:pt idx="8">
                  <c:v>2.858588942999975</c:v>
                </c:pt>
                <c:pt idx="9">
                  <c:v>1.466198357273738</c:v>
                </c:pt>
                <c:pt idx="10">
                  <c:v>11.06294322720824</c:v>
                </c:pt>
                <c:pt idx="11">
                  <c:v>3.568202727129316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overlap val="-18"/>
        <c:axId val="-1886967248"/>
        <c:axId val="-1886964960"/>
      </c:barChart>
      <c:catAx>
        <c:axId val="-188696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886964960"/>
        <c:crosses val="autoZero"/>
        <c:auto val="1"/>
        <c:lblAlgn val="ctr"/>
        <c:lblOffset val="100"/>
        <c:noMultiLvlLbl val="0"/>
      </c:catAx>
      <c:valAx>
        <c:axId val="-1886964960"/>
        <c:scaling>
          <c:logBase val="2.0"/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886967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Sheet1!$H$132:$H$143</c:f>
                <c:numCache>
                  <c:formatCode>General</c:formatCode>
                  <c:ptCount val="12"/>
                  <c:pt idx="0">
                    <c:v>0.252558752708961</c:v>
                  </c:pt>
                  <c:pt idx="1">
                    <c:v>0.714886772438083</c:v>
                  </c:pt>
                  <c:pt idx="2">
                    <c:v>0.479816536622773</c:v>
                  </c:pt>
                  <c:pt idx="3">
                    <c:v>0.209990212166187</c:v>
                  </c:pt>
                  <c:pt idx="4">
                    <c:v>0.474725978857081</c:v>
                  </c:pt>
                  <c:pt idx="5">
                    <c:v>0.452132071641828</c:v>
                  </c:pt>
                  <c:pt idx="6">
                    <c:v>0.287839752414306</c:v>
                  </c:pt>
                  <c:pt idx="7">
                    <c:v>1.898776057479057</c:v>
                  </c:pt>
                  <c:pt idx="8">
                    <c:v>0.512534176160972</c:v>
                  </c:pt>
                  <c:pt idx="9">
                    <c:v>0.187796540681516</c:v>
                  </c:pt>
                  <c:pt idx="10">
                    <c:v>1.197657761770821</c:v>
                  </c:pt>
                  <c:pt idx="11">
                    <c:v>0.792720979172753</c:v>
                  </c:pt>
                </c:numCache>
              </c:numRef>
            </c:plus>
            <c:minus>
              <c:numRef>
                <c:f>Sheet1!$H$132:$H$143</c:f>
                <c:numCache>
                  <c:formatCode>General</c:formatCode>
                  <c:ptCount val="12"/>
                  <c:pt idx="0">
                    <c:v>0.252558752708961</c:v>
                  </c:pt>
                  <c:pt idx="1">
                    <c:v>0.714886772438083</c:v>
                  </c:pt>
                  <c:pt idx="2">
                    <c:v>0.479816536622773</c:v>
                  </c:pt>
                  <c:pt idx="3">
                    <c:v>0.209990212166187</c:v>
                  </c:pt>
                  <c:pt idx="4">
                    <c:v>0.474725978857081</c:v>
                  </c:pt>
                  <c:pt idx="5">
                    <c:v>0.452132071641828</c:v>
                  </c:pt>
                  <c:pt idx="6">
                    <c:v>0.287839752414306</c:v>
                  </c:pt>
                  <c:pt idx="7">
                    <c:v>1.898776057479057</c:v>
                  </c:pt>
                  <c:pt idx="8">
                    <c:v>0.512534176160972</c:v>
                  </c:pt>
                  <c:pt idx="9">
                    <c:v>0.187796540681516</c:v>
                  </c:pt>
                  <c:pt idx="10">
                    <c:v>1.197657761770821</c:v>
                  </c:pt>
                  <c:pt idx="11">
                    <c:v>0.792720979172753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Sheet1!$B$132:$D$143</c:f>
              <c:multiLvlStrCache>
                <c:ptCount val="12"/>
                <c:lvl>
                  <c:pt idx="0">
                    <c:v>Rich</c:v>
                  </c:pt>
                  <c:pt idx="1">
                    <c:v>Leu</c:v>
                  </c:pt>
                  <c:pt idx="2">
                    <c:v>Arg</c:v>
                  </c:pt>
                  <c:pt idx="3">
                    <c:v>Rich</c:v>
                  </c:pt>
                  <c:pt idx="4">
                    <c:v>Leu</c:v>
                  </c:pt>
                  <c:pt idx="5">
                    <c:v>Arg</c:v>
                  </c:pt>
                  <c:pt idx="6">
                    <c:v>Rich</c:v>
                  </c:pt>
                  <c:pt idx="7">
                    <c:v>Leu</c:v>
                  </c:pt>
                  <c:pt idx="8">
                    <c:v>Arg</c:v>
                  </c:pt>
                  <c:pt idx="9">
                    <c:v>Rich</c:v>
                  </c:pt>
                  <c:pt idx="10">
                    <c:v>Leu</c:v>
                  </c:pt>
                  <c:pt idx="11">
                    <c:v>Arg</c:v>
                  </c:pt>
                </c:lvl>
                <c:lvl>
                  <c:pt idx="0">
                    <c:v>YFP-8xCTA-DHFR</c:v>
                  </c:pt>
                  <c:pt idx="3">
                    <c:v>YFP-8xTTG-DHFR</c:v>
                  </c:pt>
                  <c:pt idx="6">
                    <c:v>YFP-8xCTA-DHFR</c:v>
                  </c:pt>
                  <c:pt idx="9">
                    <c:v>YFP-8xTTG-DHFR</c:v>
                  </c:pt>
                </c:lvl>
                <c:lvl>
                  <c:pt idx="0">
                    <c:v>293T WT</c:v>
                  </c:pt>
                  <c:pt idx="6">
                    <c:v>293T GCN2 KO</c:v>
                  </c:pt>
                </c:lvl>
              </c:multiLvlStrCache>
            </c:multiLvlStrRef>
          </c:cat>
          <c:val>
            <c:numRef>
              <c:f>Sheet1!$E$132:$E$143</c:f>
              <c:numCache>
                <c:formatCode>General</c:formatCode>
                <c:ptCount val="12"/>
                <c:pt idx="0">
                  <c:v>1.0</c:v>
                </c:pt>
                <c:pt idx="1">
                  <c:v>2.713896295761962</c:v>
                </c:pt>
                <c:pt idx="2">
                  <c:v>1.721574504472325</c:v>
                </c:pt>
                <c:pt idx="3">
                  <c:v>0.976930214842234</c:v>
                </c:pt>
                <c:pt idx="4">
                  <c:v>3.748361246932544</c:v>
                </c:pt>
                <c:pt idx="5">
                  <c:v>1.463351200347585</c:v>
                </c:pt>
                <c:pt idx="6">
                  <c:v>1.172655869823233</c:v>
                </c:pt>
                <c:pt idx="7">
                  <c:v>5.615185813235445</c:v>
                </c:pt>
                <c:pt idx="8">
                  <c:v>2.898177452624249</c:v>
                </c:pt>
                <c:pt idx="9">
                  <c:v>1.288031379835358</c:v>
                </c:pt>
                <c:pt idx="10">
                  <c:v>9.094590031407424</c:v>
                </c:pt>
                <c:pt idx="11">
                  <c:v>3.017749839934905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Sheet1!$I$132:$I$143</c:f>
                <c:numCache>
                  <c:formatCode>General</c:formatCode>
                  <c:ptCount val="12"/>
                  <c:pt idx="0">
                    <c:v>0.285913713877215</c:v>
                  </c:pt>
                  <c:pt idx="1">
                    <c:v>0.712516069360554</c:v>
                  </c:pt>
                  <c:pt idx="2">
                    <c:v>0.497486484936195</c:v>
                  </c:pt>
                  <c:pt idx="3">
                    <c:v>0.14975805088697</c:v>
                  </c:pt>
                  <c:pt idx="4">
                    <c:v>0.752698472510143</c:v>
                  </c:pt>
                  <c:pt idx="5">
                    <c:v>0.385812550888626</c:v>
                  </c:pt>
                  <c:pt idx="6">
                    <c:v>0.154741385266771</c:v>
                  </c:pt>
                  <c:pt idx="7">
                    <c:v>3.904854304272626</c:v>
                  </c:pt>
                  <c:pt idx="8">
                    <c:v>0.50035784696049</c:v>
                  </c:pt>
                  <c:pt idx="9">
                    <c:v>0.222841086923559</c:v>
                  </c:pt>
                  <c:pt idx="10">
                    <c:v>1.325384096798416</c:v>
                  </c:pt>
                  <c:pt idx="11">
                    <c:v>1.108170321525448</c:v>
                  </c:pt>
                </c:numCache>
              </c:numRef>
            </c:plus>
            <c:minus>
              <c:numRef>
                <c:f>Sheet1!$I$132:$I$143</c:f>
                <c:numCache>
                  <c:formatCode>General</c:formatCode>
                  <c:ptCount val="12"/>
                  <c:pt idx="0">
                    <c:v>0.285913713877215</c:v>
                  </c:pt>
                  <c:pt idx="1">
                    <c:v>0.712516069360554</c:v>
                  </c:pt>
                  <c:pt idx="2">
                    <c:v>0.497486484936195</c:v>
                  </c:pt>
                  <c:pt idx="3">
                    <c:v>0.14975805088697</c:v>
                  </c:pt>
                  <c:pt idx="4">
                    <c:v>0.752698472510143</c:v>
                  </c:pt>
                  <c:pt idx="5">
                    <c:v>0.385812550888626</c:v>
                  </c:pt>
                  <c:pt idx="6">
                    <c:v>0.154741385266771</c:v>
                  </c:pt>
                  <c:pt idx="7">
                    <c:v>3.904854304272626</c:v>
                  </c:pt>
                  <c:pt idx="8">
                    <c:v>0.50035784696049</c:v>
                  </c:pt>
                  <c:pt idx="9">
                    <c:v>0.222841086923559</c:v>
                  </c:pt>
                  <c:pt idx="10">
                    <c:v>1.325384096798416</c:v>
                  </c:pt>
                  <c:pt idx="11">
                    <c:v>1.108170321525448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Sheet1!$B$132:$D$143</c:f>
              <c:multiLvlStrCache>
                <c:ptCount val="12"/>
                <c:lvl>
                  <c:pt idx="0">
                    <c:v>Rich</c:v>
                  </c:pt>
                  <c:pt idx="1">
                    <c:v>Leu</c:v>
                  </c:pt>
                  <c:pt idx="2">
                    <c:v>Arg</c:v>
                  </c:pt>
                  <c:pt idx="3">
                    <c:v>Rich</c:v>
                  </c:pt>
                  <c:pt idx="4">
                    <c:v>Leu</c:v>
                  </c:pt>
                  <c:pt idx="5">
                    <c:v>Arg</c:v>
                  </c:pt>
                  <c:pt idx="6">
                    <c:v>Rich</c:v>
                  </c:pt>
                  <c:pt idx="7">
                    <c:v>Leu</c:v>
                  </c:pt>
                  <c:pt idx="8">
                    <c:v>Arg</c:v>
                  </c:pt>
                  <c:pt idx="9">
                    <c:v>Rich</c:v>
                  </c:pt>
                  <c:pt idx="10">
                    <c:v>Leu</c:v>
                  </c:pt>
                  <c:pt idx="11">
                    <c:v>Arg</c:v>
                  </c:pt>
                </c:lvl>
                <c:lvl>
                  <c:pt idx="0">
                    <c:v>YFP-8xCTA-DHFR</c:v>
                  </c:pt>
                  <c:pt idx="3">
                    <c:v>YFP-8xTTG-DHFR</c:v>
                  </c:pt>
                  <c:pt idx="6">
                    <c:v>YFP-8xCTA-DHFR</c:v>
                  </c:pt>
                  <c:pt idx="9">
                    <c:v>YFP-8xTTG-DHFR</c:v>
                  </c:pt>
                </c:lvl>
                <c:lvl>
                  <c:pt idx="0">
                    <c:v>293T WT</c:v>
                  </c:pt>
                  <c:pt idx="6">
                    <c:v>293T GCN2 KO</c:v>
                  </c:pt>
                </c:lvl>
              </c:multiLvlStrCache>
            </c:multiLvlStrRef>
          </c:cat>
          <c:val>
            <c:numRef>
              <c:f>Sheet1!$F$132:$F$143</c:f>
              <c:numCache>
                <c:formatCode>General</c:formatCode>
                <c:ptCount val="12"/>
                <c:pt idx="0">
                  <c:v>1.543765045795973</c:v>
                </c:pt>
                <c:pt idx="1">
                  <c:v>2.444800325806284</c:v>
                </c:pt>
                <c:pt idx="2">
                  <c:v>1.936005616684536</c:v>
                </c:pt>
                <c:pt idx="3">
                  <c:v>1.243036423476245</c:v>
                </c:pt>
                <c:pt idx="4">
                  <c:v>3.328941131935156</c:v>
                </c:pt>
                <c:pt idx="5">
                  <c:v>2.107873148013034</c:v>
                </c:pt>
                <c:pt idx="6">
                  <c:v>1.318544670588543</c:v>
                </c:pt>
                <c:pt idx="7">
                  <c:v>9.052465174007714</c:v>
                </c:pt>
                <c:pt idx="8">
                  <c:v>3.673933841889326</c:v>
                </c:pt>
                <c:pt idx="9">
                  <c:v>1.862267213971732</c:v>
                </c:pt>
                <c:pt idx="10">
                  <c:v>13.83319213308032</c:v>
                </c:pt>
                <c:pt idx="11">
                  <c:v>5.987597820088036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Sheet1!$J$132:$J$143</c:f>
                <c:numCache>
                  <c:formatCode>General</c:formatCode>
                  <c:ptCount val="12"/>
                  <c:pt idx="0">
                    <c:v>0.153771885390589</c:v>
                  </c:pt>
                  <c:pt idx="1">
                    <c:v>0.609023315693419</c:v>
                  </c:pt>
                  <c:pt idx="2">
                    <c:v>0.425819809186677</c:v>
                  </c:pt>
                  <c:pt idx="3">
                    <c:v>0.196848232569443</c:v>
                  </c:pt>
                  <c:pt idx="4">
                    <c:v>0.47465959635909</c:v>
                  </c:pt>
                  <c:pt idx="5">
                    <c:v>0.285484059947479</c:v>
                  </c:pt>
                  <c:pt idx="6">
                    <c:v>0.176114156598126</c:v>
                  </c:pt>
                  <c:pt idx="7">
                    <c:v>1.309139570701676</c:v>
                  </c:pt>
                  <c:pt idx="8">
                    <c:v>0.347413252588665</c:v>
                  </c:pt>
                  <c:pt idx="9">
                    <c:v>0.176626866682235</c:v>
                  </c:pt>
                  <c:pt idx="10">
                    <c:v>0.891019583643263</c:v>
                  </c:pt>
                  <c:pt idx="11">
                    <c:v>0.613566299073165</c:v>
                  </c:pt>
                </c:numCache>
              </c:numRef>
            </c:plus>
            <c:minus>
              <c:numRef>
                <c:f>Sheet1!$J$132:$J$143</c:f>
                <c:numCache>
                  <c:formatCode>General</c:formatCode>
                  <c:ptCount val="12"/>
                  <c:pt idx="0">
                    <c:v>0.153771885390589</c:v>
                  </c:pt>
                  <c:pt idx="1">
                    <c:v>0.609023315693419</c:v>
                  </c:pt>
                  <c:pt idx="2">
                    <c:v>0.425819809186677</c:v>
                  </c:pt>
                  <c:pt idx="3">
                    <c:v>0.196848232569443</c:v>
                  </c:pt>
                  <c:pt idx="4">
                    <c:v>0.47465959635909</c:v>
                  </c:pt>
                  <c:pt idx="5">
                    <c:v>0.285484059947479</c:v>
                  </c:pt>
                  <c:pt idx="6">
                    <c:v>0.176114156598126</c:v>
                  </c:pt>
                  <c:pt idx="7">
                    <c:v>1.309139570701676</c:v>
                  </c:pt>
                  <c:pt idx="8">
                    <c:v>0.347413252588665</c:v>
                  </c:pt>
                  <c:pt idx="9">
                    <c:v>0.176626866682235</c:v>
                  </c:pt>
                  <c:pt idx="10">
                    <c:v>0.891019583643263</c:v>
                  </c:pt>
                  <c:pt idx="11">
                    <c:v>0.613566299073165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Sheet1!$B$132:$D$143</c:f>
              <c:multiLvlStrCache>
                <c:ptCount val="12"/>
                <c:lvl>
                  <c:pt idx="0">
                    <c:v>Rich</c:v>
                  </c:pt>
                  <c:pt idx="1">
                    <c:v>Leu</c:v>
                  </c:pt>
                  <c:pt idx="2">
                    <c:v>Arg</c:v>
                  </c:pt>
                  <c:pt idx="3">
                    <c:v>Rich</c:v>
                  </c:pt>
                  <c:pt idx="4">
                    <c:v>Leu</c:v>
                  </c:pt>
                  <c:pt idx="5">
                    <c:v>Arg</c:v>
                  </c:pt>
                  <c:pt idx="6">
                    <c:v>Rich</c:v>
                  </c:pt>
                  <c:pt idx="7">
                    <c:v>Leu</c:v>
                  </c:pt>
                  <c:pt idx="8">
                    <c:v>Arg</c:v>
                  </c:pt>
                  <c:pt idx="9">
                    <c:v>Rich</c:v>
                  </c:pt>
                  <c:pt idx="10">
                    <c:v>Leu</c:v>
                  </c:pt>
                  <c:pt idx="11">
                    <c:v>Arg</c:v>
                  </c:pt>
                </c:lvl>
                <c:lvl>
                  <c:pt idx="0">
                    <c:v>YFP-8xCTA-DHFR</c:v>
                  </c:pt>
                  <c:pt idx="3">
                    <c:v>YFP-8xTTG-DHFR</c:v>
                  </c:pt>
                  <c:pt idx="6">
                    <c:v>YFP-8xCTA-DHFR</c:v>
                  </c:pt>
                  <c:pt idx="9">
                    <c:v>YFP-8xTTG-DHFR</c:v>
                  </c:pt>
                </c:lvl>
                <c:lvl>
                  <c:pt idx="0">
                    <c:v>293T WT</c:v>
                  </c:pt>
                  <c:pt idx="6">
                    <c:v>293T GCN2 KO</c:v>
                  </c:pt>
                </c:lvl>
              </c:multiLvlStrCache>
            </c:multiLvlStrRef>
          </c:cat>
          <c:val>
            <c:numRef>
              <c:f>Sheet1!$G$132:$G$143</c:f>
              <c:numCache>
                <c:formatCode>General</c:formatCode>
                <c:ptCount val="12"/>
                <c:pt idx="0">
                  <c:v>0.860500197992557</c:v>
                </c:pt>
                <c:pt idx="1">
                  <c:v>2.186601968224477</c:v>
                </c:pt>
                <c:pt idx="2">
                  <c:v>1.509105498059015</c:v>
                </c:pt>
                <c:pt idx="3">
                  <c:v>0.86115976040666</c:v>
                </c:pt>
                <c:pt idx="4">
                  <c:v>3.622188532017209</c:v>
                </c:pt>
                <c:pt idx="5">
                  <c:v>1.548021889192545</c:v>
                </c:pt>
                <c:pt idx="6">
                  <c:v>0.750064305358014</c:v>
                </c:pt>
                <c:pt idx="7">
                  <c:v>3.78680632686485</c:v>
                </c:pt>
                <c:pt idx="8">
                  <c:v>2.294751886385935</c:v>
                </c:pt>
                <c:pt idx="9">
                  <c:v>1.186835205418343</c:v>
                </c:pt>
                <c:pt idx="10">
                  <c:v>8.65132761244786</c:v>
                </c:pt>
                <c:pt idx="11">
                  <c:v>2.810233611682102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12"/>
        <c:axId val="-1919292096"/>
        <c:axId val="-1996621040"/>
      </c:barChart>
      <c:catAx>
        <c:axId val="-191929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6621040"/>
        <c:crosses val="autoZero"/>
        <c:auto val="1"/>
        <c:lblAlgn val="ctr"/>
        <c:lblOffset val="100"/>
        <c:noMultiLvlLbl val="0"/>
      </c:catAx>
      <c:valAx>
        <c:axId val="-1996621040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929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1C1C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Sheet1!$G$254:$G$261</c:f>
                <c:numCache>
                  <c:formatCode>General</c:formatCode>
                  <c:ptCount val="8"/>
                  <c:pt idx="0">
                    <c:v>0.343701940201836</c:v>
                  </c:pt>
                  <c:pt idx="1">
                    <c:v>0.10349777566841</c:v>
                  </c:pt>
                  <c:pt idx="2">
                    <c:v>1.199525741037449</c:v>
                  </c:pt>
                  <c:pt idx="3">
                    <c:v>0.0527287007793501</c:v>
                  </c:pt>
                  <c:pt idx="4">
                    <c:v>0.439367119980243</c:v>
                  </c:pt>
                  <c:pt idx="5">
                    <c:v>0.0790074277633966</c:v>
                  </c:pt>
                  <c:pt idx="6">
                    <c:v>0.51183242777977</c:v>
                  </c:pt>
                  <c:pt idx="7">
                    <c:v>0.376598962407564</c:v>
                  </c:pt>
                </c:numCache>
              </c:numRef>
            </c:plus>
            <c:minus>
              <c:numRef>
                <c:f>Sheet1!$G$254:$G$261</c:f>
                <c:numCache>
                  <c:formatCode>General</c:formatCode>
                  <c:ptCount val="8"/>
                  <c:pt idx="0">
                    <c:v>0.343701940201836</c:v>
                  </c:pt>
                  <c:pt idx="1">
                    <c:v>0.10349777566841</c:v>
                  </c:pt>
                  <c:pt idx="2">
                    <c:v>1.199525741037449</c:v>
                  </c:pt>
                  <c:pt idx="3">
                    <c:v>0.0527287007793501</c:v>
                  </c:pt>
                  <c:pt idx="4">
                    <c:v>0.439367119980243</c:v>
                  </c:pt>
                  <c:pt idx="5">
                    <c:v>0.0790074277633966</c:v>
                  </c:pt>
                  <c:pt idx="6">
                    <c:v>0.51183242777977</c:v>
                  </c:pt>
                  <c:pt idx="7">
                    <c:v>0.376598962407564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Sheet1!$B$254:$D$261</c:f>
              <c:multiLvlStrCache>
                <c:ptCount val="8"/>
                <c:lvl>
                  <c:pt idx="0">
                    <c:v>CGG</c:v>
                  </c:pt>
                  <c:pt idx="1">
                    <c:v>CGC</c:v>
                  </c:pt>
                  <c:pt idx="2">
                    <c:v>CGG</c:v>
                  </c:pt>
                  <c:pt idx="3">
                    <c:v>CGC</c:v>
                  </c:pt>
                  <c:pt idx="4">
                    <c:v>CGG</c:v>
                  </c:pt>
                  <c:pt idx="5">
                    <c:v>CGC</c:v>
                  </c:pt>
                  <c:pt idx="6">
                    <c:v>CGG</c:v>
                  </c:pt>
                  <c:pt idx="7">
                    <c:v>CGC</c:v>
                  </c:pt>
                </c:lvl>
                <c:lvl>
                  <c:pt idx="0">
                    <c:v>WT</c:v>
                  </c:pt>
                  <c:pt idx="2">
                    <c:v>GCN2 KO</c:v>
                  </c:pt>
                  <c:pt idx="4">
                    <c:v>WT</c:v>
                  </c:pt>
                  <c:pt idx="6">
                    <c:v>GCN2 KO</c:v>
                  </c:pt>
                </c:lvl>
                <c:lvl>
                  <c:pt idx="0">
                    <c:v>Rich</c:v>
                  </c:pt>
                  <c:pt idx="4">
                    <c:v>-Arg</c:v>
                  </c:pt>
                </c:lvl>
              </c:multiLvlStrCache>
            </c:multiLvlStrRef>
          </c:cat>
          <c:val>
            <c:numRef>
              <c:f>Sheet1!$E$254:$E$261</c:f>
              <c:numCache>
                <c:formatCode>General</c:formatCode>
                <c:ptCount val="8"/>
                <c:pt idx="0">
                  <c:v>1.377473310849757</c:v>
                </c:pt>
                <c:pt idx="1">
                  <c:v>1.0</c:v>
                </c:pt>
                <c:pt idx="2">
                  <c:v>3.063273565784511</c:v>
                </c:pt>
                <c:pt idx="3">
                  <c:v>0.904800123330789</c:v>
                </c:pt>
                <c:pt idx="4">
                  <c:v>2.2580700921851</c:v>
                </c:pt>
                <c:pt idx="5">
                  <c:v>1.480514289837206</c:v>
                </c:pt>
                <c:pt idx="6">
                  <c:v>3.381194713134812</c:v>
                </c:pt>
                <c:pt idx="7">
                  <c:v>3.729351033665624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-67"/>
        <c:axId val="-1997798560"/>
        <c:axId val="-1997982752"/>
      </c:barChart>
      <c:catAx>
        <c:axId val="-199779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997982752"/>
        <c:crosses val="autoZero"/>
        <c:auto val="1"/>
        <c:lblAlgn val="ctr"/>
        <c:lblOffset val="100"/>
        <c:noMultiLvlLbl val="0"/>
      </c:catAx>
      <c:valAx>
        <c:axId val="-1997982752"/>
        <c:scaling>
          <c:logBase val="2.0"/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99779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Sheet1!$G$265:$G$272</c:f>
                <c:numCache>
                  <c:formatCode>General</c:formatCode>
                  <c:ptCount val="8"/>
                  <c:pt idx="0">
                    <c:v>0.343701940201836</c:v>
                  </c:pt>
                  <c:pt idx="1">
                    <c:v>0.439367119980243</c:v>
                  </c:pt>
                  <c:pt idx="2">
                    <c:v>0.10349777566841</c:v>
                  </c:pt>
                  <c:pt idx="3">
                    <c:v>0.0790074277633966</c:v>
                  </c:pt>
                  <c:pt idx="4">
                    <c:v>1.199525741037449</c:v>
                  </c:pt>
                  <c:pt idx="5">
                    <c:v>0.51183242777977</c:v>
                  </c:pt>
                  <c:pt idx="6">
                    <c:v>0.0527287007793501</c:v>
                  </c:pt>
                  <c:pt idx="7">
                    <c:v>0.376598962407564</c:v>
                  </c:pt>
                </c:numCache>
              </c:numRef>
            </c:plus>
            <c:minus>
              <c:numRef>
                <c:f>Sheet1!$G$265:$G$272</c:f>
                <c:numCache>
                  <c:formatCode>General</c:formatCode>
                  <c:ptCount val="8"/>
                  <c:pt idx="0">
                    <c:v>0.343701940201836</c:v>
                  </c:pt>
                  <c:pt idx="1">
                    <c:v>0.439367119980243</c:v>
                  </c:pt>
                  <c:pt idx="2">
                    <c:v>0.10349777566841</c:v>
                  </c:pt>
                  <c:pt idx="3">
                    <c:v>0.0790074277633966</c:v>
                  </c:pt>
                  <c:pt idx="4">
                    <c:v>1.199525741037449</c:v>
                  </c:pt>
                  <c:pt idx="5">
                    <c:v>0.51183242777977</c:v>
                  </c:pt>
                  <c:pt idx="6">
                    <c:v>0.0527287007793501</c:v>
                  </c:pt>
                  <c:pt idx="7">
                    <c:v>0.376598962407564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Sheet1!$B$265:$D$272</c:f>
              <c:multiLvlStrCache>
                <c:ptCount val="8"/>
                <c:lvl>
                  <c:pt idx="0">
                    <c:v>Rich</c:v>
                  </c:pt>
                  <c:pt idx="1">
                    <c:v>-Arg</c:v>
                  </c:pt>
                  <c:pt idx="2">
                    <c:v>Rich</c:v>
                  </c:pt>
                  <c:pt idx="3">
                    <c:v>-Arg</c:v>
                  </c:pt>
                  <c:pt idx="4">
                    <c:v>Rich</c:v>
                  </c:pt>
                  <c:pt idx="5">
                    <c:v>-Arg</c:v>
                  </c:pt>
                  <c:pt idx="6">
                    <c:v>Rich</c:v>
                  </c:pt>
                  <c:pt idx="7">
                    <c:v>-Arg</c:v>
                  </c:pt>
                </c:lvl>
                <c:lvl>
                  <c:pt idx="0">
                    <c:v>CGG</c:v>
                  </c:pt>
                  <c:pt idx="2">
                    <c:v>CGC</c:v>
                  </c:pt>
                  <c:pt idx="4">
                    <c:v>CGG</c:v>
                  </c:pt>
                  <c:pt idx="6">
                    <c:v>CGC</c:v>
                  </c:pt>
                </c:lvl>
                <c:lvl>
                  <c:pt idx="0">
                    <c:v>WT</c:v>
                  </c:pt>
                  <c:pt idx="4">
                    <c:v>GCN2 KO</c:v>
                  </c:pt>
                </c:lvl>
              </c:multiLvlStrCache>
            </c:multiLvlStrRef>
          </c:cat>
          <c:val>
            <c:numRef>
              <c:f>Sheet1!$E$265:$E$272</c:f>
              <c:numCache>
                <c:formatCode>General</c:formatCode>
                <c:ptCount val="8"/>
                <c:pt idx="0">
                  <c:v>1.377473310849757</c:v>
                </c:pt>
                <c:pt idx="1">
                  <c:v>2.2580700921851</c:v>
                </c:pt>
                <c:pt idx="2">
                  <c:v>1.0</c:v>
                </c:pt>
                <c:pt idx="3">
                  <c:v>1.480514289837206</c:v>
                </c:pt>
                <c:pt idx="4">
                  <c:v>3.063273565784511</c:v>
                </c:pt>
                <c:pt idx="5">
                  <c:v>3.381194713134812</c:v>
                </c:pt>
                <c:pt idx="6">
                  <c:v>0.904800123330789</c:v>
                </c:pt>
                <c:pt idx="7">
                  <c:v>3.729351033665624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97690368"/>
        <c:axId val="-1997957136"/>
      </c:barChart>
      <c:catAx>
        <c:axId val="-199769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957136"/>
        <c:crosses val="autoZero"/>
        <c:auto val="1"/>
        <c:lblAlgn val="ctr"/>
        <c:lblOffset val="100"/>
        <c:noMultiLvlLbl val="0"/>
      </c:catAx>
      <c:valAx>
        <c:axId val="-1997957136"/>
        <c:scaling>
          <c:logBase val="2.0"/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69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3FDD6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Sheet1!$G$276:$G$283</c:f>
                <c:numCache>
                  <c:formatCode>General</c:formatCode>
                  <c:ptCount val="8"/>
                  <c:pt idx="0">
                    <c:v>0.343701940201836</c:v>
                  </c:pt>
                  <c:pt idx="1">
                    <c:v>0.439367119980243</c:v>
                  </c:pt>
                  <c:pt idx="2">
                    <c:v>1.199525741037449</c:v>
                  </c:pt>
                  <c:pt idx="3">
                    <c:v>0.51183242777977</c:v>
                  </c:pt>
                  <c:pt idx="4">
                    <c:v>0.10349777566841</c:v>
                  </c:pt>
                  <c:pt idx="5">
                    <c:v>0.0790074277633966</c:v>
                  </c:pt>
                  <c:pt idx="6">
                    <c:v>0.0527287007793501</c:v>
                  </c:pt>
                  <c:pt idx="7">
                    <c:v>0.376598962407564</c:v>
                  </c:pt>
                </c:numCache>
              </c:numRef>
            </c:plus>
            <c:minus>
              <c:numRef>
                <c:f>Sheet1!$G$276:$G$283</c:f>
                <c:numCache>
                  <c:formatCode>General</c:formatCode>
                  <c:ptCount val="8"/>
                  <c:pt idx="0">
                    <c:v>0.343701940201836</c:v>
                  </c:pt>
                  <c:pt idx="1">
                    <c:v>0.439367119980243</c:v>
                  </c:pt>
                  <c:pt idx="2">
                    <c:v>1.199525741037449</c:v>
                  </c:pt>
                  <c:pt idx="3">
                    <c:v>0.51183242777977</c:v>
                  </c:pt>
                  <c:pt idx="4">
                    <c:v>0.10349777566841</c:v>
                  </c:pt>
                  <c:pt idx="5">
                    <c:v>0.0790074277633966</c:v>
                  </c:pt>
                  <c:pt idx="6">
                    <c:v>0.0527287007793501</c:v>
                  </c:pt>
                  <c:pt idx="7">
                    <c:v>0.376598962407564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Sheet1!$B$276:$D$283</c:f>
              <c:multiLvlStrCache>
                <c:ptCount val="8"/>
                <c:lvl>
                  <c:pt idx="0">
                    <c:v>Rich</c:v>
                  </c:pt>
                  <c:pt idx="1">
                    <c:v>-Arg</c:v>
                  </c:pt>
                  <c:pt idx="2">
                    <c:v>Rich</c:v>
                  </c:pt>
                  <c:pt idx="3">
                    <c:v>-Arg</c:v>
                  </c:pt>
                  <c:pt idx="4">
                    <c:v>Rich</c:v>
                  </c:pt>
                  <c:pt idx="5">
                    <c:v>-Arg</c:v>
                  </c:pt>
                  <c:pt idx="6">
                    <c:v>Rich</c:v>
                  </c:pt>
                  <c:pt idx="7">
                    <c:v>-Arg</c:v>
                  </c:pt>
                </c:lvl>
                <c:lvl>
                  <c:pt idx="0">
                    <c:v>WT</c:v>
                  </c:pt>
                  <c:pt idx="2">
                    <c:v>GCN2 KO</c:v>
                  </c:pt>
                  <c:pt idx="4">
                    <c:v>WT</c:v>
                  </c:pt>
                  <c:pt idx="6">
                    <c:v>GCN2 KO</c:v>
                  </c:pt>
                </c:lvl>
                <c:lvl>
                  <c:pt idx="0">
                    <c:v>CGG</c:v>
                  </c:pt>
                  <c:pt idx="4">
                    <c:v>CGC</c:v>
                  </c:pt>
                </c:lvl>
              </c:multiLvlStrCache>
            </c:multiLvlStrRef>
          </c:cat>
          <c:val>
            <c:numRef>
              <c:f>Sheet1!$E$276:$E$283</c:f>
              <c:numCache>
                <c:formatCode>General</c:formatCode>
                <c:ptCount val="8"/>
                <c:pt idx="0">
                  <c:v>1.377473310849757</c:v>
                </c:pt>
                <c:pt idx="1">
                  <c:v>2.2580700921851</c:v>
                </c:pt>
                <c:pt idx="2">
                  <c:v>3.063273565784511</c:v>
                </c:pt>
                <c:pt idx="3">
                  <c:v>3.381194713134812</c:v>
                </c:pt>
                <c:pt idx="4">
                  <c:v>1.0</c:v>
                </c:pt>
                <c:pt idx="5">
                  <c:v>1.480514289837206</c:v>
                </c:pt>
                <c:pt idx="6">
                  <c:v>0.904800123330789</c:v>
                </c:pt>
                <c:pt idx="7">
                  <c:v>3.729351033665624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-27"/>
        <c:axId val="-1997896048"/>
        <c:axId val="-1997894000"/>
      </c:barChart>
      <c:catAx>
        <c:axId val="-199789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b" anchorCtr="0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997894000"/>
        <c:crosses val="autoZero"/>
        <c:auto val="1"/>
        <c:lblAlgn val="ctr"/>
        <c:lblOffset val="10"/>
        <c:tickLblSkip val="1"/>
        <c:noMultiLvlLbl val="0"/>
      </c:catAx>
      <c:valAx>
        <c:axId val="-1997894000"/>
        <c:scaling>
          <c:logBase val="2.0"/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997896048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Sheet1!$F$319:$F$324</c:f>
                <c:numCache>
                  <c:formatCode>General</c:formatCode>
                  <c:ptCount val="6"/>
                  <c:pt idx="0">
                    <c:v>12.41574277134036</c:v>
                  </c:pt>
                  <c:pt idx="1">
                    <c:v>18.58432767087888</c:v>
                  </c:pt>
                  <c:pt idx="2">
                    <c:v>29.76369776342807</c:v>
                  </c:pt>
                  <c:pt idx="3">
                    <c:v>13.49232542466678</c:v>
                  </c:pt>
                </c:numCache>
              </c:numRef>
            </c:plus>
            <c:minus>
              <c:numRef>
                <c:f>Sheet1!$F$319:$F$324</c:f>
                <c:numCache>
                  <c:formatCode>General</c:formatCode>
                  <c:ptCount val="6"/>
                  <c:pt idx="0">
                    <c:v>12.41574277134036</c:v>
                  </c:pt>
                  <c:pt idx="1">
                    <c:v>18.58432767087888</c:v>
                  </c:pt>
                  <c:pt idx="2">
                    <c:v>29.76369776342807</c:v>
                  </c:pt>
                  <c:pt idx="3">
                    <c:v>13.49232542466678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(Sheet1!$A$319:$C$319,Sheet1!$A$321:$C$321,Sheet1!$A$323:$C$323,Sheet1!$A$325:$C$325)</c:f>
              <c:multiLvlStrCache>
                <c:ptCount val="4"/>
                <c:lvl>
                  <c:pt idx="0">
                    <c:v>-Arg</c:v>
                  </c:pt>
                  <c:pt idx="1">
                    <c:v>-Arg</c:v>
                  </c:pt>
                  <c:pt idx="2">
                    <c:v>-Arg</c:v>
                  </c:pt>
                  <c:pt idx="3">
                    <c:v>-Arg</c:v>
                  </c:pt>
                </c:lvl>
                <c:lvl>
                  <c:pt idx="0">
                    <c:v>cgc</c:v>
                  </c:pt>
                  <c:pt idx="1">
                    <c:v>cgg</c:v>
                  </c:pt>
                  <c:pt idx="2">
                    <c:v>cgc</c:v>
                  </c:pt>
                  <c:pt idx="3">
                    <c:v>cgg</c:v>
                  </c:pt>
                </c:lvl>
                <c:lvl>
                  <c:pt idx="0">
                    <c:v>WT</c:v>
                  </c:pt>
                  <c:pt idx="2">
                    <c:v>gcn2 KO</c:v>
                  </c:pt>
                </c:lvl>
              </c:multiLvlStrCache>
            </c:multiLvlStrRef>
          </c:cat>
          <c:val>
            <c:numRef>
              <c:f>(Sheet1!$D$319,Sheet1!$D$321,Sheet1!$D$323,Sheet1!$D$325)</c:f>
              <c:numCache>
                <c:formatCode>General</c:formatCode>
                <c:ptCount val="4"/>
                <c:pt idx="0">
                  <c:v>134.32497231882</c:v>
                </c:pt>
                <c:pt idx="1">
                  <c:v>55.14372402829422</c:v>
                </c:pt>
                <c:pt idx="2">
                  <c:v>170.168983094151</c:v>
                </c:pt>
                <c:pt idx="3">
                  <c:v>77.14012268704284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-1886959248"/>
        <c:axId val="-1886957472"/>
      </c:barChart>
      <c:catAx>
        <c:axId val="-18869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886957472"/>
        <c:crosses val="autoZero"/>
        <c:auto val="1"/>
        <c:lblAlgn val="ctr"/>
        <c:lblOffset val="100"/>
        <c:noMultiLvlLbl val="0"/>
      </c:catAx>
      <c:valAx>
        <c:axId val="-1886957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Flow A.U.</a:t>
                </a:r>
                <a:r>
                  <a:rPr lang="en-US" baseline="0"/>
                  <a:t> </a:t>
                </a:r>
                <a:r>
                  <a:rPr lang="en-US"/>
                  <a:t> / mRNA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88695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(Sheet1!$A$320:$C$320,Sheet1!$A$322:$C$322,Sheet1!$A$324:$C$324,Sheet1!$A$326:$C$326)</c:f>
              <c:multiLvlStrCache>
                <c:ptCount val="4"/>
                <c:lvl>
                  <c:pt idx="0">
                    <c:v>Rich</c:v>
                  </c:pt>
                  <c:pt idx="1">
                    <c:v>Rich</c:v>
                  </c:pt>
                  <c:pt idx="2">
                    <c:v>Rich</c:v>
                  </c:pt>
                  <c:pt idx="3">
                    <c:v>Rich</c:v>
                  </c:pt>
                </c:lvl>
                <c:lvl>
                  <c:pt idx="0">
                    <c:v>cgc</c:v>
                  </c:pt>
                  <c:pt idx="1">
                    <c:v>cgg</c:v>
                  </c:pt>
                  <c:pt idx="2">
                    <c:v>cgc</c:v>
                  </c:pt>
                  <c:pt idx="3">
                    <c:v>cgg</c:v>
                  </c:pt>
                </c:lvl>
                <c:lvl>
                  <c:pt idx="0">
                    <c:v>WT</c:v>
                  </c:pt>
                  <c:pt idx="2">
                    <c:v>gcn2 KO</c:v>
                  </c:pt>
                </c:lvl>
              </c:multiLvlStrCache>
            </c:multiLvlStrRef>
          </c:cat>
          <c:val>
            <c:numRef>
              <c:f>(Sheet1!$D$320,Sheet1!$D$322,Sheet1!$D$324,Sheet1!$D$326)</c:f>
              <c:numCache>
                <c:formatCode>General</c:formatCode>
                <c:ptCount val="4"/>
                <c:pt idx="0">
                  <c:v>89.261475</c:v>
                </c:pt>
                <c:pt idx="1">
                  <c:v>59.46135170450037</c:v>
                </c:pt>
                <c:pt idx="2">
                  <c:v>120.3136639717295</c:v>
                </c:pt>
                <c:pt idx="3">
                  <c:v>28.72422952452355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86999536"/>
        <c:axId val="-1886997216"/>
      </c:barChart>
      <c:catAx>
        <c:axId val="-188699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6997216"/>
        <c:crosses val="autoZero"/>
        <c:auto val="1"/>
        <c:lblAlgn val="ctr"/>
        <c:lblOffset val="100"/>
        <c:noMultiLvlLbl val="0"/>
      </c:catAx>
      <c:valAx>
        <c:axId val="-18869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699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717550</xdr:colOff>
      <xdr:row>34</xdr:row>
      <xdr:rowOff>50800</xdr:rowOff>
    </xdr:from>
    <xdr:to>
      <xdr:col>26</xdr:col>
      <xdr:colOff>558800</xdr:colOff>
      <xdr:row>51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393700</xdr:colOff>
      <xdr:row>143</xdr:row>
      <xdr:rowOff>63500</xdr:rowOff>
    </xdr:from>
    <xdr:to>
      <xdr:col>12</xdr:col>
      <xdr:colOff>88900</xdr:colOff>
      <xdr:row>165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330200</xdr:colOff>
      <xdr:row>250</xdr:row>
      <xdr:rowOff>82550</xdr:rowOff>
    </xdr:from>
    <xdr:to>
      <xdr:col>12</xdr:col>
      <xdr:colOff>215900</xdr:colOff>
      <xdr:row>270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143246</xdr:colOff>
      <xdr:row>270</xdr:row>
      <xdr:rowOff>127297</xdr:rowOff>
    </xdr:from>
    <xdr:to>
      <xdr:col>12</xdr:col>
      <xdr:colOff>280582</xdr:colOff>
      <xdr:row>283</xdr:row>
      <xdr:rowOff>182822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10337</xdr:colOff>
      <xdr:row>284</xdr:row>
      <xdr:rowOff>23924</xdr:rowOff>
    </xdr:from>
    <xdr:to>
      <xdr:col>11</xdr:col>
      <xdr:colOff>103373</xdr:colOff>
      <xdr:row>297</xdr:row>
      <xdr:rowOff>79450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125488</xdr:colOff>
      <xdr:row>316</xdr:row>
      <xdr:rowOff>117626</xdr:rowOff>
    </xdr:from>
    <xdr:to>
      <xdr:col>11</xdr:col>
      <xdr:colOff>45357</xdr:colOff>
      <xdr:row>330</xdr:row>
      <xdr:rowOff>109160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49893</xdr:colOff>
      <xdr:row>331</xdr:row>
      <xdr:rowOff>147865</xdr:rowOff>
    </xdr:from>
    <xdr:to>
      <xdr:col>11</xdr:col>
      <xdr:colOff>464155</xdr:colOff>
      <xdr:row>345</xdr:row>
      <xdr:rowOff>139398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arnell_plate1cfx2_2017-07-14%2020-57-14_CT023934%20-%20%20Quantification%20Plate%20View%20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ciadarnell/Documents/OShea_Lab/RTqPCR/20170716_8xctattgv2_48hminustmp_all12dT_pr56gapdh_pl2redo/adarnell_plate2repeatcfx2_2017-07-15%2017-04-28_CT023934%20-%20%20Quantification%20Plate%20View%20Resul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ciadarnell/Documents/OShea_Lab/RTqPCR/20170725_8xctattgv2_48hminustmp_all12samples_pr1112spanrepeatseq/adarnell_2017-07-24%2016-56-08_CT023934%20-%20%20Quantification%20Plate%20View%20Resul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ciadarnell/Documents/OShea_Lab/RTqPCR/20170819_8xargtctv1_48hminustmp_190191wtgcn2richarg_pr1112spanrepeat/admin_2017-08-18%2017-17-59_CT023934%20-%20%20Quantification%20Plate%20View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BR"/>
      <sheetName val="Run Information"/>
    </sheetNames>
    <sheetDataSet>
      <sheetData sheetId="0">
        <row r="35">
          <cell r="R35" t="str">
            <v>dT primer, 500 ng RNA</v>
          </cell>
        </row>
        <row r="36">
          <cell r="R36" t="str">
            <v>293T</v>
          </cell>
          <cell r="X36" t="str">
            <v>GCN2 KO</v>
          </cell>
        </row>
        <row r="37">
          <cell r="R37" t="str">
            <v>8xCTA</v>
          </cell>
          <cell r="U37" t="str">
            <v>8xTTG</v>
          </cell>
          <cell r="X37" t="str">
            <v>8xCTA</v>
          </cell>
          <cell r="AA37" t="str">
            <v>8xTTG</v>
          </cell>
        </row>
        <row r="38">
          <cell r="R38" t="str">
            <v>Rich</v>
          </cell>
          <cell r="S38" t="str">
            <v>Leu</v>
          </cell>
          <cell r="T38" t="str">
            <v>Arg</v>
          </cell>
          <cell r="U38" t="str">
            <v>Rich</v>
          </cell>
          <cell r="V38" t="str">
            <v>Leu</v>
          </cell>
          <cell r="W38" t="str">
            <v>Arg</v>
          </cell>
          <cell r="X38" t="str">
            <v>Rich</v>
          </cell>
          <cell r="Y38" t="str">
            <v>Leu</v>
          </cell>
          <cell r="Z38" t="str">
            <v>Arg</v>
          </cell>
          <cell r="AA38" t="str">
            <v>Rich</v>
          </cell>
          <cell r="AB38" t="str">
            <v>Leu</v>
          </cell>
          <cell r="AC38" t="str">
            <v>Arg</v>
          </cell>
        </row>
        <row r="39">
          <cell r="R39">
            <v>17.712644766231033</v>
          </cell>
          <cell r="S39">
            <v>18.393415800832365</v>
          </cell>
          <cell r="T39">
            <v>18.772164235700401</v>
          </cell>
          <cell r="U39">
            <v>17.135926945070533</v>
          </cell>
          <cell r="V39">
            <v>19.009739692042832</v>
          </cell>
          <cell r="W39">
            <v>18.972564349096633</v>
          </cell>
          <cell r="X39">
            <v>18.177536957814802</v>
          </cell>
          <cell r="Y39">
            <v>18.741763814278201</v>
          </cell>
          <cell r="Z39">
            <v>17.518644510286602</v>
          </cell>
          <cell r="AA39">
            <v>17.559032505572834</v>
          </cell>
          <cell r="AB39">
            <v>18.441009168750533</v>
          </cell>
          <cell r="AC39">
            <v>17.851951287427635</v>
          </cell>
        </row>
        <row r="40">
          <cell r="R40">
            <v>18.472866139974499</v>
          </cell>
          <cell r="S40">
            <v>17.586637725922532</v>
          </cell>
          <cell r="T40">
            <v>18.363900668110833</v>
          </cell>
          <cell r="U40">
            <v>17.733298452263032</v>
          </cell>
          <cell r="V40">
            <v>17.557863995056767</v>
          </cell>
          <cell r="W40">
            <v>18.588443994164333</v>
          </cell>
          <cell r="X40">
            <v>18.955886312456332</v>
          </cell>
          <cell r="Y40">
            <v>17.171992033232936</v>
          </cell>
          <cell r="Z40">
            <v>16.763562704610699</v>
          </cell>
          <cell r="AA40">
            <v>17.76717358505547</v>
          </cell>
          <cell r="AB40">
            <v>15.733567190929799</v>
          </cell>
          <cell r="AC40">
            <v>16.776975076990368</v>
          </cell>
        </row>
        <row r="43">
          <cell r="R43">
            <v>5.394277384511225E-2</v>
          </cell>
          <cell r="S43">
            <v>0.21980564175078435</v>
          </cell>
          <cell r="T43">
            <v>0.57868712205046102</v>
          </cell>
          <cell r="U43">
            <v>7.1556790958351518E-2</v>
          </cell>
          <cell r="V43">
            <v>0.12516002485652022</v>
          </cell>
          <cell r="W43">
            <v>0.18938365849426042</v>
          </cell>
          <cell r="X43">
            <v>7.6977127849357896E-2</v>
          </cell>
          <cell r="Y43">
            <v>0.23241102205681011</v>
          </cell>
          <cell r="Z43">
            <v>0.16799036666363992</v>
          </cell>
          <cell r="AA43">
            <v>9.8901699175796512E-2</v>
          </cell>
          <cell r="AB43">
            <v>0.18150120662307889</v>
          </cell>
          <cell r="AC43">
            <v>0.24295615776828236</v>
          </cell>
        </row>
        <row r="44">
          <cell r="R44">
            <v>7.0584188950591417E-2</v>
          </cell>
          <cell r="S44">
            <v>0.12310840329609209</v>
          </cell>
          <cell r="T44">
            <v>8.502039361103772E-2</v>
          </cell>
          <cell r="U44">
            <v>0.27233433397478479</v>
          </cell>
          <cell r="V44">
            <v>0.10150183263412535</v>
          </cell>
          <cell r="W44">
            <v>7.3880393604160766E-2</v>
          </cell>
          <cell r="X44">
            <v>0.27294482309330359</v>
          </cell>
          <cell r="Y44">
            <v>0.11579100361036496</v>
          </cell>
          <cell r="Z44">
            <v>0.10278805016908804</v>
          </cell>
          <cell r="AA44">
            <v>0.13655737943819271</v>
          </cell>
          <cell r="AB44">
            <v>6.0802739863383894E-2</v>
          </cell>
          <cell r="AC44">
            <v>0.20454642741769835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BR"/>
      <sheetName val="Run Information"/>
    </sheetNames>
    <sheetDataSet>
      <sheetData sheetId="0">
        <row r="35">
          <cell r="R35" t="str">
            <v>dT primer, 500 ng RNA</v>
          </cell>
        </row>
        <row r="36">
          <cell r="R36" t="str">
            <v>293T</v>
          </cell>
          <cell r="X36" t="str">
            <v>GCN2 KO</v>
          </cell>
        </row>
        <row r="37">
          <cell r="R37" t="str">
            <v>8xCTA</v>
          </cell>
          <cell r="U37" t="str">
            <v>8xTTG</v>
          </cell>
          <cell r="X37" t="str">
            <v>8xCTA</v>
          </cell>
          <cell r="AA37" t="str">
            <v>8xTTG</v>
          </cell>
        </row>
        <row r="38">
          <cell r="R38" t="str">
            <v>Rich</v>
          </cell>
          <cell r="S38" t="str">
            <v>Leu</v>
          </cell>
          <cell r="T38" t="str">
            <v>Arg</v>
          </cell>
          <cell r="U38" t="str">
            <v>Rich</v>
          </cell>
          <cell r="V38" t="str">
            <v>Leu</v>
          </cell>
          <cell r="W38" t="str">
            <v>Arg</v>
          </cell>
          <cell r="X38" t="str">
            <v>Rich</v>
          </cell>
          <cell r="Y38" t="str">
            <v>Leu</v>
          </cell>
          <cell r="Z38" t="str">
            <v>Arg</v>
          </cell>
          <cell r="AA38" t="str">
            <v>Rich</v>
          </cell>
          <cell r="AB38" t="str">
            <v>Leu</v>
          </cell>
          <cell r="AC38" t="str">
            <v>Arg</v>
          </cell>
        </row>
        <row r="39">
          <cell r="R39">
            <v>18.030146095422435</v>
          </cell>
          <cell r="S39">
            <v>18.267804628980102</v>
          </cell>
          <cell r="T39">
            <v>18.3735881532664</v>
          </cell>
          <cell r="U39">
            <v>17.129939308660031</v>
          </cell>
          <cell r="V39">
            <v>19.050275299850899</v>
          </cell>
          <cell r="W39">
            <v>18.695739105253299</v>
          </cell>
          <cell r="X39">
            <v>18.134971775706401</v>
          </cell>
          <cell r="Y39">
            <v>18.6747472505213</v>
          </cell>
          <cell r="Z39">
            <v>17.635720971412969</v>
          </cell>
          <cell r="AA39">
            <v>17.700117642835433</v>
          </cell>
          <cell r="AB39">
            <v>18.482532020829833</v>
          </cell>
          <cell r="AC39">
            <v>17.913942719822433</v>
          </cell>
        </row>
        <row r="40">
          <cell r="R40">
            <v>18.256113569302467</v>
          </cell>
          <cell r="S40">
            <v>17.274962760277536</v>
          </cell>
          <cell r="T40">
            <v>18.173865715277067</v>
          </cell>
          <cell r="U40">
            <v>17.551323850539166</v>
          </cell>
          <cell r="V40">
            <v>17.508465635522732</v>
          </cell>
          <cell r="W40">
            <v>18.669593811694032</v>
          </cell>
          <cell r="X40">
            <v>18.311192806226799</v>
          </cell>
          <cell r="Y40">
            <v>16.603639906949901</v>
          </cell>
          <cell r="Z40">
            <v>16.426754946893336</v>
          </cell>
          <cell r="AA40">
            <v>17.649125470949866</v>
          </cell>
          <cell r="AB40">
            <v>15.661480128152897</v>
          </cell>
          <cell r="AC40">
            <v>16.67419192525</v>
          </cell>
        </row>
        <row r="42">
          <cell r="R42" t="str">
            <v>stdevs:</v>
          </cell>
        </row>
        <row r="43">
          <cell r="R43">
            <v>5.8280289616408895E-2</v>
          </cell>
          <cell r="S43">
            <v>3.924662551578384E-2</v>
          </cell>
          <cell r="T43">
            <v>0.15008969010489115</v>
          </cell>
          <cell r="U43">
            <v>0.21490388162062515</v>
          </cell>
          <cell r="V43">
            <v>0.14324380968917513</v>
          </cell>
          <cell r="W43">
            <v>0.24957814264396527</v>
          </cell>
          <cell r="X43">
            <v>0.20988188723014292</v>
          </cell>
          <cell r="Y43">
            <v>0.26770372294862843</v>
          </cell>
          <cell r="Z43">
            <v>0.16209587606250428</v>
          </cell>
          <cell r="AA43">
            <v>0.1352475015792447</v>
          </cell>
          <cell r="AB43">
            <v>9.3525446074287685E-2</v>
          </cell>
          <cell r="AC43">
            <v>0.17438654574208901</v>
          </cell>
        </row>
        <row r="44">
          <cell r="R44">
            <v>0.26314088472245883</v>
          </cell>
          <cell r="S44">
            <v>6.2688583981745372E-2</v>
          </cell>
          <cell r="T44">
            <v>6.315021358230348E-2</v>
          </cell>
          <cell r="U44">
            <v>0.25464965391445793</v>
          </cell>
          <cell r="V44">
            <v>9.216034496455229E-2</v>
          </cell>
          <cell r="W44">
            <v>0.31604936564388009</v>
          </cell>
          <cell r="X44">
            <v>0.28868187291479142</v>
          </cell>
          <cell r="Y44">
            <v>2.0658475691676056E-2</v>
          </cell>
          <cell r="Z44">
            <v>0.15676800935101873</v>
          </cell>
          <cell r="AA44">
            <v>0.13072398815757522</v>
          </cell>
          <cell r="AB44">
            <v>0.12387416662091952</v>
          </cell>
          <cell r="AC44">
            <v>0.28659403134517542</v>
          </cell>
        </row>
        <row r="47">
          <cell r="Q47" t="str">
            <v>GAPDH all 9 av</v>
          </cell>
          <cell r="R47">
            <v>17.738272142181213</v>
          </cell>
          <cell r="S47">
            <v>18.475093951187823</v>
          </cell>
          <cell r="T47">
            <v>18.567732633603022</v>
          </cell>
          <cell r="U47">
            <v>17.199024784209051</v>
          </cell>
          <cell r="V47">
            <v>19.081375854372023</v>
          </cell>
          <cell r="W47">
            <v>18.896776796986178</v>
          </cell>
          <cell r="X47">
            <v>18.134851773174336</v>
          </cell>
          <cell r="Y47">
            <v>18.370092500510477</v>
          </cell>
          <cell r="Z47">
            <v>17.589326035505209</v>
          </cell>
          <cell r="AA47">
            <v>17.611885140772543</v>
          </cell>
          <cell r="AB47">
            <v>18.456618393551967</v>
          </cell>
          <cell r="AC47">
            <v>17.794140574663764</v>
          </cell>
        </row>
        <row r="49">
          <cell r="R49">
            <v>0.24655302833739146</v>
          </cell>
          <cell r="S49">
            <v>0.30471122972697146</v>
          </cell>
          <cell r="T49">
            <v>0.3585625628739264</v>
          </cell>
          <cell r="U49">
            <v>8.5299253356599311E-2</v>
          </cell>
          <cell r="V49">
            <v>0.13134358808031135</v>
          </cell>
          <cell r="W49">
            <v>0.21919380601740687</v>
          </cell>
          <cell r="X49">
            <v>0.14924769954056336</v>
          </cell>
          <cell r="Y49">
            <v>0.54861532180099415</v>
          </cell>
          <cell r="Z49">
            <v>0.16792129911279224</v>
          </cell>
          <cell r="AA49">
            <v>0.14278849579070962</v>
          </cell>
          <cell r="AB49">
            <v>0.12139797791692429</v>
          </cell>
          <cell r="AC49">
            <v>0.22383946015122688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BR"/>
      <sheetName val="Run Information"/>
    </sheetNames>
    <sheetDataSet>
      <sheetData sheetId="0">
        <row r="35">
          <cell r="R35" t="str">
            <v>dT primer, 500 ng RNA</v>
          </cell>
        </row>
        <row r="36">
          <cell r="R36" t="str">
            <v>293T</v>
          </cell>
          <cell r="X36" t="str">
            <v>GCN2 KO</v>
          </cell>
        </row>
        <row r="37">
          <cell r="R37" t="str">
            <v>8xCTA</v>
          </cell>
          <cell r="U37" t="str">
            <v>8xTTG</v>
          </cell>
          <cell r="X37" t="str">
            <v>8xCTA</v>
          </cell>
          <cell r="AA37" t="str">
            <v>8xTTG</v>
          </cell>
        </row>
        <row r="38">
          <cell r="R38" t="str">
            <v>Rich</v>
          </cell>
          <cell r="S38" t="str">
            <v>Leu</v>
          </cell>
          <cell r="T38" t="str">
            <v>Arg</v>
          </cell>
          <cell r="U38" t="str">
            <v>Rich</v>
          </cell>
          <cell r="V38" t="str">
            <v>Leu</v>
          </cell>
          <cell r="W38" t="str">
            <v>Arg</v>
          </cell>
          <cell r="X38" t="str">
            <v>Rich</v>
          </cell>
          <cell r="Y38" t="str">
            <v>Leu</v>
          </cell>
          <cell r="Z38" t="str">
            <v>Arg</v>
          </cell>
          <cell r="AA38" t="str">
            <v>Rich</v>
          </cell>
          <cell r="AB38" t="str">
            <v>Leu</v>
          </cell>
          <cell r="AC38" t="str">
            <v>Arg</v>
          </cell>
        </row>
        <row r="39">
          <cell r="Q39" t="str">
            <v>GAPDH</v>
          </cell>
          <cell r="R39">
            <v>17.472025564890167</v>
          </cell>
          <cell r="S39">
            <v>18.764061423750999</v>
          </cell>
          <cell r="T39">
            <v>18.557445511842264</v>
          </cell>
          <cell r="U39">
            <v>17.232112026167499</v>
          </cell>
          <cell r="V39">
            <v>19.184112571222332</v>
          </cell>
          <cell r="W39">
            <v>19.022026936608601</v>
          </cell>
          <cell r="X39">
            <v>18.092046586001803</v>
          </cell>
          <cell r="Y39">
            <v>17.693766436731934</v>
          </cell>
          <cell r="Z39">
            <v>17.613612624816067</v>
          </cell>
          <cell r="AA39">
            <v>17.576505273909365</v>
          </cell>
          <cell r="AB39">
            <v>18.446313991075531</v>
          </cell>
          <cell r="AC39">
            <v>17.616527716741235</v>
          </cell>
        </row>
        <row r="40">
          <cell r="Q40" t="str">
            <v>YFP-DHFR (span-pause)</v>
          </cell>
          <cell r="R40">
            <v>17.62966037178607</v>
          </cell>
          <cell r="S40">
            <v>17.703218737562029</v>
          </cell>
          <cell r="T40">
            <v>18.1324909225998</v>
          </cell>
          <cell r="U40">
            <v>17.4029976404438</v>
          </cell>
          <cell r="V40">
            <v>17.864153923005532</v>
          </cell>
          <cell r="W40">
            <v>18.338830176031333</v>
          </cell>
          <cell r="X40">
            <v>18.2537467516226</v>
          </cell>
          <cell r="Y40">
            <v>15.709623206152097</v>
          </cell>
          <cell r="Z40">
            <v>16.2298418151749</v>
          </cell>
          <cell r="AA40">
            <v>17.232666469963501</v>
          </cell>
          <cell r="AB40">
            <v>15.184397616067534</v>
          </cell>
          <cell r="AC40">
            <v>15.730004681265534</v>
          </cell>
        </row>
        <row r="42">
          <cell r="R42" t="str">
            <v>stdevs:</v>
          </cell>
        </row>
        <row r="43">
          <cell r="R43">
            <v>4.1779872840345199E-2</v>
          </cell>
          <cell r="S43">
            <v>0.34903773579296082</v>
          </cell>
          <cell r="T43">
            <v>0.19359098530910329</v>
          </cell>
          <cell r="U43">
            <v>5.9821401901673406E-2</v>
          </cell>
          <cell r="V43">
            <v>8.8543807417312853E-2</v>
          </cell>
          <cell r="W43">
            <v>3.5454519512780017E-2</v>
          </cell>
          <cell r="X43">
            <v>0.18341791983736835</v>
          </cell>
          <cell r="Y43">
            <v>0.21372500722410714</v>
          </cell>
          <cell r="Z43">
            <v>0.21607198961562427</v>
          </cell>
          <cell r="AA43">
            <v>0.18903867241063413</v>
          </cell>
          <cell r="AB43">
            <v>0.1254119693978715</v>
          </cell>
          <cell r="AC43">
            <v>0.19265672596186409</v>
          </cell>
        </row>
        <row r="44">
          <cell r="R44">
            <v>9.9010581434449588E-2</v>
          </cell>
          <cell r="S44">
            <v>0.28133311950637357</v>
          </cell>
          <cell r="T44">
            <v>7.7106632985382006E-2</v>
          </cell>
          <cell r="U44">
            <v>0.15096276188450644</v>
          </cell>
          <cell r="V44">
            <v>0.29562222426327889</v>
          </cell>
          <cell r="W44">
            <v>0.14463030835705781</v>
          </cell>
          <cell r="X44">
            <v>7.9125363440324281E-2</v>
          </cell>
          <cell r="Y44">
            <v>0.25379615432248748</v>
          </cell>
          <cell r="Z44">
            <v>0.10085368970455345</v>
          </cell>
          <cell r="AA44">
            <v>9.6296293535189134E-2</v>
          </cell>
          <cell r="AB44">
            <v>6.5659279913275775E-2</v>
          </cell>
          <cell r="AC44">
            <v>0.14279723217734488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BR"/>
      <sheetName val="Run Information"/>
    </sheetNames>
    <sheetDataSet>
      <sheetData sheetId="0">
        <row r="31">
          <cell r="Q31" t="str">
            <v>Rich</v>
          </cell>
          <cell r="R31" t="str">
            <v>Rich</v>
          </cell>
          <cell r="S31" t="str">
            <v>Rich</v>
          </cell>
          <cell r="T31" t="str">
            <v>Rich</v>
          </cell>
          <cell r="U31" t="str">
            <v>-Arg</v>
          </cell>
          <cell r="V31" t="str">
            <v>-Arg</v>
          </cell>
          <cell r="W31" t="str">
            <v>-Arg</v>
          </cell>
          <cell r="X31" t="str">
            <v>-Arg</v>
          </cell>
        </row>
        <row r="32">
          <cell r="Q32" t="str">
            <v>WT</v>
          </cell>
          <cell r="R32" t="str">
            <v>WT</v>
          </cell>
          <cell r="S32" t="str">
            <v>GCN2 KO</v>
          </cell>
          <cell r="T32" t="str">
            <v>GCN2 KO</v>
          </cell>
          <cell r="U32" t="str">
            <v>WT</v>
          </cell>
          <cell r="V32" t="str">
            <v>WT</v>
          </cell>
          <cell r="W32" t="str">
            <v>GCN2 KO</v>
          </cell>
          <cell r="X32" t="str">
            <v>GCN2 KO</v>
          </cell>
        </row>
        <row r="34">
          <cell r="Q34" t="str">
            <v>8xCGG</v>
          </cell>
          <cell r="R34" t="str">
            <v>8xCGC</v>
          </cell>
          <cell r="S34" t="str">
            <v>8xCGG</v>
          </cell>
          <cell r="T34" t="str">
            <v>8xCGC</v>
          </cell>
          <cell r="U34" t="str">
            <v>8xCGG</v>
          </cell>
          <cell r="V34" t="str">
            <v>8xCGC</v>
          </cell>
          <cell r="W34" t="str">
            <v>8xCGG</v>
          </cell>
          <cell r="X34" t="str">
            <v>8xCGC</v>
          </cell>
        </row>
        <row r="35">
          <cell r="P35" t="str">
            <v>GAPDH</v>
          </cell>
          <cell r="Q35">
            <v>16.19068741921733</v>
          </cell>
          <cell r="R35">
            <v>16.460033290502235</v>
          </cell>
          <cell r="S35">
            <v>16.311861307653601</v>
          </cell>
          <cell r="T35">
            <v>15.807151203539467</v>
          </cell>
          <cell r="U35">
            <v>17.155974078827533</v>
          </cell>
          <cell r="V35">
            <v>16.6709501275128</v>
          </cell>
          <cell r="W35">
            <v>15.729850574854401</v>
          </cell>
          <cell r="X35">
            <v>15.9415340453802</v>
          </cell>
        </row>
        <row r="36">
          <cell r="P36" t="str">
            <v>11,12 (span pause)</v>
          </cell>
          <cell r="Q36">
            <v>16.666223369807067</v>
          </cell>
          <cell r="R36">
            <v>17.3975936073093</v>
          </cell>
          <cell r="S36">
            <v>15.634347411824466</v>
          </cell>
          <cell r="T36">
            <v>16.889040489256399</v>
          </cell>
          <cell r="U36">
            <v>16.918444126495171</v>
          </cell>
          <cell r="V36">
            <v>17.042412028929167</v>
          </cell>
          <cell r="W36">
            <v>14.9098777924413</v>
          </cell>
          <cell r="X36">
            <v>14.980169761725435</v>
          </cell>
        </row>
        <row r="37">
          <cell r="Q37" t="str">
            <v>stdev</v>
          </cell>
        </row>
        <row r="38">
          <cell r="P38" t="str">
            <v>GAPDH</v>
          </cell>
          <cell r="Q38">
            <v>9.7279026183416745E-2</v>
          </cell>
          <cell r="R38">
            <v>0.2556323517242805</v>
          </cell>
          <cell r="S38">
            <v>0.52470465333677418</v>
          </cell>
          <cell r="T38">
            <v>6.5478040830841591E-2</v>
          </cell>
          <cell r="U38">
            <v>0.47420064323913236</v>
          </cell>
          <cell r="V38">
            <v>0.11124744208488954</v>
          </cell>
          <cell r="W38">
            <v>0.24253784010857327</v>
          </cell>
          <cell r="X38">
            <v>0.11858615918453273</v>
          </cell>
        </row>
        <row r="39">
          <cell r="P39" t="str">
            <v>11,12 (span pause)</v>
          </cell>
          <cell r="Q39">
            <v>0.59769299731625725</v>
          </cell>
          <cell r="R39">
            <v>2.8865683662585805E-2</v>
          </cell>
          <cell r="S39">
            <v>0.75052322893790746</v>
          </cell>
          <cell r="T39">
            <v>0.12979605560645718</v>
          </cell>
          <cell r="U39">
            <v>5.5595099477292062E-2</v>
          </cell>
          <cell r="V39">
            <v>7.3182042223433816E-2</v>
          </cell>
          <cell r="W39">
            <v>0.28477013827211839</v>
          </cell>
          <cell r="X39">
            <v>0.22129705665395591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26"/>
  <sheetViews>
    <sheetView tabSelected="1" topLeftCell="A308" zoomScale="84" workbookViewId="0">
      <selection activeCell="F322" sqref="F322"/>
    </sheetView>
  </sheetViews>
  <sheetFormatPr baseColWidth="10" defaultRowHeight="16" x14ac:dyDescent="0.2"/>
  <cols>
    <col min="1" max="1" width="18.5" customWidth="1"/>
    <col min="2" max="2" width="25.83203125" customWidth="1"/>
  </cols>
  <sheetData>
    <row r="3" spans="1:14" x14ac:dyDescent="0.2">
      <c r="C3" t="str">
        <f>[1]SYBR!R35</f>
        <v>dT primer, 500 ng RNA</v>
      </c>
    </row>
    <row r="4" spans="1:14" x14ac:dyDescent="0.2">
      <c r="C4" t="str">
        <f>[1]SYBR!R36</f>
        <v>293T</v>
      </c>
      <c r="I4" t="str">
        <f>[1]SYBR!X36</f>
        <v>GCN2 KO</v>
      </c>
    </row>
    <row r="5" spans="1:14" x14ac:dyDescent="0.2">
      <c r="C5" t="str">
        <f>[1]SYBR!R37</f>
        <v>8xCTA</v>
      </c>
      <c r="F5" t="str">
        <f>[1]SYBR!U37</f>
        <v>8xTTG</v>
      </c>
      <c r="I5" t="str">
        <f>[1]SYBR!X37</f>
        <v>8xCTA</v>
      </c>
      <c r="L5" t="str">
        <f>[1]SYBR!AA37</f>
        <v>8xTTG</v>
      </c>
    </row>
    <row r="6" spans="1:14" x14ac:dyDescent="0.2">
      <c r="C6" t="str">
        <f>[1]SYBR!R38</f>
        <v>Rich</v>
      </c>
      <c r="D6" t="str">
        <f>[1]SYBR!S38</f>
        <v>Leu</v>
      </c>
      <c r="E6" t="str">
        <f>[1]SYBR!T38</f>
        <v>Arg</v>
      </c>
      <c r="F6" t="str">
        <f>[1]SYBR!U38</f>
        <v>Rich</v>
      </c>
      <c r="G6" t="str">
        <f>[1]SYBR!V38</f>
        <v>Leu</v>
      </c>
      <c r="H6" t="str">
        <f>[1]SYBR!W38</f>
        <v>Arg</v>
      </c>
      <c r="I6" t="str">
        <f>[1]SYBR!X38</f>
        <v>Rich</v>
      </c>
      <c r="J6" t="str">
        <f>[1]SYBR!Y38</f>
        <v>Leu</v>
      </c>
      <c r="K6" t="str">
        <f>[1]SYBR!Z38</f>
        <v>Arg</v>
      </c>
      <c r="L6" t="str">
        <f>[1]SYBR!AA38</f>
        <v>Rich</v>
      </c>
      <c r="M6" t="str">
        <f>[1]SYBR!AB38</f>
        <v>Leu</v>
      </c>
      <c r="N6" t="str">
        <f>[1]SYBR!AC38</f>
        <v>Arg</v>
      </c>
    </row>
    <row r="7" spans="1:14" x14ac:dyDescent="0.2">
      <c r="B7" t="s">
        <v>7</v>
      </c>
      <c r="C7">
        <f>[1]SYBR!R39</f>
        <v>17.712644766231033</v>
      </c>
      <c r="D7">
        <f>[1]SYBR!S39</f>
        <v>18.393415800832365</v>
      </c>
      <c r="E7">
        <f>[1]SYBR!T39</f>
        <v>18.772164235700401</v>
      </c>
      <c r="F7">
        <f>[1]SYBR!U39</f>
        <v>17.135926945070533</v>
      </c>
      <c r="G7">
        <f>[1]SYBR!V39</f>
        <v>19.009739692042832</v>
      </c>
      <c r="H7">
        <f>[1]SYBR!W39</f>
        <v>18.972564349096633</v>
      </c>
      <c r="I7">
        <f>[1]SYBR!X39</f>
        <v>18.177536957814802</v>
      </c>
      <c r="J7">
        <f>[1]SYBR!Y39</f>
        <v>18.741763814278201</v>
      </c>
      <c r="K7">
        <f>[1]SYBR!Z39</f>
        <v>17.518644510286602</v>
      </c>
      <c r="L7">
        <f>[1]SYBR!AA39</f>
        <v>17.559032505572834</v>
      </c>
      <c r="M7">
        <f>[1]SYBR!AB39</f>
        <v>18.441009168750533</v>
      </c>
      <c r="N7">
        <f>[1]SYBR!AC39</f>
        <v>17.851951287427635</v>
      </c>
    </row>
    <row r="8" spans="1:14" x14ac:dyDescent="0.2">
      <c r="B8" t="s">
        <v>8</v>
      </c>
      <c r="C8">
        <f>[1]SYBR!R40</f>
        <v>18.472866139974499</v>
      </c>
      <c r="D8">
        <f>[1]SYBR!S40</f>
        <v>17.586637725922532</v>
      </c>
      <c r="E8">
        <f>[1]SYBR!T40</f>
        <v>18.363900668110833</v>
      </c>
      <c r="F8">
        <f>[1]SYBR!U40</f>
        <v>17.733298452263032</v>
      </c>
      <c r="G8">
        <f>[1]SYBR!V40</f>
        <v>17.557863995056767</v>
      </c>
      <c r="H8">
        <f>[1]SYBR!W40</f>
        <v>18.588443994164333</v>
      </c>
      <c r="I8">
        <f>[1]SYBR!X40</f>
        <v>18.955886312456332</v>
      </c>
      <c r="J8">
        <f>[1]SYBR!Y40</f>
        <v>17.171992033232936</v>
      </c>
      <c r="K8">
        <f>[1]SYBR!Z40</f>
        <v>16.763562704610699</v>
      </c>
      <c r="L8">
        <f>[1]SYBR!AA40</f>
        <v>17.76717358505547</v>
      </c>
      <c r="M8">
        <f>[1]SYBR!AB40</f>
        <v>15.733567190929799</v>
      </c>
      <c r="N8">
        <f>[1]SYBR!AC40</f>
        <v>16.776975076990368</v>
      </c>
    </row>
    <row r="10" spans="1:14" x14ac:dyDescent="0.2">
      <c r="C10" t="s">
        <v>9</v>
      </c>
    </row>
    <row r="11" spans="1:14" x14ac:dyDescent="0.2">
      <c r="B11" t="s">
        <v>7</v>
      </c>
      <c r="C11">
        <f>[1]SYBR!R43</f>
        <v>5.394277384511225E-2</v>
      </c>
      <c r="D11">
        <f>[1]SYBR!S43</f>
        <v>0.21980564175078435</v>
      </c>
      <c r="E11">
        <f>[1]SYBR!T43</f>
        <v>0.57868712205046102</v>
      </c>
      <c r="F11">
        <f>[1]SYBR!U43</f>
        <v>7.1556790958351518E-2</v>
      </c>
      <c r="G11">
        <f>[1]SYBR!V43</f>
        <v>0.12516002485652022</v>
      </c>
      <c r="H11">
        <f>[1]SYBR!W43</f>
        <v>0.18938365849426042</v>
      </c>
      <c r="I11">
        <f>[1]SYBR!X43</f>
        <v>7.6977127849357896E-2</v>
      </c>
      <c r="J11">
        <f>[1]SYBR!Y43</f>
        <v>0.23241102205681011</v>
      </c>
      <c r="K11">
        <f>[1]SYBR!Z43</f>
        <v>0.16799036666363992</v>
      </c>
      <c r="L11">
        <f>[1]SYBR!AA43</f>
        <v>9.8901699175796512E-2</v>
      </c>
      <c r="M11">
        <f>[1]SYBR!AB43</f>
        <v>0.18150120662307889</v>
      </c>
      <c r="N11">
        <f>[1]SYBR!AC43</f>
        <v>0.24295615776828236</v>
      </c>
    </row>
    <row r="12" spans="1:14" x14ac:dyDescent="0.2">
      <c r="B12" t="s">
        <v>8</v>
      </c>
      <c r="C12">
        <f>[1]SYBR!R44</f>
        <v>7.0584188950591417E-2</v>
      </c>
      <c r="D12">
        <f>[1]SYBR!S44</f>
        <v>0.12310840329609209</v>
      </c>
      <c r="E12">
        <f>[1]SYBR!T44</f>
        <v>8.502039361103772E-2</v>
      </c>
      <c r="F12">
        <f>[1]SYBR!U44</f>
        <v>0.27233433397478479</v>
      </c>
      <c r="G12">
        <f>[1]SYBR!V44</f>
        <v>0.10150183263412535</v>
      </c>
      <c r="H12">
        <f>[1]SYBR!W44</f>
        <v>7.3880393604160766E-2</v>
      </c>
      <c r="I12">
        <f>[1]SYBR!X44</f>
        <v>0.27294482309330359</v>
      </c>
      <c r="J12">
        <f>[1]SYBR!Y44</f>
        <v>0.11579100361036496</v>
      </c>
      <c r="K12">
        <f>[1]SYBR!Z44</f>
        <v>0.10278805016908804</v>
      </c>
      <c r="L12">
        <f>[1]SYBR!AA44</f>
        <v>0.13655737943819271</v>
      </c>
      <c r="M12">
        <f>[1]SYBR!AB44</f>
        <v>6.0802739863383894E-2</v>
      </c>
      <c r="N12">
        <f>[1]SYBR!AC44</f>
        <v>0.20454642741769835</v>
      </c>
    </row>
    <row r="14" spans="1:14" x14ac:dyDescent="0.2">
      <c r="C14" t="s">
        <v>10</v>
      </c>
      <c r="D14" t="s">
        <v>11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17</v>
      </c>
    </row>
    <row r="15" spans="1:14" x14ac:dyDescent="0.2">
      <c r="A15" t="s">
        <v>33</v>
      </c>
      <c r="C15">
        <f>C8-C7</f>
        <v>0.76022137374346599</v>
      </c>
      <c r="D15">
        <f>SQRT(C11^2+C12^2)</f>
        <v>8.8836651107061196E-2</v>
      </c>
      <c r="E15">
        <f>C15-C$15</f>
        <v>0</v>
      </c>
      <c r="F15">
        <v>8.8836651107061196E-2</v>
      </c>
      <c r="G15">
        <f>1/POWER(2,E15)</f>
        <v>1</v>
      </c>
      <c r="H15">
        <f>1/POWER(2,E15-F15)</f>
        <v>1.0635122500879242</v>
      </c>
      <c r="I15">
        <f>1/POWER(2,E15+F15)</f>
        <v>0.94028065959496621</v>
      </c>
      <c r="J15">
        <f>(H15-I15)/2</f>
        <v>6.1615795246478977E-2</v>
      </c>
    </row>
    <row r="16" spans="1:14" x14ac:dyDescent="0.2">
      <c r="C16">
        <f>D8-D7</f>
        <v>-0.80677807490983255</v>
      </c>
      <c r="D16">
        <f>SQRT(D11^2+D12^2)</f>
        <v>0.25193292581079474</v>
      </c>
      <c r="E16">
        <f t="shared" ref="E16:E26" si="0">C16-C$15</f>
        <v>-1.5669994486532985</v>
      </c>
      <c r="F16">
        <v>0.25193292581079474</v>
      </c>
      <c r="G16">
        <f t="shared" ref="G16:G26" si="1">1/POWER(2,E16)</f>
        <v>2.9628784637337184</v>
      </c>
      <c r="H16">
        <f t="shared" ref="H16:H26" si="2">1/POWER(2,E16-F16)</f>
        <v>3.528200074476155</v>
      </c>
      <c r="I16">
        <f t="shared" ref="I16:I26" si="3">1/POWER(2,E16+F16)</f>
        <v>2.4881380322969573</v>
      </c>
      <c r="J16">
        <f t="shared" ref="J16:J26" si="4">(H16-I16)/2</f>
        <v>0.52003102108959887</v>
      </c>
    </row>
    <row r="17" spans="3:13" x14ac:dyDescent="0.2">
      <c r="C17">
        <f>E8-E7</f>
        <v>-0.40826356758956805</v>
      </c>
      <c r="D17">
        <f>SQRT(E11^2+E12^2)</f>
        <v>0.58489935250162561</v>
      </c>
      <c r="E17">
        <f t="shared" si="0"/>
        <v>-1.168484941333034</v>
      </c>
      <c r="F17">
        <v>0.58489935250162561</v>
      </c>
      <c r="G17">
        <f t="shared" si="1"/>
        <v>2.2477552299111951</v>
      </c>
      <c r="H17">
        <f t="shared" si="2"/>
        <v>3.3714852683205381</v>
      </c>
      <c r="I17">
        <f t="shared" si="3"/>
        <v>1.4985690790545609</v>
      </c>
      <c r="J17">
        <f t="shared" si="4"/>
        <v>0.93645809463298857</v>
      </c>
    </row>
    <row r="18" spans="3:13" x14ac:dyDescent="0.2">
      <c r="C18">
        <f>F8-F7</f>
        <v>0.59737150719249854</v>
      </c>
      <c r="D18">
        <f>SQRT(F11^2+F12^2)</f>
        <v>0.2815783439715257</v>
      </c>
      <c r="E18">
        <f t="shared" si="0"/>
        <v>-0.16284986655096745</v>
      </c>
      <c r="F18">
        <v>0.2815783439715257</v>
      </c>
      <c r="G18">
        <f t="shared" si="1"/>
        <v>1.1194963826748625</v>
      </c>
      <c r="H18">
        <f t="shared" si="2"/>
        <v>1.3607746879748197</v>
      </c>
      <c r="I18">
        <f t="shared" si="3"/>
        <v>0.920999017616422</v>
      </c>
      <c r="J18">
        <f t="shared" si="4"/>
        <v>0.21988783517919885</v>
      </c>
    </row>
    <row r="19" spans="3:13" x14ac:dyDescent="0.2">
      <c r="C19">
        <f>G8-G7</f>
        <v>-1.4518756969860647</v>
      </c>
      <c r="D19">
        <f>SQRT(G11^2+G12^2)</f>
        <v>0.16114482259809265</v>
      </c>
      <c r="E19">
        <f t="shared" si="0"/>
        <v>-2.2120970707295307</v>
      </c>
      <c r="F19">
        <v>0.16114482259809265</v>
      </c>
      <c r="G19">
        <f t="shared" si="1"/>
        <v>4.6334829749605735</v>
      </c>
      <c r="H19">
        <f t="shared" si="2"/>
        <v>5.1810406156457445</v>
      </c>
      <c r="I19">
        <f t="shared" si="3"/>
        <v>4.1437938962332677</v>
      </c>
      <c r="J19">
        <f t="shared" si="4"/>
        <v>0.51862335970623841</v>
      </c>
    </row>
    <row r="20" spans="3:13" x14ac:dyDescent="0.2">
      <c r="C20">
        <f>H8-H7</f>
        <v>-0.38412035493229979</v>
      </c>
      <c r="D20">
        <f>SQRT(H11^2+H12^2)</f>
        <v>0.20328424106107285</v>
      </c>
      <c r="E20">
        <f t="shared" si="0"/>
        <v>-1.1443417286757658</v>
      </c>
      <c r="F20">
        <v>0.20328424106107285</v>
      </c>
      <c r="G20">
        <f t="shared" si="1"/>
        <v>2.210452493648198</v>
      </c>
      <c r="H20">
        <f t="shared" si="2"/>
        <v>2.5449299914994863</v>
      </c>
      <c r="I20">
        <f t="shared" si="3"/>
        <v>1.91993502493034</v>
      </c>
      <c r="J20">
        <f t="shared" si="4"/>
        <v>0.31249748328457316</v>
      </c>
    </row>
    <row r="21" spans="3:13" x14ac:dyDescent="0.2">
      <c r="C21">
        <f>I8-I7</f>
        <v>0.77834935464153077</v>
      </c>
      <c r="D21">
        <f>SQRT(I11^2+I12^2)</f>
        <v>0.28359188046446465</v>
      </c>
      <c r="E21">
        <f t="shared" si="0"/>
        <v>1.8127980898064777E-2</v>
      </c>
      <c r="F21">
        <v>0.28359188046446465</v>
      </c>
      <c r="G21">
        <f t="shared" si="1"/>
        <v>0.98751325565511283</v>
      </c>
      <c r="H21">
        <f t="shared" si="2"/>
        <v>1.2020224985396395</v>
      </c>
      <c r="I21">
        <f t="shared" si="3"/>
        <v>0.81128467335622123</v>
      </c>
      <c r="J21">
        <f t="shared" si="4"/>
        <v>0.19536891259170913</v>
      </c>
    </row>
    <row r="22" spans="3:13" x14ac:dyDescent="0.2">
      <c r="C22">
        <f>J8-J7</f>
        <v>-1.5697717810452652</v>
      </c>
      <c r="D22">
        <f>SQRT(J11^2+J12^2)</f>
        <v>0.25965831334772749</v>
      </c>
      <c r="E22">
        <f t="shared" si="0"/>
        <v>-2.3299931547887311</v>
      </c>
      <c r="F22">
        <v>0.25965831334772749</v>
      </c>
      <c r="G22">
        <f t="shared" si="1"/>
        <v>5.02802964134293</v>
      </c>
      <c r="H22">
        <f t="shared" si="2"/>
        <v>6.0195325919412088</v>
      </c>
      <c r="I22">
        <f t="shared" si="3"/>
        <v>4.199841381051538</v>
      </c>
      <c r="J22">
        <f t="shared" si="4"/>
        <v>0.90984560544483539</v>
      </c>
    </row>
    <row r="23" spans="3:13" x14ac:dyDescent="0.2">
      <c r="C23">
        <f>K8-K7</f>
        <v>-0.75508180567590344</v>
      </c>
      <c r="D23">
        <f>SQRT(K11^2+K12^2)</f>
        <v>0.19694198777646971</v>
      </c>
      <c r="E23">
        <f t="shared" si="0"/>
        <v>-1.5153031794193694</v>
      </c>
      <c r="F23">
        <v>0.19694198777646971</v>
      </c>
      <c r="G23">
        <f t="shared" si="1"/>
        <v>2.8585889429999751</v>
      </c>
      <c r="H23">
        <f t="shared" si="2"/>
        <v>3.2767035771425328</v>
      </c>
      <c r="I23">
        <f t="shared" si="3"/>
        <v>2.4938266622724972</v>
      </c>
      <c r="J23">
        <f t="shared" si="4"/>
        <v>0.39143845743501782</v>
      </c>
    </row>
    <row r="24" spans="3:13" x14ac:dyDescent="0.2">
      <c r="C24">
        <f>L8-L7</f>
        <v>0.20814107948263683</v>
      </c>
      <c r="D24">
        <f>SQRT(L11^2+L12^2)</f>
        <v>0.16861039107625095</v>
      </c>
      <c r="E24">
        <f t="shared" si="0"/>
        <v>-0.55208029426082916</v>
      </c>
      <c r="F24">
        <v>0.16861039107625095</v>
      </c>
      <c r="G24">
        <f t="shared" si="1"/>
        <v>1.4661983572737385</v>
      </c>
      <c r="H24">
        <f t="shared" si="2"/>
        <v>1.6479708061197516</v>
      </c>
      <c r="I24">
        <f t="shared" si="3"/>
        <v>1.3044755494995075</v>
      </c>
      <c r="J24">
        <f t="shared" si="4"/>
        <v>0.17174762831012202</v>
      </c>
    </row>
    <row r="25" spans="3:13" x14ac:dyDescent="0.2">
      <c r="C25">
        <f>M8-M7</f>
        <v>-2.7074419778207339</v>
      </c>
      <c r="D25">
        <f>SQRT(M11^2+M12^2)</f>
        <v>0.19141489278665835</v>
      </c>
      <c r="E25">
        <f>C25-C$15</f>
        <v>-3.4676633515641999</v>
      </c>
      <c r="F25">
        <v>0.19141489278665799</v>
      </c>
      <c r="G25">
        <f t="shared" si="1"/>
        <v>11.062943227208239</v>
      </c>
      <c r="H25">
        <f t="shared" si="2"/>
        <v>12.632587295122466</v>
      </c>
      <c r="I25">
        <f>1/POWER(2,E25+F25)</f>
        <v>9.6883330381328747</v>
      </c>
      <c r="J25">
        <f t="shared" si="4"/>
        <v>1.4721271284947957</v>
      </c>
    </row>
    <row r="26" spans="3:13" x14ac:dyDescent="0.2">
      <c r="C26">
        <f>N8-N7</f>
        <v>-1.0749762104372671</v>
      </c>
      <c r="D26">
        <f>SQRT(N11^2+N12^2)</f>
        <v>0.31759555344316492</v>
      </c>
      <c r="E26">
        <f t="shared" si="0"/>
        <v>-1.8351975841807331</v>
      </c>
      <c r="F26">
        <v>0.31759555344316492</v>
      </c>
      <c r="G26">
        <f t="shared" si="1"/>
        <v>3.5682027271293162</v>
      </c>
      <c r="H26">
        <f t="shared" si="2"/>
        <v>4.4468789638426314</v>
      </c>
      <c r="I26">
        <f t="shared" si="3"/>
        <v>2.8631475705583558</v>
      </c>
      <c r="J26">
        <f t="shared" si="4"/>
        <v>0.7918656966421378</v>
      </c>
    </row>
    <row r="27" spans="3:13" x14ac:dyDescent="0.2">
      <c r="J27" t="s">
        <v>22</v>
      </c>
    </row>
    <row r="28" spans="3:13" x14ac:dyDescent="0.2">
      <c r="H28" t="s">
        <v>24</v>
      </c>
      <c r="J28" t="s">
        <v>25</v>
      </c>
      <c r="L28" t="s">
        <v>40</v>
      </c>
    </row>
    <row r="29" spans="3:13" x14ac:dyDescent="0.2">
      <c r="E29" t="s">
        <v>18</v>
      </c>
      <c r="F29" t="s">
        <v>19</v>
      </c>
      <c r="G29" t="s">
        <v>4</v>
      </c>
      <c r="H29">
        <v>1</v>
      </c>
      <c r="I29">
        <v>6.1615795246478977E-2</v>
      </c>
      <c r="J29">
        <v>1</v>
      </c>
      <c r="K29">
        <v>0.18790387910772188</v>
      </c>
      <c r="L29">
        <f t="shared" ref="L29:L40" si="5">G189</f>
        <v>1</v>
      </c>
      <c r="M29">
        <f t="shared" ref="M29:M40" si="6">J189</f>
        <v>7.455772935428906E-2</v>
      </c>
    </row>
    <row r="30" spans="3:13" x14ac:dyDescent="0.2">
      <c r="G30" t="s">
        <v>5</v>
      </c>
      <c r="H30">
        <v>2.9628784637337184</v>
      </c>
      <c r="I30">
        <v>0.52003102108959887</v>
      </c>
      <c r="J30">
        <v>2.3275454548480852</v>
      </c>
      <c r="K30">
        <v>0.11937508957859322</v>
      </c>
      <c r="L30">
        <f t="shared" si="5"/>
        <v>2.3270101331468842</v>
      </c>
      <c r="M30">
        <f t="shared" si="6"/>
        <v>0.73478843771009128</v>
      </c>
    </row>
    <row r="31" spans="3:13" x14ac:dyDescent="0.2">
      <c r="G31" t="s">
        <v>6</v>
      </c>
      <c r="H31">
        <v>2.2477552299111951</v>
      </c>
      <c r="I31">
        <v>0.93645809463298857</v>
      </c>
      <c r="J31">
        <v>1.3432146885416529</v>
      </c>
      <c r="K31">
        <v>0.1519278173884705</v>
      </c>
      <c r="L31">
        <f t="shared" si="5"/>
        <v>1.4975346620602181</v>
      </c>
      <c r="M31">
        <f t="shared" si="6"/>
        <v>0.21705550757846936</v>
      </c>
    </row>
    <row r="32" spans="3:13" x14ac:dyDescent="0.2">
      <c r="F32" t="s">
        <v>20</v>
      </c>
      <c r="G32" t="s">
        <v>4</v>
      </c>
      <c r="H32">
        <v>1.1194963826748625</v>
      </c>
      <c r="I32">
        <v>0.21988783517919885</v>
      </c>
      <c r="J32">
        <v>0.87332039165821596</v>
      </c>
      <c r="K32">
        <v>0.17132945685452122</v>
      </c>
      <c r="L32">
        <f t="shared" si="5"/>
        <v>0.99085729128874955</v>
      </c>
      <c r="M32">
        <f t="shared" si="6"/>
        <v>0.1117621382612301</v>
      </c>
    </row>
    <row r="33" spans="5:13" x14ac:dyDescent="0.2">
      <c r="G33" t="s">
        <v>5</v>
      </c>
      <c r="H33">
        <v>4.6334829749605735</v>
      </c>
      <c r="I33">
        <v>0.51862335970623841</v>
      </c>
      <c r="J33">
        <v>3.405288754900953</v>
      </c>
      <c r="K33">
        <v>0.40297591996881721</v>
      </c>
      <c r="L33">
        <f t="shared" si="5"/>
        <v>2.7848380960742398</v>
      </c>
      <c r="M33">
        <f>J193</f>
        <v>0.60023984265275798</v>
      </c>
    </row>
    <row r="34" spans="5:13" x14ac:dyDescent="0.2">
      <c r="G34" t="s">
        <v>6</v>
      </c>
      <c r="H34">
        <v>2.210452493648198</v>
      </c>
      <c r="I34">
        <v>0.31249748328457316</v>
      </c>
      <c r="J34">
        <v>1.1909499356528894</v>
      </c>
      <c r="K34">
        <v>0.33677371733026562</v>
      </c>
      <c r="L34">
        <f t="shared" si="5"/>
        <v>1.7910822217563562</v>
      </c>
      <c r="M34">
        <f t="shared" si="6"/>
        <v>0.18520094124284758</v>
      </c>
    </row>
    <row r="35" spans="5:13" x14ac:dyDescent="0.2">
      <c r="E35" t="s">
        <v>21</v>
      </c>
      <c r="F35" t="s">
        <v>19</v>
      </c>
      <c r="G35" t="s">
        <v>4</v>
      </c>
      <c r="H35">
        <v>0.98751325565511283</v>
      </c>
      <c r="I35">
        <v>0.19536891259170899</v>
      </c>
      <c r="J35">
        <v>1.0350829898757226</v>
      </c>
      <c r="K35">
        <v>0.25869339230491289</v>
      </c>
      <c r="L35">
        <f t="shared" si="5"/>
        <v>0.99718607459273578</v>
      </c>
      <c r="M35">
        <f t="shared" si="6"/>
        <v>0.13851314705692519</v>
      </c>
    </row>
    <row r="36" spans="5:13" x14ac:dyDescent="0.2">
      <c r="G36" t="s">
        <v>5</v>
      </c>
      <c r="H36">
        <v>5.02802964134293</v>
      </c>
      <c r="I36">
        <v>0.90984560544483539</v>
      </c>
      <c r="J36">
        <v>4.9146027840442157</v>
      </c>
      <c r="K36">
        <v>0.91994486376968432</v>
      </c>
      <c r="L36">
        <f t="shared" si="5"/>
        <v>4.4130559473717996</v>
      </c>
      <c r="M36">
        <f t="shared" si="6"/>
        <v>1.0239113813389518</v>
      </c>
    </row>
    <row r="37" spans="5:13" x14ac:dyDescent="0.2">
      <c r="G37" t="s">
        <v>6</v>
      </c>
      <c r="H37">
        <v>2.8585889429999751</v>
      </c>
      <c r="I37">
        <v>0.39143845743501782</v>
      </c>
      <c r="J37">
        <v>2.7036970351962233</v>
      </c>
      <c r="K37">
        <v>0.42432773785718947</v>
      </c>
      <c r="L37">
        <f t="shared" si="5"/>
        <v>2.9107796236305052</v>
      </c>
      <c r="M37">
        <f t="shared" si="6"/>
        <v>0.48329054090028412</v>
      </c>
    </row>
    <row r="38" spans="5:13" x14ac:dyDescent="0.2">
      <c r="F38" t="s">
        <v>20</v>
      </c>
      <c r="G38" t="s">
        <v>4</v>
      </c>
      <c r="H38">
        <v>1.4661983572737385</v>
      </c>
      <c r="I38">
        <v>0.17174762831012202</v>
      </c>
      <c r="J38">
        <v>1.2116387686947565</v>
      </c>
      <c r="K38">
        <v>0.15842044368309194</v>
      </c>
      <c r="L38">
        <f t="shared" si="5"/>
        <v>1.4156588193892448</v>
      </c>
      <c r="M38">
        <f t="shared" si="6"/>
        <v>0.20892764060283298</v>
      </c>
    </row>
    <row r="39" spans="5:13" x14ac:dyDescent="0.2">
      <c r="G39" t="s">
        <v>5</v>
      </c>
      <c r="H39">
        <v>11.062943227208239</v>
      </c>
      <c r="I39">
        <v>1.472127128494801</v>
      </c>
      <c r="J39">
        <v>8.2650260493996512</v>
      </c>
      <c r="K39">
        <v>0.89092670942502172</v>
      </c>
      <c r="L39">
        <f t="shared" si="5"/>
        <v>10.700091154215318</v>
      </c>
      <c r="M39">
        <f t="shared" si="6"/>
        <v>1.0516008196367954</v>
      </c>
    </row>
    <row r="40" spans="5:13" x14ac:dyDescent="0.2">
      <c r="G40" t="s">
        <v>6</v>
      </c>
      <c r="H40">
        <v>3.5682027271293162</v>
      </c>
      <c r="I40">
        <v>0.7918656966421378</v>
      </c>
      <c r="J40">
        <v>2.7620094744659935</v>
      </c>
      <c r="K40">
        <v>0.64807332933445982</v>
      </c>
      <c r="L40">
        <f t="shared" si="5"/>
        <v>4.1243244845677154</v>
      </c>
      <c r="M40">
        <f t="shared" si="6"/>
        <v>0.68871448490443821</v>
      </c>
    </row>
    <row r="55" spans="1:16" x14ac:dyDescent="0.2">
      <c r="B55" t="str">
        <f>[2]SYBR!R35</f>
        <v>dT primer, 500 ng RNA</v>
      </c>
      <c r="P55" t="s">
        <v>41</v>
      </c>
    </row>
    <row r="56" spans="1:16" x14ac:dyDescent="0.2">
      <c r="B56" t="str">
        <f>[2]SYBR!R36</f>
        <v>293T</v>
      </c>
      <c r="H56" t="str">
        <f>[2]SYBR!X36</f>
        <v>GCN2 KO</v>
      </c>
    </row>
    <row r="57" spans="1:16" x14ac:dyDescent="0.2">
      <c r="B57" t="str">
        <f>[2]SYBR!R37</f>
        <v>8xCTA</v>
      </c>
      <c r="E57" t="str">
        <f>[2]SYBR!U37</f>
        <v>8xTTG</v>
      </c>
      <c r="H57" t="str">
        <f>[2]SYBR!X37</f>
        <v>8xCTA</v>
      </c>
      <c r="K57" t="str">
        <f>[2]SYBR!AA37</f>
        <v>8xTTG</v>
      </c>
    </row>
    <row r="58" spans="1:16" x14ac:dyDescent="0.2">
      <c r="B58" t="str">
        <f>[2]SYBR!R38</f>
        <v>Rich</v>
      </c>
      <c r="C58" t="str">
        <f>[2]SYBR!S38</f>
        <v>Leu</v>
      </c>
      <c r="D58" t="str">
        <f>[2]SYBR!T38</f>
        <v>Arg</v>
      </c>
      <c r="E58" t="str">
        <f>[2]SYBR!U38</f>
        <v>Rich</v>
      </c>
      <c r="F58" t="str">
        <f>[2]SYBR!V38</f>
        <v>Leu</v>
      </c>
      <c r="G58" t="str">
        <f>[2]SYBR!W38</f>
        <v>Arg</v>
      </c>
      <c r="H58" t="str">
        <f>[2]SYBR!X38</f>
        <v>Rich</v>
      </c>
      <c r="I58" t="str">
        <f>[2]SYBR!Y38</f>
        <v>Leu</v>
      </c>
      <c r="J58" t="str">
        <f>[2]SYBR!Z38</f>
        <v>Arg</v>
      </c>
      <c r="K58" t="str">
        <f>[2]SYBR!AA38</f>
        <v>Rich</v>
      </c>
      <c r="L58" t="str">
        <f>[2]SYBR!AB38</f>
        <v>Leu</v>
      </c>
      <c r="M58" t="str">
        <f>[2]SYBR!AC38</f>
        <v>Arg</v>
      </c>
    </row>
    <row r="59" spans="1:16" x14ac:dyDescent="0.2">
      <c r="A59" t="s">
        <v>7</v>
      </c>
      <c r="B59">
        <f>[2]SYBR!R39</f>
        <v>18.030146095422435</v>
      </c>
      <c r="C59">
        <f>[2]SYBR!S39</f>
        <v>18.267804628980102</v>
      </c>
      <c r="D59">
        <f>[2]SYBR!T39</f>
        <v>18.3735881532664</v>
      </c>
      <c r="E59">
        <f>[2]SYBR!U39</f>
        <v>17.129939308660031</v>
      </c>
      <c r="F59">
        <f>[2]SYBR!V39</f>
        <v>19.050275299850899</v>
      </c>
      <c r="G59">
        <f>[2]SYBR!W39</f>
        <v>18.695739105253299</v>
      </c>
      <c r="H59">
        <f>[2]SYBR!X39</f>
        <v>18.134971775706401</v>
      </c>
      <c r="I59">
        <f>[2]SYBR!Y39</f>
        <v>18.6747472505213</v>
      </c>
      <c r="J59">
        <f>[2]SYBR!Z39</f>
        <v>17.635720971412969</v>
      </c>
      <c r="K59">
        <f>[2]SYBR!AA39</f>
        <v>17.700117642835433</v>
      </c>
      <c r="L59">
        <f>[2]SYBR!AB39</f>
        <v>18.482532020829833</v>
      </c>
      <c r="M59">
        <f>[2]SYBR!AC39</f>
        <v>17.913942719822433</v>
      </c>
    </row>
    <row r="60" spans="1:16" x14ac:dyDescent="0.2">
      <c r="A60" t="s">
        <v>23</v>
      </c>
      <c r="B60">
        <f>[2]SYBR!R40</f>
        <v>18.256113569302467</v>
      </c>
      <c r="C60">
        <f>[2]SYBR!S40</f>
        <v>17.274962760277536</v>
      </c>
      <c r="D60">
        <f>[2]SYBR!T40</f>
        <v>18.173865715277067</v>
      </c>
      <c r="E60">
        <f>[2]SYBR!U40</f>
        <v>17.551323850539166</v>
      </c>
      <c r="F60">
        <f>[2]SYBR!V40</f>
        <v>17.508465635522732</v>
      </c>
      <c r="G60">
        <f>[2]SYBR!W40</f>
        <v>18.669593811694032</v>
      </c>
      <c r="H60">
        <f>[2]SYBR!X40</f>
        <v>18.311192806226799</v>
      </c>
      <c r="I60">
        <f>[2]SYBR!Y40</f>
        <v>16.603639906949901</v>
      </c>
      <c r="J60">
        <f>[2]SYBR!Z40</f>
        <v>16.426754946893336</v>
      </c>
      <c r="K60">
        <f>[2]SYBR!AA40</f>
        <v>17.649125470949866</v>
      </c>
      <c r="L60">
        <f>[2]SYBR!AB40</f>
        <v>15.661480128152897</v>
      </c>
      <c r="M60">
        <f>[2]SYBR!AC40</f>
        <v>16.67419192525</v>
      </c>
    </row>
    <row r="62" spans="1:16" x14ac:dyDescent="0.2">
      <c r="B62" t="str">
        <f>[2]SYBR!R42</f>
        <v>stdevs:</v>
      </c>
    </row>
    <row r="63" spans="1:16" x14ac:dyDescent="0.2">
      <c r="A63" t="s">
        <v>7</v>
      </c>
      <c r="B63">
        <f>[2]SYBR!R43</f>
        <v>5.8280289616408895E-2</v>
      </c>
      <c r="C63">
        <f>[2]SYBR!S43</f>
        <v>3.924662551578384E-2</v>
      </c>
      <c r="D63">
        <f>[2]SYBR!T43</f>
        <v>0.15008969010489115</v>
      </c>
      <c r="E63">
        <f>[2]SYBR!U43</f>
        <v>0.21490388162062515</v>
      </c>
      <c r="F63">
        <f>[2]SYBR!V43</f>
        <v>0.14324380968917513</v>
      </c>
      <c r="G63">
        <f>[2]SYBR!W43</f>
        <v>0.24957814264396527</v>
      </c>
      <c r="H63">
        <f>[2]SYBR!X43</f>
        <v>0.20988188723014292</v>
      </c>
      <c r="I63">
        <f>[2]SYBR!Y43</f>
        <v>0.26770372294862843</v>
      </c>
      <c r="J63">
        <f>[2]SYBR!Z43</f>
        <v>0.16209587606250428</v>
      </c>
      <c r="K63">
        <f>[2]SYBR!AA43</f>
        <v>0.1352475015792447</v>
      </c>
      <c r="L63">
        <f>[2]SYBR!AB43</f>
        <v>9.3525446074287685E-2</v>
      </c>
      <c r="M63">
        <f>[2]SYBR!AC43</f>
        <v>0.17438654574208901</v>
      </c>
    </row>
    <row r="64" spans="1:16" x14ac:dyDescent="0.2">
      <c r="A64" t="s">
        <v>23</v>
      </c>
      <c r="B64">
        <f>[2]SYBR!R44</f>
        <v>0.26314088472245883</v>
      </c>
      <c r="C64">
        <f>[2]SYBR!S44</f>
        <v>6.2688583981745372E-2</v>
      </c>
      <c r="D64">
        <f>[2]SYBR!T44</f>
        <v>6.315021358230348E-2</v>
      </c>
      <c r="E64">
        <f>[2]SYBR!U44</f>
        <v>0.25464965391445793</v>
      </c>
      <c r="F64">
        <f>[2]SYBR!V44</f>
        <v>9.216034496455229E-2</v>
      </c>
      <c r="G64">
        <f>[2]SYBR!W44</f>
        <v>0.31604936564388009</v>
      </c>
      <c r="H64">
        <f>[2]SYBR!X44</f>
        <v>0.28868187291479142</v>
      </c>
      <c r="I64">
        <f>[2]SYBR!Y44</f>
        <v>2.0658475691676056E-2</v>
      </c>
      <c r="J64">
        <f>[2]SYBR!Z44</f>
        <v>0.15676800935101873</v>
      </c>
      <c r="K64">
        <f>[2]SYBR!AA44</f>
        <v>0.13072398815757522</v>
      </c>
      <c r="L64">
        <f>[2]SYBR!AB44</f>
        <v>0.12387416662091952</v>
      </c>
      <c r="M64">
        <f>[2]SYBR!AC44</f>
        <v>0.28659403134517542</v>
      </c>
    </row>
    <row r="66" spans="1:9" x14ac:dyDescent="0.2">
      <c r="B66" t="s">
        <v>10</v>
      </c>
      <c r="C66" t="s">
        <v>11</v>
      </c>
      <c r="D66" t="s">
        <v>12</v>
      </c>
      <c r="E66" t="s">
        <v>13</v>
      </c>
      <c r="F66" t="s">
        <v>14</v>
      </c>
      <c r="G66" t="s">
        <v>15</v>
      </c>
      <c r="H66" t="s">
        <v>16</v>
      </c>
      <c r="I66" t="s">
        <v>17</v>
      </c>
    </row>
    <row r="67" spans="1:9" x14ac:dyDescent="0.2">
      <c r="B67">
        <f>B60-B59</f>
        <v>0.2259674738800328</v>
      </c>
      <c r="C67">
        <f>SQRT(B63^2+B64^2)</f>
        <v>0.26951756412206396</v>
      </c>
      <c r="D67">
        <f>B67-B$67</f>
        <v>0</v>
      </c>
      <c r="E67">
        <v>0.26951756412206396</v>
      </c>
      <c r="F67">
        <f>1/POWER(2,D67)</f>
        <v>1</v>
      </c>
      <c r="G67">
        <f>1/POWER(2,D67-E67)</f>
        <v>1.2054046740871309</v>
      </c>
      <c r="H67">
        <f>1/POWER(2,D67+E67)</f>
        <v>0.82959691587168716</v>
      </c>
      <c r="I67">
        <f>(G67-H67)/2</f>
        <v>0.18790387910772188</v>
      </c>
    </row>
    <row r="68" spans="1:9" x14ac:dyDescent="0.2">
      <c r="B68">
        <f>C60-C59</f>
        <v>-0.99284186870256619</v>
      </c>
      <c r="C68">
        <f>SQRT(C63^2+C64^2)</f>
        <v>7.3960504162779453E-2</v>
      </c>
      <c r="D68">
        <f t="shared" ref="D68:D78" si="7">B68-B$67</f>
        <v>-1.218809342582599</v>
      </c>
      <c r="E68">
        <v>7.3960504162779453E-2</v>
      </c>
      <c r="F68">
        <f t="shared" ref="F68:F78" si="8">1/POWER(2,D68)</f>
        <v>2.3275454548480852</v>
      </c>
      <c r="G68">
        <f t="shared" ref="G68:G78" si="9">1/POWER(2,D68-E68)</f>
        <v>2.4499797871615785</v>
      </c>
      <c r="H68">
        <f t="shared" ref="H68:H76" si="10">1/POWER(2,D68+E68)</f>
        <v>2.2112296080043921</v>
      </c>
      <c r="I68">
        <f t="shared" ref="I68:I78" si="11">(G68-H68)/2</f>
        <v>0.11937508957859322</v>
      </c>
    </row>
    <row r="69" spans="1:9" x14ac:dyDescent="0.2">
      <c r="B69">
        <f>D60-D59</f>
        <v>-0.1997224379893332</v>
      </c>
      <c r="C69">
        <f>SQRT(D63^2+D64^2)</f>
        <v>0.16283385566666658</v>
      </c>
      <c r="D69">
        <f t="shared" si="7"/>
        <v>-0.425689911869366</v>
      </c>
      <c r="E69">
        <v>0.16283385566666658</v>
      </c>
      <c r="F69">
        <f t="shared" si="8"/>
        <v>1.3432146885416529</v>
      </c>
      <c r="G69">
        <f t="shared" si="9"/>
        <v>1.5037072968933467</v>
      </c>
      <c r="H69">
        <f t="shared" si="10"/>
        <v>1.1998516621164057</v>
      </c>
      <c r="I69">
        <f t="shared" si="11"/>
        <v>0.1519278173884705</v>
      </c>
    </row>
    <row r="70" spans="1:9" x14ac:dyDescent="0.2">
      <c r="A70" t="s">
        <v>32</v>
      </c>
      <c r="B70">
        <f>E60-E59</f>
        <v>0.4213845418791351</v>
      </c>
      <c r="C70">
        <f>SQRT(E63^2+E64^2)</f>
        <v>0.33321183138412847</v>
      </c>
      <c r="D70">
        <f t="shared" si="7"/>
        <v>0.1954170679991023</v>
      </c>
      <c r="E70">
        <v>0.28124556047795424</v>
      </c>
      <c r="F70">
        <f t="shared" si="8"/>
        <v>0.87332039165821596</v>
      </c>
      <c r="G70">
        <f t="shared" si="9"/>
        <v>1.0612970345067214</v>
      </c>
      <c r="H70">
        <f t="shared" si="10"/>
        <v>0.71863812079767897</v>
      </c>
      <c r="I70">
        <f t="shared" si="11"/>
        <v>0.17132945685452122</v>
      </c>
    </row>
    <row r="71" spans="1:9" x14ac:dyDescent="0.2">
      <c r="B71">
        <f>F60-F59</f>
        <v>-1.5418096643281665</v>
      </c>
      <c r="C71">
        <f>SQRT(F63^2+F64^2)</f>
        <v>0.17033002729481933</v>
      </c>
      <c r="D71">
        <f t="shared" si="7"/>
        <v>-1.7677771382081993</v>
      </c>
      <c r="E71">
        <v>0.17033002729481933</v>
      </c>
      <c r="F71">
        <f t="shared" si="8"/>
        <v>3.405288754900953</v>
      </c>
      <c r="G71">
        <f t="shared" si="9"/>
        <v>3.832025510792723</v>
      </c>
      <c r="H71">
        <f t="shared" si="10"/>
        <v>3.0260736708550886</v>
      </c>
      <c r="I71">
        <f t="shared" si="11"/>
        <v>0.40297591996881721</v>
      </c>
    </row>
    <row r="72" spans="1:9" x14ac:dyDescent="0.2">
      <c r="B72">
        <f>G60-G59</f>
        <v>-2.6145293559267202E-2</v>
      </c>
      <c r="C72">
        <f>SQRT(G63^2+G64^2)</f>
        <v>0.40271137407516872</v>
      </c>
      <c r="D72">
        <f t="shared" si="7"/>
        <v>-0.2521127674393</v>
      </c>
      <c r="E72">
        <v>0.40271137407516872</v>
      </c>
      <c r="F72">
        <f t="shared" si="8"/>
        <v>1.1909499356528894</v>
      </c>
      <c r="G72">
        <f t="shared" si="9"/>
        <v>1.5744240257437798</v>
      </c>
      <c r="H72">
        <f t="shared" si="10"/>
        <v>0.90087659108324858</v>
      </c>
      <c r="I72">
        <f t="shared" si="11"/>
        <v>0.33677371733026562</v>
      </c>
    </row>
    <row r="73" spans="1:9" x14ac:dyDescent="0.2">
      <c r="B73">
        <f>H60-H59</f>
        <v>0.17622103052039861</v>
      </c>
      <c r="C73">
        <f>SQRT(H63^2+H64^2)</f>
        <v>0.35691403774141223</v>
      </c>
      <c r="D73">
        <f t="shared" si="7"/>
        <v>-4.9746443359634185E-2</v>
      </c>
      <c r="E73">
        <v>0.35691403774141223</v>
      </c>
      <c r="F73">
        <f t="shared" si="8"/>
        <v>1.0350829898757226</v>
      </c>
      <c r="G73">
        <f t="shared" si="9"/>
        <v>1.3256137581955865</v>
      </c>
      <c r="H73">
        <f t="shared" si="10"/>
        <v>0.80822697358576068</v>
      </c>
      <c r="I73">
        <f t="shared" si="11"/>
        <v>0.25869339230491289</v>
      </c>
    </row>
    <row r="74" spans="1:9" x14ac:dyDescent="0.2">
      <c r="B74">
        <f>I60-I59</f>
        <v>-2.0711073435713985</v>
      </c>
      <c r="C74">
        <f>SQRT(I63^2+I64^2)</f>
        <v>0.26849963854437414</v>
      </c>
      <c r="D74">
        <f t="shared" si="7"/>
        <v>-2.2970748174514313</v>
      </c>
      <c r="E74">
        <v>0.26849963854437414</v>
      </c>
      <c r="F74">
        <f t="shared" si="8"/>
        <v>4.9146027840442157</v>
      </c>
      <c r="G74">
        <f t="shared" si="9"/>
        <v>5.9199067713557199</v>
      </c>
      <c r="H74">
        <f t="shared" si="10"/>
        <v>4.0800170438163512</v>
      </c>
      <c r="I74">
        <f t="shared" si="11"/>
        <v>0.91994486376968432</v>
      </c>
    </row>
    <row r="75" spans="1:9" x14ac:dyDescent="0.2">
      <c r="B75">
        <f>J60-J59</f>
        <v>-1.2089660245196328</v>
      </c>
      <c r="C75">
        <f>SQRT(J63^2+J64^2)</f>
        <v>0.2255022877763147</v>
      </c>
      <c r="D75">
        <f t="shared" si="7"/>
        <v>-1.4349334983996656</v>
      </c>
      <c r="E75">
        <v>0.2255022877763147</v>
      </c>
      <c r="F75">
        <f t="shared" si="8"/>
        <v>2.7036970351962233</v>
      </c>
      <c r="G75">
        <f t="shared" si="9"/>
        <v>3.1611199636653251</v>
      </c>
      <c r="H75">
        <f t="shared" si="10"/>
        <v>2.3124644879509462</v>
      </c>
      <c r="I75">
        <f t="shared" si="11"/>
        <v>0.42432773785718947</v>
      </c>
    </row>
    <row r="76" spans="1:9" x14ac:dyDescent="0.2">
      <c r="B76">
        <f>K60-K59</f>
        <v>-5.0992171885567927E-2</v>
      </c>
      <c r="C76">
        <f>SQRT(K63^2+K64^2)</f>
        <v>0.18809744220283714</v>
      </c>
      <c r="D76">
        <f t="shared" si="7"/>
        <v>-0.27695964576560073</v>
      </c>
      <c r="E76">
        <v>0.18809744220283714</v>
      </c>
      <c r="F76">
        <f t="shared" si="8"/>
        <v>1.2116387686947565</v>
      </c>
      <c r="G76">
        <f t="shared" si="9"/>
        <v>1.3803719741379188</v>
      </c>
      <c r="H76">
        <f t="shared" si="10"/>
        <v>1.0635310867717349</v>
      </c>
      <c r="I76">
        <f t="shared" si="11"/>
        <v>0.15842044368309194</v>
      </c>
    </row>
    <row r="77" spans="1:9" x14ac:dyDescent="0.2">
      <c r="B77">
        <f>L60-L59</f>
        <v>-2.8210518926769357</v>
      </c>
      <c r="C77">
        <f>SQRT(L63^2+L64^2)</f>
        <v>0.15521539298478687</v>
      </c>
      <c r="D77">
        <f>B77-B$67</f>
        <v>-3.0470193665569685</v>
      </c>
      <c r="E77">
        <v>0.15521539298478687</v>
      </c>
      <c r="F77">
        <f>1/POWER(2,D77)</f>
        <v>8.2650260493996512</v>
      </c>
      <c r="G77">
        <f t="shared" si="9"/>
        <v>9.2038326994396851</v>
      </c>
      <c r="H77">
        <f>1/POWER(2,D77+E77)</f>
        <v>7.4219792805896416</v>
      </c>
      <c r="I77">
        <f t="shared" si="11"/>
        <v>0.89092670942502172</v>
      </c>
    </row>
    <row r="78" spans="1:9" x14ac:dyDescent="0.2">
      <c r="B78">
        <f>M60-M59</f>
        <v>-1.2397507945724335</v>
      </c>
      <c r="C78">
        <f>SQRT(M63^2+M64^2)</f>
        <v>0.33547996384066975</v>
      </c>
      <c r="D78">
        <f t="shared" si="7"/>
        <v>-1.4657182684524663</v>
      </c>
      <c r="E78">
        <v>0.33547996384066975</v>
      </c>
      <c r="F78">
        <f t="shared" si="8"/>
        <v>2.7620094744659935</v>
      </c>
      <c r="G78">
        <f t="shared" si="9"/>
        <v>3.4850956022880162</v>
      </c>
      <c r="H78">
        <f t="shared" ref="H78" si="12">1/POWER(2,D78+E78)</f>
        <v>2.1889489436190965</v>
      </c>
      <c r="I78">
        <f t="shared" si="11"/>
        <v>0.64807332933445982</v>
      </c>
    </row>
    <row r="82" spans="1:13" x14ac:dyDescent="0.2">
      <c r="B82" t="s">
        <v>0</v>
      </c>
      <c r="H82" t="s">
        <v>1</v>
      </c>
    </row>
    <row r="83" spans="1:13" x14ac:dyDescent="0.2">
      <c r="B83" t="s">
        <v>2</v>
      </c>
      <c r="E83" t="s">
        <v>3</v>
      </c>
      <c r="H83" t="s">
        <v>2</v>
      </c>
      <c r="K83" t="s">
        <v>3</v>
      </c>
    </row>
    <row r="84" spans="1:13" x14ac:dyDescent="0.2">
      <c r="B84" t="s">
        <v>4</v>
      </c>
      <c r="C84" t="s">
        <v>5</v>
      </c>
      <c r="D84" t="s">
        <v>6</v>
      </c>
      <c r="E84" t="s">
        <v>4</v>
      </c>
      <c r="F84" t="s">
        <v>5</v>
      </c>
      <c r="G84" t="s">
        <v>6</v>
      </c>
      <c r="H84" t="s">
        <v>4</v>
      </c>
      <c r="I84" t="s">
        <v>5</v>
      </c>
      <c r="J84" t="s">
        <v>6</v>
      </c>
      <c r="K84" t="s">
        <v>4</v>
      </c>
      <c r="L84" t="s">
        <v>5</v>
      </c>
      <c r="M84" t="s">
        <v>6</v>
      </c>
    </row>
    <row r="85" spans="1:13" x14ac:dyDescent="0.2">
      <c r="A85" t="str">
        <f>[2]SYBR!Q47</f>
        <v>GAPDH all 9 av</v>
      </c>
      <c r="B85">
        <f>[2]SYBR!R47</f>
        <v>17.738272142181213</v>
      </c>
      <c r="C85">
        <f>[2]SYBR!S47</f>
        <v>18.475093951187823</v>
      </c>
      <c r="D85">
        <f>[2]SYBR!T47</f>
        <v>18.567732633603022</v>
      </c>
      <c r="E85">
        <f>[2]SYBR!U47</f>
        <v>17.199024784209051</v>
      </c>
      <c r="F85">
        <f>[2]SYBR!V47</f>
        <v>19.081375854372023</v>
      </c>
      <c r="G85">
        <f>[2]SYBR!W47</f>
        <v>18.896776796986178</v>
      </c>
      <c r="H85">
        <f>[2]SYBR!X47</f>
        <v>18.134851773174336</v>
      </c>
      <c r="I85">
        <f>[2]SYBR!Y47</f>
        <v>18.370092500510477</v>
      </c>
      <c r="J85">
        <f>[2]SYBR!Z47</f>
        <v>17.589326035505209</v>
      </c>
      <c r="K85">
        <f>[2]SYBR!AA47</f>
        <v>17.611885140772543</v>
      </c>
      <c r="L85">
        <f>[2]SYBR!AB47</f>
        <v>18.456618393551967</v>
      </c>
      <c r="M85">
        <f>[2]SYBR!AC47</f>
        <v>17.794140574663764</v>
      </c>
    </row>
    <row r="86" spans="1:13" x14ac:dyDescent="0.2">
      <c r="A86" t="s">
        <v>8</v>
      </c>
      <c r="B86">
        <v>18.472866139974499</v>
      </c>
      <c r="C86">
        <v>17.586637725922532</v>
      </c>
      <c r="D86">
        <v>18.363900668110833</v>
      </c>
      <c r="E86">
        <v>17.733298452263032</v>
      </c>
      <c r="F86">
        <v>17.557863995056767</v>
      </c>
      <c r="G86">
        <v>18.588443994164333</v>
      </c>
      <c r="H86">
        <v>18.955886312456332</v>
      </c>
      <c r="I86">
        <v>17.171992033232936</v>
      </c>
      <c r="J86">
        <v>16.763562704610699</v>
      </c>
      <c r="K86">
        <v>17.76717358505547</v>
      </c>
      <c r="L86">
        <v>15.733567190929799</v>
      </c>
      <c r="M86">
        <v>16.776975076990368</v>
      </c>
    </row>
    <row r="88" spans="1:13" x14ac:dyDescent="0.2">
      <c r="A88" t="s">
        <v>26</v>
      </c>
    </row>
    <row r="89" spans="1:13" x14ac:dyDescent="0.2">
      <c r="A89" t="s">
        <v>36</v>
      </c>
      <c r="B89">
        <f>[2]SYBR!R49</f>
        <v>0.24655302833739146</v>
      </c>
      <c r="C89">
        <f>[2]SYBR!S49</f>
        <v>0.30471122972697146</v>
      </c>
      <c r="D89">
        <f>[2]SYBR!T49</f>
        <v>0.3585625628739264</v>
      </c>
      <c r="E89">
        <f>[2]SYBR!U49</f>
        <v>8.5299253356599311E-2</v>
      </c>
      <c r="F89">
        <f>[2]SYBR!V49</f>
        <v>0.13134358808031135</v>
      </c>
      <c r="G89">
        <f>[2]SYBR!W49</f>
        <v>0.21919380601740687</v>
      </c>
      <c r="H89">
        <f>[2]SYBR!X49</f>
        <v>0.14924769954056336</v>
      </c>
      <c r="I89">
        <f>[2]SYBR!Y49</f>
        <v>0.54861532180099415</v>
      </c>
      <c r="J89">
        <f>[2]SYBR!Z49</f>
        <v>0.16792129911279224</v>
      </c>
      <c r="K89">
        <f>[2]SYBR!AA49</f>
        <v>0.14278849579070962</v>
      </c>
      <c r="L89">
        <f>[2]SYBR!AB49</f>
        <v>0.12139797791692429</v>
      </c>
      <c r="M89">
        <f>[2]SYBR!AC49</f>
        <v>0.22383946015122688</v>
      </c>
    </row>
    <row r="90" spans="1:13" x14ac:dyDescent="0.2">
      <c r="A90" t="s">
        <v>8</v>
      </c>
      <c r="B90">
        <v>7.0584188950591417E-2</v>
      </c>
      <c r="C90">
        <v>0.12310840329609209</v>
      </c>
      <c r="D90">
        <v>8.502039361103772E-2</v>
      </c>
      <c r="E90">
        <v>0.27233433397478479</v>
      </c>
      <c r="F90">
        <v>0.10150183263412535</v>
      </c>
      <c r="G90">
        <v>7.3880393604160766E-2</v>
      </c>
      <c r="H90">
        <v>0.27294482309330359</v>
      </c>
      <c r="I90">
        <v>0.11579100361036496</v>
      </c>
      <c r="J90">
        <v>0.10278805016908804</v>
      </c>
      <c r="K90">
        <v>0.13655737943819271</v>
      </c>
      <c r="L90">
        <v>6.0802739863383894E-2</v>
      </c>
      <c r="M90">
        <v>0.20454642741769835</v>
      </c>
    </row>
    <row r="92" spans="1:13" x14ac:dyDescent="0.2">
      <c r="B92" t="s">
        <v>10</v>
      </c>
      <c r="C92" t="s">
        <v>11</v>
      </c>
      <c r="D92" t="s">
        <v>12</v>
      </c>
      <c r="E92" t="s">
        <v>13</v>
      </c>
      <c r="F92" t="s">
        <v>14</v>
      </c>
      <c r="G92" t="s">
        <v>15</v>
      </c>
      <c r="H92" t="s">
        <v>16</v>
      </c>
      <c r="I92" t="s">
        <v>17</v>
      </c>
    </row>
    <row r="93" spans="1:13" x14ac:dyDescent="0.2">
      <c r="B93">
        <f>B86-B85</f>
        <v>0.73459399779328649</v>
      </c>
      <c r="C93">
        <f>SQRT(B89^2+B90^2)</f>
        <v>0.25645764467481047</v>
      </c>
      <c r="D93">
        <f>B93-B$114</f>
        <v>0.21675257067203191</v>
      </c>
      <c r="E93">
        <f>C93</f>
        <v>0.25645764467481047</v>
      </c>
      <c r="F93">
        <f>1/POWER(2,D93)</f>
        <v>0.86050019799255706</v>
      </c>
      <c r="G93">
        <f>1/POWER(2,D93-E93)</f>
        <v>1.0279036737851115</v>
      </c>
      <c r="H93">
        <f>1/POWER(2,D93+E93)</f>
        <v>0.72035990300393349</v>
      </c>
      <c r="I93">
        <f>(G93-H93)/2</f>
        <v>0.153771885390589</v>
      </c>
    </row>
    <row r="94" spans="1:13" x14ac:dyDescent="0.2">
      <c r="B94">
        <f>C86-C85</f>
        <v>-0.88845622526529056</v>
      </c>
      <c r="C94">
        <f>SQRT(C89^2+C90^2)</f>
        <v>0.32864055209884924</v>
      </c>
      <c r="D94">
        <f t="shared" ref="D94:D104" si="13">B94-B$114</f>
        <v>-1.4062976523865451</v>
      </c>
      <c r="E94">
        <f t="shared" ref="E94:E104" si="14">C94</f>
        <v>0.32864055209884924</v>
      </c>
      <c r="F94">
        <f t="shared" ref="F94:F104" si="15">1/POWER(2,D94)</f>
        <v>2.6505608332090782</v>
      </c>
      <c r="G94">
        <f t="shared" ref="G94:G104" si="16">1/POWER(2,D94-E94)</f>
        <v>3.328652358338795</v>
      </c>
      <c r="H94">
        <f t="shared" ref="H94:H102" si="17">1/POWER(2,D94+E94)</f>
        <v>2.1106057269519578</v>
      </c>
      <c r="I94">
        <f t="shared" ref="I94:I104" si="18">(G94-H94)/2</f>
        <v>0.60902331569341861</v>
      </c>
    </row>
    <row r="95" spans="1:13" x14ac:dyDescent="0.2">
      <c r="B95">
        <f>D86-D85</f>
        <v>-0.20383196549218852</v>
      </c>
      <c r="C95">
        <f>SQRT(D89^2+D90^2)</f>
        <v>0.36850451669483536</v>
      </c>
      <c r="D95">
        <f t="shared" si="13"/>
        <v>-0.7216733926134431</v>
      </c>
      <c r="E95">
        <f t="shared" si="14"/>
        <v>0.36850451669483536</v>
      </c>
      <c r="F95">
        <f t="shared" si="15"/>
        <v>1.6490937215956205</v>
      </c>
      <c r="G95">
        <f>1/POWER(2,D95-E95)</f>
        <v>2.1290028916830579</v>
      </c>
      <c r="H95">
        <f t="shared" si="17"/>
        <v>1.2773632733097033</v>
      </c>
      <c r="I95">
        <f t="shared" si="18"/>
        <v>0.42581980918667728</v>
      </c>
    </row>
    <row r="96" spans="1:13" x14ac:dyDescent="0.2">
      <c r="B96">
        <f>E86-E85</f>
        <v>0.5342736680539808</v>
      </c>
      <c r="C96">
        <f>SQRT(E89^2+E90^2)</f>
        <v>0.28538036387369564</v>
      </c>
      <c r="D96">
        <f t="shared" si="13"/>
        <v>1.6432240932726216E-2</v>
      </c>
      <c r="E96">
        <f t="shared" si="14"/>
        <v>0.28538036387369564</v>
      </c>
      <c r="F96">
        <f>1/POWER(2,D96)</f>
        <v>0.98867465856576786</v>
      </c>
      <c r="G96">
        <f t="shared" si="16"/>
        <v>1.2049289868524773</v>
      </c>
      <c r="H96">
        <f t="shared" si="17"/>
        <v>0.81123252171359106</v>
      </c>
      <c r="I96">
        <f t="shared" si="18"/>
        <v>0.19684823256944312</v>
      </c>
    </row>
    <row r="97" spans="1:13" x14ac:dyDescent="0.2">
      <c r="A97" t="s">
        <v>31</v>
      </c>
      <c r="B97">
        <f>F86-F85</f>
        <v>-1.5235118593152563</v>
      </c>
      <c r="C97">
        <f>SQRT(F89^2+F90^2)</f>
        <v>0.16599325335053983</v>
      </c>
      <c r="D97">
        <f t="shared" si="13"/>
        <v>-2.0413532864365109</v>
      </c>
      <c r="E97">
        <f t="shared" si="14"/>
        <v>0.16599325335053983</v>
      </c>
      <c r="F97">
        <f t="shared" si="15"/>
        <v>4.1163147092421069</v>
      </c>
      <c r="G97">
        <f t="shared" si="16"/>
        <v>4.6182508549099017</v>
      </c>
      <c r="H97">
        <f t="shared" si="17"/>
        <v>3.6689316621917225</v>
      </c>
      <c r="I97">
        <f t="shared" si="18"/>
        <v>0.47465959635908961</v>
      </c>
    </row>
    <row r="98" spans="1:13" x14ac:dyDescent="0.2">
      <c r="B98">
        <f>G86-G85</f>
        <v>-0.30833280282184461</v>
      </c>
      <c r="C98">
        <f>SQRT(G89^2+G90^2)</f>
        <v>0.2313098293534071</v>
      </c>
      <c r="D98">
        <f t="shared" si="13"/>
        <v>-0.82617422994309919</v>
      </c>
      <c r="E98">
        <f t="shared" si="14"/>
        <v>0.2313098293534071</v>
      </c>
      <c r="F98">
        <f t="shared" si="15"/>
        <v>1.7729775026242289</v>
      </c>
      <c r="G98">
        <f t="shared" si="16"/>
        <v>2.081298742284091</v>
      </c>
      <c r="H98">
        <f t="shared" si="17"/>
        <v>1.510330622389132</v>
      </c>
      <c r="I98">
        <f t="shared" si="18"/>
        <v>0.2854840599474795</v>
      </c>
    </row>
    <row r="99" spans="1:13" x14ac:dyDescent="0.2">
      <c r="B99">
        <f>H86-H85</f>
        <v>0.82103453928199599</v>
      </c>
      <c r="C99">
        <f>SQRT(H89^2+H90^2)</f>
        <v>0.31108479916509113</v>
      </c>
      <c r="D99">
        <f t="shared" si="13"/>
        <v>0.30319311216074141</v>
      </c>
      <c r="E99">
        <f t="shared" si="14"/>
        <v>0.31108479916509113</v>
      </c>
      <c r="F99">
        <f t="shared" si="15"/>
        <v>0.81045662883101011</v>
      </c>
      <c r="G99">
        <f t="shared" si="16"/>
        <v>1.0054850889139351</v>
      </c>
      <c r="H99">
        <f t="shared" si="17"/>
        <v>0.65325677571768359</v>
      </c>
      <c r="I99">
        <f t="shared" si="18"/>
        <v>0.17611415659812574</v>
      </c>
    </row>
    <row r="100" spans="1:13" x14ac:dyDescent="0.2">
      <c r="B100">
        <f>I86-I85</f>
        <v>-1.1981004672775413</v>
      </c>
      <c r="C100">
        <f>SQRT(I89^2+I90^2)</f>
        <v>0.56070163887035673</v>
      </c>
      <c r="D100">
        <f t="shared" si="13"/>
        <v>-1.7159418943987959</v>
      </c>
      <c r="E100">
        <f t="shared" si="14"/>
        <v>0.56070163887035673</v>
      </c>
      <c r="F100">
        <f t="shared" si="15"/>
        <v>3.2851104901086732</v>
      </c>
      <c r="G100">
        <f t="shared" si="16"/>
        <v>4.8454932503834769</v>
      </c>
      <c r="H100">
        <f t="shared" si="17"/>
        <v>2.227214108980125</v>
      </c>
      <c r="I100">
        <f t="shared" si="18"/>
        <v>1.309139570701676</v>
      </c>
    </row>
    <row r="101" spans="1:13" x14ac:dyDescent="0.2">
      <c r="B101">
        <f>J86-J85</f>
        <v>-0.82576333089451026</v>
      </c>
      <c r="C101">
        <f>SQRT(J89^2+J90^2)</f>
        <v>0.19688307685855277</v>
      </c>
      <c r="D101">
        <f t="shared" si="13"/>
        <v>-1.3436047580157648</v>
      </c>
      <c r="E101">
        <f t="shared" si="14"/>
        <v>0.19688307685855277</v>
      </c>
      <c r="F101">
        <f t="shared" si="15"/>
        <v>2.5378464061906612</v>
      </c>
      <c r="G101">
        <f t="shared" si="16"/>
        <v>2.9089284974172194</v>
      </c>
      <c r="H101">
        <f t="shared" si="17"/>
        <v>2.2141019922398901</v>
      </c>
      <c r="I101">
        <f t="shared" si="18"/>
        <v>0.34741325258866462</v>
      </c>
    </row>
    <row r="102" spans="1:13" x14ac:dyDescent="0.2">
      <c r="B102">
        <f>K86-K85</f>
        <v>0.15528844428292743</v>
      </c>
      <c r="C102">
        <f>SQRT(K89^2+K90^2)</f>
        <v>0.19757649761345614</v>
      </c>
      <c r="D102">
        <f t="shared" si="13"/>
        <v>-0.36255298283832715</v>
      </c>
      <c r="E102">
        <f t="shared" si="14"/>
        <v>0.19757649761345614</v>
      </c>
      <c r="F102">
        <f t="shared" si="15"/>
        <v>1.2856990495465217</v>
      </c>
      <c r="G102">
        <f t="shared" si="16"/>
        <v>1.4744015374316732</v>
      </c>
      <c r="H102">
        <f t="shared" si="17"/>
        <v>1.1211478040672036</v>
      </c>
      <c r="I102">
        <f t="shared" si="18"/>
        <v>0.17662686668223482</v>
      </c>
    </row>
    <row r="103" spans="1:13" x14ac:dyDescent="0.2">
      <c r="B103">
        <f>L86-L85</f>
        <v>-2.7230512026221678</v>
      </c>
      <c r="C103">
        <f>SQRT(L89^2+L90^2)</f>
        <v>0.1357734960042363</v>
      </c>
      <c r="D103">
        <f t="shared" si="13"/>
        <v>-3.2408926297434224</v>
      </c>
      <c r="E103">
        <f t="shared" si="14"/>
        <v>0.1357734960042363</v>
      </c>
      <c r="F103">
        <f t="shared" si="15"/>
        <v>9.4537887662785387</v>
      </c>
      <c r="G103">
        <f t="shared" si="16"/>
        <v>10.386704810937294</v>
      </c>
      <c r="H103">
        <f>1/POWER(2,D103+E103)</f>
        <v>8.6046656436507689</v>
      </c>
      <c r="I103">
        <f t="shared" si="18"/>
        <v>0.89101958364326261</v>
      </c>
    </row>
    <row r="104" spans="1:13" x14ac:dyDescent="0.2">
      <c r="B104">
        <f>M86-M85</f>
        <v>-1.0171654976733961</v>
      </c>
      <c r="C104">
        <f>SQRT(M89^2+M90^2)</f>
        <v>0.3032216101964641</v>
      </c>
      <c r="D104">
        <f t="shared" si="13"/>
        <v>-1.5350069247946507</v>
      </c>
      <c r="E104">
        <f t="shared" si="14"/>
        <v>0.3032216101964641</v>
      </c>
      <c r="F104">
        <f t="shared" si="15"/>
        <v>2.8978982187035069</v>
      </c>
      <c r="G104">
        <f t="shared" si="16"/>
        <v>3.575707026540937</v>
      </c>
      <c r="H104">
        <f t="shared" ref="H104" si="19">1/POWER(2,D104+E104)</f>
        <v>2.3485744283946062</v>
      </c>
      <c r="I104">
        <f t="shared" si="18"/>
        <v>0.6135662990731654</v>
      </c>
    </row>
    <row r="106" spans="1:13" x14ac:dyDescent="0.2">
      <c r="A106" t="str">
        <f t="shared" ref="A106:M106" si="20">A85</f>
        <v>GAPDH all 9 av</v>
      </c>
      <c r="B106">
        <f t="shared" si="20"/>
        <v>17.738272142181213</v>
      </c>
      <c r="C106">
        <f t="shared" si="20"/>
        <v>18.475093951187823</v>
      </c>
      <c r="D106">
        <f t="shared" si="20"/>
        <v>18.567732633603022</v>
      </c>
      <c r="E106">
        <f t="shared" si="20"/>
        <v>17.199024784209051</v>
      </c>
      <c r="F106">
        <f t="shared" si="20"/>
        <v>19.081375854372023</v>
      </c>
      <c r="G106">
        <f t="shared" si="20"/>
        <v>18.896776796986178</v>
      </c>
      <c r="H106">
        <f t="shared" si="20"/>
        <v>18.134851773174336</v>
      </c>
      <c r="I106">
        <f t="shared" si="20"/>
        <v>18.370092500510477</v>
      </c>
      <c r="J106">
        <f t="shared" si="20"/>
        <v>17.589326035505209</v>
      </c>
      <c r="K106">
        <f t="shared" si="20"/>
        <v>17.611885140772543</v>
      </c>
      <c r="L106">
        <f t="shared" si="20"/>
        <v>18.456618393551967</v>
      </c>
      <c r="M106">
        <f t="shared" si="20"/>
        <v>17.794140574663764</v>
      </c>
    </row>
    <row r="107" spans="1:13" x14ac:dyDescent="0.2">
      <c r="A107" t="s">
        <v>23</v>
      </c>
      <c r="B107">
        <v>18.256113569302467</v>
      </c>
      <c r="C107">
        <v>17.274962760277536</v>
      </c>
      <c r="D107">
        <v>18.173865715277067</v>
      </c>
      <c r="E107">
        <v>17.551323850539166</v>
      </c>
      <c r="F107">
        <v>17.508465635522732</v>
      </c>
      <c r="G107">
        <v>18.669593811694032</v>
      </c>
      <c r="H107">
        <v>18.311192806226799</v>
      </c>
      <c r="I107">
        <v>16.603639906949901</v>
      </c>
      <c r="J107">
        <v>16.426754946893336</v>
      </c>
      <c r="K107">
        <v>17.649125470949866</v>
      </c>
      <c r="L107">
        <v>15.661480128152897</v>
      </c>
      <c r="M107">
        <v>16.67419192525</v>
      </c>
    </row>
    <row r="109" spans="1:13" x14ac:dyDescent="0.2">
      <c r="A109" t="s">
        <v>26</v>
      </c>
    </row>
    <row r="110" spans="1:13" x14ac:dyDescent="0.2">
      <c r="A110" t="str">
        <f t="shared" ref="A110:M110" si="21">A89</f>
        <v>GAPDH all 9 av</v>
      </c>
      <c r="B110">
        <f t="shared" si="21"/>
        <v>0.24655302833739146</v>
      </c>
      <c r="C110">
        <f t="shared" si="21"/>
        <v>0.30471122972697146</v>
      </c>
      <c r="D110">
        <f t="shared" si="21"/>
        <v>0.3585625628739264</v>
      </c>
      <c r="E110">
        <f t="shared" si="21"/>
        <v>8.5299253356599311E-2</v>
      </c>
      <c r="F110">
        <f t="shared" si="21"/>
        <v>0.13134358808031135</v>
      </c>
      <c r="G110">
        <f t="shared" si="21"/>
        <v>0.21919380601740687</v>
      </c>
      <c r="H110">
        <f t="shared" si="21"/>
        <v>0.14924769954056336</v>
      </c>
      <c r="I110">
        <f t="shared" si="21"/>
        <v>0.54861532180099415</v>
      </c>
      <c r="J110">
        <f t="shared" si="21"/>
        <v>0.16792129911279224</v>
      </c>
      <c r="K110">
        <f t="shared" si="21"/>
        <v>0.14278849579070962</v>
      </c>
      <c r="L110">
        <f t="shared" si="21"/>
        <v>0.12139797791692429</v>
      </c>
      <c r="M110">
        <f t="shared" si="21"/>
        <v>0.22383946015122688</v>
      </c>
    </row>
    <row r="111" spans="1:13" x14ac:dyDescent="0.2">
      <c r="A111" t="s">
        <v>23</v>
      </c>
      <c r="B111">
        <v>0.26314088472245883</v>
      </c>
      <c r="C111">
        <v>6.2688583981745372E-2</v>
      </c>
      <c r="D111">
        <v>6.315021358230348E-2</v>
      </c>
      <c r="E111">
        <v>0.25464965391445793</v>
      </c>
      <c r="F111">
        <v>9.216034496455229E-2</v>
      </c>
      <c r="G111">
        <v>0.31604936564388009</v>
      </c>
      <c r="H111">
        <v>0.28868187291479142</v>
      </c>
      <c r="I111">
        <v>2.0658475691676056E-2</v>
      </c>
      <c r="J111">
        <v>0.15676800935101873</v>
      </c>
      <c r="K111">
        <v>0.13072398815757522</v>
      </c>
      <c r="L111">
        <v>0.12387416662091952</v>
      </c>
      <c r="M111">
        <v>0.28659403134517542</v>
      </c>
    </row>
    <row r="113" spans="1:9" x14ac:dyDescent="0.2">
      <c r="B113" t="s">
        <v>10</v>
      </c>
      <c r="C113" t="s">
        <v>11</v>
      </c>
      <c r="D113" t="s">
        <v>12</v>
      </c>
      <c r="E113" t="s">
        <v>13</v>
      </c>
      <c r="F113" t="s">
        <v>14</v>
      </c>
      <c r="G113" t="s">
        <v>15</v>
      </c>
      <c r="H113" t="s">
        <v>16</v>
      </c>
      <c r="I113" t="s">
        <v>17</v>
      </c>
    </row>
    <row r="114" spans="1:9" x14ac:dyDescent="0.2">
      <c r="B114">
        <f>B107-B106</f>
        <v>0.51784142712125458</v>
      </c>
      <c r="C114">
        <f>SQRT(B110^2+B111^2)</f>
        <v>0.36059883665211251</v>
      </c>
      <c r="D114">
        <f>B114-B$114</f>
        <v>0</v>
      </c>
      <c r="E114">
        <f>C114</f>
        <v>0.36059883665211251</v>
      </c>
      <c r="F114">
        <f>1/POWER(2,D114)</f>
        <v>1</v>
      </c>
      <c r="G114">
        <f>1/POWER(2,D114-E114)</f>
        <v>1.2839587350484536</v>
      </c>
      <c r="H114">
        <f>1/POWER(2,D114+E114)</f>
        <v>0.77884122963053193</v>
      </c>
      <c r="I114">
        <f>(G114-H114)/2</f>
        <v>0.25255875270896083</v>
      </c>
    </row>
    <row r="115" spans="1:9" x14ac:dyDescent="0.2">
      <c r="B115">
        <f>C107-C106</f>
        <v>-1.2001311909102874</v>
      </c>
      <c r="C115">
        <f>SQRT(C110^2+C111^2)</f>
        <v>0.31109289944220764</v>
      </c>
      <c r="D115">
        <f t="shared" ref="D115:D125" si="22">B115-B$114</f>
        <v>-1.717972618031542</v>
      </c>
      <c r="E115">
        <f t="shared" ref="E115:E125" si="23">C115</f>
        <v>0.31109289944220764</v>
      </c>
      <c r="F115">
        <f t="shared" ref="F115:F116" si="24">1/POWER(2,D115)</f>
        <v>3.289737835907494</v>
      </c>
      <c r="G115">
        <f t="shared" ref="G115" si="25">1/POWER(2,D115-E115)</f>
        <v>4.0814039826136463</v>
      </c>
      <c r="H115">
        <f t="shared" ref="H115:H123" si="26">1/POWER(2,D115+E115)</f>
        <v>2.6516304377374809</v>
      </c>
      <c r="I115">
        <f t="shared" ref="I115:I125" si="27">(G115-H115)/2</f>
        <v>0.71488677243808274</v>
      </c>
    </row>
    <row r="116" spans="1:9" x14ac:dyDescent="0.2">
      <c r="B116">
        <f>D107-D106</f>
        <v>-0.39386691832595488</v>
      </c>
      <c r="C116">
        <f>SQRT(D110^2+D111^2)</f>
        <v>0.36408111866754223</v>
      </c>
      <c r="D116">
        <f t="shared" si="22"/>
        <v>-0.91170834544720947</v>
      </c>
      <c r="E116">
        <f t="shared" si="23"/>
        <v>0.36408111866754223</v>
      </c>
      <c r="F116">
        <f t="shared" si="24"/>
        <v>1.8812718595458859</v>
      </c>
      <c r="G116">
        <f>1/POWER(2,D116-E116)</f>
        <v>2.4213127942385091</v>
      </c>
      <c r="H116">
        <f t="shared" si="26"/>
        <v>1.4616797209929626</v>
      </c>
      <c r="I116">
        <f t="shared" si="27"/>
        <v>0.47981653662277324</v>
      </c>
    </row>
    <row r="117" spans="1:9" x14ac:dyDescent="0.2">
      <c r="B117">
        <f>E107-E106</f>
        <v>0.3522990663301151</v>
      </c>
      <c r="C117">
        <f>SQRT(E110^2+E111^2)</f>
        <v>0.26855615588168241</v>
      </c>
      <c r="D117">
        <f t="shared" si="22"/>
        <v>-0.16554236079113949</v>
      </c>
      <c r="E117">
        <f t="shared" si="23"/>
        <v>0.26855615588168241</v>
      </c>
      <c r="F117">
        <f>1/POWER(2,D117)</f>
        <v>1.1215876437905363</v>
      </c>
      <c r="G117">
        <f t="shared" ref="G117:G125" si="28">1/POWER(2,D117-E117)</f>
        <v>1.3510663410503239</v>
      </c>
      <c r="H117">
        <f t="shared" si="26"/>
        <v>0.93108591671794971</v>
      </c>
      <c r="I117">
        <f t="shared" si="27"/>
        <v>0.20999021216618707</v>
      </c>
    </row>
    <row r="118" spans="1:9" x14ac:dyDescent="0.2">
      <c r="B118">
        <f>F107-F106</f>
        <v>-1.5729102188492909</v>
      </c>
      <c r="C118">
        <f>SQRT(F110^2+F111^2)</f>
        <v>0.16045144846275394</v>
      </c>
      <c r="D118">
        <f t="shared" si="22"/>
        <v>-2.0907516459705455</v>
      </c>
      <c r="E118">
        <f t="shared" si="23"/>
        <v>0.16045144846275394</v>
      </c>
      <c r="F118">
        <f t="shared" ref="F118:F125" si="29">1/POWER(2,D118)</f>
        <v>4.2596994606762824</v>
      </c>
      <c r="G118">
        <f t="shared" si="28"/>
        <v>4.7607969360727482</v>
      </c>
      <c r="H118">
        <f t="shared" si="26"/>
        <v>3.8113449783585858</v>
      </c>
      <c r="I118">
        <f t="shared" si="27"/>
        <v>0.47472597885708123</v>
      </c>
    </row>
    <row r="119" spans="1:9" x14ac:dyDescent="0.2">
      <c r="B119">
        <f>G107-G106</f>
        <v>-0.22718298529214564</v>
      </c>
      <c r="C119">
        <f>SQRT(G110^2+G111^2)</f>
        <v>0.38462075622656611</v>
      </c>
      <c r="D119">
        <f t="shared" si="22"/>
        <v>-0.74502441241340023</v>
      </c>
      <c r="E119">
        <f t="shared" si="23"/>
        <v>0.38462075622656611</v>
      </c>
      <c r="F119">
        <f t="shared" si="29"/>
        <v>1.6760026293993338</v>
      </c>
      <c r="G119">
        <f t="shared" si="28"/>
        <v>2.1880491848591075</v>
      </c>
      <c r="H119">
        <f t="shared" si="26"/>
        <v>1.2837850415754506</v>
      </c>
      <c r="I119">
        <f t="shared" si="27"/>
        <v>0.45213207164182845</v>
      </c>
    </row>
    <row r="120" spans="1:9" x14ac:dyDescent="0.2">
      <c r="B120">
        <f>H107-H106</f>
        <v>0.17634103305246285</v>
      </c>
      <c r="C120">
        <f>SQRT(H110^2+H111^2)</f>
        <v>0.32498015257511043</v>
      </c>
      <c r="D120">
        <f t="shared" si="22"/>
        <v>-0.34150039406879173</v>
      </c>
      <c r="E120">
        <f t="shared" si="23"/>
        <v>0.32498015257511043</v>
      </c>
      <c r="F120">
        <f t="shared" si="29"/>
        <v>1.2670736578808439</v>
      </c>
      <c r="G120">
        <f t="shared" si="28"/>
        <v>1.5871962768391734</v>
      </c>
      <c r="H120">
        <f t="shared" si="26"/>
        <v>1.0115167720105613</v>
      </c>
      <c r="I120">
        <f t="shared" si="27"/>
        <v>0.28783975241430604</v>
      </c>
    </row>
    <row r="121" spans="1:9" x14ac:dyDescent="0.2">
      <c r="B121">
        <f>I107-I106</f>
        <v>-1.7664525935605759</v>
      </c>
      <c r="C121">
        <f>SQRT(I110^2+I111^2)</f>
        <v>0.54900413835663564</v>
      </c>
      <c r="D121">
        <f t="shared" si="22"/>
        <v>-2.2842940206818305</v>
      </c>
      <c r="E121">
        <f t="shared" si="23"/>
        <v>0.54900413835663564</v>
      </c>
      <c r="F121">
        <f t="shared" si="29"/>
        <v>4.8712567337029036</v>
      </c>
      <c r="G121">
        <f t="shared" si="28"/>
        <v>7.1270159794892924</v>
      </c>
      <c r="H121">
        <f t="shared" si="26"/>
        <v>3.3294638645311792</v>
      </c>
      <c r="I121">
        <f t="shared" si="27"/>
        <v>1.8987760574790566</v>
      </c>
    </row>
    <row r="122" spans="1:9" x14ac:dyDescent="0.2">
      <c r="A122" t="s">
        <v>30</v>
      </c>
      <c r="B122">
        <f>J107-J106</f>
        <v>-1.1625710886118732</v>
      </c>
      <c r="C122">
        <f>SQRT(J110^2+J111^2)</f>
        <v>0.22972542621923447</v>
      </c>
      <c r="D122">
        <f t="shared" si="22"/>
        <v>-1.6804125157331278</v>
      </c>
      <c r="E122">
        <f t="shared" si="23"/>
        <v>0.22972542621923447</v>
      </c>
      <c r="F122">
        <f t="shared" si="29"/>
        <v>3.2051958541927781</v>
      </c>
      <c r="G122">
        <f t="shared" si="28"/>
        <v>3.758450340430711</v>
      </c>
      <c r="H122">
        <f t="shared" si="26"/>
        <v>2.7333819881087673</v>
      </c>
      <c r="I122">
        <f t="shared" si="27"/>
        <v>0.51253417616097185</v>
      </c>
    </row>
    <row r="123" spans="1:9" x14ac:dyDescent="0.2">
      <c r="B123">
        <f>K107-K106</f>
        <v>3.7240330177322534E-2</v>
      </c>
      <c r="C123">
        <f>SQRT(K110^2+K111^2)</f>
        <v>0.19359058760692721</v>
      </c>
      <c r="D123">
        <f t="shared" si="22"/>
        <v>-0.48060109694393205</v>
      </c>
      <c r="E123">
        <f t="shared" si="23"/>
        <v>0.19359058760692721</v>
      </c>
      <c r="F123">
        <f t="shared" si="29"/>
        <v>1.3953249054966228</v>
      </c>
      <c r="G123">
        <f t="shared" si="28"/>
        <v>1.5957024795109189</v>
      </c>
      <c r="H123">
        <f t="shared" si="26"/>
        <v>1.2201093981478877</v>
      </c>
      <c r="I123">
        <f t="shared" si="27"/>
        <v>0.18779654068151563</v>
      </c>
    </row>
    <row r="124" spans="1:9" x14ac:dyDescent="0.2">
      <c r="B124">
        <f>L107-L106</f>
        <v>-2.7951382653990695</v>
      </c>
      <c r="C124">
        <f>SQRT(L110^2+L111^2)</f>
        <v>0.17344243482592536</v>
      </c>
      <c r="D124">
        <f t="shared" si="22"/>
        <v>-3.3129796925203241</v>
      </c>
      <c r="E124">
        <f t="shared" si="23"/>
        <v>0.17344243482592536</v>
      </c>
      <c r="F124">
        <f t="shared" si="29"/>
        <v>9.9381663629428836</v>
      </c>
      <c r="G124">
        <f t="shared" si="28"/>
        <v>11.20772942844031</v>
      </c>
      <c r="H124">
        <f>1/POWER(2,D124+E124)</f>
        <v>8.8124139048986674</v>
      </c>
      <c r="I124">
        <f t="shared" si="27"/>
        <v>1.1976577617708211</v>
      </c>
    </row>
    <row r="125" spans="1:9" x14ac:dyDescent="0.2">
      <c r="B125">
        <f>M107-M106</f>
        <v>-1.1199486494137645</v>
      </c>
      <c r="C125">
        <f>SQRT(M110^2+M111^2)</f>
        <v>0.36364851535991738</v>
      </c>
      <c r="D125">
        <f t="shared" si="22"/>
        <v>-1.6377900765350191</v>
      </c>
      <c r="E125">
        <f t="shared" si="23"/>
        <v>0.36364851535991738</v>
      </c>
      <c r="F125">
        <f t="shared" si="29"/>
        <v>3.1118878691389797</v>
      </c>
      <c r="G125">
        <f t="shared" si="28"/>
        <v>4.0039906129648069</v>
      </c>
      <c r="H125">
        <f t="shared" ref="H125" si="30">1/POWER(2,D125+E125)</f>
        <v>2.4185486546193005</v>
      </c>
      <c r="I125">
        <f t="shared" si="27"/>
        <v>0.79272097917275319</v>
      </c>
    </row>
    <row r="127" spans="1:9" x14ac:dyDescent="0.2">
      <c r="D127" t="s">
        <v>27</v>
      </c>
    </row>
    <row r="130" spans="2:10" x14ac:dyDescent="0.2">
      <c r="H130" t="s">
        <v>47</v>
      </c>
    </row>
    <row r="131" spans="2:10" x14ac:dyDescent="0.2">
      <c r="E131" t="s">
        <v>29</v>
      </c>
      <c r="F131" t="s">
        <v>43</v>
      </c>
      <c r="G131" t="s">
        <v>28</v>
      </c>
      <c r="H131" t="s">
        <v>44</v>
      </c>
      <c r="I131" t="s">
        <v>45</v>
      </c>
      <c r="J131" t="s">
        <v>46</v>
      </c>
    </row>
    <row r="132" spans="2:10" x14ac:dyDescent="0.2">
      <c r="B132" t="s">
        <v>18</v>
      </c>
      <c r="C132" t="s">
        <v>19</v>
      </c>
      <c r="D132" t="s">
        <v>4</v>
      </c>
      <c r="E132">
        <v>1</v>
      </c>
      <c r="F132">
        <f t="shared" ref="F132:F143" si="31">F211</f>
        <v>1.5437650457959728</v>
      </c>
      <c r="G132">
        <v>0.86050019799255706</v>
      </c>
      <c r="H132">
        <f t="shared" ref="H132:H143" si="32">I114</f>
        <v>0.25255875270896083</v>
      </c>
      <c r="I132">
        <f t="shared" ref="I132:I143" si="33">I211</f>
        <v>0.28591371387721487</v>
      </c>
      <c r="J132">
        <f t="shared" ref="J132:J143" si="34">I93</f>
        <v>0.153771885390589</v>
      </c>
    </row>
    <row r="133" spans="2:10" x14ac:dyDescent="0.2">
      <c r="D133" t="s">
        <v>5</v>
      </c>
      <c r="E133">
        <v>2.7138962957619626</v>
      </c>
      <c r="F133">
        <f t="shared" si="31"/>
        <v>2.4448003258062845</v>
      </c>
      <c r="G133">
        <v>2.1866019682244771</v>
      </c>
      <c r="H133">
        <f t="shared" si="32"/>
        <v>0.71488677243808274</v>
      </c>
      <c r="I133">
        <f t="shared" si="33"/>
        <v>0.71251606936055423</v>
      </c>
      <c r="J133">
        <f t="shared" si="34"/>
        <v>0.60902331569341861</v>
      </c>
    </row>
    <row r="134" spans="2:10" x14ac:dyDescent="0.2">
      <c r="D134" t="s">
        <v>6</v>
      </c>
      <c r="E134">
        <v>1.7215745044723252</v>
      </c>
      <c r="F134">
        <f t="shared" si="31"/>
        <v>1.9360056166845363</v>
      </c>
      <c r="G134">
        <v>1.5091054980590151</v>
      </c>
      <c r="H134">
        <f t="shared" si="32"/>
        <v>0.47981653662277324</v>
      </c>
      <c r="I134">
        <f t="shared" si="33"/>
        <v>0.49748648493619552</v>
      </c>
      <c r="J134">
        <f t="shared" si="34"/>
        <v>0.42581980918667728</v>
      </c>
    </row>
    <row r="135" spans="2:10" x14ac:dyDescent="0.2">
      <c r="C135" t="s">
        <v>20</v>
      </c>
      <c r="D135" t="s">
        <v>4</v>
      </c>
      <c r="E135">
        <v>0.97693021484223452</v>
      </c>
      <c r="F135">
        <f t="shared" si="31"/>
        <v>1.2430364234762445</v>
      </c>
      <c r="G135">
        <v>0.86115976040665987</v>
      </c>
      <c r="H135">
        <f t="shared" si="32"/>
        <v>0.20999021216618707</v>
      </c>
      <c r="I135">
        <f t="shared" si="33"/>
        <v>0.14975805088696981</v>
      </c>
      <c r="J135">
        <f t="shared" si="34"/>
        <v>0.19684823256944312</v>
      </c>
    </row>
    <row r="136" spans="2:10" x14ac:dyDescent="0.2">
      <c r="D136" t="s">
        <v>5</v>
      </c>
      <c r="E136">
        <v>3.7483612469325442</v>
      </c>
      <c r="F136">
        <f t="shared" si="31"/>
        <v>3.3289411319351556</v>
      </c>
      <c r="G136">
        <v>3.6221885320172094</v>
      </c>
      <c r="H136">
        <f t="shared" si="32"/>
        <v>0.47472597885708123</v>
      </c>
      <c r="I136">
        <f t="shared" si="33"/>
        <v>0.75269847251014266</v>
      </c>
      <c r="J136">
        <f t="shared" si="34"/>
        <v>0.47465959635908961</v>
      </c>
    </row>
    <row r="137" spans="2:10" x14ac:dyDescent="0.2">
      <c r="D137" t="s">
        <v>6</v>
      </c>
      <c r="E137">
        <v>1.4633512003475848</v>
      </c>
      <c r="F137">
        <f t="shared" si="31"/>
        <v>2.1078731480130339</v>
      </c>
      <c r="G137">
        <v>1.5480218891925448</v>
      </c>
      <c r="H137">
        <f t="shared" si="32"/>
        <v>0.45213207164182845</v>
      </c>
      <c r="I137">
        <f t="shared" si="33"/>
        <v>0.38581255088862654</v>
      </c>
      <c r="J137">
        <f t="shared" si="34"/>
        <v>0.2854840599474795</v>
      </c>
    </row>
    <row r="138" spans="2:10" x14ac:dyDescent="0.2">
      <c r="B138" t="s">
        <v>21</v>
      </c>
      <c r="C138" t="s">
        <v>19</v>
      </c>
      <c r="D138" t="s">
        <v>4</v>
      </c>
      <c r="E138">
        <v>1.1726558698232337</v>
      </c>
      <c r="F138">
        <f t="shared" si="31"/>
        <v>1.3185446705885426</v>
      </c>
      <c r="G138">
        <v>0.75006430535801449</v>
      </c>
      <c r="H138">
        <f t="shared" si="32"/>
        <v>0.28783975241430604</v>
      </c>
      <c r="I138">
        <f t="shared" si="33"/>
        <v>0.1547413852667715</v>
      </c>
      <c r="J138">
        <f t="shared" si="34"/>
        <v>0.17611415659812574</v>
      </c>
    </row>
    <row r="139" spans="2:10" x14ac:dyDescent="0.2">
      <c r="D139" t="s">
        <v>5</v>
      </c>
      <c r="E139">
        <v>5.6151858132354455</v>
      </c>
      <c r="F139">
        <f t="shared" si="31"/>
        <v>9.0524651740077147</v>
      </c>
      <c r="G139">
        <v>3.7868063268648502</v>
      </c>
      <c r="H139">
        <f t="shared" si="32"/>
        <v>1.8987760574790566</v>
      </c>
      <c r="I139">
        <f t="shared" si="33"/>
        <v>3.904854304272626</v>
      </c>
      <c r="J139">
        <f t="shared" si="34"/>
        <v>1.309139570701676</v>
      </c>
    </row>
    <row r="140" spans="2:10" x14ac:dyDescent="0.2">
      <c r="D140" t="s">
        <v>6</v>
      </c>
      <c r="E140">
        <v>2.8981774526242492</v>
      </c>
      <c r="F140">
        <f t="shared" si="31"/>
        <v>3.6739338418893266</v>
      </c>
      <c r="G140">
        <v>2.2947518863859351</v>
      </c>
      <c r="H140">
        <f t="shared" si="32"/>
        <v>0.51253417616097185</v>
      </c>
      <c r="I140">
        <f t="shared" si="33"/>
        <v>0.50035784696049035</v>
      </c>
      <c r="J140">
        <f t="shared" si="34"/>
        <v>0.34741325258866462</v>
      </c>
    </row>
    <row r="141" spans="2:10" x14ac:dyDescent="0.2">
      <c r="C141" t="s">
        <v>20</v>
      </c>
      <c r="D141" t="s">
        <v>4</v>
      </c>
      <c r="E141">
        <v>1.2880313798353578</v>
      </c>
      <c r="F141">
        <f t="shared" si="31"/>
        <v>1.8622672139717316</v>
      </c>
      <c r="G141">
        <v>1.1868352054183431</v>
      </c>
      <c r="H141">
        <f t="shared" si="32"/>
        <v>0.18779654068151563</v>
      </c>
      <c r="I141">
        <f t="shared" si="33"/>
        <v>0.22284108692355853</v>
      </c>
      <c r="J141">
        <f t="shared" si="34"/>
        <v>0.17662686668223482</v>
      </c>
    </row>
    <row r="142" spans="2:10" x14ac:dyDescent="0.2">
      <c r="D142" t="s">
        <v>5</v>
      </c>
      <c r="E142">
        <v>9.0945900314074244</v>
      </c>
      <c r="F142">
        <f t="shared" si="31"/>
        <v>13.83319213308032</v>
      </c>
      <c r="G142">
        <v>8.6513276124478597</v>
      </c>
      <c r="H142">
        <f t="shared" si="32"/>
        <v>1.1976577617708211</v>
      </c>
      <c r="I142">
        <f t="shared" si="33"/>
        <v>1.3253840967984161</v>
      </c>
      <c r="J142">
        <f t="shared" si="34"/>
        <v>0.89101958364326261</v>
      </c>
    </row>
    <row r="143" spans="2:10" x14ac:dyDescent="0.2">
      <c r="D143" t="s">
        <v>6</v>
      </c>
      <c r="E143">
        <v>3.0177498399349054</v>
      </c>
      <c r="F143">
        <f t="shared" si="31"/>
        <v>5.9875978200880358</v>
      </c>
      <c r="G143">
        <v>2.8102336116821016</v>
      </c>
      <c r="H143">
        <f t="shared" si="32"/>
        <v>0.79272097917275319</v>
      </c>
      <c r="I143">
        <f t="shared" si="33"/>
        <v>1.1081703215254479</v>
      </c>
      <c r="J143">
        <f t="shared" si="34"/>
        <v>0.6135662990731654</v>
      </c>
    </row>
    <row r="168" spans="4:4" x14ac:dyDescent="0.2">
      <c r="D168" t="s">
        <v>34</v>
      </c>
    </row>
    <row r="169" spans="4:4" x14ac:dyDescent="0.2">
      <c r="D169" t="s">
        <v>35</v>
      </c>
    </row>
    <row r="177" spans="1:14" x14ac:dyDescent="0.2">
      <c r="C177" t="str">
        <f>[3]SYBR!R35</f>
        <v>dT primer, 500 ng RNA</v>
      </c>
    </row>
    <row r="178" spans="1:14" x14ac:dyDescent="0.2">
      <c r="A178" t="s">
        <v>37</v>
      </c>
      <c r="C178" t="str">
        <f>[3]SYBR!R36</f>
        <v>293T</v>
      </c>
      <c r="I178" t="str">
        <f>[3]SYBR!X36</f>
        <v>GCN2 KO</v>
      </c>
    </row>
    <row r="179" spans="1:14" x14ac:dyDescent="0.2">
      <c r="A179" t="s">
        <v>38</v>
      </c>
      <c r="C179" t="str">
        <f>[3]SYBR!R37</f>
        <v>8xCTA</v>
      </c>
      <c r="F179" t="str">
        <f>[3]SYBR!U37</f>
        <v>8xTTG</v>
      </c>
      <c r="I179" t="str">
        <f>[3]SYBR!X37</f>
        <v>8xCTA</v>
      </c>
      <c r="L179" t="str">
        <f>[3]SYBR!AA37</f>
        <v>8xTTG</v>
      </c>
    </row>
    <row r="180" spans="1:14" x14ac:dyDescent="0.2">
      <c r="C180" t="str">
        <f>[3]SYBR!R38</f>
        <v>Rich</v>
      </c>
      <c r="D180" t="str">
        <f>[3]SYBR!S38</f>
        <v>Leu</v>
      </c>
      <c r="E180" t="str">
        <f>[3]SYBR!T38</f>
        <v>Arg</v>
      </c>
      <c r="F180" t="str">
        <f>[3]SYBR!U38</f>
        <v>Rich</v>
      </c>
      <c r="G180" t="str">
        <f>[3]SYBR!V38</f>
        <v>Leu</v>
      </c>
      <c r="H180" t="str">
        <f>[3]SYBR!W38</f>
        <v>Arg</v>
      </c>
      <c r="I180" t="str">
        <f>[3]SYBR!X38</f>
        <v>Rich</v>
      </c>
      <c r="J180" t="str">
        <f>[3]SYBR!Y38</f>
        <v>Leu</v>
      </c>
      <c r="K180" t="str">
        <f>[3]SYBR!Z38</f>
        <v>Arg</v>
      </c>
      <c r="L180" t="str">
        <f>[3]SYBR!AA38</f>
        <v>Rich</v>
      </c>
      <c r="M180" t="str">
        <f>[3]SYBR!AB38</f>
        <v>Leu</v>
      </c>
      <c r="N180" t="str">
        <f>[3]SYBR!AC38</f>
        <v>Arg</v>
      </c>
    </row>
    <row r="181" spans="1:14" x14ac:dyDescent="0.2">
      <c r="B181" t="str">
        <f>[3]SYBR!Q39</f>
        <v>GAPDH</v>
      </c>
      <c r="C181">
        <f>[3]SYBR!R39</f>
        <v>17.472025564890167</v>
      </c>
      <c r="D181">
        <f>[3]SYBR!S39</f>
        <v>18.764061423750999</v>
      </c>
      <c r="E181">
        <f>[3]SYBR!T39</f>
        <v>18.557445511842264</v>
      </c>
      <c r="F181">
        <f>[3]SYBR!U39</f>
        <v>17.232112026167499</v>
      </c>
      <c r="G181">
        <f>[3]SYBR!V39</f>
        <v>19.184112571222332</v>
      </c>
      <c r="H181">
        <f>[3]SYBR!W39</f>
        <v>19.022026936608601</v>
      </c>
      <c r="I181">
        <f>[3]SYBR!X39</f>
        <v>18.092046586001803</v>
      </c>
      <c r="J181">
        <f>[3]SYBR!Y39</f>
        <v>17.693766436731934</v>
      </c>
      <c r="K181">
        <f>[3]SYBR!Z39</f>
        <v>17.613612624816067</v>
      </c>
      <c r="L181">
        <f>[3]SYBR!AA39</f>
        <v>17.576505273909365</v>
      </c>
      <c r="M181">
        <f>[3]SYBR!AB39</f>
        <v>18.446313991075531</v>
      </c>
      <c r="N181">
        <f>[3]SYBR!AC39</f>
        <v>17.616527716741235</v>
      </c>
    </row>
    <row r="182" spans="1:14" x14ac:dyDescent="0.2">
      <c r="B182" t="str">
        <f>[3]SYBR!Q40</f>
        <v>YFP-DHFR (span-pause)</v>
      </c>
      <c r="C182">
        <f>[3]SYBR!R40</f>
        <v>17.62966037178607</v>
      </c>
      <c r="D182">
        <f>[3]SYBR!S40</f>
        <v>17.703218737562029</v>
      </c>
      <c r="E182">
        <f>[3]SYBR!T40</f>
        <v>18.1324909225998</v>
      </c>
      <c r="F182">
        <f>[3]SYBR!U40</f>
        <v>17.4029976404438</v>
      </c>
      <c r="G182">
        <f>[3]SYBR!V40</f>
        <v>17.864153923005532</v>
      </c>
      <c r="H182">
        <f>[3]SYBR!W40</f>
        <v>18.338830176031333</v>
      </c>
      <c r="I182">
        <f>[3]SYBR!X40</f>
        <v>18.2537467516226</v>
      </c>
      <c r="J182">
        <f>[3]SYBR!Y40</f>
        <v>15.709623206152097</v>
      </c>
      <c r="K182">
        <f>[3]SYBR!Z40</f>
        <v>16.2298418151749</v>
      </c>
      <c r="L182">
        <f>[3]SYBR!AA40</f>
        <v>17.232666469963501</v>
      </c>
      <c r="M182">
        <f>[3]SYBR!AB40</f>
        <v>15.184397616067534</v>
      </c>
      <c r="N182">
        <f>[3]SYBR!AC40</f>
        <v>15.730004681265534</v>
      </c>
    </row>
    <row r="184" spans="1:14" x14ac:dyDescent="0.2">
      <c r="C184" t="str">
        <f>[3]SYBR!R42</f>
        <v>stdevs:</v>
      </c>
    </row>
    <row r="185" spans="1:14" x14ac:dyDescent="0.2">
      <c r="C185">
        <f>[3]SYBR!R43</f>
        <v>4.1779872840345199E-2</v>
      </c>
      <c r="D185">
        <f>[3]SYBR!S43</f>
        <v>0.34903773579296082</v>
      </c>
      <c r="E185">
        <f>[3]SYBR!T43</f>
        <v>0.19359098530910329</v>
      </c>
      <c r="F185">
        <f>[3]SYBR!U43</f>
        <v>5.9821401901673406E-2</v>
      </c>
      <c r="G185">
        <f>[3]SYBR!V43</f>
        <v>8.8543807417312853E-2</v>
      </c>
      <c r="H185">
        <f>[3]SYBR!W43</f>
        <v>3.5454519512780017E-2</v>
      </c>
      <c r="I185">
        <f>[3]SYBR!X43</f>
        <v>0.18341791983736835</v>
      </c>
      <c r="J185">
        <f>[3]SYBR!Y43</f>
        <v>0.21372500722410714</v>
      </c>
      <c r="K185">
        <f>[3]SYBR!Z43</f>
        <v>0.21607198961562427</v>
      </c>
      <c r="L185">
        <f>[3]SYBR!AA43</f>
        <v>0.18903867241063413</v>
      </c>
      <c r="M185">
        <f>[3]SYBR!AB43</f>
        <v>0.1254119693978715</v>
      </c>
      <c r="N185">
        <f>[3]SYBR!AC43</f>
        <v>0.19265672596186409</v>
      </c>
    </row>
    <row r="186" spans="1:14" x14ac:dyDescent="0.2">
      <c r="C186">
        <f>[3]SYBR!R44</f>
        <v>9.9010581434449588E-2</v>
      </c>
      <c r="D186">
        <f>[3]SYBR!S44</f>
        <v>0.28133311950637357</v>
      </c>
      <c r="E186">
        <f>[3]SYBR!T44</f>
        <v>7.7106632985382006E-2</v>
      </c>
      <c r="F186">
        <f>[3]SYBR!U44</f>
        <v>0.15096276188450644</v>
      </c>
      <c r="G186">
        <f>[3]SYBR!V44</f>
        <v>0.29562222426327889</v>
      </c>
      <c r="H186">
        <f>[3]SYBR!W44</f>
        <v>0.14463030835705781</v>
      </c>
      <c r="I186">
        <f>[3]SYBR!X44</f>
        <v>7.9125363440324281E-2</v>
      </c>
      <c r="J186">
        <f>[3]SYBR!Y44</f>
        <v>0.25379615432248748</v>
      </c>
      <c r="K186">
        <f>[3]SYBR!Z44</f>
        <v>0.10085368970455345</v>
      </c>
      <c r="L186">
        <f>[3]SYBR!AA44</f>
        <v>9.6296293535189134E-2</v>
      </c>
      <c r="M186">
        <f>[3]SYBR!AB44</f>
        <v>6.5659279913275775E-2</v>
      </c>
      <c r="N186">
        <f>[3]SYBR!AC44</f>
        <v>0.14279723217734488</v>
      </c>
    </row>
    <row r="188" spans="1:14" x14ac:dyDescent="0.2">
      <c r="C188" t="s">
        <v>10</v>
      </c>
      <c r="D188" t="s">
        <v>11</v>
      </c>
      <c r="E188" t="s">
        <v>12</v>
      </c>
      <c r="F188" t="s">
        <v>13</v>
      </c>
      <c r="G188" t="s">
        <v>14</v>
      </c>
      <c r="H188" t="s">
        <v>15</v>
      </c>
      <c r="I188" t="s">
        <v>16</v>
      </c>
      <c r="J188" t="s">
        <v>39</v>
      </c>
    </row>
    <row r="189" spans="1:14" x14ac:dyDescent="0.2">
      <c r="C189">
        <f>C182-C181</f>
        <v>0.15763480689590281</v>
      </c>
      <c r="D189">
        <f>SQRT(C185^2+C186^2)</f>
        <v>0.10746465935619574</v>
      </c>
      <c r="E189">
        <f>C189-C$189</f>
        <v>0</v>
      </c>
      <c r="F189">
        <f>D189</f>
        <v>0.10746465935619574</v>
      </c>
      <c r="G189">
        <f>1/POWER(2,E189)</f>
        <v>1</v>
      </c>
      <c r="H189">
        <f>1/POWER(2,E189-F189)</f>
        <v>1.0773333049475857</v>
      </c>
      <c r="I189">
        <f>1/POWER(2,E189+F189)</f>
        <v>0.9282178462390076</v>
      </c>
      <c r="J189">
        <f>(H189-I189)/2</f>
        <v>7.455772935428906E-2</v>
      </c>
    </row>
    <row r="190" spans="1:14" x14ac:dyDescent="0.2">
      <c r="C190">
        <f>D182-D181</f>
        <v>-1.0608426861889697</v>
      </c>
      <c r="D190">
        <f>SQRT(D185^2+D186^2)</f>
        <v>0.44830309516962313</v>
      </c>
      <c r="E190">
        <f t="shared" ref="E190:E200" si="35">C190-C$189</f>
        <v>-1.2184774930848725</v>
      </c>
      <c r="F190">
        <f t="shared" ref="F190:F200" si="36">D190</f>
        <v>0.44830309516962313</v>
      </c>
      <c r="G190">
        <f t="shared" ref="G190:G191" si="37">1/POWER(2,E190)</f>
        <v>2.3270101331468842</v>
      </c>
      <c r="H190">
        <f t="shared" ref="H190" si="38">1/POWER(2,E190-F190)</f>
        <v>3.1750528102649827</v>
      </c>
      <c r="I190">
        <f t="shared" ref="I190:I198" si="39">1/POWER(2,E190+F190)</f>
        <v>1.7054759348448001</v>
      </c>
      <c r="J190">
        <f t="shared" ref="J190:J200" si="40">(H190-I190)/2</f>
        <v>0.73478843771009128</v>
      </c>
    </row>
    <row r="191" spans="1:14" x14ac:dyDescent="0.2">
      <c r="C191">
        <f>E182-E181</f>
        <v>-0.42495458924246421</v>
      </c>
      <c r="D191">
        <f>SQRT(E185^2+E186^2)</f>
        <v>0.20838162693311482</v>
      </c>
      <c r="E191">
        <f t="shared" si="35"/>
        <v>-0.58258939613836702</v>
      </c>
      <c r="F191">
        <f t="shared" si="36"/>
        <v>0.20838162693311482</v>
      </c>
      <c r="G191">
        <f t="shared" si="37"/>
        <v>1.4975346620602181</v>
      </c>
      <c r="H191">
        <f>1/POWER(2,E191-F191)</f>
        <v>1.7302386285000444</v>
      </c>
      <c r="I191">
        <f t="shared" si="39"/>
        <v>1.2961276133431057</v>
      </c>
      <c r="J191">
        <f t="shared" si="40"/>
        <v>0.21705550757846936</v>
      </c>
    </row>
    <row r="192" spans="1:14" x14ac:dyDescent="0.2">
      <c r="C192">
        <f>F182-F181</f>
        <v>0.17088561427630111</v>
      </c>
      <c r="D192">
        <f>SQRT(F185^2+F186^2)</f>
        <v>0.1623833599888847</v>
      </c>
      <c r="E192">
        <f t="shared" si="35"/>
        <v>1.32508073803983E-2</v>
      </c>
      <c r="F192">
        <f t="shared" si="36"/>
        <v>0.1623833599888847</v>
      </c>
      <c r="G192">
        <f>1/POWER(2,E192)</f>
        <v>0.99085729128874955</v>
      </c>
      <c r="H192">
        <f t="shared" ref="H192:H200" si="41">1/POWER(2,E192-F192)</f>
        <v>1.1089025231864422</v>
      </c>
      <c r="I192">
        <f t="shared" si="39"/>
        <v>0.88537824666398202</v>
      </c>
      <c r="J192">
        <f t="shared" si="40"/>
        <v>0.1117621382612301</v>
      </c>
    </row>
    <row r="193" spans="1:13" x14ac:dyDescent="0.2">
      <c r="C193">
        <f>G182-G181</f>
        <v>-1.3199586482168009</v>
      </c>
      <c r="D193">
        <f>SQRT(G185^2+G186^2)</f>
        <v>0.30859764307318122</v>
      </c>
      <c r="E193">
        <f t="shared" si="35"/>
        <v>-1.4775934551127037</v>
      </c>
      <c r="F193">
        <f t="shared" si="36"/>
        <v>0.30859764307318122</v>
      </c>
      <c r="G193">
        <f t="shared" ref="G193:G200" si="42">1/POWER(2,E193)</f>
        <v>2.7848380960742398</v>
      </c>
      <c r="H193">
        <f t="shared" si="41"/>
        <v>3.4490310055943665</v>
      </c>
      <c r="I193">
        <f t="shared" si="39"/>
        <v>2.2485513202888505</v>
      </c>
      <c r="J193">
        <f t="shared" si="40"/>
        <v>0.60023984265275798</v>
      </c>
    </row>
    <row r="194" spans="1:13" x14ac:dyDescent="0.2">
      <c r="C194">
        <f>H182-H181</f>
        <v>-0.68319676057726753</v>
      </c>
      <c r="D194">
        <f>SQRT(H185^2+H186^2)</f>
        <v>0.14891255504268178</v>
      </c>
      <c r="E194">
        <f t="shared" si="35"/>
        <v>-0.84083156747317034</v>
      </c>
      <c r="F194">
        <f t="shared" si="36"/>
        <v>0.14891255504268178</v>
      </c>
      <c r="G194">
        <f t="shared" si="42"/>
        <v>1.7910822217563562</v>
      </c>
      <c r="H194">
        <f t="shared" si="41"/>
        <v>1.9858327508388354</v>
      </c>
      <c r="I194">
        <f t="shared" si="39"/>
        <v>1.6154308683531402</v>
      </c>
      <c r="J194">
        <f t="shared" si="40"/>
        <v>0.18520094124284758</v>
      </c>
    </row>
    <row r="195" spans="1:13" x14ac:dyDescent="0.2">
      <c r="C195">
        <f>I182-I181</f>
        <v>0.16170016562079681</v>
      </c>
      <c r="D195">
        <f>SQRT(I185^2+I186^2)</f>
        <v>0.19975724381616475</v>
      </c>
      <c r="E195">
        <f t="shared" si="35"/>
        <v>4.0653587248939971E-3</v>
      </c>
      <c r="F195">
        <f t="shared" si="36"/>
        <v>0.19975724381616475</v>
      </c>
      <c r="G195">
        <f t="shared" si="42"/>
        <v>0.99718607459273578</v>
      </c>
      <c r="H195">
        <f t="shared" si="41"/>
        <v>1.1452732770130547</v>
      </c>
      <c r="I195">
        <f t="shared" si="39"/>
        <v>0.86824698289920432</v>
      </c>
      <c r="J195">
        <f t="shared" si="40"/>
        <v>0.13851314705692519</v>
      </c>
    </row>
    <row r="196" spans="1:13" x14ac:dyDescent="0.2">
      <c r="C196">
        <f>J182-J181</f>
        <v>-1.9841432305798374</v>
      </c>
      <c r="D196">
        <f>SQRT(J185^2+J186^2)</f>
        <v>0.33179943740432793</v>
      </c>
      <c r="E196">
        <f t="shared" si="35"/>
        <v>-2.1417780374757402</v>
      </c>
      <c r="F196">
        <f t="shared" si="36"/>
        <v>0.33179943740432793</v>
      </c>
      <c r="G196">
        <f t="shared" si="42"/>
        <v>4.4130559473717996</v>
      </c>
      <c r="H196">
        <f t="shared" si="41"/>
        <v>5.5541936365046336</v>
      </c>
      <c r="I196">
        <f t="shared" si="39"/>
        <v>3.5063708738267301</v>
      </c>
      <c r="J196">
        <f t="shared" si="40"/>
        <v>1.0239113813389518</v>
      </c>
    </row>
    <row r="197" spans="1:13" x14ac:dyDescent="0.2">
      <c r="C197">
        <f>K182-K181</f>
        <v>-1.3837708096411667</v>
      </c>
      <c r="D197">
        <f>SQRT(K185^2+K186^2)</f>
        <v>0.23845035421126301</v>
      </c>
      <c r="E197">
        <f t="shared" si="35"/>
        <v>-1.5414056165370695</v>
      </c>
      <c r="F197">
        <f t="shared" si="36"/>
        <v>0.23845035421126301</v>
      </c>
      <c r="G197">
        <f t="shared" si="42"/>
        <v>2.9107796236305052</v>
      </c>
      <c r="H197">
        <f t="shared" si="41"/>
        <v>3.4339189085986352</v>
      </c>
      <c r="I197">
        <f t="shared" si="39"/>
        <v>2.467337826798067</v>
      </c>
      <c r="J197">
        <f t="shared" si="40"/>
        <v>0.48329054090028412</v>
      </c>
    </row>
    <row r="198" spans="1:13" x14ac:dyDescent="0.2">
      <c r="C198">
        <f>L182-L181</f>
        <v>-0.34383880394586441</v>
      </c>
      <c r="D198">
        <f>SQRT(L185^2+L186^2)</f>
        <v>0.212152293919699</v>
      </c>
      <c r="E198">
        <f t="shared" si="35"/>
        <v>-0.50147361084176723</v>
      </c>
      <c r="F198">
        <f t="shared" si="36"/>
        <v>0.212152293919699</v>
      </c>
      <c r="G198">
        <f t="shared" si="42"/>
        <v>1.4156588193892448</v>
      </c>
      <c r="H198">
        <f t="shared" si="41"/>
        <v>1.6399205308445759</v>
      </c>
      <c r="I198">
        <f t="shared" si="39"/>
        <v>1.2220652496389099</v>
      </c>
      <c r="J198">
        <f t="shared" si="40"/>
        <v>0.20892764060283298</v>
      </c>
    </row>
    <row r="199" spans="1:13" x14ac:dyDescent="0.2">
      <c r="C199">
        <f>M182-M181</f>
        <v>-3.2619163750079974</v>
      </c>
      <c r="D199">
        <f>SQRT(M185^2+M186^2)</f>
        <v>0.14156024550339885</v>
      </c>
      <c r="E199">
        <f t="shared" si="35"/>
        <v>-3.4195511819039002</v>
      </c>
      <c r="F199">
        <f t="shared" si="36"/>
        <v>0.14156024550339885</v>
      </c>
      <c r="G199">
        <f t="shared" si="42"/>
        <v>10.700091154215318</v>
      </c>
      <c r="H199">
        <f t="shared" si="41"/>
        <v>11.803243251952784</v>
      </c>
      <c r="I199">
        <f>1/POWER(2,E199+F199)</f>
        <v>9.7000416126791933</v>
      </c>
      <c r="J199">
        <f t="shared" si="40"/>
        <v>1.0516008196367954</v>
      </c>
    </row>
    <row r="200" spans="1:13" x14ac:dyDescent="0.2">
      <c r="C200">
        <f>N182-N181</f>
        <v>-1.886523035475701</v>
      </c>
      <c r="D200">
        <f>SQRT(N185^2+N186^2)</f>
        <v>0.23980755529352143</v>
      </c>
      <c r="E200">
        <f t="shared" si="35"/>
        <v>-2.0441578423716038</v>
      </c>
      <c r="F200">
        <f t="shared" si="36"/>
        <v>0.23980755529352143</v>
      </c>
      <c r="G200">
        <f t="shared" si="42"/>
        <v>4.1243244845677154</v>
      </c>
      <c r="H200">
        <f t="shared" si="41"/>
        <v>4.8701472651511724</v>
      </c>
      <c r="I200">
        <f t="shared" ref="I200" si="43">1/POWER(2,E200+F200)</f>
        <v>3.4927182953422959</v>
      </c>
      <c r="J200">
        <f t="shared" si="40"/>
        <v>0.68871448490443821</v>
      </c>
    </row>
    <row r="201" spans="1:13" x14ac:dyDescent="0.2">
      <c r="A201" t="s">
        <v>42</v>
      </c>
    </row>
    <row r="203" spans="1:13" x14ac:dyDescent="0.2">
      <c r="A203" t="s">
        <v>36</v>
      </c>
      <c r="B203">
        <v>17.738272142181213</v>
      </c>
      <c r="C203">
        <v>18.475093951187823</v>
      </c>
      <c r="D203">
        <v>18.567732633603022</v>
      </c>
      <c r="E203">
        <v>17.199024784209051</v>
      </c>
      <c r="F203">
        <v>19.081375854372023</v>
      </c>
      <c r="G203">
        <v>18.896776796986178</v>
      </c>
      <c r="H203">
        <v>18.134851773174336</v>
      </c>
      <c r="I203">
        <v>18.370092500510477</v>
      </c>
      <c r="J203">
        <v>17.589326035505209</v>
      </c>
      <c r="K203">
        <v>17.611885140772543</v>
      </c>
      <c r="L203">
        <v>18.456618393551967</v>
      </c>
      <c r="M203">
        <v>17.794140574663764</v>
      </c>
    </row>
    <row r="204" spans="1:13" x14ac:dyDescent="0.2">
      <c r="A204" t="str">
        <f t="shared" ref="A204:M204" si="44">B182</f>
        <v>YFP-DHFR (span-pause)</v>
      </c>
      <c r="B204">
        <f t="shared" si="44"/>
        <v>17.62966037178607</v>
      </c>
      <c r="C204">
        <f t="shared" si="44"/>
        <v>17.703218737562029</v>
      </c>
      <c r="D204">
        <f t="shared" si="44"/>
        <v>18.1324909225998</v>
      </c>
      <c r="E204">
        <f t="shared" si="44"/>
        <v>17.4029976404438</v>
      </c>
      <c r="F204">
        <f t="shared" si="44"/>
        <v>17.864153923005532</v>
      </c>
      <c r="G204">
        <f t="shared" si="44"/>
        <v>18.338830176031333</v>
      </c>
      <c r="H204">
        <f t="shared" si="44"/>
        <v>18.2537467516226</v>
      </c>
      <c r="I204">
        <f t="shared" si="44"/>
        <v>15.709623206152097</v>
      </c>
      <c r="J204">
        <f t="shared" si="44"/>
        <v>16.2298418151749</v>
      </c>
      <c r="K204">
        <f t="shared" si="44"/>
        <v>17.232666469963501</v>
      </c>
      <c r="L204">
        <f t="shared" si="44"/>
        <v>15.184397616067534</v>
      </c>
      <c r="M204">
        <f t="shared" si="44"/>
        <v>15.730004681265534</v>
      </c>
    </row>
    <row r="206" spans="1:13" x14ac:dyDescent="0.2">
      <c r="B206" t="s">
        <v>9</v>
      </c>
    </row>
    <row r="207" spans="1:13" x14ac:dyDescent="0.2">
      <c r="A207" t="s">
        <v>36</v>
      </c>
      <c r="B207">
        <v>0.24655302833739146</v>
      </c>
      <c r="C207">
        <v>0.30471122972697146</v>
      </c>
      <c r="D207">
        <v>0.3585625628739264</v>
      </c>
      <c r="E207">
        <v>8.5299253356599311E-2</v>
      </c>
      <c r="F207">
        <v>0.13134358808031135</v>
      </c>
      <c r="G207">
        <v>0.21919380601740687</v>
      </c>
      <c r="H207">
        <v>0.14924769954056336</v>
      </c>
      <c r="I207">
        <v>0.54861532180099415</v>
      </c>
      <c r="J207">
        <v>0.16792129911279224</v>
      </c>
      <c r="K207">
        <v>0.14278849579070962</v>
      </c>
      <c r="L207">
        <v>0.12139797791692429</v>
      </c>
      <c r="M207">
        <v>0.22383946015122688</v>
      </c>
    </row>
    <row r="208" spans="1:13" x14ac:dyDescent="0.2">
      <c r="A208" t="str">
        <f>$A$204</f>
        <v>YFP-DHFR (span-pause)</v>
      </c>
      <c r="B208">
        <f t="shared" ref="B208:M208" si="45">C186</f>
        <v>9.9010581434449588E-2</v>
      </c>
      <c r="C208">
        <f t="shared" si="45"/>
        <v>0.28133311950637357</v>
      </c>
      <c r="D208">
        <f t="shared" si="45"/>
        <v>7.7106632985382006E-2</v>
      </c>
      <c r="E208">
        <f t="shared" si="45"/>
        <v>0.15096276188450644</v>
      </c>
      <c r="F208">
        <f t="shared" si="45"/>
        <v>0.29562222426327889</v>
      </c>
      <c r="G208">
        <f t="shared" si="45"/>
        <v>0.14463030835705781</v>
      </c>
      <c r="H208">
        <f t="shared" si="45"/>
        <v>7.9125363440324281E-2</v>
      </c>
      <c r="I208">
        <f t="shared" si="45"/>
        <v>0.25379615432248748</v>
      </c>
      <c r="J208">
        <f t="shared" si="45"/>
        <v>0.10085368970455345</v>
      </c>
      <c r="K208">
        <f t="shared" si="45"/>
        <v>9.6296293535189134E-2</v>
      </c>
      <c r="L208">
        <f t="shared" si="45"/>
        <v>6.5659279913275775E-2</v>
      </c>
      <c r="M208">
        <f t="shared" si="45"/>
        <v>0.14279723217734488</v>
      </c>
    </row>
    <row r="210" spans="2:9" x14ac:dyDescent="0.2">
      <c r="B210" t="s">
        <v>10</v>
      </c>
      <c r="C210" t="s">
        <v>11</v>
      </c>
      <c r="D210" t="s">
        <v>12</v>
      </c>
      <c r="E210" t="s">
        <v>13</v>
      </c>
      <c r="F210" t="s">
        <v>14</v>
      </c>
      <c r="G210" t="s">
        <v>15</v>
      </c>
      <c r="H210" t="s">
        <v>16</v>
      </c>
      <c r="I210" t="s">
        <v>17</v>
      </c>
    </row>
    <row r="211" spans="2:9" x14ac:dyDescent="0.2">
      <c r="B211">
        <f>B204-B203</f>
        <v>-0.10861177039514303</v>
      </c>
      <c r="C211">
        <f>SQRT(B207^2+B208^2)</f>
        <v>0.26569059264175376</v>
      </c>
      <c r="D211">
        <f>B211-B$114</f>
        <v>-0.62645319751639761</v>
      </c>
      <c r="E211">
        <f>C211</f>
        <v>0.26569059264175376</v>
      </c>
      <c r="F211">
        <f>1/POWER(2,D211)</f>
        <v>1.5437650457959728</v>
      </c>
      <c r="G211">
        <f>1/POWER(2,D211-E211)</f>
        <v>1.8559319202698998</v>
      </c>
      <c r="H211">
        <f>1/POWER(2,D211+E211)</f>
        <v>1.2841044925154701</v>
      </c>
      <c r="I211">
        <f>(G211-H211)/2</f>
        <v>0.28591371387721487</v>
      </c>
    </row>
    <row r="212" spans="2:9" x14ac:dyDescent="0.2">
      <c r="B212">
        <f>C204-C203</f>
        <v>-0.77187521362579403</v>
      </c>
      <c r="C212">
        <f>SQRT(C207^2+C208^2)</f>
        <v>0.41472552086037656</v>
      </c>
      <c r="D212">
        <f t="shared" ref="D212:D222" si="46">B212-B$114</f>
        <v>-1.2897166407470486</v>
      </c>
      <c r="E212">
        <f t="shared" ref="E212:E222" si="47">C212</f>
        <v>0.41472552086037656</v>
      </c>
      <c r="F212">
        <f t="shared" ref="F212:F213" si="48">1/POWER(2,D212)</f>
        <v>2.4448003258062845</v>
      </c>
      <c r="G212">
        <f t="shared" ref="G212" si="49">1/POWER(2,D212-E212)</f>
        <v>3.2590289364318221</v>
      </c>
      <c r="H212">
        <f t="shared" ref="H212:H220" si="50">1/POWER(2,D212+E212)</f>
        <v>1.8339967977107137</v>
      </c>
      <c r="I212">
        <f t="shared" ref="I212:I222" si="51">(G212-H212)/2</f>
        <v>0.71251606936055423</v>
      </c>
    </row>
    <row r="213" spans="2:9" x14ac:dyDescent="0.2">
      <c r="B213">
        <f>D204-D203</f>
        <v>-0.43524171100322206</v>
      </c>
      <c r="C213">
        <f>SQRT(D207^2+D208^2)</f>
        <v>0.36675951841098936</v>
      </c>
      <c r="D213">
        <f t="shared" si="46"/>
        <v>-0.95308313812447665</v>
      </c>
      <c r="E213">
        <f t="shared" si="47"/>
        <v>0.36675951841098936</v>
      </c>
      <c r="F213">
        <f t="shared" si="48"/>
        <v>1.9360056166845363</v>
      </c>
      <c r="G213">
        <f>1/POWER(2,D213-E213)</f>
        <v>2.4963888213519203</v>
      </c>
      <c r="H213">
        <f t="shared" si="50"/>
        <v>1.5014158514795293</v>
      </c>
      <c r="I213">
        <f t="shared" si="51"/>
        <v>0.49748648493619552</v>
      </c>
    </row>
    <row r="214" spans="2:9" x14ac:dyDescent="0.2">
      <c r="B214">
        <f>E204-E203</f>
        <v>0.20397285623474914</v>
      </c>
      <c r="C214">
        <f>SQRT(E207^2+E208^2)</f>
        <v>0.1733946887854167</v>
      </c>
      <c r="D214">
        <f t="shared" si="46"/>
        <v>-0.31386857088650544</v>
      </c>
      <c r="E214">
        <f t="shared" si="47"/>
        <v>0.1733946887854167</v>
      </c>
      <c r="F214">
        <f>1/POWER(2,D214)</f>
        <v>1.2430364234762445</v>
      </c>
      <c r="G214">
        <f t="shared" ref="G214:G222" si="52">1/POWER(2,D214-E214)</f>
        <v>1.4017832199207547</v>
      </c>
      <c r="H214">
        <f t="shared" si="50"/>
        <v>1.1022671181468151</v>
      </c>
      <c r="I214">
        <f t="shared" si="51"/>
        <v>0.14975805088696981</v>
      </c>
    </row>
    <row r="215" spans="2:9" x14ac:dyDescent="0.2">
      <c r="B215">
        <f>F204-F203</f>
        <v>-1.2172219313664918</v>
      </c>
      <c r="C215">
        <f>SQRT(F207^2+F208^2)</f>
        <v>0.32348668845592221</v>
      </c>
      <c r="D215">
        <f t="shared" si="46"/>
        <v>-1.7350633584877464</v>
      </c>
      <c r="E215">
        <f t="shared" si="47"/>
        <v>0.32348668845592221</v>
      </c>
      <c r="F215">
        <f t="shared" ref="F215:F222" si="53">1/POWER(2,D215)</f>
        <v>3.3289411319351556</v>
      </c>
      <c r="G215">
        <f t="shared" si="52"/>
        <v>4.1656743075269711</v>
      </c>
      <c r="H215">
        <f t="shared" si="50"/>
        <v>2.6602773625066858</v>
      </c>
      <c r="I215">
        <f t="shared" si="51"/>
        <v>0.75269847251014266</v>
      </c>
    </row>
    <row r="216" spans="2:9" x14ac:dyDescent="0.2">
      <c r="B216">
        <f>G204-G203</f>
        <v>-0.55794662095484426</v>
      </c>
      <c r="C216">
        <f>SQRT(G207^2+G208^2)</f>
        <v>0.26260969268451273</v>
      </c>
      <c r="D216">
        <f>B216-B$114</f>
        <v>-1.0757880480760988</v>
      </c>
      <c r="E216">
        <f t="shared" si="47"/>
        <v>0.26260969268451273</v>
      </c>
      <c r="F216">
        <f t="shared" si="53"/>
        <v>2.1078731480130339</v>
      </c>
      <c r="G216">
        <f t="shared" si="52"/>
        <v>2.5287032463132828</v>
      </c>
      <c r="H216">
        <f t="shared" si="50"/>
        <v>1.7570781445360297</v>
      </c>
      <c r="I216">
        <f t="shared" si="51"/>
        <v>0.38581255088862654</v>
      </c>
    </row>
    <row r="217" spans="2:9" x14ac:dyDescent="0.2">
      <c r="B217">
        <f>H204-H203</f>
        <v>0.1188949784482638</v>
      </c>
      <c r="C217">
        <f>SQRT(H207^2+H208^2)</f>
        <v>0.16892512826016645</v>
      </c>
      <c r="D217">
        <f t="shared" si="46"/>
        <v>-0.39894644867299078</v>
      </c>
      <c r="E217">
        <f t="shared" si="47"/>
        <v>0.16892512826016645</v>
      </c>
      <c r="F217">
        <f t="shared" si="53"/>
        <v>1.3185446705885426</v>
      </c>
      <c r="G217">
        <f t="shared" si="52"/>
        <v>1.4823350522642182</v>
      </c>
      <c r="H217">
        <f t="shared" si="50"/>
        <v>1.1728522817306752</v>
      </c>
      <c r="I217">
        <f t="shared" si="51"/>
        <v>0.1547413852667715</v>
      </c>
    </row>
    <row r="218" spans="2:9" x14ac:dyDescent="0.2">
      <c r="B218">
        <f>I204-I203</f>
        <v>-2.6604692943583803</v>
      </c>
      <c r="C218">
        <f>SQRT(I207^2+I208^2)</f>
        <v>0.60447602042073778</v>
      </c>
      <c r="D218">
        <f t="shared" si="46"/>
        <v>-3.1783107214796349</v>
      </c>
      <c r="E218">
        <f t="shared" si="47"/>
        <v>0.60447602042073778</v>
      </c>
      <c r="F218">
        <f t="shared" si="53"/>
        <v>9.0524651740077147</v>
      </c>
      <c r="G218">
        <f t="shared" si="52"/>
        <v>13.763607413272718</v>
      </c>
      <c r="H218">
        <f t="shared" si="50"/>
        <v>5.9538988047274657</v>
      </c>
      <c r="I218">
        <f t="shared" si="51"/>
        <v>3.904854304272626</v>
      </c>
    </row>
    <row r="219" spans="2:9" x14ac:dyDescent="0.2">
      <c r="B219">
        <f>J204-J203</f>
        <v>-1.3594842203303088</v>
      </c>
      <c r="C219">
        <f>SQRT(J207^2+J208^2)</f>
        <v>0.19588014045009819</v>
      </c>
      <c r="D219">
        <f t="shared" si="46"/>
        <v>-1.8773256474515634</v>
      </c>
      <c r="E219">
        <f t="shared" si="47"/>
        <v>0.19588014045009819</v>
      </c>
      <c r="F219">
        <f t="shared" si="53"/>
        <v>3.6739338418893266</v>
      </c>
      <c r="G219">
        <f t="shared" si="52"/>
        <v>4.2082073381877976</v>
      </c>
      <c r="H219">
        <f t="shared" si="50"/>
        <v>3.2074916442668169</v>
      </c>
      <c r="I219">
        <f t="shared" si="51"/>
        <v>0.50035784696049035</v>
      </c>
    </row>
    <row r="220" spans="2:9" x14ac:dyDescent="0.2">
      <c r="B220">
        <f>K204-K203</f>
        <v>-0.37921867080904192</v>
      </c>
      <c r="C220">
        <f>SQRT(K207^2+K208^2)</f>
        <v>0.1722252324103202</v>
      </c>
      <c r="D220">
        <f t="shared" si="46"/>
        <v>-0.89706009793029651</v>
      </c>
      <c r="E220">
        <f t="shared" si="47"/>
        <v>0.1722252324103202</v>
      </c>
      <c r="F220">
        <f t="shared" si="53"/>
        <v>1.8622672139717316</v>
      </c>
      <c r="G220">
        <f t="shared" si="52"/>
        <v>2.0983936258451714</v>
      </c>
      <c r="H220">
        <f t="shared" si="50"/>
        <v>1.6527114519980544</v>
      </c>
      <c r="I220">
        <f t="shared" si="51"/>
        <v>0.22284108692355853</v>
      </c>
    </row>
    <row r="221" spans="2:9" x14ac:dyDescent="0.2">
      <c r="B221">
        <f>L204-L203</f>
        <v>-3.2722207774844332</v>
      </c>
      <c r="C221">
        <f>SQRT(L207^2+L208^2)</f>
        <v>0.13801670218146764</v>
      </c>
      <c r="D221">
        <f>B221-B$114</f>
        <v>-3.7900622046056878</v>
      </c>
      <c r="E221">
        <f t="shared" si="47"/>
        <v>0.13801670218146764</v>
      </c>
      <c r="F221">
        <f>1/POWER(2,D221)</f>
        <v>13.83319213308032</v>
      </c>
      <c r="G221">
        <f t="shared" si="52"/>
        <v>15.221924946763972</v>
      </c>
      <c r="H221">
        <f>1/POWER(2,D221+E221)</f>
        <v>12.57115675316714</v>
      </c>
      <c r="I221">
        <f t="shared" si="51"/>
        <v>1.3253840967984161</v>
      </c>
    </row>
    <row r="222" spans="2:9" x14ac:dyDescent="0.2">
      <c r="B222">
        <f>M204-M203</f>
        <v>-2.0641358933982303</v>
      </c>
      <c r="C222">
        <f>SQRT(M207^2+M208^2)</f>
        <v>0.26550923418650291</v>
      </c>
      <c r="D222">
        <f t="shared" si="46"/>
        <v>-2.5819773205194849</v>
      </c>
      <c r="E222">
        <f t="shared" si="47"/>
        <v>0.26550923418650291</v>
      </c>
      <c r="F222">
        <f t="shared" si="53"/>
        <v>5.9875978200880358</v>
      </c>
      <c r="G222">
        <f t="shared" si="52"/>
        <v>7.1974534580393685</v>
      </c>
      <c r="H222">
        <f t="shared" ref="H222" si="54">1/POWER(2,D222+E222)</f>
        <v>4.9811128149884727</v>
      </c>
      <c r="I222">
        <f t="shared" si="51"/>
        <v>1.1081703215254479</v>
      </c>
    </row>
    <row r="227" spans="1:9" x14ac:dyDescent="0.2">
      <c r="A227" s="1">
        <v>42967</v>
      </c>
    </row>
    <row r="228" spans="1:9" x14ac:dyDescent="0.2">
      <c r="A228" t="s">
        <v>50</v>
      </c>
    </row>
    <row r="231" spans="1:9" x14ac:dyDescent="0.2">
      <c r="B231" t="str">
        <f>[4]SYBR!Q31</f>
        <v>Rich</v>
      </c>
      <c r="C231" t="str">
        <f>[4]SYBR!R31</f>
        <v>Rich</v>
      </c>
      <c r="D231" t="str">
        <f>[4]SYBR!S31</f>
        <v>Rich</v>
      </c>
      <c r="E231" t="str">
        <f>[4]SYBR!T31</f>
        <v>Rich</v>
      </c>
      <c r="F231" t="str">
        <f>[4]SYBR!U31</f>
        <v>-Arg</v>
      </c>
      <c r="G231" t="str">
        <f>[4]SYBR!V31</f>
        <v>-Arg</v>
      </c>
      <c r="H231" t="str">
        <f>[4]SYBR!W31</f>
        <v>-Arg</v>
      </c>
      <c r="I231" t="str">
        <f>[4]SYBR!X31</f>
        <v>-Arg</v>
      </c>
    </row>
    <row r="232" spans="1:9" x14ac:dyDescent="0.2">
      <c r="B232" t="str">
        <f>[4]SYBR!Q32</f>
        <v>WT</v>
      </c>
      <c r="C232" t="str">
        <f>[4]SYBR!R32</f>
        <v>WT</v>
      </c>
      <c r="D232" t="str">
        <f>[4]SYBR!S32</f>
        <v>GCN2 KO</v>
      </c>
      <c r="E232" t="str">
        <f>[4]SYBR!T32</f>
        <v>GCN2 KO</v>
      </c>
      <c r="F232" t="str">
        <f>[4]SYBR!U32</f>
        <v>WT</v>
      </c>
      <c r="G232" t="str">
        <f>[4]SYBR!V32</f>
        <v>WT</v>
      </c>
      <c r="H232" t="str">
        <f>[4]SYBR!W32</f>
        <v>GCN2 KO</v>
      </c>
      <c r="I232" t="str">
        <f>[4]SYBR!X32</f>
        <v>GCN2 KO</v>
      </c>
    </row>
    <row r="233" spans="1:9" x14ac:dyDescent="0.2">
      <c r="B233" t="str">
        <f>[4]SYBR!Q34</f>
        <v>8xCGG</v>
      </c>
      <c r="C233" t="str">
        <f>[4]SYBR!R34</f>
        <v>8xCGC</v>
      </c>
      <c r="D233" t="str">
        <f>[4]SYBR!S34</f>
        <v>8xCGG</v>
      </c>
      <c r="E233" t="str">
        <f>[4]SYBR!T34</f>
        <v>8xCGC</v>
      </c>
      <c r="F233" t="str">
        <f>[4]SYBR!U34</f>
        <v>8xCGG</v>
      </c>
      <c r="G233" t="str">
        <f>[4]SYBR!V34</f>
        <v>8xCGC</v>
      </c>
      <c r="H233" t="str">
        <f>[4]SYBR!W34</f>
        <v>8xCGG</v>
      </c>
      <c r="I233" t="str">
        <f>[4]SYBR!X34</f>
        <v>8xCGC</v>
      </c>
    </row>
    <row r="234" spans="1:9" x14ac:dyDescent="0.2">
      <c r="A234" t="str">
        <f>[4]SYBR!P35</f>
        <v>GAPDH</v>
      </c>
      <c r="B234">
        <f>[4]SYBR!Q35</f>
        <v>16.19068741921733</v>
      </c>
      <c r="C234">
        <f>[4]SYBR!R35</f>
        <v>16.460033290502235</v>
      </c>
      <c r="D234">
        <f>[4]SYBR!S35</f>
        <v>16.311861307653601</v>
      </c>
      <c r="E234">
        <f>[4]SYBR!T35</f>
        <v>15.807151203539467</v>
      </c>
      <c r="F234">
        <f>[4]SYBR!U35</f>
        <v>17.155974078827533</v>
      </c>
      <c r="G234">
        <f>[4]SYBR!V35</f>
        <v>16.6709501275128</v>
      </c>
      <c r="H234">
        <f>[4]SYBR!W35</f>
        <v>15.729850574854401</v>
      </c>
      <c r="I234">
        <f>[4]SYBR!X35</f>
        <v>15.9415340453802</v>
      </c>
    </row>
    <row r="235" spans="1:9" x14ac:dyDescent="0.2">
      <c r="A235" t="str">
        <f>[4]SYBR!P36</f>
        <v>11,12 (span pause)</v>
      </c>
      <c r="B235">
        <f>[4]SYBR!Q36</f>
        <v>16.666223369807067</v>
      </c>
      <c r="C235">
        <f>[4]SYBR!R36</f>
        <v>17.3975936073093</v>
      </c>
      <c r="D235">
        <f>[4]SYBR!S36</f>
        <v>15.634347411824466</v>
      </c>
      <c r="E235">
        <f>[4]SYBR!T36</f>
        <v>16.889040489256399</v>
      </c>
      <c r="F235">
        <f>[4]SYBR!U36</f>
        <v>16.918444126495171</v>
      </c>
      <c r="G235">
        <f>[4]SYBR!V36</f>
        <v>17.042412028929167</v>
      </c>
      <c r="H235">
        <f>[4]SYBR!W36</f>
        <v>14.9098777924413</v>
      </c>
      <c r="I235">
        <f>[4]SYBR!X36</f>
        <v>14.980169761725435</v>
      </c>
    </row>
    <row r="237" spans="1:9" x14ac:dyDescent="0.2">
      <c r="B237" t="str">
        <f>[4]SYBR!Q37</f>
        <v>stdev</v>
      </c>
    </row>
    <row r="238" spans="1:9" x14ac:dyDescent="0.2">
      <c r="A238" t="str">
        <f>[4]SYBR!P38</f>
        <v>GAPDH</v>
      </c>
      <c r="B238">
        <f>[4]SYBR!Q38</f>
        <v>9.7279026183416745E-2</v>
      </c>
      <c r="C238">
        <f>[4]SYBR!R38</f>
        <v>0.2556323517242805</v>
      </c>
      <c r="D238">
        <f>[4]SYBR!S38</f>
        <v>0.52470465333677418</v>
      </c>
      <c r="E238">
        <f>[4]SYBR!T38</f>
        <v>6.5478040830841591E-2</v>
      </c>
      <c r="F238">
        <f>[4]SYBR!U38</f>
        <v>0.47420064323913236</v>
      </c>
      <c r="G238">
        <f>[4]SYBR!V38</f>
        <v>0.11124744208488954</v>
      </c>
      <c r="H238">
        <f>[4]SYBR!W38</f>
        <v>0.24253784010857327</v>
      </c>
      <c r="I238">
        <f>[4]SYBR!X38</f>
        <v>0.11858615918453273</v>
      </c>
    </row>
    <row r="239" spans="1:9" x14ac:dyDescent="0.2">
      <c r="A239" t="str">
        <f>[4]SYBR!P39</f>
        <v>11,12 (span pause)</v>
      </c>
      <c r="B239">
        <f>[4]SYBR!Q39</f>
        <v>0.59769299731625725</v>
      </c>
      <c r="C239">
        <f>[4]SYBR!R39</f>
        <v>2.8865683662585805E-2</v>
      </c>
      <c r="D239">
        <f>[4]SYBR!S39</f>
        <v>0.75052322893790746</v>
      </c>
      <c r="E239">
        <f>[4]SYBR!T39</f>
        <v>0.12979605560645718</v>
      </c>
      <c r="F239">
        <f>[4]SYBR!U39</f>
        <v>5.5595099477292062E-2</v>
      </c>
      <c r="G239">
        <f>[4]SYBR!V39</f>
        <v>7.3182042223433816E-2</v>
      </c>
      <c r="H239">
        <f>[4]SYBR!W39</f>
        <v>0.28477013827211839</v>
      </c>
      <c r="I239">
        <f>[4]SYBR!X39</f>
        <v>0.22129705665395591</v>
      </c>
    </row>
    <row r="241" spans="1:11" x14ac:dyDescent="0.2">
      <c r="D241" t="s">
        <v>10</v>
      </c>
      <c r="E241" t="s">
        <v>11</v>
      </c>
      <c r="F241" t="s">
        <v>12</v>
      </c>
      <c r="G241" t="s">
        <v>13</v>
      </c>
      <c r="H241" t="s">
        <v>14</v>
      </c>
      <c r="I241" t="s">
        <v>15</v>
      </c>
      <c r="J241" t="s">
        <v>16</v>
      </c>
      <c r="K241" t="s">
        <v>39</v>
      </c>
    </row>
    <row r="242" spans="1:11" x14ac:dyDescent="0.2">
      <c r="A242" t="s">
        <v>4</v>
      </c>
      <c r="B242" t="s">
        <v>49</v>
      </c>
      <c r="C242" t="s">
        <v>51</v>
      </c>
      <c r="D242">
        <f>B235-B234</f>
        <v>0.47553595058973741</v>
      </c>
      <c r="E242">
        <f>SQRT(B238^2+B239^2)</f>
        <v>0.60555769995606967</v>
      </c>
      <c r="F242">
        <f>D242-D$243</f>
        <v>-0.46202436621732801</v>
      </c>
      <c r="G242">
        <f t="shared" ref="G242:G249" si="55">E242</f>
        <v>0.60555769995606967</v>
      </c>
      <c r="H242">
        <f>1/POWER(2,F242)</f>
        <v>1.3774733108497574</v>
      </c>
      <c r="I242">
        <f>1/POWER(2,F242-G242)</f>
        <v>2.0959176974088845</v>
      </c>
      <c r="J242">
        <f t="shared" ref="J242:J249" si="56">1/POWER(2,F242+G242)</f>
        <v>0.9052992512297251</v>
      </c>
      <c r="K242">
        <f t="shared" ref="K242:K249" si="57">(I242-J242)/2</f>
        <v>0.59530922308957968</v>
      </c>
    </row>
    <row r="243" spans="1:11" x14ac:dyDescent="0.2">
      <c r="C243" t="s">
        <v>52</v>
      </c>
      <c r="D243">
        <f>C235-C234</f>
        <v>0.93756031680706542</v>
      </c>
      <c r="E243">
        <f>SQRT(C238^2+C239^2)</f>
        <v>0.25725692787832699</v>
      </c>
      <c r="F243">
        <f t="shared" ref="F243:F249" si="58">D243-D$243</f>
        <v>0</v>
      </c>
      <c r="G243">
        <f t="shared" si="55"/>
        <v>0.25725692787832699</v>
      </c>
      <c r="H243">
        <f t="shared" ref="H243" si="59">1/POWER(2,F243)</f>
        <v>1</v>
      </c>
      <c r="I243">
        <f t="shared" ref="I243" si="60">1/POWER(2,F243-G243)</f>
        <v>1.1952040383987328</v>
      </c>
      <c r="J243">
        <f t="shared" si="56"/>
        <v>0.83667722654262766</v>
      </c>
      <c r="K243">
        <f t="shared" si="57"/>
        <v>0.17926340592805257</v>
      </c>
    </row>
    <row r="244" spans="1:11" x14ac:dyDescent="0.2">
      <c r="B244" t="s">
        <v>1</v>
      </c>
      <c r="C244" t="s">
        <v>51</v>
      </c>
      <c r="D244">
        <f>D235-D234</f>
        <v>-0.67751389582913468</v>
      </c>
      <c r="E244">
        <f>SQRT(D238^2+D239^2)</f>
        <v>0.91575110723855913</v>
      </c>
      <c r="F244">
        <f>D244-D$243</f>
        <v>-1.6150742126362001</v>
      </c>
      <c r="G244">
        <f t="shared" si="55"/>
        <v>0.91575110723855913</v>
      </c>
      <c r="H244">
        <f t="shared" ref="H244:H249" si="61">1/POWER(2,F244)</f>
        <v>3.0632735657845114</v>
      </c>
      <c r="I244">
        <f t="shared" ref="I244:I249" si="62">1/POWER(2,F244-G244)</f>
        <v>5.77902183093767</v>
      </c>
      <c r="J244">
        <f t="shared" si="56"/>
        <v>1.6237427740105317</v>
      </c>
      <c r="K244">
        <f t="shared" si="57"/>
        <v>2.0776395284635694</v>
      </c>
    </row>
    <row r="245" spans="1:11" x14ac:dyDescent="0.2">
      <c r="C245" t="s">
        <v>52</v>
      </c>
      <c r="D245">
        <f>E235-E234</f>
        <v>1.0818892857169313</v>
      </c>
      <c r="E245">
        <f>SQRT(E238^2+E239^2)</f>
        <v>0.14537671712499178</v>
      </c>
      <c r="F245">
        <f t="shared" si="58"/>
        <v>0.14432896890986591</v>
      </c>
      <c r="G245">
        <f t="shared" si="55"/>
        <v>0.14537671712499178</v>
      </c>
      <c r="H245">
        <f t="shared" si="61"/>
        <v>0.90480012333078907</v>
      </c>
      <c r="I245">
        <f t="shared" si="62"/>
        <v>1.0007265075000746</v>
      </c>
      <c r="J245">
        <f t="shared" si="56"/>
        <v>0.81806892996621261</v>
      </c>
      <c r="K245">
        <f t="shared" si="57"/>
        <v>9.1328788766931013E-2</v>
      </c>
    </row>
    <row r="246" spans="1:11" x14ac:dyDescent="0.2">
      <c r="A246" s="2" t="s">
        <v>48</v>
      </c>
      <c r="B246" t="s">
        <v>49</v>
      </c>
      <c r="C246" t="s">
        <v>51</v>
      </c>
      <c r="D246">
        <f>F235-F234</f>
        <v>-0.23752995233236263</v>
      </c>
      <c r="E246">
        <f>SQRT(F238^2+F239^2)</f>
        <v>0.47744849474503204</v>
      </c>
      <c r="F246">
        <f>D246-D$243</f>
        <v>-1.175090269139428</v>
      </c>
      <c r="G246">
        <f t="shared" si="55"/>
        <v>0.47744849474503204</v>
      </c>
      <c r="H246">
        <f>1/POWER(2,F246)</f>
        <v>2.2580700921850991</v>
      </c>
      <c r="I246">
        <f t="shared" si="62"/>
        <v>3.1438639003981041</v>
      </c>
      <c r="J246">
        <f t="shared" si="56"/>
        <v>1.6218515504361219</v>
      </c>
      <c r="K246">
        <f t="shared" si="57"/>
        <v>0.7610061749809911</v>
      </c>
    </row>
    <row r="247" spans="1:11" x14ac:dyDescent="0.2">
      <c r="C247" t="s">
        <v>52</v>
      </c>
      <c r="D247">
        <f>G235-G234</f>
        <v>0.37146190141636737</v>
      </c>
      <c r="E247">
        <f>SQRT(G238^2+G239^2)</f>
        <v>0.13316007162217697</v>
      </c>
      <c r="F247">
        <f t="shared" si="58"/>
        <v>-0.56609841539069805</v>
      </c>
      <c r="G247">
        <f t="shared" si="55"/>
        <v>0.13316007162217697</v>
      </c>
      <c r="H247">
        <f t="shared" si="61"/>
        <v>1.4805142898372057</v>
      </c>
      <c r="I247">
        <f t="shared" si="62"/>
        <v>1.6236700481172375</v>
      </c>
      <c r="J247">
        <f t="shared" si="56"/>
        <v>1.3499802899941757</v>
      </c>
      <c r="K247">
        <f t="shared" si="57"/>
        <v>0.13684487906153087</v>
      </c>
    </row>
    <row r="248" spans="1:11" x14ac:dyDescent="0.2">
      <c r="B248" t="s">
        <v>1</v>
      </c>
      <c r="C248" t="s">
        <v>51</v>
      </c>
      <c r="D248">
        <f>H235-H234</f>
        <v>-0.81997278241310134</v>
      </c>
      <c r="E248">
        <f>SQRT(H238^2+H239^2)</f>
        <v>0.37405699503692386</v>
      </c>
      <c r="F248">
        <f t="shared" si="58"/>
        <v>-1.7575330992201668</v>
      </c>
      <c r="G248">
        <f t="shared" si="55"/>
        <v>0.37405699503692386</v>
      </c>
      <c r="H248">
        <f t="shared" si="61"/>
        <v>3.3811947131348119</v>
      </c>
      <c r="I248">
        <f t="shared" si="62"/>
        <v>4.3820018525808786</v>
      </c>
      <c r="J248">
        <f t="shared" si="56"/>
        <v>2.6089623128290977</v>
      </c>
      <c r="K248">
        <f t="shared" si="57"/>
        <v>0.88651976987589043</v>
      </c>
    </row>
    <row r="249" spans="1:11" x14ac:dyDescent="0.2">
      <c r="C249" t="s">
        <v>52</v>
      </c>
      <c r="D249">
        <f>I235-I234</f>
        <v>-0.96136428365476512</v>
      </c>
      <c r="E249">
        <f>SQRT(I238^2+I239^2)</f>
        <v>0.25106784826784073</v>
      </c>
      <c r="F249">
        <f t="shared" si="58"/>
        <v>-1.8989246004618305</v>
      </c>
      <c r="G249">
        <f t="shared" si="55"/>
        <v>0.25106784826784073</v>
      </c>
      <c r="H249">
        <f t="shared" si="61"/>
        <v>3.7293510336656239</v>
      </c>
      <c r="I249">
        <f t="shared" si="62"/>
        <v>4.4382546577566355</v>
      </c>
      <c r="J249">
        <f t="shared" si="56"/>
        <v>3.1336775838213922</v>
      </c>
      <c r="K249">
        <f t="shared" si="57"/>
        <v>0.65228853696762168</v>
      </c>
    </row>
    <row r="253" spans="1:11" x14ac:dyDescent="0.2">
      <c r="E253" t="str">
        <f t="shared" ref="E253:E261" si="63">H241</f>
        <v>normalized expression level</v>
      </c>
      <c r="F253" t="str">
        <f t="shared" ref="F253:F261" si="64">K241</f>
        <v>1 s.d. range</v>
      </c>
      <c r="G253" t="s">
        <v>53</v>
      </c>
    </row>
    <row r="254" spans="1:11" x14ac:dyDescent="0.2">
      <c r="B254" t="s">
        <v>4</v>
      </c>
      <c r="C254" t="s">
        <v>49</v>
      </c>
      <c r="D254" t="s">
        <v>51</v>
      </c>
      <c r="E254">
        <f t="shared" si="63"/>
        <v>1.3774733108497574</v>
      </c>
      <c r="F254">
        <f t="shared" si="64"/>
        <v>0.59530922308957968</v>
      </c>
      <c r="G254">
        <f>F254/SQRT(3)</f>
        <v>0.34370194020183581</v>
      </c>
    </row>
    <row r="255" spans="1:11" x14ac:dyDescent="0.2">
      <c r="D255" t="s">
        <v>52</v>
      </c>
      <c r="E255">
        <f t="shared" si="63"/>
        <v>1</v>
      </c>
      <c r="F255">
        <f t="shared" si="64"/>
        <v>0.17926340592805257</v>
      </c>
      <c r="G255">
        <f t="shared" ref="G255:G261" si="65">F255/SQRT(3)</f>
        <v>0.10349777566841031</v>
      </c>
    </row>
    <row r="256" spans="1:11" x14ac:dyDescent="0.2">
      <c r="C256" t="s">
        <v>1</v>
      </c>
      <c r="D256" t="s">
        <v>51</v>
      </c>
      <c r="E256">
        <f t="shared" si="63"/>
        <v>3.0632735657845114</v>
      </c>
      <c r="F256">
        <f t="shared" si="64"/>
        <v>2.0776395284635694</v>
      </c>
      <c r="G256">
        <f t="shared" si="65"/>
        <v>1.1995257410374489</v>
      </c>
    </row>
    <row r="257" spans="2:7" x14ac:dyDescent="0.2">
      <c r="D257" t="s">
        <v>52</v>
      </c>
      <c r="E257">
        <f t="shared" si="63"/>
        <v>0.90480012333078907</v>
      </c>
      <c r="F257">
        <f t="shared" si="64"/>
        <v>9.1328788766931013E-2</v>
      </c>
      <c r="G257">
        <f t="shared" si="65"/>
        <v>5.2728700779350095E-2</v>
      </c>
    </row>
    <row r="258" spans="2:7" x14ac:dyDescent="0.2">
      <c r="B258" s="2" t="s">
        <v>48</v>
      </c>
      <c r="C258" t="s">
        <v>49</v>
      </c>
      <c r="D258" t="s">
        <v>51</v>
      </c>
      <c r="E258">
        <f t="shared" si="63"/>
        <v>2.2580700921850991</v>
      </c>
      <c r="F258">
        <f t="shared" si="64"/>
        <v>0.7610061749809911</v>
      </c>
      <c r="G258">
        <f t="shared" si="65"/>
        <v>0.43936711998024269</v>
      </c>
    </row>
    <row r="259" spans="2:7" x14ac:dyDescent="0.2">
      <c r="D259" t="s">
        <v>52</v>
      </c>
      <c r="E259">
        <f t="shared" si="63"/>
        <v>1.4805142898372057</v>
      </c>
      <c r="F259">
        <f t="shared" si="64"/>
        <v>0.13684487906153087</v>
      </c>
      <c r="G259">
        <f t="shared" si="65"/>
        <v>7.9007427763396629E-2</v>
      </c>
    </row>
    <row r="260" spans="2:7" x14ac:dyDescent="0.2">
      <c r="C260" t="s">
        <v>1</v>
      </c>
      <c r="D260" t="s">
        <v>51</v>
      </c>
      <c r="E260">
        <f t="shared" si="63"/>
        <v>3.3811947131348119</v>
      </c>
      <c r="F260">
        <f t="shared" si="64"/>
        <v>0.88651976987589043</v>
      </c>
      <c r="G260">
        <f t="shared" si="65"/>
        <v>0.51183242777977045</v>
      </c>
    </row>
    <row r="261" spans="2:7" x14ac:dyDescent="0.2">
      <c r="D261" t="s">
        <v>52</v>
      </c>
      <c r="E261">
        <f t="shared" si="63"/>
        <v>3.7293510336656239</v>
      </c>
      <c r="F261">
        <f t="shared" si="64"/>
        <v>0.65228853696762168</v>
      </c>
      <c r="G261">
        <f t="shared" si="65"/>
        <v>0.37659896240756358</v>
      </c>
    </row>
    <row r="264" spans="2:7" x14ac:dyDescent="0.2">
      <c r="E264" t="s">
        <v>14</v>
      </c>
      <c r="F264" t="s">
        <v>39</v>
      </c>
      <c r="G264" t="s">
        <v>53</v>
      </c>
    </row>
    <row r="265" spans="2:7" x14ac:dyDescent="0.2">
      <c r="B265" t="s">
        <v>49</v>
      </c>
      <c r="C265" t="s">
        <v>51</v>
      </c>
      <c r="D265" t="s">
        <v>4</v>
      </c>
      <c r="E265">
        <v>1.3774733108497574</v>
      </c>
      <c r="F265">
        <v>0.59530922308957968</v>
      </c>
      <c r="G265">
        <v>0.34370194020183581</v>
      </c>
    </row>
    <row r="266" spans="2:7" x14ac:dyDescent="0.2">
      <c r="D266" t="s">
        <v>48</v>
      </c>
      <c r="E266">
        <v>2.2580700921850991</v>
      </c>
      <c r="F266">
        <v>0.7610061749809911</v>
      </c>
      <c r="G266">
        <v>0.43936711998024269</v>
      </c>
    </row>
    <row r="267" spans="2:7" x14ac:dyDescent="0.2">
      <c r="C267" t="s">
        <v>52</v>
      </c>
      <c r="D267" t="s">
        <v>4</v>
      </c>
      <c r="E267">
        <v>1</v>
      </c>
      <c r="F267">
        <v>0.17926340592805257</v>
      </c>
      <c r="G267">
        <v>0.10349777566841031</v>
      </c>
    </row>
    <row r="268" spans="2:7" x14ac:dyDescent="0.2">
      <c r="D268" t="s">
        <v>48</v>
      </c>
      <c r="E268">
        <v>1.4805142898372057</v>
      </c>
      <c r="F268">
        <v>0.13684487906153087</v>
      </c>
      <c r="G268">
        <v>7.9007427763396629E-2</v>
      </c>
    </row>
    <row r="269" spans="2:7" x14ac:dyDescent="0.2">
      <c r="B269" t="s">
        <v>1</v>
      </c>
      <c r="C269" t="s">
        <v>51</v>
      </c>
      <c r="D269" t="s">
        <v>4</v>
      </c>
      <c r="E269">
        <v>3.0632735657845114</v>
      </c>
      <c r="F269">
        <v>2.0776395284635694</v>
      </c>
      <c r="G269">
        <v>1.1995257410374489</v>
      </c>
    </row>
    <row r="270" spans="2:7" x14ac:dyDescent="0.2">
      <c r="D270" t="s">
        <v>48</v>
      </c>
      <c r="E270">
        <v>3.3811947131348119</v>
      </c>
      <c r="F270">
        <v>0.88651976987589043</v>
      </c>
      <c r="G270">
        <v>0.51183242777977045</v>
      </c>
    </row>
    <row r="271" spans="2:7" x14ac:dyDescent="0.2">
      <c r="C271" t="s">
        <v>52</v>
      </c>
      <c r="D271" t="s">
        <v>4</v>
      </c>
      <c r="E271">
        <v>0.90480012333078907</v>
      </c>
      <c r="F271">
        <v>9.1328788766931013E-2</v>
      </c>
      <c r="G271">
        <v>5.2728700779350095E-2</v>
      </c>
    </row>
    <row r="272" spans="2:7" x14ac:dyDescent="0.2">
      <c r="D272" t="s">
        <v>48</v>
      </c>
      <c r="E272">
        <v>3.7293510336656239</v>
      </c>
      <c r="F272">
        <v>0.65228853696762168</v>
      </c>
      <c r="G272">
        <v>0.37659896240756358</v>
      </c>
    </row>
    <row r="275" spans="2:7" x14ac:dyDescent="0.2">
      <c r="E275" t="s">
        <v>14</v>
      </c>
      <c r="F275" t="s">
        <v>39</v>
      </c>
      <c r="G275" t="s">
        <v>53</v>
      </c>
    </row>
    <row r="276" spans="2:7" x14ac:dyDescent="0.2">
      <c r="B276" t="s">
        <v>51</v>
      </c>
      <c r="C276" t="s">
        <v>49</v>
      </c>
      <c r="D276" t="s">
        <v>4</v>
      </c>
      <c r="E276">
        <v>1.3774733108497574</v>
      </c>
      <c r="F276">
        <v>0.59530922308957968</v>
      </c>
      <c r="G276">
        <v>0.34370194020183581</v>
      </c>
    </row>
    <row r="277" spans="2:7" x14ac:dyDescent="0.2">
      <c r="D277" t="s">
        <v>48</v>
      </c>
      <c r="E277">
        <v>2.2580700921850991</v>
      </c>
      <c r="F277">
        <v>0.7610061749809911</v>
      </c>
      <c r="G277">
        <v>0.43936711998024269</v>
      </c>
    </row>
    <row r="278" spans="2:7" x14ac:dyDescent="0.2">
      <c r="C278" t="s">
        <v>1</v>
      </c>
      <c r="D278" t="s">
        <v>4</v>
      </c>
      <c r="E278">
        <v>3.0632735657845114</v>
      </c>
      <c r="F278">
        <v>2.0776395284635694</v>
      </c>
      <c r="G278">
        <v>1.1995257410374489</v>
      </c>
    </row>
    <row r="279" spans="2:7" x14ac:dyDescent="0.2">
      <c r="D279" t="s">
        <v>48</v>
      </c>
      <c r="E279">
        <v>3.3811947131348119</v>
      </c>
      <c r="F279">
        <v>0.88651976987589043</v>
      </c>
      <c r="G279">
        <v>0.51183242777977045</v>
      </c>
    </row>
    <row r="280" spans="2:7" x14ac:dyDescent="0.2">
      <c r="B280" t="s">
        <v>52</v>
      </c>
      <c r="C280" t="s">
        <v>49</v>
      </c>
      <c r="D280" t="s">
        <v>4</v>
      </c>
      <c r="E280">
        <v>1</v>
      </c>
      <c r="F280">
        <v>0.17926340592805257</v>
      </c>
      <c r="G280">
        <v>0.10349777566841031</v>
      </c>
    </row>
    <row r="281" spans="2:7" x14ac:dyDescent="0.2">
      <c r="D281" t="s">
        <v>48</v>
      </c>
      <c r="E281">
        <v>1.4805142898372057</v>
      </c>
      <c r="F281">
        <v>0.13684487906153087</v>
      </c>
      <c r="G281">
        <v>7.9007427763396629E-2</v>
      </c>
    </row>
    <row r="282" spans="2:7" x14ac:dyDescent="0.2">
      <c r="C282" t="s">
        <v>1</v>
      </c>
      <c r="D282" t="s">
        <v>4</v>
      </c>
      <c r="E282">
        <v>0.90480012333078907</v>
      </c>
      <c r="F282">
        <v>9.1328788766931013E-2</v>
      </c>
      <c r="G282">
        <v>5.2728700779350095E-2</v>
      </c>
    </row>
    <row r="283" spans="2:7" x14ac:dyDescent="0.2">
      <c r="D283" t="s">
        <v>48</v>
      </c>
      <c r="E283">
        <v>3.7293510336656239</v>
      </c>
      <c r="F283">
        <v>0.65228853696762168</v>
      </c>
      <c r="G283">
        <v>0.37659896240756358</v>
      </c>
    </row>
    <row r="303" spans="2:10" x14ac:dyDescent="0.2">
      <c r="B303" t="s">
        <v>54</v>
      </c>
      <c r="C303" s="3" t="s">
        <v>60</v>
      </c>
      <c r="D303" s="3" t="s">
        <v>61</v>
      </c>
      <c r="E303" s="3" t="s">
        <v>62</v>
      </c>
      <c r="F303" s="3" t="s">
        <v>63</v>
      </c>
      <c r="G303" s="3" t="s">
        <v>64</v>
      </c>
      <c r="H303" s="3" t="s">
        <v>65</v>
      </c>
      <c r="I303" s="3" t="s">
        <v>66</v>
      </c>
      <c r="J303" s="3" t="s">
        <v>67</v>
      </c>
    </row>
    <row r="304" spans="2:10" x14ac:dyDescent="0.2">
      <c r="B304" s="3" t="s">
        <v>55</v>
      </c>
      <c r="C304" s="4">
        <v>634.61987299999998</v>
      </c>
      <c r="D304" s="4" t="s">
        <v>56</v>
      </c>
      <c r="E304" s="4">
        <v>634.61987299999998</v>
      </c>
      <c r="F304" s="4">
        <v>5.8296979999999996</v>
      </c>
      <c r="G304" s="4" t="s">
        <v>56</v>
      </c>
      <c r="H304" s="4" t="s">
        <v>56</v>
      </c>
      <c r="I304" s="4" t="s">
        <v>56</v>
      </c>
      <c r="J304" s="4" t="s">
        <v>55</v>
      </c>
    </row>
    <row r="305" spans="1:10" x14ac:dyDescent="0.2">
      <c r="B305" s="3" t="s">
        <v>57</v>
      </c>
      <c r="C305" s="4">
        <v>108.859818</v>
      </c>
      <c r="D305" s="4" t="s">
        <v>56</v>
      </c>
      <c r="E305" s="4">
        <v>108.859818</v>
      </c>
      <c r="F305" s="4">
        <v>1</v>
      </c>
      <c r="G305" s="4" t="s">
        <v>56</v>
      </c>
      <c r="H305" s="4" t="s">
        <v>56</v>
      </c>
      <c r="I305" s="4" t="s">
        <v>56</v>
      </c>
      <c r="J305" s="4" t="s">
        <v>57</v>
      </c>
    </row>
    <row r="306" spans="1:10" x14ac:dyDescent="0.2">
      <c r="B306" s="3" t="s">
        <v>58</v>
      </c>
      <c r="C306" s="4">
        <v>260.82577500000002</v>
      </c>
      <c r="D306" s="4" t="s">
        <v>56</v>
      </c>
      <c r="E306" s="4">
        <v>260.82577500000002</v>
      </c>
      <c r="F306" s="4">
        <v>2.9642599999999999</v>
      </c>
      <c r="G306" s="4" t="s">
        <v>56</v>
      </c>
      <c r="H306" s="4" t="s">
        <v>56</v>
      </c>
      <c r="I306" s="4" t="s">
        <v>56</v>
      </c>
      <c r="J306" s="4" t="s">
        <v>58</v>
      </c>
    </row>
    <row r="307" spans="1:10" x14ac:dyDescent="0.2">
      <c r="B307" s="3" t="s">
        <v>59</v>
      </c>
      <c r="C307" s="4">
        <v>87.990172999999999</v>
      </c>
      <c r="D307" s="4" t="s">
        <v>56</v>
      </c>
      <c r="E307" s="4">
        <v>87.990172999999999</v>
      </c>
      <c r="F307" s="4">
        <v>1</v>
      </c>
      <c r="G307" s="4" t="s">
        <v>56</v>
      </c>
      <c r="H307" s="4" t="s">
        <v>56</v>
      </c>
      <c r="I307" s="4" t="s">
        <v>56</v>
      </c>
      <c r="J307" s="4" t="s">
        <v>59</v>
      </c>
    </row>
    <row r="308" spans="1:10" x14ac:dyDescent="0.2">
      <c r="B308" s="3" t="s">
        <v>68</v>
      </c>
      <c r="C308" s="4">
        <v>198.87004099999999</v>
      </c>
      <c r="D308" s="4" t="s">
        <v>56</v>
      </c>
      <c r="E308" s="4">
        <v>198.87004099999999</v>
      </c>
      <c r="F308" s="4">
        <v>2.2279490000000002</v>
      </c>
      <c r="G308" s="4" t="s">
        <v>56</v>
      </c>
      <c r="H308" s="4" t="s">
        <v>56</v>
      </c>
      <c r="I308" s="4" t="s">
        <v>56</v>
      </c>
      <c r="J308" s="4" t="s">
        <v>68</v>
      </c>
    </row>
    <row r="309" spans="1:10" x14ac:dyDescent="0.2">
      <c r="B309" s="3" t="s">
        <v>69</v>
      </c>
      <c r="C309" s="4">
        <v>89.261475000000004</v>
      </c>
      <c r="D309" s="4" t="s">
        <v>56</v>
      </c>
      <c r="E309" s="4">
        <v>89.261475000000004</v>
      </c>
      <c r="F309" s="4">
        <v>1</v>
      </c>
      <c r="G309" s="4" t="s">
        <v>56</v>
      </c>
      <c r="H309" s="4" t="s">
        <v>56</v>
      </c>
      <c r="I309" s="4" t="s">
        <v>56</v>
      </c>
      <c r="J309" s="4" t="s">
        <v>69</v>
      </c>
    </row>
    <row r="310" spans="1:10" x14ac:dyDescent="0.2">
      <c r="B310" s="3" t="s">
        <v>70</v>
      </c>
      <c r="C310" s="4">
        <v>124.518394</v>
      </c>
      <c r="D310" s="4" t="s">
        <v>56</v>
      </c>
      <c r="E310" s="4">
        <v>124.518394</v>
      </c>
      <c r="F310" s="4">
        <v>1.5202519999999999</v>
      </c>
      <c r="G310" s="4" t="s">
        <v>56</v>
      </c>
      <c r="H310" s="4" t="s">
        <v>56</v>
      </c>
      <c r="I310" s="4" t="s">
        <v>56</v>
      </c>
      <c r="J310" s="4" t="s">
        <v>70</v>
      </c>
    </row>
    <row r="311" spans="1:10" x14ac:dyDescent="0.2">
      <c r="B311" s="3" t="s">
        <v>71</v>
      </c>
      <c r="C311" s="4">
        <v>81.906424999999999</v>
      </c>
      <c r="D311" s="4" t="s">
        <v>56</v>
      </c>
      <c r="E311" s="4">
        <v>81.906424999999999</v>
      </c>
      <c r="F311" s="4">
        <v>1</v>
      </c>
      <c r="G311" s="4" t="s">
        <v>56</v>
      </c>
      <c r="H311" s="4" t="s">
        <v>56</v>
      </c>
      <c r="I311" s="4" t="s">
        <v>56</v>
      </c>
      <c r="J311" s="4" t="s">
        <v>71</v>
      </c>
    </row>
    <row r="318" spans="1:10" x14ac:dyDescent="0.2">
      <c r="D318" t="s">
        <v>72</v>
      </c>
    </row>
    <row r="319" spans="1:10" x14ac:dyDescent="0.2">
      <c r="A319" t="s">
        <v>49</v>
      </c>
      <c r="B319" t="s">
        <v>74</v>
      </c>
      <c r="C319" t="s">
        <v>48</v>
      </c>
      <c r="D319">
        <f>C308/E281</f>
        <v>134.32497231881993</v>
      </c>
      <c r="E319">
        <v>7.9007427763396629E-2</v>
      </c>
      <c r="F319">
        <f>D319*SQRT((F281/E281)^2)</f>
        <v>12.415742771340362</v>
      </c>
    </row>
    <row r="320" spans="1:10" x14ac:dyDescent="0.2">
      <c r="A320" t="s">
        <v>49</v>
      </c>
      <c r="B320" t="s">
        <v>74</v>
      </c>
      <c r="C320" t="s">
        <v>4</v>
      </c>
      <c r="D320">
        <f>C309/E280</f>
        <v>89.261475000000004</v>
      </c>
      <c r="F320">
        <f>D321*SQRT((F277/E277)^2)</f>
        <v>18.584327670878878</v>
      </c>
    </row>
    <row r="321" spans="1:6" x14ac:dyDescent="0.2">
      <c r="B321" t="s">
        <v>75</v>
      </c>
      <c r="C321" t="s">
        <v>48</v>
      </c>
      <c r="D321">
        <f>C310/E277</f>
        <v>55.143724028294223</v>
      </c>
      <c r="E321">
        <v>0.43936711998024269</v>
      </c>
      <c r="F321">
        <f>D323*SQRT((F283/E283)^2)</f>
        <v>29.76369776342807</v>
      </c>
    </row>
    <row r="322" spans="1:6" x14ac:dyDescent="0.2">
      <c r="B322" t="s">
        <v>75</v>
      </c>
      <c r="C322" t="s">
        <v>4</v>
      </c>
      <c r="D322">
        <f>C311/E276</f>
        <v>59.461351704500373</v>
      </c>
      <c r="F322">
        <f>D325*SQRT((F283/E283)^2)</f>
        <v>13.492325424666777</v>
      </c>
    </row>
    <row r="323" spans="1:6" x14ac:dyDescent="0.2">
      <c r="A323" t="s">
        <v>73</v>
      </c>
      <c r="B323" t="s">
        <v>74</v>
      </c>
      <c r="C323" t="s">
        <v>48</v>
      </c>
      <c r="D323">
        <f>C304/E283</f>
        <v>170.16898309415097</v>
      </c>
      <c r="E323">
        <v>0.37659896240756358</v>
      </c>
    </row>
    <row r="324" spans="1:6" x14ac:dyDescent="0.2">
      <c r="A324" t="s">
        <v>73</v>
      </c>
      <c r="B324" t="s">
        <v>74</v>
      </c>
      <c r="C324" t="s">
        <v>4</v>
      </c>
      <c r="D324">
        <f>C305/E282</f>
        <v>120.31366397172954</v>
      </c>
    </row>
    <row r="325" spans="1:6" x14ac:dyDescent="0.2">
      <c r="B325" t="s">
        <v>75</v>
      </c>
      <c r="C325" t="s">
        <v>48</v>
      </c>
      <c r="D325">
        <f>C306/E279</f>
        <v>77.140122687042847</v>
      </c>
      <c r="E325">
        <v>0.51183242777977045</v>
      </c>
    </row>
    <row r="326" spans="1:6" x14ac:dyDescent="0.2">
      <c r="B326" t="s">
        <v>75</v>
      </c>
      <c r="C326" t="s">
        <v>4</v>
      </c>
      <c r="D326">
        <f>C307/E278</f>
        <v>28.724229524523551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2017-07-15T21:19:25Z</dcterms:created>
  <dcterms:modified xsi:type="dcterms:W3CDTF">2017-10-26T20:19:13Z</dcterms:modified>
</cp:coreProperties>
</file>