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80" yWindow="2280" windowWidth="25360" windowHeight="14280" tabRatio="500"/>
  </bookViews>
  <sheets>
    <sheet name="Sheet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M20" i="1"/>
  <c r="N20" i="1"/>
  <c r="O20" i="1"/>
  <c r="P20" i="1"/>
  <c r="M21" i="1"/>
  <c r="N21" i="1"/>
  <c r="O21" i="1"/>
  <c r="P21" i="1"/>
  <c r="R21" i="1"/>
  <c r="S21" i="1"/>
  <c r="T21" i="1"/>
  <c r="R20" i="1"/>
  <c r="R19" i="1"/>
  <c r="S20" i="1"/>
  <c r="T20" i="1"/>
  <c r="S19" i="1"/>
  <c r="T19" i="1"/>
  <c r="T15" i="1"/>
  <c r="T16" i="1"/>
  <c r="T14" i="1"/>
  <c r="S15" i="1"/>
  <c r="S16" i="1"/>
  <c r="S14" i="1"/>
  <c r="R15" i="1"/>
  <c r="R16" i="1"/>
  <c r="R14" i="1"/>
  <c r="D6" i="1"/>
  <c r="D12" i="1"/>
  <c r="D13" i="1"/>
  <c r="D14" i="1"/>
  <c r="D15" i="1"/>
  <c r="H6" i="1"/>
  <c r="K6" i="1"/>
  <c r="D7" i="1"/>
  <c r="H7" i="1"/>
  <c r="K7" i="1"/>
  <c r="D8" i="1"/>
  <c r="H8" i="1"/>
  <c r="K8" i="1"/>
  <c r="O6" i="1"/>
  <c r="Q6" i="1"/>
  <c r="D3" i="1"/>
  <c r="H3" i="1"/>
  <c r="K3" i="1"/>
  <c r="D4" i="1"/>
  <c r="H4" i="1"/>
  <c r="K4" i="1"/>
  <c r="D5" i="1"/>
  <c r="H5" i="1"/>
  <c r="K5" i="1"/>
  <c r="O3" i="1"/>
  <c r="Q3" i="1"/>
  <c r="D9" i="1"/>
  <c r="H9" i="1"/>
  <c r="K9" i="1"/>
  <c r="D10" i="1"/>
  <c r="H10" i="1"/>
  <c r="K10" i="1"/>
  <c r="D11" i="1"/>
  <c r="H11" i="1"/>
  <c r="K11" i="1"/>
  <c r="O9" i="1"/>
  <c r="Q9" i="1"/>
  <c r="C9" i="1"/>
  <c r="C12" i="1"/>
  <c r="C13" i="1"/>
  <c r="C14" i="1"/>
  <c r="C15" i="1"/>
  <c r="G9" i="1"/>
  <c r="J9" i="1"/>
  <c r="C10" i="1"/>
  <c r="G10" i="1"/>
  <c r="J10" i="1"/>
  <c r="C11" i="1"/>
  <c r="G11" i="1"/>
  <c r="J11" i="1"/>
  <c r="N9" i="1"/>
  <c r="P9" i="1"/>
  <c r="C6" i="1"/>
  <c r="G6" i="1"/>
  <c r="J6" i="1"/>
  <c r="C7" i="1"/>
  <c r="G7" i="1"/>
  <c r="J7" i="1"/>
  <c r="C8" i="1"/>
  <c r="G8" i="1"/>
  <c r="J8" i="1"/>
  <c r="N6" i="1"/>
  <c r="P6" i="1"/>
  <c r="C3" i="1"/>
  <c r="G3" i="1"/>
  <c r="J3" i="1"/>
  <c r="C4" i="1"/>
  <c r="G4" i="1"/>
  <c r="J4" i="1"/>
  <c r="C5" i="1"/>
  <c r="G5" i="1"/>
  <c r="J5" i="1"/>
  <c r="N3" i="1"/>
  <c r="P3" i="1"/>
  <c r="M9" i="1"/>
  <c r="L9" i="1"/>
  <c r="M6" i="1"/>
  <c r="L6" i="1"/>
  <c r="M3" i="1"/>
  <c r="L3" i="1"/>
  <c r="I11" i="1"/>
  <c r="I10" i="1"/>
  <c r="I9" i="1"/>
  <c r="I8" i="1"/>
  <c r="I7" i="1"/>
  <c r="I6" i="1"/>
  <c r="I5" i="1"/>
  <c r="I4" i="1"/>
  <c r="I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<sst xmlns="http://schemas.openxmlformats.org/spreadsheetml/2006/main" count="68" uniqueCount="42">
  <si>
    <t>gapdh</t>
  </si>
  <si>
    <t>rich 1</t>
  </si>
  <si>
    <t>rich 2</t>
  </si>
  <si>
    <t>rich 3</t>
  </si>
  <si>
    <t>leu 1</t>
  </si>
  <si>
    <t>leu 2</t>
  </si>
  <si>
    <t>leu 3</t>
  </si>
  <si>
    <t>arg 1</t>
  </si>
  <si>
    <t>arg 2</t>
  </si>
  <si>
    <t xml:space="preserve"> arg 3</t>
  </si>
  <si>
    <t>background</t>
  </si>
  <si>
    <t>puro</t>
  </si>
  <si>
    <t>WT 293T</t>
  </si>
  <si>
    <t>GCN2 KO</t>
  </si>
  <si>
    <t>puro/gapdh</t>
  </si>
  <si>
    <t>WT</t>
  </si>
  <si>
    <t>background subtraction</t>
  </si>
  <si>
    <t>average</t>
  </si>
  <si>
    <t>stdev</t>
  </si>
  <si>
    <t>sterr</t>
  </si>
  <si>
    <t>Rich</t>
  </si>
  <si>
    <t>-Leu</t>
  </si>
  <si>
    <t>-Arg</t>
  </si>
  <si>
    <t>based on this one, data is awesome: mtor/gcn2 totally explain PSR in -leu</t>
  </si>
  <si>
    <t>and during -Arg, there is some residual repression unexplained by mtor/gcn2 signaling</t>
  </si>
  <si>
    <t>which is pausing!  25% of GPSR.</t>
  </si>
  <si>
    <t>based on this one, which isn't totally valid since the WT/GCN2 were run on sep blots so cannot be really absolutely compared</t>
  </si>
  <si>
    <t>it seems gcn2 psr is basally lower, which doesn't totally make sense? unless some stress/feedback</t>
  </si>
  <si>
    <t>but still doesn’t change upon -Leu and decreases relatively after -arg.</t>
  </si>
  <si>
    <t>although -- this is PER CELL after gapdh normalization so it should be valid.</t>
  </si>
  <si>
    <t>the concerning thing is the relative increase upon -arg compared to wt</t>
  </si>
  <si>
    <t xml:space="preserve">psr = mtor + gcn2 + pausing. fc -leu should tell us what the role of mtor/gcn2 are. </t>
  </si>
  <si>
    <t>GCN2/WT</t>
  </si>
  <si>
    <t>this suggests that mtor/gcn2 play equal roles during -l/-r.</t>
  </si>
  <si>
    <t>rich result is again, tough to explain</t>
  </si>
  <si>
    <t>again,</t>
  </si>
  <si>
    <t>bottom line: PSR increases the same amount in -Leu and -Arg when GCN2 is knocked out.</t>
  </si>
  <si>
    <t>During - Leu, mtor/gcn2 are the only contributes so psr goes up to 1</t>
  </si>
  <si>
    <t>during -Arg, mtor/Gcn2 are only partial contributors, so psr is still only 75% of rich/-leu- possibly due to pausing.   acutally opposite of expectation if this was still due to diff mtor</t>
  </si>
  <si>
    <t>suggests that pauses are not changing in gcn2 KO??? since FC leu/arg are the same, only things changes are the same.</t>
  </si>
  <si>
    <t>from blot 2 :</t>
  </si>
  <si>
    <t>1:10  reps run on sep blots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</si>
</sst>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Sheet1!$O$14:$P$14</c:f>
                <c:numCache>
                  <c:formatCode>General</c:formatCode>
                  <c:ptCount val="2"/>
                  <c:pt idx="0">
                    <c:v>0.306675706813802</c:v>
                  </c:pt>
                  <c:pt idx="1">
                    <c:v>0.040061951554676</c:v>
                  </c:pt>
                </c:numCache>
              </c:numRef>
            </c:plus>
            <c:minus>
              <c:numRef>
                <c:f>Sheet1!$O$14:$P$14</c:f>
                <c:numCache>
                  <c:formatCode>General</c:formatCode>
                  <c:ptCount val="2"/>
                  <c:pt idx="0">
                    <c:v>0.306675706813802</c:v>
                  </c:pt>
                  <c:pt idx="1">
                    <c:v>0.040061951554676</c:v>
                  </c:pt>
                </c:numCache>
              </c:numRef>
            </c:minus>
          </c:errBars>
          <c:cat>
            <c:strRef>
              <c:f>Sheet1!$M$13:$N$13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Sheet1!$M$14:$N$14</c:f>
              <c:numCache>
                <c:formatCode>General</c:formatCode>
                <c:ptCount val="2"/>
                <c:pt idx="0">
                  <c:v>3.890719769412724</c:v>
                </c:pt>
                <c:pt idx="1">
                  <c:v>2.943653193072592</c:v>
                </c:pt>
              </c:numCache>
            </c:numRef>
          </c:val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-Leu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Sheet1!$O$15:$P$15</c:f>
                <c:numCache>
                  <c:formatCode>General</c:formatCode>
                  <c:ptCount val="2"/>
                  <c:pt idx="0">
                    <c:v>0.128705127232115</c:v>
                  </c:pt>
                  <c:pt idx="1">
                    <c:v>0.118393204213853</c:v>
                  </c:pt>
                </c:numCache>
              </c:numRef>
            </c:plus>
            <c:minus>
              <c:numRef>
                <c:f>Sheet1!$O$15:$P$15</c:f>
                <c:numCache>
                  <c:formatCode>General</c:formatCode>
                  <c:ptCount val="2"/>
                  <c:pt idx="0">
                    <c:v>0.128705127232115</c:v>
                  </c:pt>
                  <c:pt idx="1">
                    <c:v>0.118393204213853</c:v>
                  </c:pt>
                </c:numCache>
              </c:numRef>
            </c:minus>
          </c:errBars>
          <c:cat>
            <c:strRef>
              <c:f>Sheet1!$M$13:$N$13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Sheet1!$M$15:$N$15</c:f>
              <c:numCache>
                <c:formatCode>General</c:formatCode>
                <c:ptCount val="2"/>
                <c:pt idx="0">
                  <c:v>2.557064185186457</c:v>
                </c:pt>
                <c:pt idx="1">
                  <c:v>3.13769721864846</c:v>
                </c:pt>
              </c:numCache>
            </c:numRef>
          </c:val>
        </c:ser>
        <c:ser>
          <c:idx val="2"/>
          <c:order val="2"/>
          <c:tx>
            <c:strRef>
              <c:f>Sheet1!$L$16</c:f>
              <c:strCache>
                <c:ptCount val="1"/>
                <c:pt idx="0">
                  <c:v>-Arg</c:v>
                </c:pt>
              </c:strCache>
            </c:strRef>
          </c:tx>
          <c:spPr>
            <a:solidFill>
              <a:srgbClr val="4F81BD">
                <a:lumMod val="40000"/>
                <a:lumOff val="6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Sheet1!$O$16:$P$16</c:f>
                <c:numCache>
                  <c:formatCode>General</c:formatCode>
                  <c:ptCount val="2"/>
                  <c:pt idx="0">
                    <c:v>0.161538998295992</c:v>
                  </c:pt>
                  <c:pt idx="1">
                    <c:v>0.0425955666593902</c:v>
                  </c:pt>
                </c:numCache>
              </c:numRef>
            </c:plus>
            <c:minus>
              <c:numRef>
                <c:f>Sheet1!$O$16:$P$16</c:f>
                <c:numCache>
                  <c:formatCode>General</c:formatCode>
                  <c:ptCount val="2"/>
                  <c:pt idx="0">
                    <c:v>0.161538998295992</c:v>
                  </c:pt>
                  <c:pt idx="1">
                    <c:v>0.0425955666593902</c:v>
                  </c:pt>
                </c:numCache>
              </c:numRef>
            </c:minus>
          </c:errBars>
          <c:cat>
            <c:strRef>
              <c:f>Sheet1!$M$13:$N$13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Sheet1!$M$16:$N$16</c:f>
              <c:numCache>
                <c:formatCode>General</c:formatCode>
                <c:ptCount val="2"/>
                <c:pt idx="0">
                  <c:v>1.868089997276986</c:v>
                </c:pt>
                <c:pt idx="1">
                  <c:v>2.24249450124122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19732792"/>
        <c:axId val="2119866808"/>
      </c:barChart>
      <c:catAx>
        <c:axId val="2119732792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2119866808"/>
        <c:crosses val="autoZero"/>
        <c:auto val="1"/>
        <c:lblAlgn val="ctr"/>
        <c:lblOffset val="100"/>
        <c:noMultiLvlLbl val="0"/>
      </c:catAx>
      <c:valAx>
        <c:axId val="2119866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Puro/GAPDH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21197327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Sheet1!$O$14:$O$16</c:f>
                <c:numCache>
                  <c:formatCode>General</c:formatCode>
                  <c:ptCount val="3"/>
                  <c:pt idx="0">
                    <c:v>0.306675706813802</c:v>
                  </c:pt>
                  <c:pt idx="1">
                    <c:v>0.128705127232115</c:v>
                  </c:pt>
                  <c:pt idx="2">
                    <c:v>0.161538998295992</c:v>
                  </c:pt>
                </c:numCache>
              </c:numRef>
            </c:plus>
            <c:minus>
              <c:numRef>
                <c:f>Sheet1!$O$14:$O$16</c:f>
                <c:numCache>
                  <c:formatCode>General</c:formatCode>
                  <c:ptCount val="3"/>
                  <c:pt idx="0">
                    <c:v>0.306675706813802</c:v>
                  </c:pt>
                  <c:pt idx="1">
                    <c:v>0.128705127232115</c:v>
                  </c:pt>
                  <c:pt idx="2">
                    <c:v>0.161538998295992</c:v>
                  </c:pt>
                </c:numCache>
              </c:numRef>
            </c:minus>
          </c:errBars>
          <c:cat>
            <c:strRef>
              <c:f>Sheet1!$L$14:$L$16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3.890719769412724</c:v>
                </c:pt>
                <c:pt idx="1">
                  <c:v>2.557064185186457</c:v>
                </c:pt>
                <c:pt idx="2">
                  <c:v>1.868089997276986</c:v>
                </c:pt>
              </c:numCache>
            </c:numRef>
          </c:val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GCN2 KO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Sheet1!$P$14:$P$16</c:f>
                <c:numCache>
                  <c:formatCode>General</c:formatCode>
                  <c:ptCount val="3"/>
                  <c:pt idx="0">
                    <c:v>0.040061951554676</c:v>
                  </c:pt>
                  <c:pt idx="1">
                    <c:v>0.118393204213853</c:v>
                  </c:pt>
                  <c:pt idx="2">
                    <c:v>0.0425955666593902</c:v>
                  </c:pt>
                </c:numCache>
              </c:numRef>
            </c:plus>
            <c:minus>
              <c:numRef>
                <c:f>Sheet1!$P$14:$P$16</c:f>
                <c:numCache>
                  <c:formatCode>General</c:formatCode>
                  <c:ptCount val="3"/>
                  <c:pt idx="0">
                    <c:v>0.040061951554676</c:v>
                  </c:pt>
                  <c:pt idx="1">
                    <c:v>0.118393204213853</c:v>
                  </c:pt>
                  <c:pt idx="2">
                    <c:v>0.0425955666593902</c:v>
                  </c:pt>
                </c:numCache>
              </c:numRef>
            </c:minus>
          </c:errBars>
          <c:cat>
            <c:strRef>
              <c:f>Sheet1!$L$14:$L$16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Sheet1!$N$14:$N$16</c:f>
              <c:numCache>
                <c:formatCode>General</c:formatCode>
                <c:ptCount val="3"/>
                <c:pt idx="0">
                  <c:v>2.943653193072592</c:v>
                </c:pt>
                <c:pt idx="1">
                  <c:v>3.13769721864846</c:v>
                </c:pt>
                <c:pt idx="2">
                  <c:v>2.24249450124122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19966248"/>
        <c:axId val="2119822936"/>
      </c:barChart>
      <c:catAx>
        <c:axId val="2119966248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2119822936"/>
        <c:crosses val="autoZero"/>
        <c:auto val="1"/>
        <c:lblAlgn val="ctr"/>
        <c:lblOffset val="100"/>
        <c:noMultiLvlLbl val="0"/>
      </c:catAx>
      <c:valAx>
        <c:axId val="211982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Puro/GAPDH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21199662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Sheet1!$O$19:$O$21</c:f>
                <c:numCache>
                  <c:formatCode>General</c:formatCode>
                  <c:ptCount val="3"/>
                  <c:pt idx="0">
                    <c:v>0.111471647800504</c:v>
                  </c:pt>
                  <c:pt idx="1">
                    <c:v>0.0614647516704533</c:v>
                  </c:pt>
                  <c:pt idx="2">
                    <c:v>0.0561794758196487</c:v>
                  </c:pt>
                </c:numCache>
              </c:numRef>
            </c:plus>
            <c:minus>
              <c:numRef>
                <c:f>Sheet1!$O$19:$O$21</c:f>
                <c:numCache>
                  <c:formatCode>General</c:formatCode>
                  <c:ptCount val="3"/>
                  <c:pt idx="0">
                    <c:v>0.111471647800504</c:v>
                  </c:pt>
                  <c:pt idx="1">
                    <c:v>0.0614647516704533</c:v>
                  </c:pt>
                  <c:pt idx="2">
                    <c:v>0.0561794758196487</c:v>
                  </c:pt>
                </c:numCache>
              </c:numRef>
            </c:minus>
          </c:errBars>
          <c:cat>
            <c:strRef>
              <c:f>Sheet1!$L$19:$L$21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Sheet1!$M$19:$M$21</c:f>
              <c:numCache>
                <c:formatCode>General</c:formatCode>
                <c:ptCount val="3"/>
                <c:pt idx="0">
                  <c:v>1.0</c:v>
                </c:pt>
                <c:pt idx="1">
                  <c:v>0.65722137206824</c:v>
                </c:pt>
                <c:pt idx="2">
                  <c:v>0.480139950443915</c:v>
                </c:pt>
              </c:numCache>
            </c:numRef>
          </c:val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GCN2 KO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Sheet1!$P$19:$P$21</c:f>
                <c:numCache>
                  <c:formatCode>General</c:formatCode>
                  <c:ptCount val="3"/>
                  <c:pt idx="0">
                    <c:v>0.0192468852503032</c:v>
                  </c:pt>
                  <c:pt idx="1">
                    <c:v>0.0427560465928839</c:v>
                  </c:pt>
                  <c:pt idx="2">
                    <c:v>0.017801203679285</c:v>
                  </c:pt>
                </c:numCache>
              </c:numRef>
            </c:plus>
            <c:minus>
              <c:numRef>
                <c:f>Sheet1!$P$19:$P$21</c:f>
                <c:numCache>
                  <c:formatCode>General</c:formatCode>
                  <c:ptCount val="3"/>
                  <c:pt idx="0">
                    <c:v>0.0192468852503032</c:v>
                  </c:pt>
                  <c:pt idx="1">
                    <c:v>0.0427560465928839</c:v>
                  </c:pt>
                  <c:pt idx="2">
                    <c:v>0.017801203679285</c:v>
                  </c:pt>
                </c:numCache>
              </c:numRef>
            </c:minus>
          </c:errBars>
          <c:cat>
            <c:strRef>
              <c:f>Sheet1!$L$19:$L$21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Sheet1!$N$19:$N$21</c:f>
              <c:numCache>
                <c:formatCode>General</c:formatCode>
                <c:ptCount val="3"/>
                <c:pt idx="0">
                  <c:v>1.0</c:v>
                </c:pt>
                <c:pt idx="1">
                  <c:v>1.065919458865779</c:v>
                </c:pt>
                <c:pt idx="2">
                  <c:v>0.761806623999922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8612024"/>
        <c:axId val="-2118608760"/>
      </c:barChart>
      <c:catAx>
        <c:axId val="-2118612024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-2118608760"/>
        <c:crosses val="autoZero"/>
        <c:auto val="1"/>
        <c:lblAlgn val="ctr"/>
        <c:lblOffset val="100"/>
        <c:noMultiLvlLbl val="0"/>
      </c:catAx>
      <c:valAx>
        <c:axId val="-2118608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Puro/GAPDH</a:t>
                </a:r>
              </a:p>
            </c:rich>
          </c:tx>
          <c:layout>
            <c:manualLayout>
              <c:xMode val="edge"/>
              <c:yMode val="edge"/>
              <c:x val="0.0408163265306122"/>
              <c:y val="0.132193092340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2118612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Sheet1!$O$19:$P$19</c:f>
                <c:numCache>
                  <c:formatCode>General</c:formatCode>
                  <c:ptCount val="2"/>
                  <c:pt idx="0">
                    <c:v>0.111471647800504</c:v>
                  </c:pt>
                  <c:pt idx="1">
                    <c:v>0.0192468852503032</c:v>
                  </c:pt>
                </c:numCache>
              </c:numRef>
            </c:plus>
            <c:minus>
              <c:numRef>
                <c:f>Sheet1!$O$19:$P$19</c:f>
                <c:numCache>
                  <c:formatCode>General</c:formatCode>
                  <c:ptCount val="2"/>
                  <c:pt idx="0">
                    <c:v>0.111471647800504</c:v>
                  </c:pt>
                  <c:pt idx="1">
                    <c:v>0.0192468852503032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Sheet1!$M$19:$N$19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-Leu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Sheet1!$O$20:$P$20</c:f>
                <c:numCache>
                  <c:formatCode>General</c:formatCode>
                  <c:ptCount val="2"/>
                  <c:pt idx="0">
                    <c:v>0.0614647516704533</c:v>
                  </c:pt>
                  <c:pt idx="1">
                    <c:v>0.0427560465928839</c:v>
                  </c:pt>
                </c:numCache>
              </c:numRef>
            </c:plus>
            <c:minus>
              <c:numRef>
                <c:f>Sheet1!$O$20:$P$20</c:f>
                <c:numCache>
                  <c:formatCode>General</c:formatCode>
                  <c:ptCount val="2"/>
                  <c:pt idx="0">
                    <c:v>0.0614647516704533</c:v>
                  </c:pt>
                  <c:pt idx="1">
                    <c:v>0.0427560465928839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Sheet1!$M$20:$N$20</c:f>
              <c:numCache>
                <c:formatCode>General</c:formatCode>
                <c:ptCount val="2"/>
                <c:pt idx="0">
                  <c:v>0.65722137206824</c:v>
                </c:pt>
                <c:pt idx="1">
                  <c:v>1.065919458865779</c:v>
                </c:pt>
              </c:numCache>
            </c:numRef>
          </c:val>
        </c:ser>
        <c:ser>
          <c:idx val="2"/>
          <c:order val="2"/>
          <c:tx>
            <c:strRef>
              <c:f>Sheet1!$L$21</c:f>
              <c:strCache>
                <c:ptCount val="1"/>
                <c:pt idx="0">
                  <c:v>-Arg</c:v>
                </c:pt>
              </c:strCache>
            </c:strRef>
          </c:tx>
          <c:spPr>
            <a:solidFill>
              <a:srgbClr val="4F81BD">
                <a:lumMod val="40000"/>
                <a:lumOff val="60000"/>
              </a:srgbClr>
            </a:solidFill>
            <a:ln>
              <a:solidFill>
                <a:srgbClr val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Sheet1!$O$21:$P$21</c:f>
                <c:numCache>
                  <c:formatCode>General</c:formatCode>
                  <c:ptCount val="2"/>
                  <c:pt idx="0">
                    <c:v>0.0561794758196487</c:v>
                  </c:pt>
                  <c:pt idx="1">
                    <c:v>0.017801203679285</c:v>
                  </c:pt>
                </c:numCache>
              </c:numRef>
            </c:plus>
            <c:minus>
              <c:numRef>
                <c:f>Sheet1!$O$21:$P$21</c:f>
                <c:numCache>
                  <c:formatCode>General</c:formatCode>
                  <c:ptCount val="2"/>
                  <c:pt idx="0">
                    <c:v>0.0561794758196487</c:v>
                  </c:pt>
                  <c:pt idx="1">
                    <c:v>0.017801203679285</c:v>
                  </c:pt>
                </c:numCache>
              </c:numRef>
            </c:minus>
          </c:errBars>
          <c:cat>
            <c:strRef>
              <c:f>Sheet1!$M$18:$N$18</c:f>
              <c:strCache>
                <c:ptCount val="2"/>
                <c:pt idx="0">
                  <c:v>WT</c:v>
                </c:pt>
                <c:pt idx="1">
                  <c:v>GCN2 KO</c:v>
                </c:pt>
              </c:strCache>
            </c:strRef>
          </c:cat>
          <c:val>
            <c:numRef>
              <c:f>Sheet1!$M$21:$N$21</c:f>
              <c:numCache>
                <c:formatCode>General</c:formatCode>
                <c:ptCount val="2"/>
                <c:pt idx="0">
                  <c:v>0.480139950443915</c:v>
                </c:pt>
                <c:pt idx="1">
                  <c:v>0.761806623999922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8425096"/>
        <c:axId val="-2118421768"/>
      </c:barChart>
      <c:catAx>
        <c:axId val="-2118425096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-2118421768"/>
        <c:crosses val="autoZero"/>
        <c:auto val="1"/>
        <c:lblAlgn val="ctr"/>
        <c:lblOffset val="100"/>
        <c:noMultiLvlLbl val="0"/>
      </c:catAx>
      <c:valAx>
        <c:axId val="-2118421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Puro/GAPDH</a:t>
                </a:r>
              </a:p>
            </c:rich>
          </c:tx>
          <c:layout>
            <c:manualLayout>
              <c:xMode val="edge"/>
              <c:yMode val="edge"/>
              <c:x val="0.0452261306532663"/>
              <c:y val="0.1427456737399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2118425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GCN2/WT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8064A2">
                  <a:lumMod val="40000"/>
                  <a:lumOff val="60000"/>
                </a:srgb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</a:srgb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errBars>
            <c:errBarType val="both"/>
            <c:errValType val="cust"/>
            <c:noEndCap val="0"/>
            <c:plus>
              <c:numRef>
                <c:f>Sheet1!$T$14:$T$16</c:f>
                <c:numCache>
                  <c:formatCode>General</c:formatCode>
                  <c:ptCount val="3"/>
                  <c:pt idx="0">
                    <c:v>0.0349401266058147</c:v>
                  </c:pt>
                  <c:pt idx="1">
                    <c:v>0.0445657400143136</c:v>
                  </c:pt>
                  <c:pt idx="2">
                    <c:v>0.0613599800492421</c:v>
                  </c:pt>
                </c:numCache>
              </c:numRef>
            </c:plus>
            <c:minus>
              <c:numRef>
                <c:f>Sheet1!$T$14:$T$16</c:f>
                <c:numCache>
                  <c:formatCode>General</c:formatCode>
                  <c:ptCount val="3"/>
                  <c:pt idx="0">
                    <c:v>0.0349401266058147</c:v>
                  </c:pt>
                  <c:pt idx="1">
                    <c:v>0.0445657400143136</c:v>
                  </c:pt>
                  <c:pt idx="2">
                    <c:v>0.0613599800492421</c:v>
                  </c:pt>
                </c:numCache>
              </c:numRef>
            </c:minus>
          </c:errBars>
          <c:cat>
            <c:strRef>
              <c:f>Sheet1!$Q$14:$Q$16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Sheet1!$R$14:$R$16</c:f>
              <c:numCache>
                <c:formatCode>General</c:formatCode>
                <c:ptCount val="3"/>
                <c:pt idx="0">
                  <c:v>0.756583194763707</c:v>
                </c:pt>
                <c:pt idx="1">
                  <c:v>1.227070183386759</c:v>
                </c:pt>
                <c:pt idx="2">
                  <c:v>1.200421020673513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13243224"/>
        <c:axId val="2107045320"/>
      </c:barChart>
      <c:catAx>
        <c:axId val="2113243224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2107045320"/>
        <c:crosses val="autoZero"/>
        <c:auto val="1"/>
        <c:lblAlgn val="ctr"/>
        <c:lblOffset val="100"/>
        <c:noMultiLvlLbl val="0"/>
      </c:catAx>
      <c:valAx>
        <c:axId val="2107045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GCN2</a:t>
                </a:r>
                <a:r>
                  <a:rPr lang="en-US" baseline="0"/>
                  <a:t> / WT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2113243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GCN2/WT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12700" cmpd="sng"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8064A2">
                  <a:lumMod val="40000"/>
                  <a:lumOff val="60000"/>
                </a:srgb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</a:srgbClr>
              </a:solidFill>
              <a:ln w="12700" cmpd="sng">
                <a:solidFill>
                  <a:srgbClr val="000000"/>
                </a:solidFill>
              </a:ln>
              <a:effectLst/>
            </c:spPr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errBars>
            <c:errBarType val="both"/>
            <c:errValType val="cust"/>
            <c:noEndCap val="0"/>
            <c:plus>
              <c:numRef>
                <c:f>Sheet1!$T$19:$T$21</c:f>
                <c:numCache>
                  <c:formatCode>General</c:formatCode>
                  <c:ptCount val="3"/>
                  <c:pt idx="0">
                    <c:v>0.0653104658667557</c:v>
                  </c:pt>
                  <c:pt idx="1">
                    <c:v>0.0952872048264797</c:v>
                  </c:pt>
                  <c:pt idx="2">
                    <c:v>0.10929955307874</c:v>
                  </c:pt>
                </c:numCache>
              </c:numRef>
            </c:plus>
            <c:minus>
              <c:numRef>
                <c:f>Sheet1!$T$19:$T$21</c:f>
                <c:numCache>
                  <c:formatCode>General</c:formatCode>
                  <c:ptCount val="3"/>
                  <c:pt idx="0">
                    <c:v>0.0653104658667557</c:v>
                  </c:pt>
                  <c:pt idx="1">
                    <c:v>0.0952872048264797</c:v>
                  </c:pt>
                  <c:pt idx="2">
                    <c:v>0.10929955307874</c:v>
                  </c:pt>
                </c:numCache>
              </c:numRef>
            </c:minus>
          </c:errBars>
          <c:cat>
            <c:strRef>
              <c:f>Sheet1!$Q$19:$Q$21</c:f>
              <c:strCache>
                <c:ptCount val="3"/>
                <c:pt idx="0">
                  <c:v>Rich</c:v>
                </c:pt>
                <c:pt idx="1">
                  <c:v>-Leu</c:v>
                </c:pt>
                <c:pt idx="2">
                  <c:v>-Arg</c:v>
                </c:pt>
              </c:strCache>
            </c:strRef>
          </c:cat>
          <c:val>
            <c:numRef>
              <c:f>Sheet1!$R$19:$R$21</c:f>
              <c:numCache>
                <c:formatCode>General</c:formatCode>
                <c:ptCount val="3"/>
                <c:pt idx="0">
                  <c:v>1.0</c:v>
                </c:pt>
                <c:pt idx="1">
                  <c:v>1.621857572147096</c:v>
                </c:pt>
                <c:pt idx="2">
                  <c:v>1.586634528736029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8396504"/>
        <c:axId val="2127352520"/>
      </c:barChart>
      <c:catAx>
        <c:axId val="-2118396504"/>
        <c:scaling>
          <c:orientation val="minMax"/>
        </c:scaling>
        <c:delete val="0"/>
        <c:axPos val="b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2127352520"/>
        <c:crosses val="autoZero"/>
        <c:auto val="1"/>
        <c:lblAlgn val="ctr"/>
        <c:lblOffset val="100"/>
        <c:noMultiLvlLbl val="0"/>
      </c:catAx>
      <c:valAx>
        <c:axId val="2127352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GCN2</a:t>
                </a:r>
                <a:r>
                  <a:rPr lang="en-US" baseline="0"/>
                  <a:t> / Realtive WT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-21183965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23</xdr:row>
      <xdr:rowOff>25400</xdr:rowOff>
    </xdr:from>
    <xdr:to>
      <xdr:col>17</xdr:col>
      <xdr:colOff>127000</xdr:colOff>
      <xdr:row>35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22</xdr:row>
      <xdr:rowOff>165100</xdr:rowOff>
    </xdr:from>
    <xdr:to>
      <xdr:col>14</xdr:col>
      <xdr:colOff>38100</xdr:colOff>
      <xdr:row>35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35</xdr:row>
      <xdr:rowOff>63500</xdr:rowOff>
    </xdr:from>
    <xdr:to>
      <xdr:col>14</xdr:col>
      <xdr:colOff>50800</xdr:colOff>
      <xdr:row>47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35</xdr:row>
      <xdr:rowOff>50800</xdr:rowOff>
    </xdr:from>
    <xdr:to>
      <xdr:col>17</xdr:col>
      <xdr:colOff>165100</xdr:colOff>
      <xdr:row>47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520700</xdr:colOff>
      <xdr:row>14</xdr:row>
      <xdr:rowOff>127000</xdr:rowOff>
    </xdr:from>
    <xdr:to>
      <xdr:col>22</xdr:col>
      <xdr:colOff>774700</xdr:colOff>
      <xdr:row>25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495300</xdr:colOff>
      <xdr:row>20</xdr:row>
      <xdr:rowOff>114300</xdr:rowOff>
    </xdr:from>
    <xdr:to>
      <xdr:col>29</xdr:col>
      <xdr:colOff>749300</xdr:colOff>
      <xdr:row>31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s123_wt293t_rileuarg_puro_blot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s123_gcn2KO_rileuarg_blot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s123_wtrileuarg_puro_blot5.t"/>
    </sheetNames>
    <sheetDataSet>
      <sheetData sheetId="0">
        <row r="5">
          <cell r="B5">
            <v>10808160</v>
          </cell>
        </row>
        <row r="6">
          <cell r="B6">
            <v>10626000</v>
          </cell>
        </row>
        <row r="7">
          <cell r="B7">
            <v>9472320</v>
          </cell>
        </row>
        <row r="8">
          <cell r="B8">
            <v>6679200</v>
          </cell>
        </row>
        <row r="9">
          <cell r="B9">
            <v>7189248</v>
          </cell>
        </row>
        <row r="10">
          <cell r="B10">
            <v>7262112</v>
          </cell>
        </row>
        <row r="11">
          <cell r="B11">
            <v>5586240</v>
          </cell>
        </row>
        <row r="12">
          <cell r="B12">
            <v>6630624</v>
          </cell>
        </row>
        <row r="13">
          <cell r="B13">
            <v>6327024</v>
          </cell>
        </row>
        <row r="14">
          <cell r="B14">
            <v>3570336</v>
          </cell>
        </row>
        <row r="15">
          <cell r="B15">
            <v>3509616</v>
          </cell>
        </row>
        <row r="16">
          <cell r="B16">
            <v>3108864</v>
          </cell>
        </row>
        <row r="17">
          <cell r="B17">
            <v>3315312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s123_wtrileuarg_blot5.txt"/>
    </sheetNames>
    <sheetDataSet>
      <sheetData sheetId="0">
        <row r="5">
          <cell r="B5">
            <v>3126098</v>
          </cell>
        </row>
        <row r="6">
          <cell r="B6">
            <v>2972136</v>
          </cell>
        </row>
        <row r="7">
          <cell r="B7">
            <v>3521044</v>
          </cell>
        </row>
        <row r="8">
          <cell r="B8">
            <v>2597272</v>
          </cell>
        </row>
        <row r="9">
          <cell r="B9">
            <v>2831562</v>
          </cell>
        </row>
        <row r="10">
          <cell r="B10">
            <v>2978830</v>
          </cell>
        </row>
        <row r="11">
          <cell r="B11">
            <v>2824868</v>
          </cell>
        </row>
        <row r="12">
          <cell r="B12">
            <v>2637436</v>
          </cell>
        </row>
        <row r="13">
          <cell r="B13">
            <v>2617354</v>
          </cell>
        </row>
        <row r="14">
          <cell r="B14">
            <v>970630</v>
          </cell>
        </row>
        <row r="15">
          <cell r="B15">
            <v>1024182</v>
          </cell>
        </row>
        <row r="16">
          <cell r="B16">
            <v>1010794</v>
          </cell>
        </row>
        <row r="17">
          <cell r="B17">
            <v>1071040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topLeftCell="F16" workbookViewId="0">
      <selection activeCell="J33" sqref="J33"/>
    </sheetView>
  </sheetViews>
  <sheetFormatPr baseColWidth="10" defaultRowHeight="15" x14ac:dyDescent="0"/>
  <sheetData>
    <row r="1" spans="1:20">
      <c r="B1" t="s">
        <v>12</v>
      </c>
      <c r="D1" t="s">
        <v>13</v>
      </c>
      <c r="F1" t="s">
        <v>16</v>
      </c>
      <c r="J1" t="s">
        <v>14</v>
      </c>
      <c r="L1" t="s">
        <v>17</v>
      </c>
      <c r="N1" t="s">
        <v>18</v>
      </c>
      <c r="P1" t="s">
        <v>19</v>
      </c>
    </row>
    <row r="2" spans="1:20">
      <c r="B2" t="s">
        <v>0</v>
      </c>
      <c r="C2" t="s">
        <v>11</v>
      </c>
      <c r="D2" t="s">
        <v>0</v>
      </c>
      <c r="E2" t="s">
        <v>11</v>
      </c>
    </row>
    <row r="3" spans="1:20">
      <c r="A3" t="s">
        <v>1</v>
      </c>
      <c r="B3" s="1">
        <v>2852748</v>
      </c>
      <c r="C3">
        <f>[1]reps123_wtrileuarg_puro_blot5.t!B5</f>
        <v>10808160</v>
      </c>
      <c r="D3">
        <f>[2]reps123_wtrileuarg_blot5.txt!B5</f>
        <v>3126098</v>
      </c>
      <c r="E3">
        <v>11111082</v>
      </c>
      <c r="F3">
        <f>B3-(AVERAGE(B$12,B$13,B$14,B$15))</f>
        <v>1899105.75</v>
      </c>
      <c r="G3">
        <f>C3-(AVERAGE(C$12,C$13,C$14,C$15))</f>
        <v>7432128</v>
      </c>
      <c r="H3">
        <f>D3-(AVERAGE(D$12,D$13,D$14,D$15))</f>
        <v>2106936.5</v>
      </c>
      <c r="I3">
        <f>E3-(AVERAGE(E$12,E$13,E$14,E$15))</f>
        <v>6113407.5</v>
      </c>
      <c r="J3">
        <f>G3/F3</f>
        <v>3.9134882299208456</v>
      </c>
      <c r="K3">
        <f>I3/H3</f>
        <v>2.901562291981747</v>
      </c>
      <c r="L3">
        <f>AVERAGE(J3:J5)</f>
        <v>3.890719769412724</v>
      </c>
      <c r="M3">
        <f>AVERAGE(K3:K5)</f>
        <v>2.9436531930725915</v>
      </c>
      <c r="N3">
        <f>STDEV(J3:J5)</f>
        <v>0.53117790564860268</v>
      </c>
      <c r="O3">
        <f>STDEV(K3:K5)</f>
        <v>6.9389335543061856E-2</v>
      </c>
      <c r="P3">
        <f>N3/SQRT(3)</f>
        <v>0.30667570681380241</v>
      </c>
      <c r="Q3">
        <f>O3/SQRT(3)</f>
        <v>4.0061951554676033E-2</v>
      </c>
    </row>
    <row r="4" spans="1:20">
      <c r="A4" t="s">
        <v>2</v>
      </c>
      <c r="B4" s="1">
        <v>2597571</v>
      </c>
      <c r="C4">
        <f>[1]reps123_wtrileuarg_puro_blot5.t!B6</f>
        <v>10626000</v>
      </c>
      <c r="D4">
        <f>[2]reps123_wtrileuarg_blot5.txt!B6</f>
        <v>2972136</v>
      </c>
      <c r="E4">
        <v>10902966</v>
      </c>
      <c r="F4">
        <f t="shared" ref="F4:I11" si="0">B4-(AVERAGE(B$12,B$13,B$14,B$15))</f>
        <v>1643928.75</v>
      </c>
      <c r="G4">
        <f t="shared" si="0"/>
        <v>7249968</v>
      </c>
      <c r="H4">
        <f t="shared" si="0"/>
        <v>1952974.5</v>
      </c>
      <c r="I4">
        <f t="shared" si="0"/>
        <v>5905291.5</v>
      </c>
      <c r="J4">
        <f t="shared" ref="J4:J11" si="1">G4/F4</f>
        <v>4.4101473375899047</v>
      </c>
      <c r="K4">
        <f t="shared" ref="K4:K11" si="2">I4/H4</f>
        <v>3.0237422454824681</v>
      </c>
    </row>
    <row r="5" spans="1:20">
      <c r="A5" t="s">
        <v>3</v>
      </c>
      <c r="B5" s="1">
        <v>2774232</v>
      </c>
      <c r="C5">
        <f>[1]reps123_wtrileuarg_puro_blot5.t!B7</f>
        <v>9472320</v>
      </c>
      <c r="D5">
        <f>[2]reps123_wtrileuarg_blot5.txt!B7</f>
        <v>3521044</v>
      </c>
      <c r="E5">
        <v>12267282</v>
      </c>
      <c r="F5">
        <f t="shared" si="0"/>
        <v>1820589.75</v>
      </c>
      <c r="G5">
        <f t="shared" si="0"/>
        <v>6096288</v>
      </c>
      <c r="H5">
        <f t="shared" si="0"/>
        <v>2501882.5</v>
      </c>
      <c r="I5">
        <f t="shared" si="0"/>
        <v>7269607.5</v>
      </c>
      <c r="J5">
        <f t="shared" si="1"/>
        <v>3.3485237407274209</v>
      </c>
      <c r="K5">
        <f t="shared" si="2"/>
        <v>2.9056550417535596</v>
      </c>
    </row>
    <row r="6" spans="1:20">
      <c r="A6" t="s">
        <v>4</v>
      </c>
      <c r="B6" s="1">
        <v>2237706</v>
      </c>
      <c r="C6">
        <f>[1]reps123_wtrileuarg_puro_blot5.t!B8</f>
        <v>6679200</v>
      </c>
      <c r="D6">
        <f>[2]reps123_wtrileuarg_blot5.txt!B8</f>
        <v>2597272</v>
      </c>
      <c r="E6">
        <v>10290180</v>
      </c>
      <c r="F6">
        <f t="shared" si="0"/>
        <v>1284063.75</v>
      </c>
      <c r="G6">
        <f t="shared" si="0"/>
        <v>3303168</v>
      </c>
      <c r="H6">
        <f t="shared" si="0"/>
        <v>1578110.5</v>
      </c>
      <c r="I6">
        <f t="shared" si="0"/>
        <v>5292505.5</v>
      </c>
      <c r="J6">
        <f t="shared" si="1"/>
        <v>2.5724330275658041</v>
      </c>
      <c r="K6">
        <f t="shared" si="2"/>
        <v>3.3536976656577595</v>
      </c>
      <c r="L6">
        <f>AVERAGE(J6:J8)</f>
        <v>2.5570641851864568</v>
      </c>
      <c r="M6">
        <f>AVERAGE(K6:K8)</f>
        <v>3.13769721864846</v>
      </c>
      <c r="N6">
        <f>STDEV(J6:J8)</f>
        <v>0.22292381956064033</v>
      </c>
      <c r="O6">
        <f>STDEV(K6:K8)</f>
        <v>0.2050630449692703</v>
      </c>
      <c r="P6">
        <f>N6/SQRT(3)</f>
        <v>0.12870512723211527</v>
      </c>
      <c r="Q6">
        <f>O6/SQRT(3)</f>
        <v>0.11839320421385255</v>
      </c>
    </row>
    <row r="7" spans="1:20">
      <c r="A7" t="s">
        <v>5</v>
      </c>
      <c r="B7" s="1">
        <v>2329308</v>
      </c>
      <c r="C7">
        <f>[1]reps123_wtrileuarg_puro_blot5.t!B9</f>
        <v>7189248</v>
      </c>
      <c r="D7">
        <f>[2]reps123_wtrileuarg_blot5.txt!B9</f>
        <v>2831562</v>
      </c>
      <c r="E7">
        <v>10336428</v>
      </c>
      <c r="F7">
        <f t="shared" si="0"/>
        <v>1375665.75</v>
      </c>
      <c r="G7">
        <f t="shared" si="0"/>
        <v>3813216</v>
      </c>
      <c r="H7">
        <f t="shared" si="0"/>
        <v>1812400.5</v>
      </c>
      <c r="I7">
        <f t="shared" si="0"/>
        <v>5338753.5</v>
      </c>
      <c r="J7">
        <f t="shared" si="1"/>
        <v>2.7719058935646248</v>
      </c>
      <c r="K7">
        <f t="shared" si="2"/>
        <v>2.9456808801365924</v>
      </c>
    </row>
    <row r="8" spans="1:20">
      <c r="A8" t="s">
        <v>6</v>
      </c>
      <c r="B8" s="1">
        <v>2623743</v>
      </c>
      <c r="C8">
        <f>[1]reps123_wtrileuarg_puro_blot5.t!B10</f>
        <v>7262112</v>
      </c>
      <c r="D8">
        <f>[2]reps123_wtrileuarg_blot5.txt!B10</f>
        <v>2978830</v>
      </c>
      <c r="E8">
        <v>11099520</v>
      </c>
      <c r="F8">
        <f t="shared" si="0"/>
        <v>1670100.75</v>
      </c>
      <c r="G8">
        <f t="shared" si="0"/>
        <v>3886080</v>
      </c>
      <c r="H8">
        <f t="shared" si="0"/>
        <v>1959668.5</v>
      </c>
      <c r="I8">
        <f t="shared" si="0"/>
        <v>6101845.5</v>
      </c>
      <c r="J8">
        <f t="shared" si="1"/>
        <v>2.3268536344289408</v>
      </c>
      <c r="K8">
        <f t="shared" si="2"/>
        <v>3.113713110151028</v>
      </c>
    </row>
    <row r="9" spans="1:20">
      <c r="A9" t="s">
        <v>7</v>
      </c>
      <c r="B9" s="1">
        <v>2342394</v>
      </c>
      <c r="C9">
        <f>[1]reps123_wtrileuarg_puro_blot5.t!B11</f>
        <v>5586240</v>
      </c>
      <c r="D9">
        <f>[2]reps123_wtrileuarg_blot5.txt!B11</f>
        <v>2824868</v>
      </c>
      <c r="E9">
        <v>8972112</v>
      </c>
      <c r="F9">
        <f t="shared" si="0"/>
        <v>1388751.75</v>
      </c>
      <c r="G9">
        <f t="shared" si="0"/>
        <v>2210208</v>
      </c>
      <c r="H9">
        <f t="shared" si="0"/>
        <v>1805706.5</v>
      </c>
      <c r="I9">
        <f t="shared" si="0"/>
        <v>3974437.5</v>
      </c>
      <c r="J9">
        <f t="shared" si="1"/>
        <v>1.5915069053918385</v>
      </c>
      <c r="K9">
        <f t="shared" si="2"/>
        <v>2.2010429158891549</v>
      </c>
      <c r="L9">
        <f>AVERAGE(J9:J11)</f>
        <v>1.8680899972769864</v>
      </c>
      <c r="M9">
        <f>AVERAGE(K9:K11)</f>
        <v>2.2424945012412203</v>
      </c>
      <c r="N9">
        <f>STDEV(J9:J11)</f>
        <v>0.27979375245243998</v>
      </c>
      <c r="O9">
        <f>STDEV(K9:K11)</f>
        <v>7.37776856312507E-2</v>
      </c>
      <c r="P9">
        <f>N9/SQRT(3)</f>
        <v>0.16153899829599175</v>
      </c>
      <c r="Q9">
        <f>O9/SQRT(3)</f>
        <v>4.2595566659390176E-2</v>
      </c>
    </row>
    <row r="10" spans="1:20">
      <c r="A10" t="s">
        <v>8</v>
      </c>
      <c r="B10" s="1">
        <v>2466711</v>
      </c>
      <c r="C10">
        <f>[1]reps123_wtrileuarg_puro_blot5.t!B12</f>
        <v>6630624</v>
      </c>
      <c r="D10">
        <f>[2]reps123_wtrileuarg_blot5.txt!B12</f>
        <v>2637436</v>
      </c>
      <c r="E10">
        <v>8555880</v>
      </c>
      <c r="F10">
        <f t="shared" si="0"/>
        <v>1513068.75</v>
      </c>
      <c r="G10">
        <f t="shared" si="0"/>
        <v>3254592</v>
      </c>
      <c r="H10">
        <f t="shared" si="0"/>
        <v>1618274.5</v>
      </c>
      <c r="I10">
        <f t="shared" si="0"/>
        <v>3558205.5</v>
      </c>
      <c r="J10">
        <f t="shared" si="1"/>
        <v>2.1509875212213587</v>
      </c>
      <c r="K10">
        <f t="shared" si="2"/>
        <v>2.1987651044368555</v>
      </c>
    </row>
    <row r="11" spans="1:20">
      <c r="A11" t="s">
        <v>9</v>
      </c>
      <c r="B11" s="1">
        <v>2538684</v>
      </c>
      <c r="C11">
        <f>[1]reps123_wtrileuarg_puro_blot5.t!B13</f>
        <v>6327024</v>
      </c>
      <c r="D11">
        <f>[2]reps123_wtrileuarg_blot5.txt!B13</f>
        <v>2617354</v>
      </c>
      <c r="E11">
        <v>8717748</v>
      </c>
      <c r="F11">
        <f t="shared" si="0"/>
        <v>1585041.75</v>
      </c>
      <c r="G11">
        <f t="shared" si="0"/>
        <v>2950992</v>
      </c>
      <c r="H11">
        <f t="shared" si="0"/>
        <v>1598192.5</v>
      </c>
      <c r="I11">
        <f t="shared" si="0"/>
        <v>3720073.5</v>
      </c>
      <c r="J11">
        <f t="shared" si="1"/>
        <v>1.8617755652177617</v>
      </c>
      <c r="K11">
        <f t="shared" si="2"/>
        <v>2.327675483397651</v>
      </c>
    </row>
    <row r="12" spans="1:20">
      <c r="A12" t="s">
        <v>10</v>
      </c>
      <c r="B12" s="1">
        <v>929106</v>
      </c>
      <c r="C12">
        <f>[1]reps123_wtrileuarg_puro_blot5.t!B14</f>
        <v>3570336</v>
      </c>
      <c r="D12">
        <f>[2]reps123_wtrileuarg_blot5.txt!B14</f>
        <v>970630</v>
      </c>
      <c r="E12">
        <v>4948536</v>
      </c>
    </row>
    <row r="13" spans="1:20">
      <c r="A13" t="s">
        <v>10</v>
      </c>
      <c r="B13" s="1">
        <v>935649</v>
      </c>
      <c r="C13">
        <f>[1]reps123_wtrileuarg_puro_blot5.t!B15</f>
        <v>3509616</v>
      </c>
      <c r="D13">
        <f>[2]reps123_wtrileuarg_blot5.txt!B15</f>
        <v>1024182</v>
      </c>
      <c r="E13">
        <v>5168214</v>
      </c>
      <c r="M13" t="s">
        <v>15</v>
      </c>
      <c r="N13" t="s">
        <v>13</v>
      </c>
      <c r="R13" t="s">
        <v>32</v>
      </c>
      <c r="S13" t="s">
        <v>18</v>
      </c>
    </row>
    <row r="14" spans="1:20">
      <c r="A14" t="s">
        <v>10</v>
      </c>
      <c r="B14" s="1">
        <v>974907</v>
      </c>
      <c r="C14">
        <f>[1]reps123_wtrileuarg_puro_blot5.t!B16</f>
        <v>3108864</v>
      </c>
      <c r="D14">
        <f>[2]reps123_wtrileuarg_blot5.txt!B16</f>
        <v>1010794</v>
      </c>
      <c r="E14">
        <v>5098842</v>
      </c>
      <c r="L14" t="s">
        <v>20</v>
      </c>
      <c r="M14">
        <v>3.890719769412724</v>
      </c>
      <c r="N14">
        <v>2.9436531930725915</v>
      </c>
      <c r="O14">
        <v>0.30667570681380241</v>
      </c>
      <c r="P14">
        <v>4.0061951554676033E-2</v>
      </c>
      <c r="Q14" t="s">
        <v>20</v>
      </c>
      <c r="R14">
        <f>N14/M14</f>
        <v>0.75658319476370683</v>
      </c>
      <c r="S14">
        <f>R14*SQRT((P14/N14)^2+(O14/M14)^2)</f>
        <v>6.0518074504160094E-2</v>
      </c>
      <c r="T14">
        <f>S14/SQRT(3)</f>
        <v>3.4940126605814657E-2</v>
      </c>
    </row>
    <row r="15" spans="1:20">
      <c r="A15" t="s">
        <v>10</v>
      </c>
      <c r="B15" s="1">
        <v>974907</v>
      </c>
      <c r="C15">
        <f>[1]reps123_wtrileuarg_puro_blot5.t!B17</f>
        <v>3315312</v>
      </c>
      <c r="D15">
        <f>[2]reps123_wtrileuarg_blot5.txt!B17</f>
        <v>1071040</v>
      </c>
      <c r="E15">
        <v>4775106</v>
      </c>
      <c r="H15" t="s">
        <v>40</v>
      </c>
      <c r="L15" s="2" t="s">
        <v>21</v>
      </c>
      <c r="M15">
        <v>2.5570641851864568</v>
      </c>
      <c r="N15">
        <v>3.13769721864846</v>
      </c>
      <c r="O15">
        <v>0.12870512723211527</v>
      </c>
      <c r="P15">
        <v>0.11839320421385255</v>
      </c>
      <c r="Q15" s="2" t="s">
        <v>21</v>
      </c>
      <c r="R15">
        <f t="shared" ref="R15:R16" si="3">N15/M15</f>
        <v>1.2270701833867594</v>
      </c>
      <c r="S15">
        <f t="shared" ref="S15:S16" si="4">R15*SQRT((P15/N15)^2+(O15/M15)^2)</f>
        <v>7.71901259816965E-2</v>
      </c>
      <c r="T15">
        <f t="shared" ref="T15:T16" si="5">S15/SQRT(3)</f>
        <v>4.4565740014313605E-2</v>
      </c>
    </row>
    <row r="16" spans="1:20">
      <c r="H16" t="s">
        <v>41</v>
      </c>
      <c r="L16" s="2" t="s">
        <v>22</v>
      </c>
      <c r="M16">
        <v>1.8680899972769864</v>
      </c>
      <c r="N16">
        <v>2.2424945012412203</v>
      </c>
      <c r="O16">
        <v>0.16153899829599175</v>
      </c>
      <c r="P16">
        <v>4.2595566659390176E-2</v>
      </c>
      <c r="Q16" s="2" t="s">
        <v>22</v>
      </c>
      <c r="R16">
        <f t="shared" si="3"/>
        <v>1.2004210206735131</v>
      </c>
      <c r="S16">
        <f t="shared" si="4"/>
        <v>0.10627860299669994</v>
      </c>
      <c r="T16">
        <f t="shared" si="5"/>
        <v>6.1359980049242084E-2</v>
      </c>
    </row>
    <row r="17" spans="8:31">
      <c r="I17" t="s">
        <v>15</v>
      </c>
      <c r="J17" t="s">
        <v>13</v>
      </c>
    </row>
    <row r="18" spans="8:31">
      <c r="H18" t="s">
        <v>20</v>
      </c>
      <c r="I18">
        <v>1</v>
      </c>
      <c r="J18">
        <v>1</v>
      </c>
      <c r="M18" t="s">
        <v>15</v>
      </c>
      <c r="N18" t="s">
        <v>13</v>
      </c>
      <c r="R18" t="s">
        <v>32</v>
      </c>
      <c r="S18" t="s">
        <v>18</v>
      </c>
    </row>
    <row r="19" spans="8:31">
      <c r="H19" s="2" t="s">
        <v>21</v>
      </c>
      <c r="I19">
        <v>0.84217690722391536</v>
      </c>
      <c r="J19">
        <v>0.9355448619904233</v>
      </c>
      <c r="L19" t="s">
        <v>20</v>
      </c>
      <c r="M19">
        <f>M14/M$14</f>
        <v>1</v>
      </c>
      <c r="N19">
        <f>N14/N$14</f>
        <v>1</v>
      </c>
      <c r="O19">
        <f>M19*SQRT((O14/M14)^2+(O$14/M$14)^2)</f>
        <v>0.11147164780050428</v>
      </c>
      <c r="P19">
        <f>N19*SQRT((P14/N14)^2+(P$14/N$14)^2)</f>
        <v>1.9246885250303186E-2</v>
      </c>
      <c r="Q19" t="s">
        <v>20</v>
      </c>
      <c r="R19">
        <f>N19/M19</f>
        <v>1</v>
      </c>
      <c r="S19">
        <f>R19*SQRT((P19/N19)^2+(O19/M19)^2)</f>
        <v>0.11312104514721391</v>
      </c>
      <c r="T19">
        <f>S19/SQRT(3)</f>
        <v>6.5310465866755762E-2</v>
      </c>
      <c r="X19" t="s">
        <v>31</v>
      </c>
    </row>
    <row r="20" spans="8:31">
      <c r="H20" s="2" t="s">
        <v>22</v>
      </c>
      <c r="I20">
        <v>0.56150362486325589</v>
      </c>
      <c r="J20">
        <v>0.74375283950810811</v>
      </c>
      <c r="L20" s="2" t="s">
        <v>21</v>
      </c>
      <c r="M20">
        <f t="shared" ref="M20:N21" si="6">M15/M$14</f>
        <v>0.65722137206824005</v>
      </c>
      <c r="N20">
        <f t="shared" si="6"/>
        <v>1.0659194588657792</v>
      </c>
      <c r="O20">
        <f>M20*SQRT((O15/M15)^2+(O$14/M$14)^2)</f>
        <v>6.1464751670453281E-2</v>
      </c>
      <c r="P20">
        <f t="shared" ref="O20:P21" si="7">N20*SQRT((P15/N15)^2+(P$14/N$14)^2)</f>
        <v>4.2756046592883956E-2</v>
      </c>
      <c r="Q20" s="2" t="s">
        <v>21</v>
      </c>
      <c r="R20">
        <f>N20/M20</f>
        <v>1.6218575721470962</v>
      </c>
      <c r="S20">
        <f t="shared" ref="S20" si="8">R20*SQRT((P20/N20)^2+(O20/M20)^2)</f>
        <v>0.16504228007068517</v>
      </c>
      <c r="T20">
        <f t="shared" ref="T20" si="9">S20/SQRT(3)</f>
        <v>9.5287204826479691E-2</v>
      </c>
      <c r="X20" t="s">
        <v>33</v>
      </c>
    </row>
    <row r="21" spans="8:31">
      <c r="L21" s="2" t="s">
        <v>22</v>
      </c>
      <c r="M21">
        <f t="shared" si="6"/>
        <v>0.48013995044391516</v>
      </c>
      <c r="N21">
        <f t="shared" si="6"/>
        <v>0.76180662399992161</v>
      </c>
      <c r="O21">
        <f t="shared" si="7"/>
        <v>5.6179475819648682E-2</v>
      </c>
      <c r="P21">
        <f t="shared" si="7"/>
        <v>1.7801203679285036E-2</v>
      </c>
      <c r="Q21" s="2" t="s">
        <v>22</v>
      </c>
      <c r="R21">
        <f>N21/M21</f>
        <v>1.5866345287360288</v>
      </c>
      <c r="S21">
        <f>R21*SQRT((P21/N21)^2+(O21/M21)^2)</f>
        <v>0.18931237917694885</v>
      </c>
      <c r="T21">
        <f>S21/SQRT(3)</f>
        <v>0.10929955307873992</v>
      </c>
      <c r="X21" t="s">
        <v>34</v>
      </c>
    </row>
    <row r="22" spans="8:31">
      <c r="I22" s="2"/>
    </row>
    <row r="23" spans="8:31">
      <c r="I23" s="2"/>
    </row>
    <row r="26" spans="8:31">
      <c r="AE26" t="s">
        <v>35</v>
      </c>
    </row>
    <row r="27" spans="8:31">
      <c r="AE27" t="s">
        <v>33</v>
      </c>
    </row>
    <row r="28" spans="8:31">
      <c r="S28" t="s">
        <v>26</v>
      </c>
    </row>
    <row r="29" spans="8:31">
      <c r="S29" t="s">
        <v>29</v>
      </c>
    </row>
    <row r="30" spans="8:31">
      <c r="S30" t="s">
        <v>27</v>
      </c>
    </row>
    <row r="31" spans="8:31">
      <c r="S31" t="s">
        <v>28</v>
      </c>
    </row>
    <row r="32" spans="8:31">
      <c r="S32" t="s">
        <v>30</v>
      </c>
    </row>
    <row r="43" spans="19:19">
      <c r="S43" t="s">
        <v>23</v>
      </c>
    </row>
    <row r="44" spans="19:19">
      <c r="S44" t="s">
        <v>24</v>
      </c>
    </row>
    <row r="45" spans="19:19">
      <c r="S45" t="s">
        <v>25</v>
      </c>
    </row>
    <row r="49" spans="17:17">
      <c r="Q49" t="s">
        <v>36</v>
      </c>
    </row>
    <row r="50" spans="17:17">
      <c r="Q50" t="s">
        <v>37</v>
      </c>
    </row>
    <row r="51" spans="17:17">
      <c r="Q51" t="s">
        <v>38</v>
      </c>
    </row>
    <row r="52" spans="17:17">
      <c r="Q52" t="s">
        <v>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Darnell</dc:creator>
  <cp:lastModifiedBy>Alicia Darnell</cp:lastModifiedBy>
  <dcterms:created xsi:type="dcterms:W3CDTF">2017-01-30T16:53:17Z</dcterms:created>
  <dcterms:modified xsi:type="dcterms:W3CDTF">2017-01-30T23:52:07Z</dcterms:modified>
</cp:coreProperties>
</file>