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5600" windowHeight="14520" tabRatio="500"/>
  </bookViews>
  <sheets>
    <sheet name="rep1_gapdh1_quant1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5" i="1"/>
  <c r="AA5" i="1"/>
  <c r="Y12" i="1"/>
  <c r="Y13" i="1"/>
  <c r="Y11" i="1"/>
  <c r="Y9" i="1"/>
  <c r="Y10" i="1"/>
  <c r="Y8" i="1"/>
  <c r="Y6" i="1"/>
  <c r="Y7" i="1"/>
  <c r="Y5" i="1"/>
  <c r="V6" i="1"/>
  <c r="V7" i="1"/>
  <c r="V8" i="1"/>
  <c r="V9" i="1"/>
  <c r="V10" i="1"/>
  <c r="V11" i="1"/>
  <c r="V12" i="1"/>
  <c r="V13" i="1"/>
  <c r="U6" i="1"/>
  <c r="U7" i="1"/>
  <c r="U8" i="1"/>
  <c r="U9" i="1"/>
  <c r="U10" i="1"/>
  <c r="U11" i="1"/>
  <c r="U12" i="1"/>
  <c r="U13" i="1"/>
  <c r="T6" i="1"/>
  <c r="T7" i="1"/>
  <c r="T8" i="1"/>
  <c r="T9" i="1"/>
  <c r="T10" i="1"/>
  <c r="T11" i="1"/>
  <c r="T12" i="1"/>
  <c r="T13" i="1"/>
  <c r="V5" i="1"/>
  <c r="U5" i="1"/>
  <c r="T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P5" i="1"/>
  <c r="Q5" i="1"/>
  <c r="O5" i="1"/>
  <c r="I16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<sst xmlns="http://schemas.openxmlformats.org/spreadsheetml/2006/main" count="69" uniqueCount="39">
  <si>
    <t>Black is 0, White is 65535</t>
  </si>
  <si>
    <t>#</t>
  </si>
  <si>
    <t>IDV</t>
  </si>
  <si>
    <t>% *</t>
  </si>
  <si>
    <t>Area</t>
  </si>
  <si>
    <t>Average</t>
  </si>
  <si>
    <t>Background</t>
  </si>
  <si>
    <t>1n</t>
  </si>
  <si>
    <t>2n</t>
  </si>
  <si>
    <t>3n</t>
  </si>
  <si>
    <t>4n</t>
  </si>
  <si>
    <t>5n</t>
  </si>
  <si>
    <t>6n</t>
  </si>
  <si>
    <t>7n</t>
  </si>
  <si>
    <t>8n</t>
  </si>
  <si>
    <t>9n</t>
  </si>
  <si>
    <t>10n</t>
  </si>
  <si>
    <t>11n</t>
  </si>
  <si>
    <t>12n</t>
  </si>
  <si>
    <t>IDV = Integrated Density Value</t>
  </si>
  <si>
    <t>* Based on Integrated Density Value</t>
  </si>
  <si>
    <t>rep1_gapdh</t>
  </si>
  <si>
    <t>rep2_gapdh</t>
  </si>
  <si>
    <t>rep3_gapdh</t>
  </si>
  <si>
    <t>WT</t>
  </si>
  <si>
    <t>Rich</t>
  </si>
  <si>
    <t>Leu</t>
  </si>
  <si>
    <t>Arg</t>
  </si>
  <si>
    <t>GCN2 KO</t>
  </si>
  <si>
    <t>EEF2K KO</t>
  </si>
  <si>
    <t>rep1_puro</t>
  </si>
  <si>
    <t>rep2_puro</t>
  </si>
  <si>
    <t>rep3_puro</t>
  </si>
  <si>
    <t>rep1_puro/gapdh</t>
  </si>
  <si>
    <t>rep2_puro/gapdh</t>
  </si>
  <si>
    <t>rep3_puro/gapdh</t>
  </si>
  <si>
    <t>average</t>
  </si>
  <si>
    <t>stdev</t>
  </si>
  <si>
    <t>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</si>
</sst>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75000"/>
              </a:sys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rep1_gapdh1_quant1.txt!$AA$5:$AA$13</c:f>
                <c:numCache>
                  <c:formatCode>General</c:formatCode>
                  <c:ptCount val="9"/>
                  <c:pt idx="0">
                    <c:v>0.0341993743219015</c:v>
                  </c:pt>
                  <c:pt idx="1">
                    <c:v>0.0256234526118504</c:v>
                  </c:pt>
                  <c:pt idx="2">
                    <c:v>0.0583680412028448</c:v>
                  </c:pt>
                  <c:pt idx="3">
                    <c:v>0.0377895038776116</c:v>
                  </c:pt>
                  <c:pt idx="4">
                    <c:v>0.0510026357480054</c:v>
                  </c:pt>
                  <c:pt idx="5">
                    <c:v>0.0772189012904812</c:v>
                  </c:pt>
                  <c:pt idx="6">
                    <c:v>0.0274594591856214</c:v>
                  </c:pt>
                  <c:pt idx="7">
                    <c:v>0.0319747769036135</c:v>
                  </c:pt>
                  <c:pt idx="8">
                    <c:v>0.027002188586665</c:v>
                  </c:pt>
                </c:numCache>
              </c:numRef>
            </c:plus>
            <c:minus>
              <c:numRef>
                <c:f>rep1_gapdh1_quant1.txt!$AA$5:$AA$13</c:f>
                <c:numCache>
                  <c:formatCode>General</c:formatCode>
                  <c:ptCount val="9"/>
                  <c:pt idx="0">
                    <c:v>0.0341993743219015</c:v>
                  </c:pt>
                  <c:pt idx="1">
                    <c:v>0.0256234526118504</c:v>
                  </c:pt>
                  <c:pt idx="2">
                    <c:v>0.0583680412028448</c:v>
                  </c:pt>
                  <c:pt idx="3">
                    <c:v>0.0377895038776116</c:v>
                  </c:pt>
                  <c:pt idx="4">
                    <c:v>0.0510026357480054</c:v>
                  </c:pt>
                  <c:pt idx="5">
                    <c:v>0.0772189012904812</c:v>
                  </c:pt>
                  <c:pt idx="6">
                    <c:v>0.0274594591856214</c:v>
                  </c:pt>
                  <c:pt idx="7">
                    <c:v>0.0319747769036135</c:v>
                  </c:pt>
                  <c:pt idx="8">
                    <c:v>0.027002188586665</c:v>
                  </c:pt>
                </c:numCache>
              </c:numRef>
            </c:minus>
          </c:errBars>
          <c:cat>
            <c:multiLvlStrRef>
              <c:f>rep1_gapdh1_quant1.txt!$W$5:$X$13</c:f>
              <c:multiLvlStrCache>
                <c:ptCount val="9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</c:lvl>
                <c:lvl>
                  <c:pt idx="0">
                    <c:v>WT</c:v>
                  </c:pt>
                  <c:pt idx="3">
                    <c:v>GCN2 KO</c:v>
                  </c:pt>
                  <c:pt idx="6">
                    <c:v>EEF2K KO</c:v>
                  </c:pt>
                </c:lvl>
              </c:multiLvlStrCache>
            </c:multiLvlStrRef>
          </c:cat>
          <c:val>
            <c:numRef>
              <c:f>rep1_gapdh1_quant1.txt!$Y$5:$Y$13</c:f>
              <c:numCache>
                <c:formatCode>General</c:formatCode>
                <c:ptCount val="9"/>
                <c:pt idx="0">
                  <c:v>1.0</c:v>
                </c:pt>
                <c:pt idx="1">
                  <c:v>0.938253056385988</c:v>
                </c:pt>
                <c:pt idx="2">
                  <c:v>0.822072670112694</c:v>
                </c:pt>
                <c:pt idx="3">
                  <c:v>1.0</c:v>
                </c:pt>
                <c:pt idx="4">
                  <c:v>0.931259252878887</c:v>
                </c:pt>
                <c:pt idx="5">
                  <c:v>0.881408875430782</c:v>
                </c:pt>
                <c:pt idx="6">
                  <c:v>1.0</c:v>
                </c:pt>
                <c:pt idx="7">
                  <c:v>0.809646013024911</c:v>
                </c:pt>
                <c:pt idx="8">
                  <c:v>0.686139131572183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22940200"/>
        <c:axId val="-2122083992"/>
      </c:barChart>
      <c:catAx>
        <c:axId val="-2122940200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>
            <a:solidFill>
              <a:schemeClr val="tx1"/>
            </a:solidFill>
          </a:ln>
        </c:spPr>
        <c:crossAx val="-2122083992"/>
        <c:crosses val="autoZero"/>
        <c:auto val="1"/>
        <c:lblAlgn val="ctr"/>
        <c:lblOffset val="100"/>
        <c:noMultiLvlLbl val="0"/>
      </c:catAx>
      <c:valAx>
        <c:axId val="-2122083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22940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rep1_gapdh1_quant1.txt!$V$5:$V$13</c:f>
                <c:numCache>
                  <c:formatCode>General</c:formatCode>
                  <c:ptCount val="9"/>
                  <c:pt idx="0">
                    <c:v>0.170931896670481</c:v>
                  </c:pt>
                  <c:pt idx="1">
                    <c:v>0.0841559316814941</c:v>
                  </c:pt>
                  <c:pt idx="2">
                    <c:v>0.387900183489673</c:v>
                  </c:pt>
                  <c:pt idx="3">
                    <c:v>0.178097604602819</c:v>
                  </c:pt>
                  <c:pt idx="4">
                    <c:v>0.296727445616754</c:v>
                  </c:pt>
                  <c:pt idx="5">
                    <c:v>0.490142227782952</c:v>
                  </c:pt>
                  <c:pt idx="6">
                    <c:v>0.150950007602558</c:v>
                  </c:pt>
                  <c:pt idx="7">
                    <c:v>0.216459085919832</c:v>
                  </c:pt>
                  <c:pt idx="8">
                    <c:v>0.18259070555457</c:v>
                  </c:pt>
                </c:numCache>
              </c:numRef>
            </c:plus>
            <c:minus>
              <c:numRef>
                <c:f>rep1_gapdh1_quant1.txt!$V$5:$V$13</c:f>
                <c:numCache>
                  <c:formatCode>General</c:formatCode>
                  <c:ptCount val="9"/>
                  <c:pt idx="0">
                    <c:v>0.170931896670481</c:v>
                  </c:pt>
                  <c:pt idx="1">
                    <c:v>0.0841559316814941</c:v>
                  </c:pt>
                  <c:pt idx="2">
                    <c:v>0.387900183489673</c:v>
                  </c:pt>
                  <c:pt idx="3">
                    <c:v>0.178097604602819</c:v>
                  </c:pt>
                  <c:pt idx="4">
                    <c:v>0.296727445616754</c:v>
                  </c:pt>
                  <c:pt idx="5">
                    <c:v>0.490142227782952</c:v>
                  </c:pt>
                  <c:pt idx="6">
                    <c:v>0.150950007602558</c:v>
                  </c:pt>
                  <c:pt idx="7">
                    <c:v>0.216459085919832</c:v>
                  </c:pt>
                  <c:pt idx="8">
                    <c:v>0.18259070555457</c:v>
                  </c:pt>
                </c:numCache>
              </c:numRef>
            </c:minus>
          </c:errBars>
          <c:cat>
            <c:multiLvlStrRef>
              <c:f>rep1_gapdh1_quant1.txt!$R$5:$S$13</c:f>
              <c:multiLvlStrCache>
                <c:ptCount val="9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</c:lvl>
                <c:lvl>
                  <c:pt idx="0">
                    <c:v>WT</c:v>
                  </c:pt>
                  <c:pt idx="3">
                    <c:v>GCN2 KO</c:v>
                  </c:pt>
                  <c:pt idx="6">
                    <c:v>EEF2K KO</c:v>
                  </c:pt>
                </c:lvl>
              </c:multiLvlStrCache>
            </c:multiLvlStrRef>
          </c:cat>
          <c:val>
            <c:numRef>
              <c:f>rep1_gapdh1_quant1.txt!$T$5:$T$13</c:f>
              <c:numCache>
                <c:formatCode>General</c:formatCode>
                <c:ptCount val="9"/>
                <c:pt idx="0">
                  <c:v>7.068380966219699</c:v>
                </c:pt>
                <c:pt idx="1">
                  <c:v>6.631930045256173</c:v>
                </c:pt>
                <c:pt idx="2">
                  <c:v>5.810722814273972</c:v>
                </c:pt>
                <c:pt idx="3">
                  <c:v>6.665026581751106</c:v>
                </c:pt>
                <c:pt idx="4">
                  <c:v>6.20686767493946</c:v>
                </c:pt>
                <c:pt idx="5">
                  <c:v>5.874613584137511</c:v>
                </c:pt>
                <c:pt idx="6">
                  <c:v>7.77420802605035</c:v>
                </c:pt>
                <c:pt idx="7">
                  <c:v>6.294356532717931</c:v>
                </c:pt>
                <c:pt idx="8">
                  <c:v>5.334188343655685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23480968"/>
        <c:axId val="-2123493592"/>
      </c:barChart>
      <c:catAx>
        <c:axId val="-2123480968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>
            <a:solidFill>
              <a:schemeClr val="tx1"/>
            </a:solidFill>
          </a:ln>
        </c:spPr>
        <c:crossAx val="-2123493592"/>
        <c:crosses val="autoZero"/>
        <c:auto val="1"/>
        <c:lblAlgn val="ctr"/>
        <c:lblOffset val="100"/>
        <c:noMultiLvlLbl val="0"/>
      </c:catAx>
      <c:valAx>
        <c:axId val="-2123493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23480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546100</xdr:colOff>
      <xdr:row>14</xdr:row>
      <xdr:rowOff>107950</xdr:rowOff>
    </xdr:from>
    <xdr:to>
      <xdr:col>26</xdr:col>
      <xdr:colOff>469900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520700</xdr:colOff>
      <xdr:row>14</xdr:row>
      <xdr:rowOff>120650</xdr:rowOff>
    </xdr:from>
    <xdr:to>
      <xdr:col>21</xdr:col>
      <xdr:colOff>457200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topLeftCell="L3" workbookViewId="0">
      <selection activeCell="N31" sqref="N31"/>
    </sheetView>
  </sheetViews>
  <sheetFormatPr baseColWidth="10" defaultRowHeight="15" x14ac:dyDescent="0"/>
  <sheetData>
    <row r="1" spans="1:27">
      <c r="A1" t="s">
        <v>0</v>
      </c>
    </row>
    <row r="3" spans="1:2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27">
      <c r="I4" t="s">
        <v>21</v>
      </c>
      <c r="J4" t="s">
        <v>22</v>
      </c>
      <c r="K4" t="s">
        <v>23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T4" t="s">
        <v>36</v>
      </c>
      <c r="U4" t="s">
        <v>37</v>
      </c>
      <c r="V4" t="s">
        <v>38</v>
      </c>
    </row>
    <row r="5" spans="1:27">
      <c r="A5" t="s">
        <v>7</v>
      </c>
      <c r="B5">
        <v>50769360</v>
      </c>
      <c r="C5">
        <v>12</v>
      </c>
      <c r="D5">
        <v>8560</v>
      </c>
      <c r="E5">
        <v>5931</v>
      </c>
      <c r="F5">
        <v>0</v>
      </c>
      <c r="G5" t="s">
        <v>24</v>
      </c>
      <c r="H5" t="s">
        <v>25</v>
      </c>
      <c r="I5" s="1">
        <f t="shared" ref="I5:I13" si="0">E5-I$16</f>
        <v>5131.666666666667</v>
      </c>
      <c r="J5">
        <v>4451.333333333333</v>
      </c>
      <c r="K5">
        <v>5574</v>
      </c>
      <c r="L5">
        <v>36238</v>
      </c>
      <c r="M5">
        <v>32796.333333333336</v>
      </c>
      <c r="N5" s="2">
        <v>37768</v>
      </c>
      <c r="O5">
        <f>L5/I5</f>
        <v>7.0616433907112697</v>
      </c>
      <c r="P5">
        <f t="shared" ref="P5:Q5" si="1">M5/J5</f>
        <v>7.3677549797813402</v>
      </c>
      <c r="Q5">
        <f t="shared" si="1"/>
        <v>6.775744528166487</v>
      </c>
      <c r="R5" t="s">
        <v>24</v>
      </c>
      <c r="S5" t="s">
        <v>25</v>
      </c>
      <c r="T5">
        <f>AVERAGE(O5:Q5)</f>
        <v>7.0683809662196992</v>
      </c>
      <c r="U5">
        <f>STDEV(O5:Q5)</f>
        <v>0.29606272966738728</v>
      </c>
      <c r="V5">
        <f>U5/SQRT(3)</f>
        <v>0.17093189667048145</v>
      </c>
      <c r="W5" t="s">
        <v>24</v>
      </c>
      <c r="X5" t="s">
        <v>25</v>
      </c>
      <c r="Y5">
        <f>T5/T$5</f>
        <v>1</v>
      </c>
      <c r="Z5">
        <f>Y5*SQRT((U$5/T$5)^2+(U5/T5)^2)</f>
        <v>5.9235053912599825E-2</v>
      </c>
      <c r="AA5">
        <f>Z5/SQRT(3)</f>
        <v>3.4199374321901503E-2</v>
      </c>
    </row>
    <row r="6" spans="1:27">
      <c r="A6" t="s">
        <v>8</v>
      </c>
      <c r="B6">
        <v>47876080</v>
      </c>
      <c r="C6">
        <v>11.3</v>
      </c>
      <c r="D6">
        <v>8560</v>
      </c>
      <c r="E6">
        <v>5593</v>
      </c>
      <c r="F6">
        <v>0</v>
      </c>
      <c r="H6" t="s">
        <v>26</v>
      </c>
      <c r="I6" s="1">
        <f t="shared" si="0"/>
        <v>4793.666666666667</v>
      </c>
      <c r="J6">
        <v>4321.333333333333</v>
      </c>
      <c r="K6">
        <v>4798</v>
      </c>
      <c r="L6">
        <v>32379</v>
      </c>
      <c r="M6">
        <v>27962.333333333332</v>
      </c>
      <c r="N6" s="2">
        <v>32005</v>
      </c>
      <c r="O6">
        <f t="shared" ref="O6:O13" si="2">L6/I6</f>
        <v>6.7545372366316663</v>
      </c>
      <c r="P6">
        <f t="shared" ref="P6:P13" si="3">M6/J6</f>
        <v>6.470765195927183</v>
      </c>
      <c r="Q6">
        <f t="shared" ref="Q6:Q13" si="4">N6/K6</f>
        <v>6.6704877032096705</v>
      </c>
      <c r="S6" t="s">
        <v>26</v>
      </c>
      <c r="T6">
        <f>AVERAGE(O6:Q6)</f>
        <v>6.6319300452561727</v>
      </c>
      <c r="U6">
        <f>STDEV(O6:Q6)</f>
        <v>0.14576234943064309</v>
      </c>
      <c r="V6">
        <f t="shared" ref="V6:V13" si="5">U6/SQRT(3)</f>
        <v>8.4155931681494087E-2</v>
      </c>
      <c r="X6" t="s">
        <v>26</v>
      </c>
      <c r="Y6">
        <f>T6/T$5</f>
        <v>0.93825305638598755</v>
      </c>
      <c r="Z6">
        <f>Y6*SQRT((U$5/T$5)^2+(U6/T6)^2)</f>
        <v>4.4381121789058391E-2</v>
      </c>
      <c r="AA6">
        <f t="shared" ref="AA6:AA13" si="6">Z6/SQRT(3)</f>
        <v>2.5623452611850429E-2</v>
      </c>
    </row>
    <row r="7" spans="1:27">
      <c r="A7" t="s">
        <v>9</v>
      </c>
      <c r="B7">
        <v>43912800</v>
      </c>
      <c r="C7">
        <v>10.4</v>
      </c>
      <c r="D7">
        <v>8560</v>
      </c>
      <c r="E7">
        <v>5130</v>
      </c>
      <c r="F7">
        <v>0</v>
      </c>
      <c r="H7" t="s">
        <v>27</v>
      </c>
      <c r="I7" s="1">
        <f t="shared" si="0"/>
        <v>4330.666666666667</v>
      </c>
      <c r="J7">
        <v>4289.333333333333</v>
      </c>
      <c r="K7">
        <v>4363</v>
      </c>
      <c r="L7">
        <v>23345</v>
      </c>
      <c r="M7">
        <v>23402.333333333332</v>
      </c>
      <c r="N7" s="2">
        <v>28733</v>
      </c>
      <c r="O7">
        <f t="shared" si="2"/>
        <v>5.390625</v>
      </c>
      <c r="P7">
        <f t="shared" si="3"/>
        <v>5.4559372085794218</v>
      </c>
      <c r="Q7">
        <f t="shared" si="4"/>
        <v>6.5856062342424941</v>
      </c>
      <c r="S7" t="s">
        <v>27</v>
      </c>
      <c r="T7">
        <f>AVERAGE(O7:Q7)</f>
        <v>5.810722814273972</v>
      </c>
      <c r="U7">
        <f>STDEV(O7:Q7)</f>
        <v>0.6718628260694034</v>
      </c>
      <c r="V7">
        <f t="shared" si="5"/>
        <v>0.38790018348967281</v>
      </c>
      <c r="X7" t="s">
        <v>27</v>
      </c>
      <c r="Y7">
        <f>T7/T$5</f>
        <v>0.82207267011269403</v>
      </c>
      <c r="Z7">
        <f>Y7*SQRT((U$5/T$5)^2+(U7/T7)^2)</f>
        <v>0.10109641290160092</v>
      </c>
      <c r="AA7">
        <f t="shared" si="6"/>
        <v>5.8368041202844848E-2</v>
      </c>
    </row>
    <row r="8" spans="1:27">
      <c r="A8" t="s">
        <v>10</v>
      </c>
      <c r="B8">
        <v>45436480</v>
      </c>
      <c r="C8">
        <v>10.8</v>
      </c>
      <c r="D8">
        <v>8560</v>
      </c>
      <c r="E8">
        <v>5308</v>
      </c>
      <c r="F8">
        <v>0</v>
      </c>
      <c r="G8" t="s">
        <v>28</v>
      </c>
      <c r="H8" t="s">
        <v>25</v>
      </c>
      <c r="I8" s="1">
        <f t="shared" si="0"/>
        <v>4508.666666666667</v>
      </c>
      <c r="J8">
        <v>4267.333333333333</v>
      </c>
      <c r="K8">
        <v>4735</v>
      </c>
      <c r="L8">
        <v>30722</v>
      </c>
      <c r="M8">
        <v>26928.333333333332</v>
      </c>
      <c r="N8" s="2">
        <v>32533</v>
      </c>
      <c r="O8">
        <f t="shared" si="2"/>
        <v>6.8139878752033116</v>
      </c>
      <c r="P8">
        <f t="shared" si="3"/>
        <v>6.310342134041556</v>
      </c>
      <c r="Q8">
        <f t="shared" si="4"/>
        <v>6.870749736008448</v>
      </c>
      <c r="R8" t="s">
        <v>28</v>
      </c>
      <c r="S8" t="s">
        <v>25</v>
      </c>
      <c r="T8">
        <f>AVERAGE(O8:Q8)</f>
        <v>6.6650265817511061</v>
      </c>
      <c r="U8">
        <f>STDEV(O8:Q8)</f>
        <v>0.30847409987839558</v>
      </c>
      <c r="V8">
        <f t="shared" si="5"/>
        <v>0.1780976046028192</v>
      </c>
      <c r="W8" t="s">
        <v>28</v>
      </c>
      <c r="X8" t="s">
        <v>25</v>
      </c>
      <c r="Y8">
        <f>T8/T$8</f>
        <v>1</v>
      </c>
      <c r="Z8">
        <f>Y8*SQRT((U$8/T$8)^2+(U8/T8)^2)</f>
        <v>6.5453340708844399E-2</v>
      </c>
      <c r="AA8">
        <f t="shared" si="6"/>
        <v>3.7789503877611604E-2</v>
      </c>
    </row>
    <row r="9" spans="1:27">
      <c r="A9" t="s">
        <v>11</v>
      </c>
      <c r="B9">
        <v>47071440</v>
      </c>
      <c r="C9">
        <v>11.2</v>
      </c>
      <c r="D9">
        <v>8560</v>
      </c>
      <c r="E9">
        <v>5499</v>
      </c>
      <c r="F9">
        <v>0</v>
      </c>
      <c r="H9" t="s">
        <v>26</v>
      </c>
      <c r="I9" s="1">
        <f t="shared" si="0"/>
        <v>4699.666666666667</v>
      </c>
      <c r="J9">
        <v>4482.333333333333</v>
      </c>
      <c r="K9">
        <v>4933</v>
      </c>
      <c r="L9">
        <v>28153</v>
      </c>
      <c r="M9">
        <v>26161.333333333332</v>
      </c>
      <c r="N9" s="2">
        <v>33513</v>
      </c>
      <c r="O9">
        <f t="shared" si="2"/>
        <v>5.9904248528264414</v>
      </c>
      <c r="P9">
        <f t="shared" si="3"/>
        <v>5.8365434669442999</v>
      </c>
      <c r="Q9">
        <f t="shared" si="4"/>
        <v>6.793634705047638</v>
      </c>
      <c r="S9" t="s">
        <v>26</v>
      </c>
      <c r="T9">
        <f>AVERAGE(O9:Q9)</f>
        <v>6.2068676749394598</v>
      </c>
      <c r="U9">
        <f>STDEV(O9:Q9)</f>
        <v>0.51394701180834867</v>
      </c>
      <c r="V9">
        <f t="shared" si="5"/>
        <v>0.2967274456167539</v>
      </c>
      <c r="X9" t="s">
        <v>26</v>
      </c>
      <c r="Y9">
        <f>T9/T$8</f>
        <v>0.93125925287888744</v>
      </c>
      <c r="Z9">
        <f>Y9*SQRT((U$8/T$8)^2+(U9/T9)^2)</f>
        <v>8.8339156435474103E-2</v>
      </c>
      <c r="AA9">
        <f t="shared" si="6"/>
        <v>5.100263574800544E-2</v>
      </c>
    </row>
    <row r="10" spans="1:27">
      <c r="A10" t="s">
        <v>12</v>
      </c>
      <c r="B10">
        <v>44965680</v>
      </c>
      <c r="C10">
        <v>10.7</v>
      </c>
      <c r="D10">
        <v>8560</v>
      </c>
      <c r="E10">
        <v>5253</v>
      </c>
      <c r="F10">
        <v>0</v>
      </c>
      <c r="H10" t="s">
        <v>27</v>
      </c>
      <c r="I10" s="1">
        <f t="shared" si="0"/>
        <v>4453.666666666667</v>
      </c>
      <c r="J10">
        <v>4018.3333333333335</v>
      </c>
      <c r="K10">
        <v>3775</v>
      </c>
      <c r="L10">
        <v>24308</v>
      </c>
      <c r="M10">
        <v>21355.333333333332</v>
      </c>
      <c r="N10" s="2">
        <v>25864</v>
      </c>
      <c r="O10">
        <f t="shared" si="2"/>
        <v>5.4579747024923284</v>
      </c>
      <c r="P10">
        <f t="shared" si="3"/>
        <v>5.3144753214433837</v>
      </c>
      <c r="Q10">
        <f t="shared" si="4"/>
        <v>6.8513907284768214</v>
      </c>
      <c r="S10" t="s">
        <v>27</v>
      </c>
      <c r="T10">
        <f>AVERAGE(O10:Q10)</f>
        <v>5.8746135841375109</v>
      </c>
      <c r="U10">
        <f>STDEV(O10:Q10)</f>
        <v>0.84895124145507017</v>
      </c>
      <c r="V10">
        <f t="shared" si="5"/>
        <v>0.49014222778295174</v>
      </c>
      <c r="X10" t="s">
        <v>27</v>
      </c>
      <c r="Y10">
        <f>T10/T$8</f>
        <v>0.88140887543078195</v>
      </c>
      <c r="Z10">
        <f>Y10*SQRT((U$8/T$8)^2+(U10/T10)^2)</f>
        <v>0.13374706033975942</v>
      </c>
      <c r="AA10">
        <f t="shared" si="6"/>
        <v>7.7218901290481229E-2</v>
      </c>
    </row>
    <row r="11" spans="1:27">
      <c r="A11" t="s">
        <v>13</v>
      </c>
      <c r="B11">
        <v>40189200</v>
      </c>
      <c r="C11">
        <v>9.5</v>
      </c>
      <c r="D11">
        <v>8560</v>
      </c>
      <c r="E11">
        <v>4695</v>
      </c>
      <c r="F11">
        <v>0</v>
      </c>
      <c r="G11" t="s">
        <v>29</v>
      </c>
      <c r="H11" s="2" t="s">
        <v>25</v>
      </c>
      <c r="I11" s="1">
        <f t="shared" si="0"/>
        <v>3895.6666666666665</v>
      </c>
      <c r="J11">
        <v>3527.3333333333335</v>
      </c>
      <c r="K11">
        <v>3520</v>
      </c>
      <c r="L11">
        <v>29364</v>
      </c>
      <c r="M11">
        <v>28412.333333333332</v>
      </c>
      <c r="N11" s="2">
        <v>27210</v>
      </c>
      <c r="O11">
        <f t="shared" si="2"/>
        <v>7.5376058868828615</v>
      </c>
      <c r="P11">
        <f t="shared" si="3"/>
        <v>8.0549045549045548</v>
      </c>
      <c r="Q11">
        <f t="shared" si="4"/>
        <v>7.7301136363636367</v>
      </c>
      <c r="R11" t="s">
        <v>29</v>
      </c>
      <c r="S11" s="2" t="s">
        <v>25</v>
      </c>
      <c r="T11">
        <f>AVERAGE(O11:Q11)</f>
        <v>7.7742080260503501</v>
      </c>
      <c r="U11">
        <f>STDEV(O11:Q11)</f>
        <v>0.26145308257053956</v>
      </c>
      <c r="V11">
        <f t="shared" si="5"/>
        <v>0.15095000760255847</v>
      </c>
      <c r="W11" t="s">
        <v>29</v>
      </c>
      <c r="X11" s="2" t="s">
        <v>25</v>
      </c>
      <c r="Y11">
        <f>T11/T$11</f>
        <v>1</v>
      </c>
      <c r="Z11">
        <f>Y11*SQRT((U$11/T$11)^2+(U11/T11)^2)</f>
        <v>4.756117845786019E-2</v>
      </c>
      <c r="AA11">
        <f t="shared" si="6"/>
        <v>2.7459459185621413E-2</v>
      </c>
    </row>
    <row r="12" spans="1:27">
      <c r="A12" t="s">
        <v>14</v>
      </c>
      <c r="B12">
        <v>41567360</v>
      </c>
      <c r="C12">
        <v>9.8000000000000007</v>
      </c>
      <c r="D12">
        <v>8560</v>
      </c>
      <c r="E12">
        <v>4856</v>
      </c>
      <c r="F12">
        <v>0</v>
      </c>
      <c r="H12" s="2" t="s">
        <v>26</v>
      </c>
      <c r="I12" s="1">
        <f t="shared" si="0"/>
        <v>4056.6666666666665</v>
      </c>
      <c r="J12">
        <v>3169.3333333333335</v>
      </c>
      <c r="K12">
        <v>3706</v>
      </c>
      <c r="L12">
        <v>25044</v>
      </c>
      <c r="M12">
        <v>18999.333333333332</v>
      </c>
      <c r="N12" s="2">
        <v>24885</v>
      </c>
      <c r="O12">
        <f t="shared" si="2"/>
        <v>6.1735414954806904</v>
      </c>
      <c r="P12">
        <f t="shared" si="3"/>
        <v>5.9947412705090439</v>
      </c>
      <c r="Q12">
        <f t="shared" si="4"/>
        <v>6.7147868321640587</v>
      </c>
      <c r="S12" s="2" t="s">
        <v>26</v>
      </c>
      <c r="T12">
        <f>AVERAGE(O12:Q12)</f>
        <v>6.2943565327179307</v>
      </c>
      <c r="U12">
        <f>STDEV(O12:Q12)</f>
        <v>0.37491813457306689</v>
      </c>
      <c r="V12">
        <f t="shared" si="5"/>
        <v>0.21645908591983251</v>
      </c>
      <c r="X12" s="2" t="s">
        <v>26</v>
      </c>
      <c r="Y12">
        <f>T12/T$11</f>
        <v>0.80964601302491113</v>
      </c>
      <c r="Z12">
        <f>Y12*SQRT((U$11/T$11)^2+(U12/T12)^2)</f>
        <v>5.5381938157738425E-2</v>
      </c>
      <c r="AA12">
        <f t="shared" si="6"/>
        <v>3.1974776903613486E-2</v>
      </c>
    </row>
    <row r="13" spans="1:27">
      <c r="A13" t="s">
        <v>15</v>
      </c>
      <c r="B13">
        <v>39769760</v>
      </c>
      <c r="C13">
        <v>9.4</v>
      </c>
      <c r="D13">
        <v>8560</v>
      </c>
      <c r="E13">
        <v>4646</v>
      </c>
      <c r="F13">
        <v>0</v>
      </c>
      <c r="H13" s="2" t="s">
        <v>27</v>
      </c>
      <c r="I13" s="1">
        <f t="shared" si="0"/>
        <v>3846.6666666666665</v>
      </c>
      <c r="J13">
        <v>2742.3333333333335</v>
      </c>
      <c r="K13">
        <v>2949</v>
      </c>
      <c r="L13">
        <v>19153</v>
      </c>
      <c r="M13">
        <v>14912.333333333332</v>
      </c>
      <c r="N13" s="2">
        <v>16472</v>
      </c>
      <c r="O13">
        <f t="shared" si="2"/>
        <v>4.9791161178509533</v>
      </c>
      <c r="P13">
        <f t="shared" si="3"/>
        <v>5.4378266682873457</v>
      </c>
      <c r="Q13">
        <f t="shared" si="4"/>
        <v>5.5856222448287554</v>
      </c>
      <c r="S13" s="2" t="s">
        <v>27</v>
      </c>
      <c r="T13">
        <f>AVERAGE(O13:Q13)</f>
        <v>5.3341883436556854</v>
      </c>
      <c r="U13">
        <f>STDEV(O13:Q13)</f>
        <v>0.31625637901036335</v>
      </c>
      <c r="V13">
        <f t="shared" si="5"/>
        <v>0.1825907055545696</v>
      </c>
      <c r="X13" s="2" t="s">
        <v>27</v>
      </c>
      <c r="Y13">
        <f>T13/T$11</f>
        <v>0.68613913157218342</v>
      </c>
      <c r="Z13">
        <f>Y13*SQRT((U$11/T$11)^2+(U13/T13)^2)</f>
        <v>4.6769162547660163E-2</v>
      </c>
      <c r="AA13">
        <f t="shared" si="6"/>
        <v>2.700218858666496E-2</v>
      </c>
    </row>
    <row r="14" spans="1:27">
      <c r="A14" t="s">
        <v>16</v>
      </c>
      <c r="B14">
        <v>6514160</v>
      </c>
      <c r="C14">
        <v>1.5</v>
      </c>
      <c r="D14">
        <v>8560</v>
      </c>
      <c r="E14">
        <v>761</v>
      </c>
      <c r="F14">
        <v>0</v>
      </c>
      <c r="H14" s="2"/>
      <c r="I14" s="1"/>
      <c r="N14" s="2"/>
      <c r="S14" s="2"/>
    </row>
    <row r="15" spans="1:27">
      <c r="A15" t="s">
        <v>17</v>
      </c>
      <c r="B15">
        <v>7806720</v>
      </c>
      <c r="C15">
        <v>1.8</v>
      </c>
      <c r="D15">
        <v>8560</v>
      </c>
      <c r="E15">
        <v>912</v>
      </c>
      <c r="F15">
        <v>0</v>
      </c>
      <c r="I15" s="1"/>
      <c r="N15" s="2"/>
    </row>
    <row r="16" spans="1:27">
      <c r="A16" t="s">
        <v>18</v>
      </c>
      <c r="B16">
        <v>6206000</v>
      </c>
      <c r="C16">
        <v>1.5</v>
      </c>
      <c r="D16">
        <v>8560</v>
      </c>
      <c r="E16">
        <v>725</v>
      </c>
      <c r="F16">
        <v>0</v>
      </c>
      <c r="I16" s="1">
        <f>AVERAGE(E14:E16)</f>
        <v>799.33333333333337</v>
      </c>
      <c r="J16">
        <v>756.66666666666663</v>
      </c>
      <c r="K16">
        <v>654</v>
      </c>
      <c r="L16">
        <v>5485</v>
      </c>
      <c r="M16">
        <v>5612.666666666667</v>
      </c>
      <c r="N16" s="2">
        <v>5274</v>
      </c>
    </row>
    <row r="18" spans="1:1">
      <c r="A18" t="s">
        <v>19</v>
      </c>
    </row>
    <row r="19" spans="1:1">
      <c r="A19" t="s"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rep1_gapdh1_quant1.txt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Alicia Darnell</cp:lastModifiedBy>
  <dcterms:created xsi:type="dcterms:W3CDTF">2017-01-12T15:49:44Z</dcterms:created>
  <dcterms:modified xsi:type="dcterms:W3CDTF">2017-01-12T17:20:29Z</dcterms:modified>
</cp:coreProperties>
</file>