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20" tabRatio="500"/>
  </bookViews>
  <sheets>
    <sheet name="rep1_gapdh1_quant1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" l="1"/>
  <c r="Y7" i="1"/>
  <c r="Y6" i="1"/>
  <c r="Y5" i="1"/>
  <c r="V5" i="1"/>
  <c r="U5" i="1"/>
  <c r="T5" i="1"/>
  <c r="Q5" i="1"/>
  <c r="P5" i="1"/>
  <c r="O5" i="1"/>
  <c r="O6" i="1"/>
  <c r="P6" i="1"/>
  <c r="Q6" i="1"/>
  <c r="T6" i="1"/>
  <c r="U6" i="1"/>
  <c r="Z6" i="1"/>
  <c r="AA6" i="1"/>
  <c r="O7" i="1"/>
  <c r="P7" i="1"/>
  <c r="Q7" i="1"/>
  <c r="T7" i="1"/>
  <c r="U7" i="1"/>
  <c r="Z7" i="1"/>
  <c r="AA7" i="1"/>
  <c r="O8" i="1"/>
  <c r="P8" i="1"/>
  <c r="Q8" i="1"/>
  <c r="T8" i="1"/>
  <c r="Y8" i="1"/>
  <c r="U8" i="1"/>
  <c r="Z8" i="1"/>
  <c r="AA8" i="1"/>
  <c r="O9" i="1"/>
  <c r="P9" i="1"/>
  <c r="Q9" i="1"/>
  <c r="T9" i="1"/>
  <c r="Y9" i="1"/>
  <c r="U9" i="1"/>
  <c r="Z9" i="1"/>
  <c r="AA9" i="1"/>
  <c r="O10" i="1"/>
  <c r="P10" i="1"/>
  <c r="Q10" i="1"/>
  <c r="T10" i="1"/>
  <c r="Y10" i="1"/>
  <c r="U10" i="1"/>
  <c r="Z10" i="1"/>
  <c r="AA10" i="1"/>
  <c r="O11" i="1"/>
  <c r="P11" i="1"/>
  <c r="Q11" i="1"/>
  <c r="T11" i="1"/>
  <c r="Y11" i="1"/>
  <c r="U11" i="1"/>
  <c r="Z11" i="1"/>
  <c r="AA11" i="1"/>
  <c r="O12" i="1"/>
  <c r="P12" i="1"/>
  <c r="Q12" i="1"/>
  <c r="T12" i="1"/>
  <c r="Y12" i="1"/>
  <c r="U12" i="1"/>
  <c r="Z12" i="1"/>
  <c r="AA12" i="1"/>
  <c r="O13" i="1"/>
  <c r="P13" i="1"/>
  <c r="Q13" i="1"/>
  <c r="T13" i="1"/>
  <c r="Y13" i="1"/>
  <c r="U13" i="1"/>
  <c r="Z13" i="1"/>
  <c r="AA13" i="1"/>
  <c r="AA5" i="1"/>
  <c r="V6" i="1"/>
  <c r="V7" i="1"/>
  <c r="V8" i="1"/>
  <c r="V9" i="1"/>
  <c r="V10" i="1"/>
  <c r="V11" i="1"/>
  <c r="V12" i="1"/>
  <c r="V13" i="1"/>
  <c r="I16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<sst xmlns="http://schemas.openxmlformats.org/spreadsheetml/2006/main" count="69" uniqueCount="39">
  <si>
    <t>Black is 0, White is 65535</t>
  </si>
  <si>
    <t>#</t>
  </si>
  <si>
    <t>IDV</t>
  </si>
  <si>
    <t>% *</t>
  </si>
  <si>
    <t>Area</t>
  </si>
  <si>
    <t>Average</t>
  </si>
  <si>
    <t>Background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</si>
  <si>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</si>
  <si>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</si>
  <si>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</si>
  <si>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</si>
  <si>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</si>
  <si>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</si>
  <si>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</si>
  <si>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</si>
  <si>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</si>
  <si>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</si>
  <si>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</si>
  <si>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</si>
  <si>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IDV = Integrated Density Value</t>
  </si>
  <si>
    <t>* Based on Integrated Density Value</t>
  </si>
  <si>
    <t>rep1_gapdh</t>
  </si>
  <si>
    <t>rep2_gapdh</t>
  </si>
  <si>
    <t>rep3_gapdh</t>
  </si>
  <si>
    <t>WT</t>
  </si>
  <si>
    <t>Rich</t>
  </si>
  <si>
    <t>Leu</t>
  </si>
  <si>
    <t>Arg</t>
  </si>
  <si>
    <t>GCN2 KO</t>
  </si>
  <si>
    <t>EEF2K KO</t>
  </si>
  <si>
    <t>rep1_puro</t>
  </si>
  <si>
    <t>rep2_puro</t>
  </si>
  <si>
    <t>rep3_puro</t>
  </si>
  <si>
    <t>rep1_puro/gapdh</t>
  </si>
  <si>
    <t>rep2_puro/gapdh</t>
  </si>
  <si>
    <t>rep3_puro/gapdh</t>
  </si>
  <si>
    <t>average</t>
  </si>
  <si>
    <t>stdev</t>
  </si>
  <si>
    <t>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</si>
</sst>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I5" sqref="I5"/>
    </sheetView>
  </sheetViews>
  <sheetFormatPr baseColWidth="10" defaultRowHeight="15" x14ac:dyDescent="0"/>
  <sheetData>
    <row r="1" spans="1:27">
      <c r="A1" t="s">
        <v>0</v>
      </c>
    </row>
    <row r="3" spans="1:2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27">
      <c r="I4" t="s">
        <v>21</v>
      </c>
      <c r="J4" t="s">
        <v>22</v>
      </c>
      <c r="K4" t="s">
        <v>23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T4" t="s">
        <v>36</v>
      </c>
      <c r="U4" t="s">
        <v>37</v>
      </c>
      <c r="V4" t="s">
        <v>38</v>
      </c>
    </row>
    <row r="5" spans="1:27">
      <c r="A5" t="s">
        <v>7</v>
      </c>
      <c r="B5">
        <v>50769360</v>
      </c>
      <c r="C5">
        <v>12</v>
      </c>
      <c r="D5">
        <v>8560</v>
      </c>
      <c r="E5">
        <v>5931</v>
      </c>
      <c r="F5">
        <v>0</v>
      </c>
      <c r="G5" t="s">
        <v>24</v>
      </c>
      <c r="H5" t="s">
        <v>25</v>
      </c>
      <c r="I5" s="1">
        <f t="shared" ref="I5:I13" si="0">E5-I$16</f>
        <v>5131.666666666667</v>
      </c>
      <c r="J5">
        <v>4451.333333333333</v>
      </c>
      <c r="K5">
        <v>5574</v>
      </c>
      <c r="L5">
        <v>6241.666666666667</v>
      </c>
      <c r="M5">
        <v>8456</v>
      </c>
      <c r="N5" s="2">
        <v>6236.6666670000004</v>
      </c>
      <c r="O5">
        <f>L5/I5</f>
        <v>1.2163039948035077</v>
      </c>
      <c r="P5">
        <f>M5/J5</f>
        <v>1.8996555339224204</v>
      </c>
      <c r="Q5">
        <f>N5/K5</f>
        <v>1.118885300861141</v>
      </c>
      <c r="R5" t="s">
        <v>24</v>
      </c>
      <c r="S5" t="s">
        <v>25</v>
      </c>
      <c r="T5">
        <f>AVERAGE(O5:Q5)</f>
        <v>1.4116149431956897</v>
      </c>
      <c r="U5">
        <f>STDEV(O5:Q5)</f>
        <v>0.42545306924504778</v>
      </c>
      <c r="V5">
        <f>U5/SQRT(3)</f>
        <v>0.24563544405618085</v>
      </c>
      <c r="W5" t="s">
        <v>24</v>
      </c>
      <c r="X5" t="s">
        <v>25</v>
      </c>
      <c r="Y5">
        <f>T5/T$5</f>
        <v>1</v>
      </c>
      <c r="Z5">
        <f>Y5*SQRT((U$5/T$5)^2+(U5/T5)^2)</f>
        <v>0.42623627893700761</v>
      </c>
      <c r="AA5">
        <f>Z5/SQRT(3)</f>
        <v>0.24608763038266576</v>
      </c>
    </row>
    <row r="6" spans="1:27">
      <c r="A6" t="s">
        <v>8</v>
      </c>
      <c r="B6">
        <v>47876080</v>
      </c>
      <c r="C6">
        <v>11.3</v>
      </c>
      <c r="D6">
        <v>8560</v>
      </c>
      <c r="E6">
        <v>5593</v>
      </c>
      <c r="F6">
        <v>0</v>
      </c>
      <c r="H6" t="s">
        <v>26</v>
      </c>
      <c r="I6" s="1">
        <f t="shared" si="0"/>
        <v>4793.666666666667</v>
      </c>
      <c r="J6">
        <v>4321.333333333333</v>
      </c>
      <c r="K6">
        <v>4798</v>
      </c>
      <c r="L6">
        <v>5751.666666666667</v>
      </c>
      <c r="M6">
        <v>6461</v>
      </c>
      <c r="N6" s="2">
        <v>5151.6666670000004</v>
      </c>
      <c r="O6">
        <f t="shared" ref="O6:O13" si="1">L6/I6</f>
        <v>1.1998470203741047</v>
      </c>
      <c r="P6">
        <f t="shared" ref="P6:P13" si="2">M6/J6</f>
        <v>1.4951403887688985</v>
      </c>
      <c r="Q6">
        <f t="shared" ref="Q6:Q13" si="3">N6/K6</f>
        <v>1.0737112686536057</v>
      </c>
      <c r="S6" t="s">
        <v>26</v>
      </c>
      <c r="T6">
        <f t="shared" ref="T5:T13" si="4">AVERAGE(O6:Q6)</f>
        <v>1.2562328925988695</v>
      </c>
      <c r="U6">
        <f t="shared" ref="U5:U13" si="5">STDEV(O6:Q6)</f>
        <v>0.21629875348738931</v>
      </c>
      <c r="V6">
        <f t="shared" ref="V6:V13" si="6">U6/SQRT(3)</f>
        <v>0.12488014355132472</v>
      </c>
      <c r="X6" t="s">
        <v>26</v>
      </c>
      <c r="Y6">
        <f>T6/T$5</f>
        <v>0.88992603730514641</v>
      </c>
      <c r="Z6">
        <f>Y6*SQRT((U$5/T$5)^2+(U6/T6)^2)</f>
        <v>0.30890150944955708</v>
      </c>
      <c r="AA6">
        <f t="shared" ref="AA6:AA13" si="7">Z6/SQRT(3)</f>
        <v>0.17834436963378353</v>
      </c>
    </row>
    <row r="7" spans="1:27">
      <c r="A7" t="s">
        <v>9</v>
      </c>
      <c r="B7">
        <v>43912800</v>
      </c>
      <c r="C7">
        <v>10.4</v>
      </c>
      <c r="D7">
        <v>8560</v>
      </c>
      <c r="E7">
        <v>5130</v>
      </c>
      <c r="F7">
        <v>0</v>
      </c>
      <c r="H7" t="s">
        <v>27</v>
      </c>
      <c r="I7" s="1">
        <f t="shared" si="0"/>
        <v>4330.666666666667</v>
      </c>
      <c r="J7">
        <v>4289.333333333333</v>
      </c>
      <c r="K7">
        <v>4363</v>
      </c>
      <c r="L7">
        <v>3608.666666666667</v>
      </c>
      <c r="M7">
        <v>4479</v>
      </c>
      <c r="N7" s="2">
        <v>4193.6666670000004</v>
      </c>
      <c r="O7">
        <f t="shared" si="1"/>
        <v>0.8332820197044335</v>
      </c>
      <c r="P7">
        <f t="shared" si="2"/>
        <v>1.0442182157289401</v>
      </c>
      <c r="Q7">
        <f t="shared" si="3"/>
        <v>0.96118878455191392</v>
      </c>
      <c r="S7" t="s">
        <v>27</v>
      </c>
      <c r="T7">
        <f t="shared" si="4"/>
        <v>0.94622967332842922</v>
      </c>
      <c r="U7">
        <f t="shared" si="5"/>
        <v>0.10626076865320387</v>
      </c>
      <c r="V7">
        <f t="shared" si="6"/>
        <v>6.1349683386223805E-2</v>
      </c>
      <c r="X7" t="s">
        <v>27</v>
      </c>
      <c r="Y7">
        <f>T7/T$5</f>
        <v>0.67031712712413183</v>
      </c>
      <c r="Z7">
        <f>Y7*SQRT((U$5/T$5)^2+(U7/T7)^2)</f>
        <v>0.21559818279227169</v>
      </c>
      <c r="AA7">
        <f t="shared" si="7"/>
        <v>0.12447566887191221</v>
      </c>
    </row>
    <row r="8" spans="1:27">
      <c r="A8" t="s">
        <v>10</v>
      </c>
      <c r="B8">
        <v>45436480</v>
      </c>
      <c r="C8">
        <v>10.8</v>
      </c>
      <c r="D8">
        <v>8560</v>
      </c>
      <c r="E8">
        <v>5308</v>
      </c>
      <c r="F8">
        <v>0</v>
      </c>
      <c r="G8" t="s">
        <v>28</v>
      </c>
      <c r="H8" t="s">
        <v>25</v>
      </c>
      <c r="I8" s="1">
        <f t="shared" si="0"/>
        <v>4508.666666666667</v>
      </c>
      <c r="J8">
        <v>4267.333333333333</v>
      </c>
      <c r="K8">
        <v>4735</v>
      </c>
      <c r="L8">
        <v>6064.666666666667</v>
      </c>
      <c r="M8">
        <v>6058</v>
      </c>
      <c r="N8" s="2">
        <v>6965.6666670000004</v>
      </c>
      <c r="O8">
        <f t="shared" si="1"/>
        <v>1.3451131154812952</v>
      </c>
      <c r="P8">
        <f t="shared" si="2"/>
        <v>1.4196219340728011</v>
      </c>
      <c r="Q8">
        <f t="shared" si="3"/>
        <v>1.4711017248152061</v>
      </c>
      <c r="R8" t="s">
        <v>28</v>
      </c>
      <c r="S8" t="s">
        <v>25</v>
      </c>
      <c r="T8">
        <f t="shared" si="4"/>
        <v>1.4119455914564341</v>
      </c>
      <c r="U8">
        <f t="shared" si="5"/>
        <v>6.3344116518001037E-2</v>
      </c>
      <c r="V8">
        <f t="shared" si="6"/>
        <v>3.6571742723246918E-2</v>
      </c>
      <c r="W8" t="s">
        <v>28</v>
      </c>
      <c r="X8" t="s">
        <v>25</v>
      </c>
      <c r="Y8">
        <f>T8/T$8</f>
        <v>1</v>
      </c>
      <c r="Z8">
        <f>Y8*SQRT((U$8/T$8)^2+(U8/T8)^2)</f>
        <v>6.3445864499561869E-2</v>
      </c>
      <c r="AA8">
        <f t="shared" si="7"/>
        <v>3.6630486947790565E-2</v>
      </c>
    </row>
    <row r="9" spans="1:27">
      <c r="A9" t="s">
        <v>11</v>
      </c>
      <c r="B9">
        <v>47071440</v>
      </c>
      <c r="C9">
        <v>11.2</v>
      </c>
      <c r="D9">
        <v>8560</v>
      </c>
      <c r="E9">
        <v>5499</v>
      </c>
      <c r="F9">
        <v>0</v>
      </c>
      <c r="H9" t="s">
        <v>26</v>
      </c>
      <c r="I9" s="1">
        <f t="shared" si="0"/>
        <v>4699.666666666667</v>
      </c>
      <c r="J9">
        <v>4482.333333333333</v>
      </c>
      <c r="K9">
        <v>4933</v>
      </c>
      <c r="L9">
        <v>5647.666666666667</v>
      </c>
      <c r="M9">
        <v>5599</v>
      </c>
      <c r="N9" s="2">
        <v>5775.6666670000004</v>
      </c>
      <c r="O9">
        <f t="shared" si="1"/>
        <v>1.2017164337896304</v>
      </c>
      <c r="P9">
        <f t="shared" si="2"/>
        <v>1.2491261991522273</v>
      </c>
      <c r="Q9">
        <f t="shared" si="3"/>
        <v>1.1708223529292521</v>
      </c>
      <c r="S9" t="s">
        <v>26</v>
      </c>
      <c r="T9">
        <f t="shared" si="4"/>
        <v>1.2072216619570366</v>
      </c>
      <c r="U9">
        <f t="shared" si="5"/>
        <v>3.9441142683868086E-2</v>
      </c>
      <c r="V9">
        <f t="shared" si="6"/>
        <v>2.2771354345677678E-2</v>
      </c>
      <c r="X9" t="s">
        <v>26</v>
      </c>
      <c r="Y9">
        <f>T9/T$8</f>
        <v>0.85500579431802115</v>
      </c>
      <c r="Z9">
        <f>Y9*SQRT((U$8/T$8)^2+(U9/T9)^2)</f>
        <v>4.745153756340819E-2</v>
      </c>
      <c r="AA9">
        <f t="shared" si="7"/>
        <v>2.739615798569536E-2</v>
      </c>
    </row>
    <row r="10" spans="1:27">
      <c r="A10" t="s">
        <v>12</v>
      </c>
      <c r="B10">
        <v>44965680</v>
      </c>
      <c r="C10">
        <v>10.7</v>
      </c>
      <c r="D10">
        <v>8560</v>
      </c>
      <c r="E10">
        <v>5253</v>
      </c>
      <c r="F10">
        <v>0</v>
      </c>
      <c r="H10" t="s">
        <v>27</v>
      </c>
      <c r="I10" s="1">
        <f t="shared" si="0"/>
        <v>4453.666666666667</v>
      </c>
      <c r="J10">
        <v>4018.3333333333335</v>
      </c>
      <c r="K10">
        <v>3775</v>
      </c>
      <c r="L10">
        <v>4173.666666666667</v>
      </c>
      <c r="M10">
        <v>3427</v>
      </c>
      <c r="N10" s="2">
        <v>4283.6666670000004</v>
      </c>
      <c r="O10">
        <f t="shared" si="1"/>
        <v>0.93713045430731234</v>
      </c>
      <c r="P10">
        <f t="shared" si="2"/>
        <v>0.85284114475321438</v>
      </c>
      <c r="Q10">
        <f t="shared" si="3"/>
        <v>1.1347461369536425</v>
      </c>
      <c r="S10" t="s">
        <v>27</v>
      </c>
      <c r="T10">
        <f t="shared" si="4"/>
        <v>0.97490591200472299</v>
      </c>
      <c r="U10">
        <f t="shared" si="5"/>
        <v>0.14469915362595484</v>
      </c>
      <c r="V10">
        <f t="shared" si="6"/>
        <v>8.3542095297456043E-2</v>
      </c>
      <c r="X10" t="s">
        <v>27</v>
      </c>
      <c r="Y10">
        <f>T10/T$8</f>
        <v>0.69046988630709139</v>
      </c>
      <c r="Z10">
        <f>Y10*SQRT((U$8/T$8)^2+(U10/T10)^2)</f>
        <v>0.1070613290315007</v>
      </c>
      <c r="AA10">
        <f t="shared" si="7"/>
        <v>6.1811887136136029E-2</v>
      </c>
    </row>
    <row r="11" spans="1:27">
      <c r="A11" t="s">
        <v>13</v>
      </c>
      <c r="B11">
        <v>40189200</v>
      </c>
      <c r="C11">
        <v>9.5</v>
      </c>
      <c r="D11">
        <v>8560</v>
      </c>
      <c r="E11">
        <v>4695</v>
      </c>
      <c r="F11">
        <v>0</v>
      </c>
      <c r="G11" t="s">
        <v>29</v>
      </c>
      <c r="H11" s="2" t="s">
        <v>25</v>
      </c>
      <c r="I11" s="1">
        <f t="shared" si="0"/>
        <v>3895.6666666666665</v>
      </c>
      <c r="J11">
        <v>3527.3333333333335</v>
      </c>
      <c r="K11">
        <v>3520</v>
      </c>
      <c r="L11">
        <v>5797.666666666667</v>
      </c>
      <c r="M11">
        <v>5338</v>
      </c>
      <c r="N11" s="2">
        <v>5117.6666670000004</v>
      </c>
      <c r="O11">
        <f t="shared" si="1"/>
        <v>1.4882347907931892</v>
      </c>
      <c r="P11">
        <f t="shared" si="2"/>
        <v>1.5133245133245132</v>
      </c>
      <c r="Q11">
        <f t="shared" si="3"/>
        <v>1.4538825758522729</v>
      </c>
      <c r="R11" t="s">
        <v>29</v>
      </c>
      <c r="S11" s="2" t="s">
        <v>25</v>
      </c>
      <c r="T11">
        <f t="shared" si="4"/>
        <v>1.4851472933233252</v>
      </c>
      <c r="U11">
        <f t="shared" si="5"/>
        <v>2.9841003050890332E-2</v>
      </c>
      <c r="V11">
        <f t="shared" si="6"/>
        <v>1.7228711144319977E-2</v>
      </c>
      <c r="W11" t="s">
        <v>29</v>
      </c>
      <c r="X11" s="2" t="s">
        <v>25</v>
      </c>
      <c r="Y11">
        <f>T11/T$11</f>
        <v>1</v>
      </c>
      <c r="Z11">
        <f>Y11*SQRT((U$11/T$11)^2+(U11/T11)^2)</f>
        <v>2.8415734532937328E-2</v>
      </c>
      <c r="AA11">
        <f t="shared" si="7"/>
        <v>1.6405831981812311E-2</v>
      </c>
    </row>
    <row r="12" spans="1:27">
      <c r="A12" t="s">
        <v>14</v>
      </c>
      <c r="B12">
        <v>41567360</v>
      </c>
      <c r="C12">
        <v>9.8000000000000007</v>
      </c>
      <c r="D12">
        <v>8560</v>
      </c>
      <c r="E12">
        <v>4856</v>
      </c>
      <c r="F12">
        <v>0</v>
      </c>
      <c r="H12" s="2" t="s">
        <v>26</v>
      </c>
      <c r="I12" s="1">
        <f t="shared" si="0"/>
        <v>4056.6666666666665</v>
      </c>
      <c r="J12">
        <v>3169.3333333333335</v>
      </c>
      <c r="K12">
        <v>3706</v>
      </c>
      <c r="L12">
        <v>3137.666666666667</v>
      </c>
      <c r="M12">
        <v>2517</v>
      </c>
      <c r="N12" s="2">
        <v>3957.666667</v>
      </c>
      <c r="O12">
        <f t="shared" si="1"/>
        <v>0.77345932621199687</v>
      </c>
      <c r="P12">
        <f t="shared" si="2"/>
        <v>0.79417332772402183</v>
      </c>
      <c r="Q12">
        <f t="shared" si="3"/>
        <v>1.0679078971937399</v>
      </c>
      <c r="S12" s="2" t="s">
        <v>26</v>
      </c>
      <c r="T12">
        <f t="shared" si="4"/>
        <v>0.87851351704325287</v>
      </c>
      <c r="U12">
        <f t="shared" si="5"/>
        <v>0.16434701363000392</v>
      </c>
      <c r="V12">
        <f t="shared" si="6"/>
        <v>9.4885792559793861E-2</v>
      </c>
      <c r="X12" s="2" t="s">
        <v>26</v>
      </c>
      <c r="Y12">
        <f>T12/T$11</f>
        <v>0.59153292134236501</v>
      </c>
      <c r="Z12">
        <f>Y12*SQRT((U$11/T$11)^2+(U12/T12)^2)</f>
        <v>0.11129688097491283</v>
      </c>
      <c r="AA12">
        <f t="shared" si="7"/>
        <v>6.4257284190831668E-2</v>
      </c>
    </row>
    <row r="13" spans="1:27">
      <c r="A13" t="s">
        <v>15</v>
      </c>
      <c r="B13">
        <v>39769760</v>
      </c>
      <c r="C13">
        <v>9.4</v>
      </c>
      <c r="D13">
        <v>8560</v>
      </c>
      <c r="E13">
        <v>4646</v>
      </c>
      <c r="F13">
        <v>0</v>
      </c>
      <c r="H13" s="2" t="s">
        <v>27</v>
      </c>
      <c r="I13" s="1">
        <f t="shared" si="0"/>
        <v>3846.6666666666665</v>
      </c>
      <c r="J13">
        <v>2742.3333333333335</v>
      </c>
      <c r="K13">
        <v>2949</v>
      </c>
      <c r="L13">
        <v>2225.666666666667</v>
      </c>
      <c r="M13">
        <v>1866</v>
      </c>
      <c r="N13" s="2">
        <v>2282.666667</v>
      </c>
      <c r="O13">
        <f t="shared" si="1"/>
        <v>0.57859618717504346</v>
      </c>
      <c r="P13">
        <f t="shared" si="2"/>
        <v>0.6804424456059317</v>
      </c>
      <c r="Q13">
        <f t="shared" si="3"/>
        <v>0.7740476998982706</v>
      </c>
      <c r="S13" s="2" t="s">
        <v>27</v>
      </c>
      <c r="T13">
        <f t="shared" si="4"/>
        <v>0.67769544422641526</v>
      </c>
      <c r="U13">
        <f t="shared" si="5"/>
        <v>9.7754708167349741E-2</v>
      </c>
      <c r="V13">
        <f t="shared" si="6"/>
        <v>5.6438707074972685E-2</v>
      </c>
      <c r="X13" s="2" t="s">
        <v>27</v>
      </c>
      <c r="Y13">
        <f>T13/T$11</f>
        <v>0.45631530776313178</v>
      </c>
      <c r="Z13">
        <f>Y13*SQRT((U$11/T$11)^2+(U13/T13)^2)</f>
        <v>6.6457076073188112E-2</v>
      </c>
      <c r="AA13">
        <f t="shared" si="7"/>
        <v>3.8369010760410598E-2</v>
      </c>
    </row>
    <row r="14" spans="1:27">
      <c r="A14" t="s">
        <v>16</v>
      </c>
      <c r="B14">
        <v>6514160</v>
      </c>
      <c r="C14">
        <v>1.5</v>
      </c>
      <c r="D14">
        <v>8560</v>
      </c>
      <c r="E14">
        <v>761</v>
      </c>
      <c r="F14">
        <v>0</v>
      </c>
      <c r="H14" s="2"/>
      <c r="I14" s="1"/>
      <c r="N14" s="2"/>
      <c r="S14" s="2"/>
    </row>
    <row r="15" spans="1:27">
      <c r="A15" t="s">
        <v>17</v>
      </c>
      <c r="B15">
        <v>7806720</v>
      </c>
      <c r="C15">
        <v>1.8</v>
      </c>
      <c r="D15">
        <v>8560</v>
      </c>
      <c r="E15">
        <v>912</v>
      </c>
      <c r="F15">
        <v>0</v>
      </c>
      <c r="I15" s="1"/>
      <c r="N15" s="2"/>
    </row>
    <row r="16" spans="1:27">
      <c r="A16" t="s">
        <v>18</v>
      </c>
      <c r="B16">
        <v>6206000</v>
      </c>
      <c r="C16">
        <v>1.5</v>
      </c>
      <c r="D16">
        <v>8560</v>
      </c>
      <c r="E16">
        <v>725</v>
      </c>
      <c r="F16">
        <v>0</v>
      </c>
      <c r="I16" s="1">
        <f>AVERAGE(E14:E16)</f>
        <v>799.33333333333337</v>
      </c>
      <c r="J16">
        <v>756.66666666666663</v>
      </c>
      <c r="K16">
        <v>654</v>
      </c>
      <c r="L16">
        <v>5485</v>
      </c>
      <c r="M16">
        <v>5612.666666666667</v>
      </c>
      <c r="N16" s="2">
        <v>5274</v>
      </c>
    </row>
    <row r="18" spans="1:11">
      <c r="A18" t="s">
        <v>19</v>
      </c>
    </row>
    <row r="19" spans="1:11">
      <c r="A19" t="s">
        <v>20</v>
      </c>
    </row>
    <row r="29" spans="1:11">
      <c r="I29" s="2"/>
      <c r="K29" s="2"/>
    </row>
    <row r="30" spans="1:11">
      <c r="I30" s="2"/>
      <c r="K30" s="2"/>
    </row>
    <row r="31" spans="1:11">
      <c r="I31" s="2"/>
      <c r="K31" s="2"/>
    </row>
    <row r="32" spans="1:11">
      <c r="I32" s="2"/>
      <c r="K32" s="2"/>
    </row>
    <row r="33" spans="9:11">
      <c r="I33" s="2"/>
      <c r="K33" s="2"/>
    </row>
    <row r="34" spans="9:11">
      <c r="I34" s="2"/>
      <c r="K34" s="2"/>
    </row>
    <row r="35" spans="9:11">
      <c r="I35" s="2"/>
      <c r="K35" s="2"/>
    </row>
    <row r="36" spans="9:11">
      <c r="I36" s="2"/>
      <c r="K36" s="2"/>
    </row>
    <row r="37" spans="9:11">
      <c r="I37" s="2"/>
      <c r="K3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rep1_gapdh1_quant1.txt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 Darnell</cp:lastModifiedBy>
  <dcterms:created xsi:type="dcterms:W3CDTF">2017-01-12T15:49:44Z</dcterms:created>
  <dcterms:modified xsi:type="dcterms:W3CDTF">2017-01-18T21:10:33Z</dcterms:modified>
</cp:coreProperties>
</file>