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theme/themeOverride2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4560" tabRatio="500"/>
  </bookViews>
  <sheets>
    <sheet name="rep1_puro2_quant2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2" i="1" l="1"/>
  <c r="H32" i="1"/>
  <c r="G32" i="1"/>
  <c r="O6" i="1"/>
  <c r="U5" i="1"/>
  <c r="R5" i="1"/>
  <c r="W7" i="1"/>
  <c r="W8" i="1"/>
  <c r="W6" i="1"/>
  <c r="W5" i="1"/>
  <c r="V6" i="1"/>
  <c r="S5" i="1"/>
  <c r="V5" i="1"/>
  <c r="M10" i="1"/>
  <c r="M8" i="1"/>
  <c r="M7" i="1"/>
  <c r="M6" i="1"/>
  <c r="M5" i="1"/>
  <c r="G21" i="1"/>
  <c r="G6" i="1"/>
  <c r="G7" i="1"/>
  <c r="G8" i="1"/>
  <c r="G9" i="1"/>
  <c r="G10" i="1"/>
  <c r="G11" i="1"/>
  <c r="G12" i="1"/>
  <c r="G13" i="1"/>
  <c r="G5" i="1"/>
  <c r="G16" i="1"/>
  <c r="J32" i="1"/>
  <c r="H33" i="1"/>
  <c r="K33" i="1"/>
  <c r="I33" i="1"/>
  <c r="L33" i="1"/>
  <c r="G33" i="1"/>
  <c r="J33" i="1"/>
  <c r="N33" i="1"/>
  <c r="O33" i="1"/>
  <c r="H34" i="1"/>
  <c r="K34" i="1"/>
  <c r="I34" i="1"/>
  <c r="L34" i="1"/>
  <c r="G34" i="1"/>
  <c r="J34" i="1"/>
  <c r="N34" i="1"/>
  <c r="O34" i="1"/>
  <c r="H36" i="1"/>
  <c r="H35" i="1"/>
  <c r="K36" i="1"/>
  <c r="I36" i="1"/>
  <c r="I35" i="1"/>
  <c r="L36" i="1"/>
  <c r="G36" i="1"/>
  <c r="G35" i="1"/>
  <c r="J36" i="1"/>
  <c r="N36" i="1"/>
  <c r="O36" i="1"/>
  <c r="H37" i="1"/>
  <c r="K37" i="1"/>
  <c r="I37" i="1"/>
  <c r="L37" i="1"/>
  <c r="G37" i="1"/>
  <c r="J37" i="1"/>
  <c r="N37" i="1"/>
  <c r="O37" i="1"/>
  <c r="H39" i="1"/>
  <c r="H38" i="1"/>
  <c r="K39" i="1"/>
  <c r="I39" i="1"/>
  <c r="I38" i="1"/>
  <c r="L39" i="1"/>
  <c r="G39" i="1"/>
  <c r="G38" i="1"/>
  <c r="J39" i="1"/>
  <c r="N39" i="1"/>
  <c r="O39" i="1"/>
  <c r="H40" i="1"/>
  <c r="K40" i="1"/>
  <c r="I40" i="1"/>
  <c r="L40" i="1"/>
  <c r="G40" i="1"/>
  <c r="J40" i="1"/>
  <c r="N40" i="1"/>
  <c r="O40" i="1"/>
  <c r="K35" i="1"/>
  <c r="L35" i="1"/>
  <c r="J35" i="1"/>
  <c r="N35" i="1"/>
  <c r="K38" i="1"/>
  <c r="L38" i="1"/>
  <c r="J38" i="1"/>
  <c r="N38" i="1"/>
  <c r="K32" i="1"/>
  <c r="L32" i="1"/>
  <c r="N32" i="1"/>
  <c r="M33" i="1"/>
  <c r="M34" i="1"/>
  <c r="M35" i="1"/>
  <c r="M36" i="1"/>
  <c r="M37" i="1"/>
  <c r="M38" i="1"/>
  <c r="M39" i="1"/>
  <c r="M40" i="1"/>
  <c r="M32" i="1"/>
  <c r="P7" i="1"/>
  <c r="M11" i="1"/>
  <c r="P11" i="1"/>
  <c r="S11" i="1"/>
  <c r="P5" i="1"/>
  <c r="P6" i="1"/>
  <c r="S6" i="1"/>
  <c r="S7" i="1"/>
  <c r="P8" i="1"/>
  <c r="S8" i="1"/>
  <c r="M9" i="1"/>
  <c r="P9" i="1"/>
  <c r="S9" i="1"/>
  <c r="P10" i="1"/>
  <c r="S10" i="1"/>
  <c r="M12" i="1"/>
  <c r="P12" i="1"/>
  <c r="S12" i="1"/>
  <c r="M13" i="1"/>
  <c r="P13" i="1"/>
  <c r="S13" i="1"/>
  <c r="N5" i="1"/>
  <c r="Q5" i="1"/>
  <c r="T5" i="1"/>
  <c r="O5" i="1"/>
  <c r="N6" i="1"/>
  <c r="Q6" i="1"/>
  <c r="T6" i="1"/>
  <c r="R6" i="1"/>
  <c r="U6" i="1"/>
  <c r="N7" i="1"/>
  <c r="Q7" i="1"/>
  <c r="T7" i="1"/>
  <c r="O7" i="1"/>
  <c r="R7" i="1"/>
  <c r="U7" i="1"/>
  <c r="N8" i="1"/>
  <c r="Q8" i="1"/>
  <c r="T8" i="1"/>
  <c r="O8" i="1"/>
  <c r="R8" i="1"/>
  <c r="U8" i="1"/>
  <c r="N9" i="1"/>
  <c r="Q9" i="1"/>
  <c r="T9" i="1"/>
  <c r="O9" i="1"/>
  <c r="R9" i="1"/>
  <c r="U9" i="1"/>
  <c r="N10" i="1"/>
  <c r="Q10" i="1"/>
  <c r="T10" i="1"/>
  <c r="O10" i="1"/>
  <c r="R10" i="1"/>
  <c r="U10" i="1"/>
  <c r="N11" i="1"/>
  <c r="Q11" i="1"/>
  <c r="T11" i="1"/>
  <c r="O11" i="1"/>
  <c r="R11" i="1"/>
  <c r="U11" i="1"/>
  <c r="N12" i="1"/>
  <c r="Q12" i="1"/>
  <c r="T12" i="1"/>
  <c r="O12" i="1"/>
  <c r="R12" i="1"/>
  <c r="U12" i="1"/>
  <c r="N13" i="1"/>
  <c r="Q13" i="1"/>
  <c r="T13" i="1"/>
  <c r="O13" i="1"/>
  <c r="R13" i="1"/>
  <c r="U13" i="1"/>
  <c r="H21" i="1"/>
  <c r="I21" i="1"/>
  <c r="H22" i="1"/>
  <c r="I22" i="1"/>
  <c r="H23" i="1"/>
  <c r="I23" i="1"/>
  <c r="H24" i="1"/>
  <c r="I24" i="1"/>
  <c r="H25" i="1"/>
  <c r="I25" i="1"/>
  <c r="H26" i="1"/>
  <c r="I26" i="1"/>
  <c r="H27" i="1"/>
  <c r="I27" i="1"/>
  <c r="H28" i="1"/>
  <c r="I28" i="1"/>
  <c r="H29" i="1"/>
  <c r="I29" i="1"/>
  <c r="G22" i="1"/>
  <c r="G23" i="1"/>
  <c r="G24" i="1"/>
  <c r="G25" i="1"/>
  <c r="G26" i="1"/>
  <c r="G27" i="1"/>
  <c r="G28" i="1"/>
  <c r="G29" i="1"/>
  <c r="M22" i="1"/>
  <c r="N22" i="1"/>
  <c r="M23" i="1"/>
  <c r="N23" i="1"/>
  <c r="M24" i="1"/>
  <c r="N24" i="1"/>
  <c r="M25" i="1"/>
  <c r="N25" i="1"/>
  <c r="M26" i="1"/>
  <c r="N26" i="1"/>
  <c r="M27" i="1"/>
  <c r="N27" i="1"/>
  <c r="M28" i="1"/>
  <c r="N28" i="1"/>
  <c r="M29" i="1"/>
  <c r="N29" i="1"/>
  <c r="M21" i="1"/>
  <c r="N21" i="1"/>
  <c r="L22" i="1"/>
  <c r="L23" i="1"/>
  <c r="L24" i="1"/>
  <c r="L25" i="1"/>
  <c r="L26" i="1"/>
  <c r="L27" i="1"/>
  <c r="L28" i="1"/>
  <c r="L29" i="1"/>
  <c r="L21" i="1"/>
  <c r="Y22" i="1"/>
  <c r="Z22" i="1"/>
  <c r="Y24" i="1"/>
  <c r="Z24" i="1"/>
  <c r="Y23" i="1"/>
  <c r="Z23" i="1"/>
  <c r="Y20" i="1"/>
  <c r="Z20" i="1"/>
  <c r="Y21" i="1"/>
  <c r="Z21" i="1"/>
  <c r="Y19" i="1"/>
  <c r="Z19" i="1"/>
  <c r="V7" i="1"/>
  <c r="Y18" i="1"/>
  <c r="Z18" i="1"/>
  <c r="Y17" i="1"/>
  <c r="Z17" i="1"/>
  <c r="Y16" i="1"/>
  <c r="Z16" i="1"/>
  <c r="X6" i="1"/>
  <c r="X7" i="1"/>
  <c r="X8" i="1"/>
  <c r="W9" i="1"/>
  <c r="X9" i="1"/>
  <c r="W10" i="1"/>
  <c r="X10" i="1"/>
  <c r="W11" i="1"/>
  <c r="X11" i="1"/>
  <c r="W12" i="1"/>
  <c r="X12" i="1"/>
  <c r="W13" i="1"/>
  <c r="X13" i="1"/>
  <c r="X5" i="1"/>
  <c r="V8" i="1"/>
  <c r="V9" i="1"/>
  <c r="V10" i="1"/>
  <c r="V11" i="1"/>
  <c r="V12" i="1"/>
  <c r="V13" i="1"/>
</calcChain>
</file>

<file path=xl/sharedStrings.xml><?xml version="1.0" encoding="utf-8"?>
<sst xmlns="http://schemas.openxmlformats.org/spreadsheetml/2006/main" count="86" uniqueCount="45">
  <si>
    <t>Black is 0, White is 65535</t>
  </si>
  <si>
    <t>#</t>
  </si>
  <si>
    <t>IDV</t>
  </si>
  <si>
    <t>% *</t>
  </si>
  <si>
    <t>Area</t>
  </si>
  <si>
    <t>Average</t>
  </si>
  <si>
    <t>Background</t>
  </si>
  <si>
    <t>1n</t>
  </si>
  <si>
    <t>2n</t>
  </si>
  <si>
    <t>3n</t>
  </si>
  <si>
    <t>4n</t>
  </si>
  <si>
    <t>5n</t>
  </si>
  <si>
    <t>6n</t>
  </si>
  <si>
    <t>7n</t>
  </si>
  <si>
    <t>8n</t>
  </si>
  <si>
    <t>9n</t>
  </si>
  <si>
    <t>10n</t>
  </si>
  <si>
    <t>11n</t>
  </si>
  <si>
    <t>12n</t>
  </si>
  <si>
    <t>IDV = Integrated Density Value</t>
  </si>
  <si>
    <t>* Based on Integrated Density Value</t>
  </si>
  <si>
    <t>rep1_puro</t>
  </si>
  <si>
    <t>rep2_puro</t>
  </si>
  <si>
    <t>rep3_puro</t>
  </si>
  <si>
    <t>rep1_gapdh</t>
  </si>
  <si>
    <t>rep2_gapdh</t>
  </si>
  <si>
    <t>rep3_gapdh</t>
  </si>
  <si>
    <t>back sub</t>
  </si>
  <si>
    <t>normalized</t>
  </si>
  <si>
    <t>puro/gapdh</t>
  </si>
  <si>
    <t>sterr</t>
  </si>
  <si>
    <t>stdev</t>
  </si>
  <si>
    <t>average</t>
  </si>
  <si>
    <t>WT</t>
  </si>
  <si>
    <t>Rich</t>
  </si>
  <si>
    <t>Leu</t>
  </si>
  <si>
    <t>Arg</t>
  </si>
  <si>
    <t>GCN2 KO</t>
  </si>
  <si>
    <t>EEF2K KO</t>
  </si>
  <si>
    <t>normalized to rich</t>
  </si>
  <si>
    <t>rep1</t>
  </si>
  <si>
    <t>rep2</t>
  </si>
  <si>
    <t>rep3</t>
  </si>
  <si>
    <t>-Leu</t>
  </si>
  <si>
    <t>-Arg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</si>
</sst>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  <colors>
    <mruColors>
      <color rgb="FF6666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>
        <c:manualLayout>
          <c:layoutTarget val="inner"/>
          <c:xMode val="edge"/>
          <c:yMode val="edge"/>
          <c:x val="0.114755593669603"/>
          <c:y val="0.0314131786158309"/>
          <c:w val="0.848787869338115"/>
          <c:h val="0.7564810706711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5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c:spPr>
          <c:invertIfNegative val="0"/>
          <c:dPt>
            <c:idx val="0"/>
            <c:invertIfNegative val="0"/>
            <c:bubble3D val="0"/>
            <c:spPr>
              <a:solidFill>
                <a:schemeClr val="bg1">
                  <a:lumMod val="75000"/>
                </a:schemeClr>
              </a:solidFill>
              <a:ln>
                <a:solidFill>
                  <a:schemeClr val="tx1"/>
                </a:solidFill>
              </a:ln>
            </c:spPr>
          </c:dPt>
          <c:dPt>
            <c:idx val="1"/>
            <c:invertIfNegative val="0"/>
            <c:bubble3D val="0"/>
            <c:spPr>
              <a:solidFill>
                <a:srgbClr val="BFBFBF"/>
              </a:solidFill>
              <a:ln>
                <a:solidFill>
                  <a:schemeClr val="tx1"/>
                </a:solidFill>
              </a:ln>
            </c:spPr>
          </c:dPt>
          <c:dPt>
            <c:idx val="2"/>
            <c:invertIfNegative val="0"/>
            <c:bubble3D val="0"/>
            <c:spPr>
              <a:solidFill>
                <a:srgbClr val="BFBFBF"/>
              </a:solidFill>
              <a:ln>
                <a:solidFill>
                  <a:schemeClr val="tx1"/>
                </a:solidFill>
              </a:ln>
            </c:spPr>
          </c:dPt>
          <c:dPt>
            <c:idx val="3"/>
            <c:invertIfNegative val="0"/>
            <c:bubble3D val="0"/>
            <c:spPr>
              <a:solidFill>
                <a:schemeClr val="accent5">
                  <a:lumMod val="20000"/>
                  <a:lumOff val="80000"/>
                </a:schemeClr>
              </a:solidFill>
              <a:ln>
                <a:solidFill>
                  <a:schemeClr val="tx1"/>
                </a:solidFill>
              </a:ln>
            </c:spPr>
          </c:dPt>
          <c:dPt>
            <c:idx val="4"/>
            <c:invertIfNegative val="0"/>
            <c:bubble3D val="0"/>
            <c:spPr>
              <a:solidFill>
                <a:srgbClr val="DBEEF4"/>
              </a:solidFill>
              <a:ln>
                <a:solidFill>
                  <a:schemeClr val="tx1"/>
                </a:solidFill>
              </a:ln>
            </c:spPr>
          </c:dPt>
          <c:dPt>
            <c:idx val="5"/>
            <c:invertIfNegative val="0"/>
            <c:bubble3D val="0"/>
            <c:spPr>
              <a:solidFill>
                <a:srgbClr val="DBEEF4"/>
              </a:solidFill>
              <a:ln>
                <a:solidFill>
                  <a:schemeClr val="tx1"/>
                </a:solidFill>
              </a:ln>
            </c:spPr>
          </c:dPt>
          <c:dPt>
            <c:idx val="6"/>
            <c:invertIfNegative val="0"/>
            <c:bubble3D val="0"/>
            <c:spPr>
              <a:solidFill>
                <a:schemeClr val="accent5">
                  <a:lumMod val="40000"/>
                  <a:lumOff val="60000"/>
                </a:schemeClr>
              </a:solidFill>
              <a:ln>
                <a:solidFill>
                  <a:schemeClr val="tx1"/>
                </a:solidFill>
              </a:ln>
            </c:spPr>
          </c:dPt>
          <c:dPt>
            <c:idx val="7"/>
            <c:invertIfNegative val="0"/>
            <c:bubble3D val="0"/>
            <c:spPr>
              <a:solidFill>
                <a:srgbClr val="B7DEE8"/>
              </a:solidFill>
              <a:ln>
                <a:solidFill>
                  <a:schemeClr val="tx1"/>
                </a:solidFill>
              </a:ln>
            </c:spPr>
          </c:dPt>
          <c:dPt>
            <c:idx val="8"/>
            <c:invertIfNegative val="0"/>
            <c:bubble3D val="0"/>
            <c:spPr>
              <a:solidFill>
                <a:srgbClr val="B7DEE8"/>
              </a:solidFill>
              <a:ln>
                <a:solidFill>
                  <a:schemeClr val="tx1"/>
                </a:solidFill>
              </a:ln>
            </c:spPr>
          </c:dPt>
          <c:dPt>
            <c:idx val="12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  <a:ln>
                <a:solidFill>
                  <a:schemeClr val="tx1"/>
                </a:solidFill>
              </a:ln>
            </c:spPr>
          </c:dPt>
          <c:dPt>
            <c:idx val="13"/>
            <c:invertIfNegative val="0"/>
            <c:bubble3D val="0"/>
            <c:spPr>
              <a:solidFill>
                <a:srgbClr val="31859C"/>
              </a:solidFill>
              <a:ln>
                <a:solidFill>
                  <a:schemeClr val="tx1"/>
                </a:solidFill>
              </a:ln>
            </c:spPr>
          </c:dPt>
          <c:dPt>
            <c:idx val="14"/>
            <c:invertIfNegative val="0"/>
            <c:bubble3D val="0"/>
            <c:spPr>
              <a:solidFill>
                <a:srgbClr val="31859C"/>
              </a:solidFill>
              <a:ln>
                <a:solidFill>
                  <a:schemeClr val="tx1"/>
                </a:solidFill>
              </a:ln>
            </c:spPr>
          </c:dPt>
          <c:dPt>
            <c:idx val="15"/>
            <c:invertIfNegative val="0"/>
            <c:bubble3D val="0"/>
            <c:spPr>
              <a:solidFill>
                <a:schemeClr val="accent5">
                  <a:lumMod val="50000"/>
                </a:schemeClr>
              </a:solidFill>
              <a:ln>
                <a:solidFill>
                  <a:schemeClr val="tx1"/>
                </a:solidFill>
              </a:ln>
            </c:spPr>
          </c:dPt>
          <c:dPt>
            <c:idx val="16"/>
            <c:invertIfNegative val="0"/>
            <c:bubble3D val="0"/>
            <c:spPr>
              <a:solidFill>
                <a:srgbClr val="215968"/>
              </a:solidFill>
              <a:ln>
                <a:solidFill>
                  <a:schemeClr val="tx1"/>
                </a:solidFill>
              </a:ln>
            </c:spPr>
          </c:dPt>
          <c:dPt>
            <c:idx val="17"/>
            <c:invertIfNegative val="0"/>
            <c:bubble3D val="0"/>
            <c:spPr>
              <a:solidFill>
                <a:srgbClr val="215968"/>
              </a:solidFill>
              <a:ln>
                <a:solidFill>
                  <a:schemeClr val="tx1"/>
                </a:solidFill>
              </a:ln>
            </c:spPr>
          </c:dPt>
          <c:dPt>
            <c:idx val="18"/>
            <c:invertIfNegative val="0"/>
            <c:bubble3D val="0"/>
            <c:spPr>
              <a:solidFill>
                <a:srgbClr val="112F37"/>
              </a:solidFill>
              <a:ln>
                <a:solidFill>
                  <a:schemeClr val="tx1"/>
                </a:solidFill>
              </a:ln>
            </c:spPr>
          </c:dPt>
          <c:dPt>
            <c:idx val="19"/>
            <c:invertIfNegative val="0"/>
            <c:bubble3D val="0"/>
            <c:spPr>
              <a:solidFill>
                <a:srgbClr val="112F37"/>
              </a:solidFill>
              <a:ln>
                <a:solidFill>
                  <a:schemeClr val="tx1"/>
                </a:solidFill>
              </a:ln>
            </c:spPr>
          </c:dPt>
          <c:dPt>
            <c:idx val="20"/>
            <c:invertIfNegative val="0"/>
            <c:bubble3D val="0"/>
            <c:spPr>
              <a:solidFill>
                <a:srgbClr val="112F37"/>
              </a:solidFill>
              <a:ln>
                <a:solidFill>
                  <a:schemeClr val="tx1"/>
                </a:solidFill>
              </a:ln>
            </c:spPr>
          </c:dPt>
          <c:errBars>
            <c:errBarType val="both"/>
            <c:errValType val="cust"/>
            <c:noEndCap val="0"/>
            <c:plus>
              <c:numRef>
                <c:f>rep1_puro2_quant2.txt!$X$16:$X$24</c:f>
                <c:numCache>
                  <c:formatCode>General</c:formatCode>
                  <c:ptCount val="9"/>
                  <c:pt idx="0">
                    <c:v>0.0</c:v>
                  </c:pt>
                  <c:pt idx="1">
                    <c:v>0.0258138330164244</c:v>
                  </c:pt>
                  <c:pt idx="2">
                    <c:v>0.155040516558447</c:v>
                  </c:pt>
                  <c:pt idx="3">
                    <c:v>0.152200181108654</c:v>
                  </c:pt>
                  <c:pt idx="4">
                    <c:v>0.171704969056278</c:v>
                  </c:pt>
                  <c:pt idx="5">
                    <c:v>0.184878576006846</c:v>
                  </c:pt>
                  <c:pt idx="6">
                    <c:v>0.17296073111575</c:v>
                  </c:pt>
                  <c:pt idx="7">
                    <c:v>0.226123022162287</c:v>
                  </c:pt>
                  <c:pt idx="8">
                    <c:v>0.189208090437261</c:v>
                  </c:pt>
                </c:numCache>
              </c:numRef>
            </c:plus>
            <c:minus>
              <c:numRef>
                <c:f>rep1_puro2_quant2.txt!$X$16:$X$24</c:f>
                <c:numCache>
                  <c:formatCode>General</c:formatCode>
                  <c:ptCount val="9"/>
                  <c:pt idx="0">
                    <c:v>0.0</c:v>
                  </c:pt>
                  <c:pt idx="1">
                    <c:v>0.0258138330164244</c:v>
                  </c:pt>
                  <c:pt idx="2">
                    <c:v>0.155040516558447</c:v>
                  </c:pt>
                  <c:pt idx="3">
                    <c:v>0.152200181108654</c:v>
                  </c:pt>
                  <c:pt idx="4">
                    <c:v>0.171704969056278</c:v>
                  </c:pt>
                  <c:pt idx="5">
                    <c:v>0.184878576006846</c:v>
                  </c:pt>
                  <c:pt idx="6">
                    <c:v>0.17296073111575</c:v>
                  </c:pt>
                  <c:pt idx="7">
                    <c:v>0.226123022162287</c:v>
                  </c:pt>
                  <c:pt idx="8">
                    <c:v>0.189208090437261</c:v>
                  </c:pt>
                </c:numCache>
              </c:numRef>
            </c:minus>
          </c:errBars>
          <c:cat>
            <c:multiLvlStrRef>
              <c:f>rep1_puro2_quant2.txt!$T$16:$U$24</c:f>
              <c:multiLvlStrCache>
                <c:ptCount val="9"/>
                <c:lvl>
                  <c:pt idx="0">
                    <c:v>Rich</c:v>
                  </c:pt>
                  <c:pt idx="1">
                    <c:v>Leu</c:v>
                  </c:pt>
                  <c:pt idx="2">
                    <c:v>Arg</c:v>
                  </c:pt>
                  <c:pt idx="3">
                    <c:v>Rich</c:v>
                  </c:pt>
                  <c:pt idx="4">
                    <c:v>Leu</c:v>
                  </c:pt>
                  <c:pt idx="5">
                    <c:v>Arg</c:v>
                  </c:pt>
                  <c:pt idx="6">
                    <c:v>Rich</c:v>
                  </c:pt>
                  <c:pt idx="7">
                    <c:v>Leu</c:v>
                  </c:pt>
                  <c:pt idx="8">
                    <c:v>Arg</c:v>
                  </c:pt>
                </c:lvl>
                <c:lvl>
                  <c:pt idx="0">
                    <c:v>WT</c:v>
                  </c:pt>
                  <c:pt idx="3">
                    <c:v>GCN2 KO</c:v>
                  </c:pt>
                  <c:pt idx="6">
                    <c:v>EEF2K KO</c:v>
                  </c:pt>
                </c:lvl>
              </c:multiLvlStrCache>
            </c:multiLvlStrRef>
          </c:cat>
          <c:val>
            <c:numRef>
              <c:f>rep1_puro2_quant2.txt!$V$16:$V$24</c:f>
              <c:numCache>
                <c:formatCode>General</c:formatCode>
                <c:ptCount val="9"/>
                <c:pt idx="0">
                  <c:v>1.0</c:v>
                </c:pt>
                <c:pt idx="1">
                  <c:v>0.842176907212779</c:v>
                </c:pt>
                <c:pt idx="2">
                  <c:v>0.561503624919332</c:v>
                </c:pt>
                <c:pt idx="3">
                  <c:v>0.794350285445092</c:v>
                </c:pt>
                <c:pt idx="4">
                  <c:v>0.754522647191767</c:v>
                </c:pt>
                <c:pt idx="5">
                  <c:v>0.618478455914111</c:v>
                </c:pt>
                <c:pt idx="6">
                  <c:v>0.842449135796206</c:v>
                </c:pt>
                <c:pt idx="7">
                  <c:v>0.646108201963207</c:v>
                </c:pt>
                <c:pt idx="8">
                  <c:v>0.490949008525028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axId val="2101213496"/>
        <c:axId val="2101251112"/>
      </c:barChart>
      <c:catAx>
        <c:axId val="210121349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000000"/>
            </a:solidFill>
          </a:ln>
        </c:spPr>
        <c:crossAx val="2101251112"/>
        <c:crosses val="autoZero"/>
        <c:auto val="1"/>
        <c:lblAlgn val="ctr"/>
        <c:lblOffset val="100"/>
        <c:noMultiLvlLbl val="0"/>
      </c:catAx>
      <c:valAx>
        <c:axId val="2101251112"/>
        <c:scaling>
          <c:orientation val="minMax"/>
          <c:max val="1.05"/>
          <c:min val="0.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2101213496"/>
        <c:crosses val="autoZero"/>
        <c:crossBetween val="between"/>
      </c:valAx>
    </c:plotArea>
    <c:plotVisOnly val="1"/>
    <c:dispBlanksAs val="gap"/>
    <c:showDLblsOverMax val="0"/>
  </c:chart>
  <c:spPr>
    <a:ln>
      <a:solidFill>
        <a:srgbClr val="FFFFFF"/>
      </a:solidFill>
    </a:ln>
  </c:spPr>
  <c:txPr>
    <a:bodyPr/>
    <a:lstStyle/>
    <a:p>
      <a:pPr>
        <a:defRPr sz="1200">
          <a:latin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EAA7"/>
            </a:solidFill>
            <a:ln w="12700" cmpd="sng">
              <a:solidFill>
                <a:schemeClr val="tx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EAA7"/>
              </a:solidFill>
              <a:ln w="12700" cmpd="sng">
                <a:solidFill>
                  <a:schemeClr val="tx1"/>
                </a:solidFill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rgbClr val="00EAA7"/>
              </a:solidFill>
              <a:ln w="12700" cmpd="sng">
                <a:solidFill>
                  <a:schemeClr val="tx1"/>
                </a:solidFill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rgbClr val="00EAA7"/>
              </a:solidFill>
              <a:ln w="12700" cmpd="sng">
                <a:solidFill>
                  <a:schemeClr val="tx1"/>
                </a:solidFill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rgbClr val="D9D9D9"/>
              </a:solidFill>
              <a:ln w="12700" cmpd="sng">
                <a:solidFill>
                  <a:schemeClr val="tx1"/>
                </a:solidFill>
              </a:ln>
              <a:effectLst/>
            </c:spPr>
          </c:dPt>
          <c:dPt>
            <c:idx val="4"/>
            <c:invertIfNegative val="0"/>
            <c:bubble3D val="0"/>
            <c:spPr>
              <a:solidFill>
                <a:srgbClr val="D9D9D9"/>
              </a:solidFill>
              <a:ln w="12700" cmpd="sng">
                <a:solidFill>
                  <a:schemeClr val="tx1"/>
                </a:solidFill>
              </a:ln>
              <a:effectLst/>
            </c:spPr>
          </c:dPt>
          <c:dPt>
            <c:idx val="5"/>
            <c:invertIfNegative val="0"/>
            <c:bubble3D val="0"/>
            <c:spPr>
              <a:solidFill>
                <a:srgbClr val="D9D9D9"/>
              </a:solidFill>
              <a:ln w="12700" cmpd="sng">
                <a:solidFill>
                  <a:schemeClr val="tx1"/>
                </a:solidFill>
              </a:ln>
              <a:effectLst/>
            </c:spPr>
          </c:dPt>
          <c:dPt>
            <c:idx val="6"/>
            <c:invertIfNegative val="0"/>
            <c:bubble3D val="0"/>
            <c:spPr>
              <a:solidFill>
                <a:srgbClr val="666666"/>
              </a:solidFill>
              <a:ln w="12700" cmpd="sng">
                <a:solidFill>
                  <a:schemeClr val="tx1"/>
                </a:solidFill>
              </a:ln>
              <a:effectLst/>
            </c:spPr>
          </c:dPt>
          <c:dPt>
            <c:idx val="7"/>
            <c:invertIfNegative val="0"/>
            <c:bubble3D val="0"/>
            <c:spPr>
              <a:solidFill>
                <a:srgbClr val="666666"/>
              </a:solidFill>
              <a:ln w="12700" cmpd="sng">
                <a:solidFill>
                  <a:schemeClr val="tx1"/>
                </a:solidFill>
              </a:ln>
              <a:effectLst/>
            </c:spPr>
          </c:dPt>
          <c:dPt>
            <c:idx val="8"/>
            <c:invertIfNegative val="0"/>
            <c:bubble3D val="0"/>
            <c:spPr>
              <a:solidFill>
                <a:srgbClr val="666666"/>
              </a:solidFill>
              <a:ln w="12700" cmpd="sng">
                <a:solidFill>
                  <a:schemeClr val="tx1"/>
                </a:solidFill>
              </a:ln>
              <a:effectLst/>
            </c:spPr>
          </c:dPt>
          <c:dPt>
            <c:idx val="9"/>
            <c:invertIfNegative val="0"/>
            <c:bubble3D val="0"/>
            <c:spPr>
              <a:solidFill>
                <a:srgbClr val="D9D9D9"/>
              </a:solidFill>
              <a:ln w="12700" cmpd="sng">
                <a:solidFill>
                  <a:schemeClr val="tx1"/>
                </a:solidFill>
              </a:ln>
              <a:effectLst/>
            </c:spPr>
          </c:dPt>
          <c:dPt>
            <c:idx val="10"/>
            <c:invertIfNegative val="0"/>
            <c:bubble3D val="0"/>
            <c:spPr>
              <a:solidFill>
                <a:srgbClr val="D9D9D9"/>
              </a:solidFill>
              <a:ln w="12700" cmpd="sng">
                <a:solidFill>
                  <a:schemeClr val="tx1"/>
                </a:solidFill>
              </a:ln>
              <a:effectLst/>
            </c:spPr>
          </c:dPt>
          <c:dPt>
            <c:idx val="11"/>
            <c:invertIfNegative val="0"/>
            <c:bubble3D val="0"/>
            <c:spPr>
              <a:solidFill>
                <a:srgbClr val="D9D9D9"/>
              </a:solidFill>
              <a:ln w="12700" cmpd="sng">
                <a:solidFill>
                  <a:schemeClr val="tx1"/>
                </a:solidFill>
              </a:ln>
              <a:effectLst/>
            </c:spPr>
          </c:dPt>
          <c:errBars>
            <c:errBarType val="both"/>
            <c:errValType val="cust"/>
            <c:noEndCap val="0"/>
            <c:plus>
              <c:numRef>
                <c:f>rep1_puro2_quant2.txt!$O$32:$O$40</c:f>
                <c:numCache>
                  <c:formatCode>General</c:formatCode>
                  <c:ptCount val="9"/>
                  <c:pt idx="1">
                    <c:v>0.0258138330264463</c:v>
                  </c:pt>
                  <c:pt idx="2">
                    <c:v>0.155040516508142</c:v>
                  </c:pt>
                  <c:pt idx="4">
                    <c:v>0.0375222098074527</c:v>
                  </c:pt>
                  <c:pt idx="5">
                    <c:v>0.0912111442332228</c:v>
                  </c:pt>
                  <c:pt idx="7">
                    <c:v>0.128638506294617</c:v>
                  </c:pt>
                  <c:pt idx="8">
                    <c:v>0.124099840697017</c:v>
                  </c:pt>
                </c:numCache>
              </c:numRef>
            </c:plus>
            <c:minus>
              <c:numRef>
                <c:f>rep1_puro2_quant2.txt!$O$32:$O$40</c:f>
                <c:numCache>
                  <c:formatCode>General</c:formatCode>
                  <c:ptCount val="9"/>
                  <c:pt idx="1">
                    <c:v>0.0258138330264463</c:v>
                  </c:pt>
                  <c:pt idx="2">
                    <c:v>0.155040516508142</c:v>
                  </c:pt>
                  <c:pt idx="4">
                    <c:v>0.0375222098074527</c:v>
                  </c:pt>
                  <c:pt idx="5">
                    <c:v>0.0912111442332228</c:v>
                  </c:pt>
                  <c:pt idx="7">
                    <c:v>0.128638506294617</c:v>
                  </c:pt>
                  <c:pt idx="8">
                    <c:v>0.124099840697017</c:v>
                  </c:pt>
                </c:numCache>
              </c:numRef>
            </c:minus>
          </c:errBars>
          <c:cat>
            <c:multiLvlStrRef>
              <c:f>rep1_puro2_quant2.txt!$E$32:$F$40</c:f>
              <c:multiLvlStrCache>
                <c:ptCount val="9"/>
                <c:lvl>
                  <c:pt idx="0">
                    <c:v>Rich</c:v>
                  </c:pt>
                  <c:pt idx="1">
                    <c:v>-Leu</c:v>
                  </c:pt>
                  <c:pt idx="2">
                    <c:v>-Arg</c:v>
                  </c:pt>
                  <c:pt idx="3">
                    <c:v>Rich</c:v>
                  </c:pt>
                  <c:pt idx="4">
                    <c:v>-Leu</c:v>
                  </c:pt>
                  <c:pt idx="5">
                    <c:v>-Arg</c:v>
                  </c:pt>
                  <c:pt idx="6">
                    <c:v>Rich</c:v>
                  </c:pt>
                  <c:pt idx="7">
                    <c:v>-Leu</c:v>
                  </c:pt>
                  <c:pt idx="8">
                    <c:v>-Arg</c:v>
                  </c:pt>
                </c:lvl>
                <c:lvl>
                  <c:pt idx="0">
                    <c:v>WT</c:v>
                  </c:pt>
                  <c:pt idx="3">
                    <c:v>GCN2 KO</c:v>
                  </c:pt>
                  <c:pt idx="6">
                    <c:v>EEF2K KO</c:v>
                  </c:pt>
                </c:lvl>
              </c:multiLvlStrCache>
            </c:multiLvlStrRef>
          </c:cat>
          <c:val>
            <c:numRef>
              <c:f>rep1_puro2_quant2.txt!$M$32:$M$40</c:f>
              <c:numCache>
                <c:formatCode>General</c:formatCode>
                <c:ptCount val="9"/>
                <c:pt idx="0">
                  <c:v>1.0</c:v>
                </c:pt>
                <c:pt idx="1">
                  <c:v>0.842176907223915</c:v>
                </c:pt>
                <c:pt idx="2">
                  <c:v>0.561503624863256</c:v>
                </c:pt>
                <c:pt idx="3">
                  <c:v>1.0</c:v>
                </c:pt>
                <c:pt idx="4">
                  <c:v>0.935544861990423</c:v>
                </c:pt>
                <c:pt idx="5">
                  <c:v>0.743752839508108</c:v>
                </c:pt>
                <c:pt idx="6">
                  <c:v>1.0</c:v>
                </c:pt>
                <c:pt idx="7">
                  <c:v>0.715144231072141</c:v>
                </c:pt>
                <c:pt idx="8">
                  <c:v>0.532107376704814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axId val="2120802552"/>
        <c:axId val="2120805832"/>
      </c:barChart>
      <c:catAx>
        <c:axId val="2120802552"/>
        <c:scaling>
          <c:orientation val="minMax"/>
        </c:scaling>
        <c:delete val="0"/>
        <c:axPos val="b"/>
        <c:majorTickMark val="none"/>
        <c:minorTickMark val="cross"/>
        <c:tickLblPos val="nextTo"/>
        <c:spPr>
          <a:ln w="12700" cmpd="sng">
            <a:solidFill>
              <a:schemeClr val="tx1"/>
            </a:solidFill>
          </a:ln>
        </c:spPr>
        <c:crossAx val="2120805832"/>
        <c:crosses val="autoZero"/>
        <c:auto val="1"/>
        <c:lblAlgn val="ctr"/>
        <c:lblOffset val="100"/>
        <c:noMultiLvlLbl val="0"/>
      </c:catAx>
      <c:valAx>
        <c:axId val="212080583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b="0"/>
                </a:pPr>
                <a:r>
                  <a:rPr lang="en-US" b="0"/>
                  <a:t>Relative Puromycin Incorporation</a:t>
                </a:r>
              </a:p>
              <a:p>
                <a:pPr>
                  <a:defRPr b="0"/>
                </a:pPr>
                <a:r>
                  <a:rPr lang="en-US" b="0"/>
                  <a:t>(Starved/Rich)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spPr>
          <a:ln w="12700" cmpd="sng">
            <a:solidFill>
              <a:schemeClr val="tx1"/>
            </a:solidFill>
          </a:ln>
        </c:spPr>
        <c:crossAx val="2120802552"/>
        <c:crosses val="autoZero"/>
        <c:crossBetween val="between"/>
      </c:valAx>
    </c:plotArea>
    <c:plotVisOnly val="1"/>
    <c:dispBlanksAs val="gap"/>
    <c:showDLblsOverMax val="0"/>
  </c:chart>
  <c:spPr>
    <a:ln>
      <a:solidFill>
        <a:sysClr val="window" lastClr="FFFFFF"/>
      </a:solidFill>
    </a:ln>
  </c:spPr>
  <c:txPr>
    <a:bodyPr/>
    <a:lstStyle/>
    <a:p>
      <a:pPr>
        <a:defRPr sz="1000">
          <a:latin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215900</xdr:colOff>
      <xdr:row>25</xdr:row>
      <xdr:rowOff>76200</xdr:rowOff>
    </xdr:from>
    <xdr:to>
      <xdr:col>24</xdr:col>
      <xdr:colOff>533400</xdr:colOff>
      <xdr:row>40</xdr:row>
      <xdr:rowOff>19050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698500</xdr:colOff>
      <xdr:row>41</xdr:row>
      <xdr:rowOff>171450</xdr:rowOff>
    </xdr:from>
    <xdr:to>
      <xdr:col>12</xdr:col>
      <xdr:colOff>419100</xdr:colOff>
      <xdr:row>56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tint val="100000"/>
              <a:shade val="100000"/>
              <a:satMod val="130000"/>
            </a:schemeClr>
          </a:gs>
          <a:gs pos="100000">
            <a:schemeClr val="phClr">
              <a:tint val="50000"/>
              <a:shade val="100000"/>
              <a:satMod val="350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tint val="100000"/>
              <a:shade val="100000"/>
              <a:satMod val="130000"/>
            </a:schemeClr>
          </a:gs>
          <a:gs pos="100000">
            <a:schemeClr val="phClr">
              <a:tint val="50000"/>
              <a:shade val="100000"/>
              <a:satMod val="350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0"/>
  <sheetViews>
    <sheetView tabSelected="1" topLeftCell="A28" workbookViewId="0">
      <selection activeCell="I33" sqref="I33"/>
    </sheetView>
  </sheetViews>
  <sheetFormatPr baseColWidth="10" defaultRowHeight="15" x14ac:dyDescent="0"/>
  <sheetData>
    <row r="1" spans="1:26">
      <c r="A1" t="s">
        <v>0</v>
      </c>
    </row>
    <row r="3" spans="1:2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27</v>
      </c>
      <c r="M3" t="s">
        <v>28</v>
      </c>
    </row>
    <row r="4" spans="1:26"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S4" t="s">
        <v>29</v>
      </c>
      <c r="V4" t="s">
        <v>32</v>
      </c>
      <c r="W4" t="s">
        <v>31</v>
      </c>
      <c r="X4" t="s">
        <v>30</v>
      </c>
    </row>
    <row r="5" spans="1:26">
      <c r="A5" t="s">
        <v>7</v>
      </c>
      <c r="B5">
        <v>101570124</v>
      </c>
      <c r="C5">
        <v>12.4</v>
      </c>
      <c r="D5">
        <v>12426</v>
      </c>
      <c r="E5">
        <v>8174</v>
      </c>
      <c r="F5">
        <v>0</v>
      </c>
      <c r="G5" s="1">
        <f>B5-G$16</f>
        <v>77558950</v>
      </c>
      <c r="H5" s="1">
        <v>107644880</v>
      </c>
      <c r="I5" s="1">
        <v>77484346.670000002</v>
      </c>
      <c r="J5" s="1">
        <v>5403032</v>
      </c>
      <c r="K5" s="1">
        <v>22869726</v>
      </c>
      <c r="L5" s="1">
        <v>14181138.33</v>
      </c>
      <c r="M5">
        <f>G5/G$5</f>
        <v>1</v>
      </c>
      <c r="N5">
        <f t="shared" ref="M5:R5" si="0">H5/H$5</f>
        <v>1</v>
      </c>
      <c r="O5">
        <f t="shared" si="0"/>
        <v>1</v>
      </c>
      <c r="P5">
        <f t="shared" si="0"/>
        <v>1</v>
      </c>
      <c r="Q5">
        <f t="shared" si="0"/>
        <v>1</v>
      </c>
      <c r="R5">
        <f>L5/L$5</f>
        <v>1</v>
      </c>
      <c r="S5">
        <f>M5/P5</f>
        <v>1</v>
      </c>
      <c r="T5">
        <f>N5/Q5</f>
        <v>1</v>
      </c>
      <c r="U5">
        <f>O5/R5</f>
        <v>1</v>
      </c>
      <c r="V5">
        <f>AVERAGE(S5:U5)</f>
        <v>1</v>
      </c>
      <c r="W5">
        <f>STDEV(S5:U5)</f>
        <v>0</v>
      </c>
      <c r="X5">
        <f>W5/SQRT(3)</f>
        <v>0</v>
      </c>
    </row>
    <row r="6" spans="1:26">
      <c r="A6" t="s">
        <v>8</v>
      </c>
      <c r="B6">
        <v>95481384</v>
      </c>
      <c r="C6">
        <v>11.7</v>
      </c>
      <c r="D6">
        <v>12426</v>
      </c>
      <c r="E6">
        <v>7684</v>
      </c>
      <c r="F6">
        <v>0</v>
      </c>
      <c r="G6" s="1">
        <f t="shared" ref="G6:G13" si="1">B6-G$16</f>
        <v>71470210</v>
      </c>
      <c r="H6" s="1">
        <v>82248530</v>
      </c>
      <c r="I6" s="1">
        <v>64004306.670000002</v>
      </c>
      <c r="J6" s="1">
        <v>5938238</v>
      </c>
      <c r="K6" s="1">
        <v>21857682</v>
      </c>
      <c r="L6" s="1">
        <v>13182003.33</v>
      </c>
      <c r="M6">
        <f>G6/G$5</f>
        <v>0.92149532710280369</v>
      </c>
      <c r="N6">
        <f t="shared" ref="N6:N13" si="2">H6/H$5</f>
        <v>0.76407284768211925</v>
      </c>
      <c r="O6">
        <f>I6/I$5</f>
        <v>0.82602886157883637</v>
      </c>
      <c r="P6">
        <f t="shared" ref="P6:P13" si="3">J6/J$5</f>
        <v>1.0990566037735849</v>
      </c>
      <c r="Q6">
        <f t="shared" ref="Q6:Q13" si="4">K6/K$5</f>
        <v>0.9557474365893146</v>
      </c>
      <c r="R6">
        <f t="shared" ref="R6:R13" si="5">L6/L$5</f>
        <v>0.92954479557636471</v>
      </c>
      <c r="S6">
        <f t="shared" ref="S6:S13" si="6">M6/P6</f>
        <v>0.83844210019654242</v>
      </c>
      <c r="T6">
        <f t="shared" ref="T6:T13" si="7">N6/Q6</f>
        <v>0.79945058540653136</v>
      </c>
      <c r="U6">
        <f t="shared" ref="U6:U13" si="8">O6/R6</f>
        <v>0.88863803606867253</v>
      </c>
      <c r="V6">
        <f>AVERAGE(S6:U6)</f>
        <v>0.84217690722391547</v>
      </c>
      <c r="W6">
        <f>STDEV(S6:U6)</f>
        <v>4.4710870339904507E-2</v>
      </c>
      <c r="X6">
        <f t="shared" ref="X6:X13" si="9">W6/SQRT(3)</f>
        <v>2.5813833026446322E-2</v>
      </c>
    </row>
    <row r="7" spans="1:26">
      <c r="A7" t="s">
        <v>9</v>
      </c>
      <c r="B7">
        <v>68852466</v>
      </c>
      <c r="C7">
        <v>8.4</v>
      </c>
      <c r="D7">
        <v>12426</v>
      </c>
      <c r="E7">
        <v>5541</v>
      </c>
      <c r="F7">
        <v>0</v>
      </c>
      <c r="G7" s="1">
        <f t="shared" si="1"/>
        <v>44841292</v>
      </c>
      <c r="H7" s="1">
        <v>57017670</v>
      </c>
      <c r="I7" s="1">
        <v>52102114.670000002</v>
      </c>
      <c r="J7" s="1">
        <v>10283601</v>
      </c>
      <c r="K7" s="1">
        <v>22388388</v>
      </c>
      <c r="L7" s="1">
        <v>11356423.33</v>
      </c>
      <c r="M7">
        <f>G7/G$5</f>
        <v>0.5781575433911883</v>
      </c>
      <c r="N7">
        <f t="shared" si="2"/>
        <v>0.52968306527909181</v>
      </c>
      <c r="O7">
        <f t="shared" ref="O6:O13" si="10">I7/I$5</f>
        <v>0.67242116516641726</v>
      </c>
      <c r="P7">
        <f t="shared" si="3"/>
        <v>1.9033018867924529</v>
      </c>
      <c r="Q7">
        <f t="shared" si="4"/>
        <v>0.97895304910955205</v>
      </c>
      <c r="R7">
        <f t="shared" si="5"/>
        <v>0.80081182946898166</v>
      </c>
      <c r="S7">
        <f t="shared" si="6"/>
        <v>0.30376554943973211</v>
      </c>
      <c r="T7">
        <f t="shared" si="7"/>
        <v>0.54107095918531267</v>
      </c>
      <c r="U7">
        <f t="shared" si="8"/>
        <v>0.83967436596472322</v>
      </c>
      <c r="V7">
        <f>AVERAGE(S7:U7)</f>
        <v>0.561503624863256</v>
      </c>
      <c r="W7">
        <f>STDEV(S7:U7)</f>
        <v>0.26853805182382245</v>
      </c>
      <c r="X7">
        <f t="shared" si="9"/>
        <v>0.15504051650814157</v>
      </c>
    </row>
    <row r="8" spans="1:26">
      <c r="A8" t="s">
        <v>10</v>
      </c>
      <c r="B8">
        <v>99370722</v>
      </c>
      <c r="C8">
        <v>12.1</v>
      </c>
      <c r="D8">
        <v>12426</v>
      </c>
      <c r="E8">
        <v>7997</v>
      </c>
      <c r="F8">
        <v>0</v>
      </c>
      <c r="G8" s="1">
        <f t="shared" si="1"/>
        <v>75359548</v>
      </c>
      <c r="H8" s="1">
        <v>77118340</v>
      </c>
      <c r="I8" s="1">
        <v>86541442.670000002</v>
      </c>
      <c r="J8" s="1">
        <v>10066970</v>
      </c>
      <c r="K8" s="1">
        <v>20129802</v>
      </c>
      <c r="L8" s="1">
        <v>15118598.33</v>
      </c>
      <c r="M8">
        <f>G8/G$5</f>
        <v>0.97164218958611481</v>
      </c>
      <c r="N8">
        <f t="shared" si="2"/>
        <v>0.71641438032166505</v>
      </c>
      <c r="O8">
        <f t="shared" si="10"/>
        <v>1.1168893639714546</v>
      </c>
      <c r="P8">
        <f t="shared" si="3"/>
        <v>1.8632075471698113</v>
      </c>
      <c r="Q8">
        <f t="shared" si="4"/>
        <v>0.88019427954668106</v>
      </c>
      <c r="R8">
        <f t="shared" si="5"/>
        <v>1.0661061177308182</v>
      </c>
      <c r="S8">
        <f t="shared" si="6"/>
        <v>0.5214889726386237</v>
      </c>
      <c r="T8">
        <f t="shared" si="7"/>
        <v>0.81392755777807801</v>
      </c>
      <c r="U8">
        <f t="shared" si="8"/>
        <v>1.0476343258856138</v>
      </c>
      <c r="V8">
        <f t="shared" ref="V6:V13" si="11">AVERAGE(S8:U8)</f>
        <v>0.79435028543410502</v>
      </c>
      <c r="W8">
        <f>STDEV(S8:U8)</f>
        <v>0.26361844658553918</v>
      </c>
      <c r="X8">
        <f t="shared" si="9"/>
        <v>0.15220018109951203</v>
      </c>
    </row>
    <row r="9" spans="1:26">
      <c r="A9" t="s">
        <v>11</v>
      </c>
      <c r="B9">
        <v>94189080</v>
      </c>
      <c r="C9">
        <v>11.5</v>
      </c>
      <c r="D9">
        <v>12426</v>
      </c>
      <c r="E9">
        <v>7580</v>
      </c>
      <c r="F9">
        <v>0</v>
      </c>
      <c r="G9" s="1">
        <f t="shared" si="1"/>
        <v>70177906</v>
      </c>
      <c r="H9" s="1">
        <v>71275270</v>
      </c>
      <c r="I9" s="1">
        <v>71756882.670000002</v>
      </c>
      <c r="J9" s="1">
        <v>10755092</v>
      </c>
      <c r="K9" s="1">
        <v>19932330</v>
      </c>
      <c r="L9" s="1">
        <v>12515913.33</v>
      </c>
      <c r="M9">
        <f t="shared" ref="M6:M13" si="12">G9/G$5</f>
        <v>0.90483311081441919</v>
      </c>
      <c r="N9">
        <f t="shared" si="2"/>
        <v>0.66213339640491964</v>
      </c>
      <c r="O9">
        <f t="shared" si="10"/>
        <v>0.9260823089288881</v>
      </c>
      <c r="P9">
        <f t="shared" si="3"/>
        <v>1.9905660377358489</v>
      </c>
      <c r="Q9">
        <f t="shared" si="4"/>
        <v>0.87155963302752293</v>
      </c>
      <c r="R9">
        <f t="shared" si="5"/>
        <v>0.88257465929394119</v>
      </c>
      <c r="S9">
        <f t="shared" si="6"/>
        <v>0.45456070969823903</v>
      </c>
      <c r="T9">
        <f t="shared" si="7"/>
        <v>0.75971094955932883</v>
      </c>
      <c r="U9">
        <f t="shared" si="8"/>
        <v>1.0492962823901526</v>
      </c>
      <c r="V9">
        <f t="shared" si="11"/>
        <v>0.75452264721590678</v>
      </c>
      <c r="W9">
        <f t="shared" ref="W6:W13" si="13">STDEV(S9:U9)</f>
        <v>0.29740173035340556</v>
      </c>
      <c r="X9">
        <f t="shared" si="9"/>
        <v>0.1717049690769992</v>
      </c>
    </row>
    <row r="10" spans="1:26">
      <c r="A10" t="s">
        <v>12</v>
      </c>
      <c r="B10">
        <v>75873156</v>
      </c>
      <c r="C10">
        <v>9.3000000000000007</v>
      </c>
      <c r="D10">
        <v>12426</v>
      </c>
      <c r="E10">
        <v>6106</v>
      </c>
      <c r="F10">
        <v>0</v>
      </c>
      <c r="G10" s="1">
        <f t="shared" si="1"/>
        <v>51861982</v>
      </c>
      <c r="H10" s="1">
        <v>43625710</v>
      </c>
      <c r="I10" s="1">
        <v>53220274.670000002</v>
      </c>
      <c r="J10" s="1">
        <v>11800018</v>
      </c>
      <c r="K10" s="1">
        <v>15365790</v>
      </c>
      <c r="L10" s="1">
        <v>10295613.33</v>
      </c>
      <c r="M10">
        <f>G10/G$5</f>
        <v>0.66867823765020029</v>
      </c>
      <c r="N10">
        <f t="shared" si="2"/>
        <v>0.40527436140018924</v>
      </c>
      <c r="O10">
        <f t="shared" si="10"/>
        <v>0.68685195084190542</v>
      </c>
      <c r="P10">
        <f t="shared" si="3"/>
        <v>2.1839622641509435</v>
      </c>
      <c r="Q10">
        <f t="shared" si="4"/>
        <v>0.67188343227199132</v>
      </c>
      <c r="R10">
        <f t="shared" si="5"/>
        <v>0.7260075383525294</v>
      </c>
      <c r="S10">
        <f t="shared" si="6"/>
        <v>0.30617664445322346</v>
      </c>
      <c r="T10">
        <f t="shared" si="7"/>
        <v>0.60319147925666727</v>
      </c>
      <c r="U10">
        <f t="shared" si="8"/>
        <v>0.94606724387535068</v>
      </c>
      <c r="V10">
        <f t="shared" si="11"/>
        <v>0.6184784558617471</v>
      </c>
      <c r="W10">
        <f t="shared" si="13"/>
        <v>0.32021908679448757</v>
      </c>
      <c r="X10">
        <f t="shared" si="9"/>
        <v>0.18487857596045354</v>
      </c>
    </row>
    <row r="11" spans="1:26">
      <c r="A11" t="s">
        <v>13</v>
      </c>
      <c r="B11">
        <v>96052980</v>
      </c>
      <c r="C11">
        <v>11.7</v>
      </c>
      <c r="D11">
        <v>12426</v>
      </c>
      <c r="E11">
        <v>7730</v>
      </c>
      <c r="F11">
        <v>0</v>
      </c>
      <c r="G11" s="1">
        <f t="shared" si="1"/>
        <v>72041806</v>
      </c>
      <c r="H11" s="1">
        <v>67952740</v>
      </c>
      <c r="I11" s="1">
        <v>63581890.670000002</v>
      </c>
      <c r="J11" s="1">
        <v>9722909</v>
      </c>
      <c r="K11" s="1">
        <v>15933522</v>
      </c>
      <c r="L11" s="1">
        <v>10529978.33</v>
      </c>
      <c r="M11">
        <f t="shared" si="12"/>
        <v>0.92886515353805077</v>
      </c>
      <c r="N11">
        <f t="shared" si="2"/>
        <v>0.63126773888363297</v>
      </c>
      <c r="O11">
        <f t="shared" si="10"/>
        <v>0.82057723143476302</v>
      </c>
      <c r="P11">
        <f t="shared" si="3"/>
        <v>1.7995283018867925</v>
      </c>
      <c r="Q11">
        <f t="shared" si="4"/>
        <v>0.69670804101457096</v>
      </c>
      <c r="R11">
        <f t="shared" si="5"/>
        <v>0.74253406778523401</v>
      </c>
      <c r="S11">
        <f t="shared" si="6"/>
        <v>0.51617146146806492</v>
      </c>
      <c r="T11">
        <f t="shared" si="7"/>
        <v>0.90607213024893252</v>
      </c>
      <c r="U11">
        <f t="shared" si="8"/>
        <v>1.1051038154819068</v>
      </c>
      <c r="V11">
        <f t="shared" si="11"/>
        <v>0.8424491357329682</v>
      </c>
      <c r="W11">
        <f t="shared" si="13"/>
        <v>0.2995767739235719</v>
      </c>
      <c r="X11">
        <f t="shared" si="9"/>
        <v>0.17296073106773391</v>
      </c>
    </row>
    <row r="12" spans="1:26">
      <c r="A12" t="s">
        <v>14</v>
      </c>
      <c r="B12">
        <v>62999820</v>
      </c>
      <c r="C12">
        <v>7.7</v>
      </c>
      <c r="D12">
        <v>12426</v>
      </c>
      <c r="E12">
        <v>5070</v>
      </c>
      <c r="F12">
        <v>0</v>
      </c>
      <c r="G12" s="1">
        <f t="shared" si="1"/>
        <v>38988646</v>
      </c>
      <c r="H12" s="1">
        <v>32041410</v>
      </c>
      <c r="I12" s="1">
        <v>49170050.670000002</v>
      </c>
      <c r="J12" s="1">
        <v>10653148</v>
      </c>
      <c r="K12" s="1">
        <v>10552410</v>
      </c>
      <c r="L12" s="1">
        <v>8667393.3330000006</v>
      </c>
      <c r="M12">
        <f t="shared" si="12"/>
        <v>0.50269692923898535</v>
      </c>
      <c r="N12">
        <f t="shared" si="2"/>
        <v>0.29765846736045409</v>
      </c>
      <c r="O12">
        <f t="shared" si="10"/>
        <v>0.63458043828402588</v>
      </c>
      <c r="P12">
        <f t="shared" si="3"/>
        <v>1.9716981132075471</v>
      </c>
      <c r="Q12">
        <f t="shared" si="4"/>
        <v>0.46141392336751214</v>
      </c>
      <c r="R12">
        <f t="shared" si="5"/>
        <v>0.61119164987370944</v>
      </c>
      <c r="S12">
        <f t="shared" si="6"/>
        <v>0.25495633731738016</v>
      </c>
      <c r="T12">
        <f t="shared" si="7"/>
        <v>0.64510074856014199</v>
      </c>
      <c r="U12">
        <f t="shared" si="8"/>
        <v>1.0382675195499631</v>
      </c>
      <c r="V12">
        <f t="shared" si="11"/>
        <v>0.64610820180916173</v>
      </c>
      <c r="W12">
        <f t="shared" si="13"/>
        <v>0.39165656291474088</v>
      </c>
      <c r="X12">
        <f t="shared" si="9"/>
        <v>0.22612302202870926</v>
      </c>
    </row>
    <row r="13" spans="1:26">
      <c r="A13" t="s">
        <v>15</v>
      </c>
      <c r="B13">
        <v>51667308</v>
      </c>
      <c r="C13">
        <v>6.3</v>
      </c>
      <c r="D13">
        <v>12426</v>
      </c>
      <c r="E13">
        <v>4158</v>
      </c>
      <c r="F13">
        <v>0</v>
      </c>
      <c r="G13" s="1">
        <f t="shared" si="1"/>
        <v>27656134</v>
      </c>
      <c r="H13" s="1">
        <v>23754180</v>
      </c>
      <c r="I13" s="1">
        <v>28359850.670000002</v>
      </c>
      <c r="J13" s="1">
        <v>12105850</v>
      </c>
      <c r="K13" s="1">
        <v>10108098</v>
      </c>
      <c r="L13" s="1">
        <v>6373083.3329999996</v>
      </c>
      <c r="M13">
        <f t="shared" si="12"/>
        <v>0.35658210947930574</v>
      </c>
      <c r="N13">
        <f t="shared" si="2"/>
        <v>0.2206717123935667</v>
      </c>
      <c r="O13">
        <f t="shared" si="10"/>
        <v>0.36600748265688388</v>
      </c>
      <c r="P13">
        <f t="shared" si="3"/>
        <v>2.2405660377358489</v>
      </c>
      <c r="Q13">
        <f t="shared" si="4"/>
        <v>0.44198596869940637</v>
      </c>
      <c r="R13">
        <f t="shared" si="5"/>
        <v>0.44940562490091723</v>
      </c>
      <c r="S13">
        <f t="shared" si="6"/>
        <v>0.15914822570444803</v>
      </c>
      <c r="T13">
        <f t="shared" si="7"/>
        <v>0.49927311729582308</v>
      </c>
      <c r="U13">
        <f t="shared" si="8"/>
        <v>0.81442568222767442</v>
      </c>
      <c r="V13">
        <f t="shared" si="11"/>
        <v>0.49094900840931516</v>
      </c>
      <c r="W13">
        <f t="shared" si="13"/>
        <v>0.3277180256691003</v>
      </c>
      <c r="X13">
        <f t="shared" si="9"/>
        <v>0.18920809033834776</v>
      </c>
    </row>
    <row r="14" spans="1:26">
      <c r="A14" t="s">
        <v>16</v>
      </c>
      <c r="B14">
        <v>24330108</v>
      </c>
      <c r="C14">
        <v>3</v>
      </c>
      <c r="D14">
        <v>12426</v>
      </c>
      <c r="E14">
        <v>1958</v>
      </c>
      <c r="F14">
        <v>0</v>
      </c>
      <c r="G14" s="1"/>
      <c r="H14" s="1"/>
      <c r="I14" s="1"/>
      <c r="J14" s="1"/>
      <c r="K14" s="1"/>
      <c r="L14" s="1"/>
    </row>
    <row r="15" spans="1:26">
      <c r="A15" t="s">
        <v>17</v>
      </c>
      <c r="B15">
        <v>25212354</v>
      </c>
      <c r="C15">
        <v>3.1</v>
      </c>
      <c r="D15">
        <v>12426</v>
      </c>
      <c r="E15">
        <v>2029</v>
      </c>
      <c r="F15">
        <v>0</v>
      </c>
      <c r="G15" s="1"/>
      <c r="H15" s="1"/>
      <c r="I15" s="1"/>
      <c r="J15" s="1"/>
      <c r="K15" s="1"/>
      <c r="L15" s="1"/>
      <c r="Y15" t="s">
        <v>39</v>
      </c>
    </row>
    <row r="16" spans="1:26">
      <c r="A16" t="s">
        <v>18</v>
      </c>
      <c r="B16">
        <v>22491060</v>
      </c>
      <c r="C16">
        <v>2.7</v>
      </c>
      <c r="D16">
        <v>12426</v>
      </c>
      <c r="E16">
        <v>1810</v>
      </c>
      <c r="F16">
        <v>0</v>
      </c>
      <c r="G16" s="1">
        <f>AVERAGE(B14:B16)</f>
        <v>24011174</v>
      </c>
      <c r="H16" s="1">
        <v>33110730</v>
      </c>
      <c r="I16" s="1">
        <v>22876725.329999998</v>
      </c>
      <c r="J16" s="1">
        <v>4855083</v>
      </c>
      <c r="K16" s="1">
        <v>6763416</v>
      </c>
      <c r="L16" s="1">
        <v>3951311.6669999999</v>
      </c>
      <c r="T16" t="s">
        <v>33</v>
      </c>
      <c r="U16" t="s">
        <v>34</v>
      </c>
      <c r="V16">
        <v>1</v>
      </c>
      <c r="W16">
        <v>0</v>
      </c>
      <c r="X16">
        <v>0</v>
      </c>
      <c r="Y16">
        <f>V16/V$16</f>
        <v>1</v>
      </c>
      <c r="Z16">
        <f>Y16*SQRT((W16/V16)^2+(W$16/V$16)^2)</f>
        <v>0</v>
      </c>
    </row>
    <row r="17" spans="1:26">
      <c r="U17" t="s">
        <v>35</v>
      </c>
      <c r="V17">
        <v>0.84217690721277905</v>
      </c>
      <c r="W17">
        <v>4.4710870322546004E-2</v>
      </c>
      <c r="X17">
        <v>2.5813833016424387E-2</v>
      </c>
      <c r="Y17">
        <f>V17/V$16</f>
        <v>0.84217690721277905</v>
      </c>
      <c r="Z17">
        <f>Y17*SQRT((W17/V17)^2+(W$16/V$16)^2)</f>
        <v>4.4710870322546004E-2</v>
      </c>
    </row>
    <row r="18" spans="1:26">
      <c r="A18" t="s">
        <v>19</v>
      </c>
      <c r="U18" t="s">
        <v>36</v>
      </c>
      <c r="V18">
        <v>0.56150362491933159</v>
      </c>
      <c r="W18">
        <v>0.26853805191095337</v>
      </c>
      <c r="X18">
        <v>0.15504051655844664</v>
      </c>
      <c r="Y18">
        <f>V18/V$16</f>
        <v>0.56150362491933159</v>
      </c>
      <c r="Z18">
        <f>Y18*SQRT((W18/V18)^2+(W$16/V$16)^2)</f>
        <v>0.26853805191095337</v>
      </c>
    </row>
    <row r="19" spans="1:26">
      <c r="A19" t="s">
        <v>20</v>
      </c>
      <c r="G19" t="s">
        <v>29</v>
      </c>
      <c r="T19" t="s">
        <v>37</v>
      </c>
      <c r="U19" t="s">
        <v>34</v>
      </c>
      <c r="V19">
        <v>0.79435028544509201</v>
      </c>
      <c r="W19">
        <v>0.26361844660137329</v>
      </c>
      <c r="X19">
        <v>0.15220018110865385</v>
      </c>
      <c r="Y19">
        <f>V19/V$19</f>
        <v>1</v>
      </c>
      <c r="Z19">
        <f>Y19*SQRT((W19/V19)^2+(W$19/V$19)^2)</f>
        <v>0.46933045698661069</v>
      </c>
    </row>
    <row r="20" spans="1:26">
      <c r="G20" t="s">
        <v>40</v>
      </c>
      <c r="H20" t="s">
        <v>41</v>
      </c>
      <c r="I20" t="s">
        <v>42</v>
      </c>
      <c r="U20" t="s">
        <v>35</v>
      </c>
      <c r="V20">
        <v>0.75452264719176698</v>
      </c>
      <c r="W20">
        <v>0.29740173031751577</v>
      </c>
      <c r="X20">
        <v>0.17170496905627822</v>
      </c>
      <c r="Y20">
        <f>V20/V$19</f>
        <v>0.94986136597029269</v>
      </c>
      <c r="Z20">
        <f>Y20*SQRT((W20/V20)^2+(W$19/V$19)^2)</f>
        <v>0.48942908804451818</v>
      </c>
    </row>
    <row r="21" spans="1:26">
      <c r="E21" t="s">
        <v>33</v>
      </c>
      <c r="F21" t="s">
        <v>34</v>
      </c>
      <c r="G21">
        <f>G5/P5</f>
        <v>77558950</v>
      </c>
      <c r="H21">
        <f t="shared" ref="H21:H29" si="14">H5/Q5</f>
        <v>107644880</v>
      </c>
      <c r="I21">
        <f t="shared" ref="I21:I29" si="15">I5/R5</f>
        <v>77484346.670000002</v>
      </c>
      <c r="J21" t="s">
        <v>33</v>
      </c>
      <c r="K21" t="s">
        <v>34</v>
      </c>
      <c r="L21">
        <f t="shared" ref="L21:L29" si="16">AVERAGE(G21:I21)</f>
        <v>87562725.556666672</v>
      </c>
      <c r="M21">
        <f>STDEV(G21:I21)</f>
        <v>17391695.912953112</v>
      </c>
      <c r="N21">
        <f>M21/SQRT(3)</f>
        <v>10041100.317007594</v>
      </c>
      <c r="U21" t="s">
        <v>36</v>
      </c>
      <c r="V21">
        <v>0.61847845591411155</v>
      </c>
      <c r="W21">
        <v>0.32021908687484169</v>
      </c>
      <c r="X21">
        <v>0.18487857600684601</v>
      </c>
      <c r="Y21">
        <f>V21/V$19</f>
        <v>0.77859663078935559</v>
      </c>
      <c r="Z21">
        <f>Y21*SQRT((W21/V21)^2+(W$19/V$19)^2)</f>
        <v>0.47882346129666031</v>
      </c>
    </row>
    <row r="22" spans="1:26">
      <c r="F22" t="s">
        <v>35</v>
      </c>
      <c r="G22">
        <f t="shared" ref="G21:G29" si="17">G6/P6</f>
        <v>65028688.927038625</v>
      </c>
      <c r="H22">
        <f t="shared" si="14"/>
        <v>86056762.332015812</v>
      </c>
      <c r="I22">
        <f t="shared" si="15"/>
        <v>68855537.650892988</v>
      </c>
      <c r="K22" t="s">
        <v>35</v>
      </c>
      <c r="L22">
        <f t="shared" si="16"/>
        <v>73313662.96998246</v>
      </c>
      <c r="M22">
        <f t="shared" ref="M22:M29" si="18">STDEV(G22:I22)</f>
        <v>11200496.810490595</v>
      </c>
      <c r="N22">
        <f t="shared" ref="N22:N29" si="19">M22/SQRT(3)</f>
        <v>6466609.8485942902</v>
      </c>
      <c r="T22" t="s">
        <v>38</v>
      </c>
      <c r="U22" t="s">
        <v>34</v>
      </c>
      <c r="V22">
        <v>0.84244913579620562</v>
      </c>
      <c r="W22">
        <v>0.29957677400673799</v>
      </c>
      <c r="X22">
        <v>0.17296073111574986</v>
      </c>
      <c r="Y22">
        <f>V22/V$22</f>
        <v>1</v>
      </c>
      <c r="Z22">
        <f>Y22*SQRT((W22/V22)^2+(W$22/V$22)^2)</f>
        <v>0.50289746736092122</v>
      </c>
    </row>
    <row r="23" spans="1:26">
      <c r="F23" t="s">
        <v>36</v>
      </c>
      <c r="G23">
        <f t="shared" si="17"/>
        <v>23559737.060718711</v>
      </c>
      <c r="H23">
        <f t="shared" si="14"/>
        <v>58243518.472987875</v>
      </c>
      <c r="I23">
        <f t="shared" si="15"/>
        <v>65061619.662323065</v>
      </c>
      <c r="K23" t="s">
        <v>36</v>
      </c>
      <c r="L23">
        <f t="shared" si="16"/>
        <v>48954958.398676552</v>
      </c>
      <c r="M23">
        <f t="shared" si="18"/>
        <v>22255551.578424316</v>
      </c>
      <c r="N23">
        <f t="shared" si="19"/>
        <v>12849248.694766881</v>
      </c>
      <c r="U23" t="s">
        <v>35</v>
      </c>
      <c r="V23">
        <v>0.64610820196320662</v>
      </c>
      <c r="W23">
        <v>0.39165656314610475</v>
      </c>
      <c r="X23">
        <v>0.22612302216228725</v>
      </c>
      <c r="Y23">
        <f>V23/V$22</f>
        <v>0.76694031070797464</v>
      </c>
      <c r="Z23">
        <f>Y23*SQRT((W23/V23)^2+(W$19/V$19)^2)</f>
        <v>0.53001473112375941</v>
      </c>
    </row>
    <row r="24" spans="1:26">
      <c r="E24" t="s">
        <v>37</v>
      </c>
      <c r="F24" t="s">
        <v>34</v>
      </c>
      <c r="G24">
        <f t="shared" si="17"/>
        <v>40446137.154430382</v>
      </c>
      <c r="H24">
        <f t="shared" si="14"/>
        <v>87615134.285714284</v>
      </c>
      <c r="I24">
        <f t="shared" si="15"/>
        <v>81175261.290312663</v>
      </c>
      <c r="J24" t="s">
        <v>37</v>
      </c>
      <c r="K24" t="s">
        <v>34</v>
      </c>
      <c r="L24">
        <f t="shared" si="16"/>
        <v>69745510.910152435</v>
      </c>
      <c r="M24">
        <f t="shared" si="18"/>
        <v>25577489.476243518</v>
      </c>
      <c r="N24">
        <f t="shared" si="19"/>
        <v>14767170.434304016</v>
      </c>
      <c r="U24" t="s">
        <v>36</v>
      </c>
      <c r="V24">
        <v>0.49094900852502787</v>
      </c>
      <c r="W24">
        <v>0.32771802584042281</v>
      </c>
      <c r="X24">
        <v>0.18920809043726086</v>
      </c>
      <c r="Y24">
        <f>V24/V$22</f>
        <v>0.58276397667739066</v>
      </c>
      <c r="Z24">
        <f>Y24*SQRT((W24/V24)^2+(W$19/V$19)^2)</f>
        <v>0.43443004079925623</v>
      </c>
    </row>
    <row r="25" spans="1:26">
      <c r="F25" t="s">
        <v>35</v>
      </c>
      <c r="G25">
        <f t="shared" si="17"/>
        <v>35255251.355450235</v>
      </c>
      <c r="H25">
        <f t="shared" si="14"/>
        <v>81778994</v>
      </c>
      <c r="I25">
        <f t="shared" si="15"/>
        <v>81304036.904260799</v>
      </c>
      <c r="K25" t="s">
        <v>35</v>
      </c>
      <c r="L25">
        <f t="shared" si="16"/>
        <v>66112760.753237009</v>
      </c>
      <c r="M25">
        <f t="shared" si="18"/>
        <v>26724442.196921043</v>
      </c>
      <c r="N25">
        <f t="shared" si="19"/>
        <v>15429363.896334959</v>
      </c>
    </row>
    <row r="26" spans="1:26">
      <c r="F26" t="s">
        <v>36</v>
      </c>
      <c r="G26">
        <f t="shared" si="17"/>
        <v>23746739.058315333</v>
      </c>
      <c r="H26">
        <f t="shared" si="14"/>
        <v>64930474.401606433</v>
      </c>
      <c r="I26">
        <f t="shared" si="15"/>
        <v>73305402.297569111</v>
      </c>
      <c r="K26" t="s">
        <v>36</v>
      </c>
      <c r="L26">
        <f t="shared" si="16"/>
        <v>53994205.252496958</v>
      </c>
      <c r="M26">
        <f t="shared" si="18"/>
        <v>26527660.332033891</v>
      </c>
      <c r="N26">
        <f t="shared" si="19"/>
        <v>15315751.833670726</v>
      </c>
    </row>
    <row r="27" spans="1:26">
      <c r="E27" t="s">
        <v>38</v>
      </c>
      <c r="F27" t="s">
        <v>34</v>
      </c>
      <c r="G27">
        <f t="shared" si="17"/>
        <v>40033716.571428575</v>
      </c>
      <c r="H27">
        <f t="shared" si="14"/>
        <v>97534025.73199071</v>
      </c>
      <c r="I27">
        <f t="shared" si="15"/>
        <v>85628247.145139799</v>
      </c>
      <c r="J27" t="s">
        <v>38</v>
      </c>
      <c r="K27" t="s">
        <v>34</v>
      </c>
      <c r="L27">
        <f t="shared" si="16"/>
        <v>74398663.149519697</v>
      </c>
      <c r="M27">
        <f t="shared" si="18"/>
        <v>30350437.491510216</v>
      </c>
      <c r="N27">
        <f t="shared" si="19"/>
        <v>17522833.255746335</v>
      </c>
    </row>
    <row r="28" spans="1:26">
      <c r="F28" t="s">
        <v>35</v>
      </c>
      <c r="G28">
        <f t="shared" si="17"/>
        <v>19774145.81818182</v>
      </c>
      <c r="H28">
        <f t="shared" si="14"/>
        <v>69441792.666666672</v>
      </c>
      <c r="I28">
        <f t="shared" si="15"/>
        <v>80449480.421010345</v>
      </c>
      <c r="K28" t="s">
        <v>35</v>
      </c>
      <c r="L28">
        <f t="shared" si="16"/>
        <v>56555139.635286279</v>
      </c>
      <c r="M28">
        <f t="shared" si="18"/>
        <v>32325275.359301876</v>
      </c>
      <c r="N28">
        <f t="shared" si="19"/>
        <v>18663006.430321716</v>
      </c>
    </row>
    <row r="29" spans="1:26">
      <c r="F29" t="s">
        <v>36</v>
      </c>
      <c r="G29">
        <f t="shared" si="17"/>
        <v>12343369.280000001</v>
      </c>
      <c r="H29">
        <f t="shared" si="14"/>
        <v>53744194.798534796</v>
      </c>
      <c r="I29">
        <f t="shared" si="15"/>
        <v>63105241.898680381</v>
      </c>
      <c r="K29" t="s">
        <v>36</v>
      </c>
      <c r="L29">
        <f t="shared" si="16"/>
        <v>43064268.659071721</v>
      </c>
      <c r="M29">
        <f t="shared" si="18"/>
        <v>27013654.782296184</v>
      </c>
      <c r="N29">
        <f t="shared" si="19"/>
        <v>15596340.860354325</v>
      </c>
    </row>
    <row r="32" spans="1:26">
      <c r="E32" t="s">
        <v>33</v>
      </c>
      <c r="F32" t="s">
        <v>34</v>
      </c>
      <c r="G32">
        <f>G5/J5</f>
        <v>14.354708615458875</v>
      </c>
      <c r="H32">
        <f>H5/K5</f>
        <v>4.706872307958565</v>
      </c>
      <c r="I32">
        <f>I5/L5</f>
        <v>5.4639017592884596</v>
      </c>
      <c r="J32">
        <f>G32/G$32</f>
        <v>1</v>
      </c>
      <c r="K32">
        <f t="shared" ref="K32:L34" si="20">H32/H$32</f>
        <v>1</v>
      </c>
      <c r="L32">
        <f t="shared" si="20"/>
        <v>1</v>
      </c>
      <c r="M32">
        <f>AVERAGE(J32:L32)</f>
        <v>1</v>
      </c>
      <c r="N32">
        <f>STDEV(J32:L32)</f>
        <v>0</v>
      </c>
    </row>
    <row r="33" spans="5:15">
      <c r="F33" s="2" t="s">
        <v>43</v>
      </c>
      <c r="G33">
        <f t="shared" ref="G33:G40" si="21">G6/J6</f>
        <v>12.035592039254741</v>
      </c>
      <c r="H33">
        <f t="shared" ref="H32:I40" si="22">H6/K6</f>
        <v>3.7629118220312656</v>
      </c>
      <c r="I33">
        <f t="shared" si="22"/>
        <v>4.8554309286462605</v>
      </c>
      <c r="J33">
        <f t="shared" ref="J33:J34" si="23">G33/G$32</f>
        <v>0.83844210019654242</v>
      </c>
      <c r="K33">
        <f t="shared" si="20"/>
        <v>0.79945058540653124</v>
      </c>
      <c r="L33">
        <f t="shared" si="20"/>
        <v>0.88863803606867231</v>
      </c>
      <c r="M33">
        <f t="shared" ref="M33:M40" si="24">AVERAGE(J33:L33)</f>
        <v>0.84217690722391536</v>
      </c>
      <c r="N33">
        <f t="shared" ref="N33:N40" si="25">STDEV(J33:L33)</f>
        <v>4.4710870339904445E-2</v>
      </c>
      <c r="O33">
        <f t="shared" ref="O33:O40" si="26">N33/SQRT(3)</f>
        <v>2.5813833026446287E-2</v>
      </c>
    </row>
    <row r="34" spans="5:15">
      <c r="F34" s="2" t="s">
        <v>44</v>
      </c>
      <c r="G34">
        <f t="shared" si="21"/>
        <v>4.3604659496221219</v>
      </c>
      <c r="H34">
        <f t="shared" si="22"/>
        <v>2.5467519144299269</v>
      </c>
      <c r="I34">
        <f t="shared" si="22"/>
        <v>4.5878982454240722</v>
      </c>
      <c r="J34">
        <f t="shared" si="23"/>
        <v>0.30376554943973216</v>
      </c>
      <c r="K34">
        <f t="shared" si="20"/>
        <v>0.54107095918531256</v>
      </c>
      <c r="L34">
        <f t="shared" si="20"/>
        <v>0.83967436596472311</v>
      </c>
      <c r="M34">
        <f t="shared" si="24"/>
        <v>0.56150362486325589</v>
      </c>
      <c r="N34">
        <f t="shared" si="25"/>
        <v>0.26853805182382273</v>
      </c>
      <c r="O34">
        <f t="shared" si="26"/>
        <v>0.15504051650814174</v>
      </c>
    </row>
    <row r="35" spans="5:15">
      <c r="E35" t="s">
        <v>37</v>
      </c>
      <c r="F35" t="s">
        <v>34</v>
      </c>
      <c r="G35">
        <f t="shared" si="21"/>
        <v>7.4858222484024486</v>
      </c>
      <c r="H35">
        <f t="shared" si="22"/>
        <v>3.8310530823899809</v>
      </c>
      <c r="I35">
        <f t="shared" si="22"/>
        <v>5.7241710362973839</v>
      </c>
      <c r="J35">
        <f>G35/G$35</f>
        <v>1</v>
      </c>
      <c r="K35">
        <f t="shared" ref="K35:L37" si="27">H35/H$35</f>
        <v>1</v>
      </c>
      <c r="L35">
        <f t="shared" si="27"/>
        <v>1</v>
      </c>
      <c r="M35">
        <f t="shared" si="24"/>
        <v>1</v>
      </c>
      <c r="N35">
        <f t="shared" si="25"/>
        <v>0</v>
      </c>
    </row>
    <row r="36" spans="5:15">
      <c r="F36" s="2" t="s">
        <v>43</v>
      </c>
      <c r="G36">
        <f t="shared" si="21"/>
        <v>6.5250865357544132</v>
      </c>
      <c r="H36">
        <f t="shared" si="22"/>
        <v>3.5758624305337108</v>
      </c>
      <c r="I36">
        <f t="shared" si="22"/>
        <v>5.7332518033663948</v>
      </c>
      <c r="J36">
        <f t="shared" ref="J36:J37" si="28">G36/G$35</f>
        <v>0.87165929396025055</v>
      </c>
      <c r="K36">
        <f t="shared" si="27"/>
        <v>0.93338890211955228</v>
      </c>
      <c r="L36">
        <f t="shared" si="27"/>
        <v>1.0015863898914672</v>
      </c>
      <c r="M36">
        <f t="shared" si="24"/>
        <v>0.9355448619904233</v>
      </c>
      <c r="N36">
        <f t="shared" si="25"/>
        <v>6.4990373798767292E-2</v>
      </c>
      <c r="O36">
        <f t="shared" si="26"/>
        <v>3.7522209807452703E-2</v>
      </c>
    </row>
    <row r="37" spans="5:15">
      <c r="F37" s="2" t="s">
        <v>44</v>
      </c>
      <c r="G37">
        <f t="shared" si="21"/>
        <v>4.3950765159849752</v>
      </c>
      <c r="H37">
        <f t="shared" si="22"/>
        <v>2.8391452701097699</v>
      </c>
      <c r="I37">
        <f t="shared" si="22"/>
        <v>5.1692184782157122</v>
      </c>
      <c r="J37">
        <f t="shared" si="28"/>
        <v>0.58712007447450809</v>
      </c>
      <c r="K37">
        <f t="shared" si="27"/>
        <v>0.74108742662959526</v>
      </c>
      <c r="L37">
        <f t="shared" si="27"/>
        <v>0.90305101742022076</v>
      </c>
      <c r="M37">
        <f t="shared" si="24"/>
        <v>0.74375283950810811</v>
      </c>
      <c r="N37">
        <f t="shared" si="25"/>
        <v>0.15798233602843487</v>
      </c>
      <c r="O37">
        <f t="shared" si="26"/>
        <v>9.1211144233222782E-2</v>
      </c>
    </row>
    <row r="38" spans="5:15">
      <c r="E38" t="s">
        <v>38</v>
      </c>
      <c r="F38" t="s">
        <v>34</v>
      </c>
      <c r="G38">
        <f t="shared" si="21"/>
        <v>7.4094909249896306</v>
      </c>
      <c r="H38">
        <f t="shared" si="22"/>
        <v>4.2647658188817266</v>
      </c>
      <c r="I38">
        <f t="shared" si="22"/>
        <v>6.0381786816079801</v>
      </c>
      <c r="J38">
        <f>G38/G$38</f>
        <v>1</v>
      </c>
      <c r="K38">
        <f t="shared" ref="K38:L40" si="29">H38/H$38</f>
        <v>1</v>
      </c>
      <c r="L38">
        <f t="shared" si="29"/>
        <v>1</v>
      </c>
      <c r="M38">
        <f t="shared" si="24"/>
        <v>1</v>
      </c>
      <c r="N38">
        <f t="shared" si="25"/>
        <v>0</v>
      </c>
    </row>
    <row r="39" spans="5:15">
      <c r="F39" s="2" t="s">
        <v>43</v>
      </c>
      <c r="G39">
        <f t="shared" si="21"/>
        <v>3.6598239318556356</v>
      </c>
      <c r="H39">
        <f t="shared" si="22"/>
        <v>3.0364068492410738</v>
      </c>
      <c r="I39">
        <f t="shared" si="22"/>
        <v>5.6729917266811087</v>
      </c>
      <c r="J39">
        <f t="shared" ref="J39:J40" si="30">G39/G$38</f>
        <v>0.49393729864926683</v>
      </c>
      <c r="K39">
        <f t="shared" si="29"/>
        <v>0.71197504814865931</v>
      </c>
      <c r="L39">
        <f t="shared" si="29"/>
        <v>0.93952034641849635</v>
      </c>
      <c r="M39">
        <f t="shared" si="24"/>
        <v>0.71514423107214087</v>
      </c>
      <c r="N39">
        <f t="shared" si="25"/>
        <v>0.22280842871204554</v>
      </c>
      <c r="O39">
        <f t="shared" si="26"/>
        <v>0.12863850629461704</v>
      </c>
    </row>
    <row r="40" spans="5:15">
      <c r="F40" s="2" t="s">
        <v>44</v>
      </c>
      <c r="G40">
        <f t="shared" si="21"/>
        <v>2.284526406654634</v>
      </c>
      <c r="H40">
        <f t="shared" si="22"/>
        <v>2.3500148099078579</v>
      </c>
      <c r="I40">
        <f t="shared" si="22"/>
        <v>4.4499419179334936</v>
      </c>
      <c r="J40">
        <f t="shared" si="30"/>
        <v>0.30832434100833062</v>
      </c>
      <c r="K40">
        <f t="shared" si="29"/>
        <v>0.55103021120256035</v>
      </c>
      <c r="L40">
        <f t="shared" si="29"/>
        <v>0.73696757790355161</v>
      </c>
      <c r="M40">
        <f t="shared" si="24"/>
        <v>0.53210737670481423</v>
      </c>
      <c r="N40">
        <f t="shared" si="25"/>
        <v>0.21494722929843724</v>
      </c>
      <c r="O40">
        <f t="shared" si="26"/>
        <v>0.12409984069701696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rep1_puro2_quant2.txt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Alicia Darnell</cp:lastModifiedBy>
  <dcterms:created xsi:type="dcterms:W3CDTF">2017-01-13T22:45:10Z</dcterms:created>
  <dcterms:modified xsi:type="dcterms:W3CDTF">2017-01-30T23:46:19Z</dcterms:modified>
</cp:coreProperties>
</file>