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chri\Documents\GitHub\Semester3\GFV\LAB5\data\"/>
    </mc:Choice>
  </mc:AlternateContent>
  <xr:revisionPtr revIDLastSave="0" documentId="13_ncr:1_{677D2E43-137B-41B6-922E-538BF26E7194}" xr6:coauthVersionLast="45" xr6:coauthVersionMax="45" xr10:uidLastSave="{00000000-0000-0000-0000-000000000000}"/>
  <bookViews>
    <workbookView xWindow="-120" yWindow="-120" windowWidth="29040" windowHeight="15840" xr2:uid="{31EE0BC8-8A0B-4552-92CF-115F5A393A32}"/>
  </bookViews>
  <sheets>
    <sheet name="Sheet1" sheetId="1" r:id="rId1"/>
    <sheet name="Experiment 2" sheetId="2" r:id="rId2"/>
    <sheet name="Experiment 3" sheetId="3" r:id="rId3"/>
    <sheet name="Experiment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J3" i="4"/>
  <c r="K2" i="3"/>
  <c r="H2" i="3"/>
  <c r="G7" i="3"/>
  <c r="G8" i="3"/>
  <c r="G9" i="3"/>
  <c r="G10" i="3"/>
  <c r="G11" i="3"/>
  <c r="G12" i="3"/>
  <c r="G13" i="3"/>
  <c r="G14" i="3"/>
  <c r="G15" i="3"/>
  <c r="G6" i="3"/>
  <c r="F7" i="3"/>
  <c r="F8" i="3"/>
  <c r="F9" i="3"/>
  <c r="F10" i="3"/>
  <c r="F11" i="3"/>
  <c r="F12" i="3"/>
  <c r="F13" i="3"/>
  <c r="F14" i="3"/>
  <c r="F15" i="3"/>
  <c r="F6" i="3"/>
  <c r="E2" i="3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6" i="2"/>
  <c r="N2" i="2"/>
  <c r="F7" i="2"/>
  <c r="H7" i="2" s="1"/>
  <c r="F8" i="2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F17" i="2"/>
  <c r="H17" i="2" s="1"/>
  <c r="F18" i="2"/>
  <c r="F19" i="2"/>
  <c r="H19" i="2" s="1"/>
  <c r="F20" i="2"/>
  <c r="F21" i="2"/>
  <c r="F22" i="2"/>
  <c r="H22" i="2" s="1"/>
  <c r="F23" i="2"/>
  <c r="H23" i="2" s="1"/>
  <c r="F24" i="2"/>
  <c r="F25" i="2"/>
  <c r="H25" i="2" s="1"/>
  <c r="F26" i="2"/>
  <c r="H26" i="2" s="1"/>
  <c r="F27" i="2"/>
  <c r="H27" i="2" s="1"/>
  <c r="F28" i="2"/>
  <c r="H28" i="2" s="1"/>
  <c r="F6" i="2"/>
  <c r="H6" i="2" s="1"/>
  <c r="H8" i="2"/>
  <c r="H16" i="2"/>
  <c r="H18" i="2"/>
  <c r="H20" i="2"/>
  <c r="H21" i="2"/>
  <c r="H24" i="2"/>
</calcChain>
</file>

<file path=xl/sharedStrings.xml><?xml version="1.0" encoding="utf-8"?>
<sst xmlns="http://schemas.openxmlformats.org/spreadsheetml/2006/main" count="95" uniqueCount="78">
  <si>
    <t>4.55V</t>
  </si>
  <si>
    <t>0.66V</t>
  </si>
  <si>
    <t>Offset_0</t>
  </si>
  <si>
    <t>5.28V</t>
  </si>
  <si>
    <t>V_out_max</t>
  </si>
  <si>
    <t>0x130</t>
  </si>
  <si>
    <t>0x160</t>
  </si>
  <si>
    <t>0x1c3</t>
  </si>
  <si>
    <t>0x225</t>
  </si>
  <si>
    <t>0x289</t>
  </si>
  <si>
    <t>0x2ed</t>
  </si>
  <si>
    <t>0x350</t>
  </si>
  <si>
    <t>0x416</t>
  </si>
  <si>
    <t>500g</t>
  </si>
  <si>
    <t>0x4de</t>
  </si>
  <si>
    <t>0x133</t>
  </si>
  <si>
    <t>0x139</t>
  </si>
  <si>
    <t>0x142</t>
  </si>
  <si>
    <t>0x14f</t>
  </si>
  <si>
    <t>0x5a8</t>
  </si>
  <si>
    <t>0x66b</t>
  </si>
  <si>
    <t>0x733</t>
  </si>
  <si>
    <t>0x7f9</t>
  </si>
  <si>
    <t>0x8c0</t>
  </si>
  <si>
    <t>V_ref</t>
  </si>
  <si>
    <t>0x1d2</t>
  </si>
  <si>
    <t>0x29a</t>
  </si>
  <si>
    <t>0x427</t>
  </si>
  <si>
    <t>0x4f0</t>
  </si>
  <si>
    <t>0x5b7</t>
  </si>
  <si>
    <t>0x360</t>
  </si>
  <si>
    <t>Naughty Zone</t>
  </si>
  <si>
    <t>Vægt(g)</t>
  </si>
  <si>
    <t>Dec</t>
  </si>
  <si>
    <t>Hex</t>
  </si>
  <si>
    <t>0x134</t>
  </si>
  <si>
    <t>0x174</t>
  </si>
  <si>
    <t>0x188</t>
  </si>
  <si>
    <t>0x19c</t>
  </si>
  <si>
    <t>0x1b0</t>
  </si>
  <si>
    <t>0x1d7</t>
  </si>
  <si>
    <t>0x1c4</t>
  </si>
  <si>
    <t>0x23a</t>
  </si>
  <si>
    <t>0x29d</t>
  </si>
  <si>
    <t>0x2ff</t>
  </si>
  <si>
    <t>0x363</t>
  </si>
  <si>
    <t>0x3c6</t>
  </si>
  <si>
    <t>0x4f5</t>
  </si>
  <si>
    <t>0x5b9</t>
  </si>
  <si>
    <t>0x67d</t>
  </si>
  <si>
    <t>0x745</t>
  </si>
  <si>
    <t>0x80b</t>
  </si>
  <si>
    <t>0x8d2</t>
  </si>
  <si>
    <t>0x42a</t>
  </si>
  <si>
    <t>Original</t>
  </si>
  <si>
    <t>Drift</t>
  </si>
  <si>
    <t>Samme måling af 500g til 95%</t>
  </si>
  <si>
    <t>Målinger</t>
  </si>
  <si>
    <t>Trendline</t>
  </si>
  <si>
    <t>Forskel</t>
  </si>
  <si>
    <t>Delta(signal/kg)</t>
  </si>
  <si>
    <t>y = 1,9853x + 272,5</t>
  </si>
  <si>
    <t>Følsomhed  dy/dx = 1.9853</t>
  </si>
  <si>
    <t>Følsomhed</t>
  </si>
  <si>
    <t>Signal/kg</t>
  </si>
  <si>
    <t>Volt per. Step</t>
  </si>
  <si>
    <t>Spænding(V)</t>
  </si>
  <si>
    <t>n</t>
  </si>
  <si>
    <t>B</t>
  </si>
  <si>
    <t>Middel</t>
  </si>
  <si>
    <t>Di</t>
  </si>
  <si>
    <t>Varians</t>
  </si>
  <si>
    <t>Di^2</t>
  </si>
  <si>
    <t>Std Afv</t>
  </si>
  <si>
    <t>Med drift</t>
  </si>
  <si>
    <t>y = 1,9885x + 275,19</t>
  </si>
  <si>
    <t>Følsomhedsdrift</t>
  </si>
  <si>
    <t>Nulpunktsdrift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</si>
</sst>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center" vertical="center" readingOrder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75" fontId="0" fillId="0" borderId="10" xfId="0" applyNumberFormat="1" applyBorder="1"/>
    <xf numFmtId="175" fontId="0" fillId="0" borderId="11" xfId="0" applyNumberFormat="1" applyBorder="1"/>
    <xf numFmtId="175" fontId="0" fillId="0" borderId="12" xfId="0" applyNumberFormat="1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2" borderId="11" xfId="0" applyFill="1" applyBorder="1"/>
    <xf numFmtId="0" fontId="1" fillId="0" borderId="0" xfId="0" applyFont="1"/>
    <xf numFmtId="0" fontId="1" fillId="0" borderId="0" xfId="0" applyFont="1" applyBorder="1"/>
    <xf numFmtId="0" fontId="3" fillId="0" borderId="0" xfId="0" applyFont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Sheet1!$D$40:$D$45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Sheet1!$E$40:$E$45</c:f>
              <c:numCache>
                <c:formatCode>General</c:formatCode>
                <c:ptCount val="6"/>
                <c:pt idx="0">
                  <c:v>466</c:v>
                </c:pt>
                <c:pt idx="1">
                  <c:v>666</c:v>
                </c:pt>
                <c:pt idx="2">
                  <c:v>864</c:v>
                </c:pt>
                <c:pt idx="3">
                  <c:v>1063</c:v>
                </c:pt>
                <c:pt idx="4">
                  <c:v>1264</c:v>
                </c:pt>
                <c:pt idx="5">
                  <c:v>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6-4B93-8FDA-A344A6E6B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19056"/>
        <c:axId val="573019384"/>
      </c:scatterChart>
      <c:valAx>
        <c:axId val="57301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019384"/>
        <c:crosses val="autoZero"/>
        <c:crossBetween val="midCat"/>
      </c:valAx>
      <c:valAx>
        <c:axId val="5730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01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Sheet1!$A$6:$A$28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</c:numCache>
            </c:numRef>
          </c:xVal>
          <c:yVal>
            <c:numRef>
              <c:f>Sheet1!$B$6:$B$28</c:f>
              <c:numCache>
                <c:formatCode>General</c:formatCode>
                <c:ptCount val="23"/>
                <c:pt idx="0">
                  <c:v>308</c:v>
                </c:pt>
                <c:pt idx="1">
                  <c:v>313</c:v>
                </c:pt>
                <c:pt idx="2">
                  <c:v>322</c:v>
                </c:pt>
                <c:pt idx="3">
                  <c:v>335</c:v>
                </c:pt>
                <c:pt idx="4">
                  <c:v>352</c:v>
                </c:pt>
                <c:pt idx="5">
                  <c:v>372</c:v>
                </c:pt>
                <c:pt idx="6">
                  <c:v>392</c:v>
                </c:pt>
                <c:pt idx="7">
                  <c:v>412</c:v>
                </c:pt>
                <c:pt idx="8">
                  <c:v>432</c:v>
                </c:pt>
                <c:pt idx="9">
                  <c:v>452</c:v>
                </c:pt>
                <c:pt idx="10">
                  <c:v>471</c:v>
                </c:pt>
                <c:pt idx="11">
                  <c:v>570</c:v>
                </c:pt>
                <c:pt idx="12">
                  <c:v>669</c:v>
                </c:pt>
                <c:pt idx="13">
                  <c:v>767</c:v>
                </c:pt>
                <c:pt idx="14">
                  <c:v>867</c:v>
                </c:pt>
                <c:pt idx="15">
                  <c:v>966</c:v>
                </c:pt>
                <c:pt idx="16">
                  <c:v>1066</c:v>
                </c:pt>
                <c:pt idx="17">
                  <c:v>1268</c:v>
                </c:pt>
                <c:pt idx="18">
                  <c:v>1465</c:v>
                </c:pt>
                <c:pt idx="19">
                  <c:v>1661</c:v>
                </c:pt>
                <c:pt idx="20">
                  <c:v>1861</c:v>
                </c:pt>
                <c:pt idx="21">
                  <c:v>2059</c:v>
                </c:pt>
                <c:pt idx="22">
                  <c:v>2258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9-417E-A9D0-C3CA7947A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88096"/>
        <c:axId val="406589736"/>
      </c:scatterChart>
      <c:valAx>
        <c:axId val="4065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6589736"/>
        <c:crosses val="autoZero"/>
        <c:crossBetween val="midCat"/>
      </c:valAx>
      <c:valAx>
        <c:axId val="40658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65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Sheet1!$A$16:$A$28</c:f>
              <c:numCache>
                <c:formatCode>General</c:formatCode>
                <c:ptCount val="1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Sheet1!$B$16:$B$28</c:f>
              <c:numCache>
                <c:formatCode>General</c:formatCode>
                <c:ptCount val="13"/>
                <c:pt idx="0">
                  <c:v>471</c:v>
                </c:pt>
                <c:pt idx="1">
                  <c:v>570</c:v>
                </c:pt>
                <c:pt idx="2">
                  <c:v>669</c:v>
                </c:pt>
                <c:pt idx="3">
                  <c:v>767</c:v>
                </c:pt>
                <c:pt idx="4">
                  <c:v>867</c:v>
                </c:pt>
                <c:pt idx="5">
                  <c:v>966</c:v>
                </c:pt>
                <c:pt idx="6">
                  <c:v>1066</c:v>
                </c:pt>
                <c:pt idx="7">
                  <c:v>1268</c:v>
                </c:pt>
                <c:pt idx="8">
                  <c:v>1465</c:v>
                </c:pt>
                <c:pt idx="9">
                  <c:v>1661</c:v>
                </c:pt>
                <c:pt idx="10">
                  <c:v>1861</c:v>
                </c:pt>
                <c:pt idx="11">
                  <c:v>2059</c:v>
                </c:pt>
                <c:pt idx="12">
                  <c:v>2258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C-4354-9094-1E3099669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02840"/>
        <c:axId val="248501528"/>
      </c:scatterChart>
      <c:valAx>
        <c:axId val="24850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8501528"/>
        <c:crosses val="autoZero"/>
        <c:crossBetween val="midCat"/>
      </c:valAx>
      <c:valAx>
        <c:axId val="24850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850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Sheet1!$A$10:$A$28</c:f>
              <c:numCache>
                <c:formatCode>General</c:formatCode>
                <c:ptCount val="19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xVal>
          <c:yVal>
            <c:numRef>
              <c:f>Sheet1!$B$10:$B$28</c:f>
              <c:numCache>
                <c:formatCode>General</c:formatCode>
                <c:ptCount val="19"/>
                <c:pt idx="0">
                  <c:v>352</c:v>
                </c:pt>
                <c:pt idx="1">
                  <c:v>372</c:v>
                </c:pt>
                <c:pt idx="2">
                  <c:v>392</c:v>
                </c:pt>
                <c:pt idx="3">
                  <c:v>412</c:v>
                </c:pt>
                <c:pt idx="4">
                  <c:v>432</c:v>
                </c:pt>
                <c:pt idx="5">
                  <c:v>452</c:v>
                </c:pt>
                <c:pt idx="6">
                  <c:v>471</c:v>
                </c:pt>
                <c:pt idx="7">
                  <c:v>570</c:v>
                </c:pt>
                <c:pt idx="8">
                  <c:v>669</c:v>
                </c:pt>
                <c:pt idx="9">
                  <c:v>767</c:v>
                </c:pt>
                <c:pt idx="10">
                  <c:v>867</c:v>
                </c:pt>
                <c:pt idx="11">
                  <c:v>966</c:v>
                </c:pt>
                <c:pt idx="12">
                  <c:v>1066</c:v>
                </c:pt>
                <c:pt idx="13">
                  <c:v>1268</c:v>
                </c:pt>
                <c:pt idx="14">
                  <c:v>1465</c:v>
                </c:pt>
                <c:pt idx="15">
                  <c:v>1661</c:v>
                </c:pt>
                <c:pt idx="16">
                  <c:v>1861</c:v>
                </c:pt>
                <c:pt idx="17">
                  <c:v>2059</c:v>
                </c:pt>
                <c:pt idx="18">
                  <c:v>2258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9-4C66-9B69-BFA0CFFE4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87408"/>
        <c:axId val="408490360"/>
      </c:scatterChart>
      <c:valAx>
        <c:axId val="40848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8490360"/>
        <c:crosses val="autoZero"/>
        <c:crossBetween val="midCat"/>
      </c:valAx>
      <c:valAx>
        <c:axId val="40849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848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'Experiment 4'!$A$8:$A$26</c:f>
              <c:numCache>
                <c:formatCode>General</c:formatCode>
                <c:ptCount val="19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xVal>
          <c:yVal>
            <c:numRef>
              <c:f>'Experiment 4'!$B$8:$B$26</c:f>
              <c:numCache>
                <c:formatCode>General</c:formatCode>
                <c:ptCount val="19"/>
                <c:pt idx="0">
                  <c:v>355</c:v>
                </c:pt>
                <c:pt idx="1">
                  <c:v>375</c:v>
                </c:pt>
                <c:pt idx="2">
                  <c:v>395</c:v>
                </c:pt>
                <c:pt idx="3">
                  <c:v>415</c:v>
                </c:pt>
                <c:pt idx="4">
                  <c:v>434</c:v>
                </c:pt>
                <c:pt idx="5">
                  <c:v>455</c:v>
                </c:pt>
                <c:pt idx="6">
                  <c:v>474</c:v>
                </c:pt>
                <c:pt idx="7">
                  <c:v>573</c:v>
                </c:pt>
                <c:pt idx="8">
                  <c:v>673</c:v>
                </c:pt>
                <c:pt idx="9">
                  <c:v>771</c:v>
                </c:pt>
                <c:pt idx="10">
                  <c:v>871</c:v>
                </c:pt>
                <c:pt idx="11">
                  <c:v>971</c:v>
                </c:pt>
                <c:pt idx="12">
                  <c:v>1069</c:v>
                </c:pt>
                <c:pt idx="13">
                  <c:v>1270</c:v>
                </c:pt>
                <c:pt idx="14">
                  <c:v>1469</c:v>
                </c:pt>
                <c:pt idx="15">
                  <c:v>1667</c:v>
                </c:pt>
                <c:pt idx="16">
                  <c:v>1867</c:v>
                </c:pt>
                <c:pt idx="17">
                  <c:v>2064</c:v>
                </c:pt>
                <c:pt idx="18">
                  <c:v>2264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8-4994-973C-95D74B303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76976"/>
        <c:axId val="627078616"/>
      </c:scatterChart>
      <c:valAx>
        <c:axId val="6270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7078616"/>
        <c:crosses val="autoZero"/>
        <c:crossBetween val="midCat"/>
      </c:valAx>
      <c:valAx>
        <c:axId val="62707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707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376237</xdr:colOff>
      <xdr:row>38</xdr:row>
      <xdr:rowOff>166687</xdr:rowOff>
    </xdr:from>
    <xdr:to>
      <xdr:col>14</xdr:col>
      <xdr:colOff>71437</xdr:colOff>
      <xdr:row>53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5D50DA-7599-4168-B4C8-4D1E90E2C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4</xdr:row>
      <xdr:rowOff>119062</xdr:rowOff>
    </xdr:from>
    <xdr:to>
      <xdr:col>31</xdr:col>
      <xdr:colOff>123824</xdr:colOff>
      <xdr:row>19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AD17B8-F808-4E01-AABF-0EFD458E6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119062</xdr:colOff>
      <xdr:row>21</xdr:row>
      <xdr:rowOff>90487</xdr:rowOff>
    </xdr:from>
    <xdr:to>
      <xdr:col>32</xdr:col>
      <xdr:colOff>552450</xdr:colOff>
      <xdr:row>35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272489-45E4-46FF-9A8B-D2A2086F0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523875</xdr:colOff>
      <xdr:row>21</xdr:row>
      <xdr:rowOff>14287</xdr:rowOff>
    </xdr:from>
    <xdr:to>
      <xdr:col>18</xdr:col>
      <xdr:colOff>219075</xdr:colOff>
      <xdr:row>35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E64E98-36B5-4E2C-979D-B6C43D33B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6</xdr:row>
      <xdr:rowOff>4762</xdr:rowOff>
    </xdr:from>
    <xdr:to>
      <xdr:col>14</xdr:col>
      <xdr:colOff>66675</xdr:colOff>
      <xdr:row>20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930C8C-42DB-479A-8721-9EE5B98B2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5E696-658E-42D1-96AF-B0852C23B465}">
  <dimension ref="A1:I49"/>
  <sheetViews>
    <sheetView tabSelected="1" zoomScaleNormal="100" workbookViewId="0">
      <selection activeCell="F23" sqref="F23"/>
    </sheetView>
  </sheetViews>
  <sheetFormatPr defaultRowHeight="15" x14ac:dyDescent="0.25"/>
  <cols>
    <col min="1" max="1" width="14.7109375" customWidth="1"/>
  </cols>
  <sheetData>
    <row r="1" spans="1:9" x14ac:dyDescent="0.25">
      <c r="A1" t="s">
        <v>24</v>
      </c>
      <c r="B1" t="s">
        <v>0</v>
      </c>
    </row>
    <row r="2" spans="1:9" x14ac:dyDescent="0.25">
      <c r="A2" t="s">
        <v>2</v>
      </c>
      <c r="B2" t="s">
        <v>1</v>
      </c>
    </row>
    <row r="3" spans="1:9" x14ac:dyDescent="0.25">
      <c r="A3" t="s">
        <v>4</v>
      </c>
      <c r="B3" t="s">
        <v>3</v>
      </c>
    </row>
    <row r="4" spans="1:9" x14ac:dyDescent="0.25">
      <c r="B4" t="s">
        <v>54</v>
      </c>
      <c r="E4" t="s">
        <v>56</v>
      </c>
    </row>
    <row r="5" spans="1:9" x14ac:dyDescent="0.25">
      <c r="A5" t="s">
        <v>32</v>
      </c>
      <c r="B5" t="s">
        <v>33</v>
      </c>
      <c r="C5" t="s">
        <v>34</v>
      </c>
      <c r="F5" t="s">
        <v>13</v>
      </c>
    </row>
    <row r="6" spans="1:9" x14ac:dyDescent="0.25">
      <c r="A6">
        <v>0</v>
      </c>
      <c r="B6">
        <v>308</v>
      </c>
      <c r="C6" t="s">
        <v>35</v>
      </c>
      <c r="E6">
        <v>1</v>
      </c>
      <c r="F6">
        <v>1269</v>
      </c>
      <c r="I6" t="s">
        <v>55</v>
      </c>
    </row>
    <row r="7" spans="1:9" x14ac:dyDescent="0.25">
      <c r="A7">
        <v>10</v>
      </c>
      <c r="B7">
        <v>313</v>
      </c>
      <c r="C7" t="s">
        <v>16</v>
      </c>
      <c r="E7">
        <v>2</v>
      </c>
      <c r="F7">
        <v>1269</v>
      </c>
      <c r="H7" t="s">
        <v>32</v>
      </c>
      <c r="I7" t="s">
        <v>33</v>
      </c>
    </row>
    <row r="8" spans="1:9" x14ac:dyDescent="0.25">
      <c r="A8">
        <v>20</v>
      </c>
      <c r="B8">
        <v>322</v>
      </c>
      <c r="C8" t="s">
        <v>17</v>
      </c>
      <c r="E8">
        <v>3</v>
      </c>
      <c r="F8">
        <v>1270</v>
      </c>
      <c r="H8">
        <v>0</v>
      </c>
      <c r="I8">
        <v>308</v>
      </c>
    </row>
    <row r="9" spans="1:9" x14ac:dyDescent="0.25">
      <c r="A9">
        <v>30</v>
      </c>
      <c r="B9">
        <v>335</v>
      </c>
      <c r="C9" t="s">
        <v>18</v>
      </c>
      <c r="E9">
        <v>4</v>
      </c>
      <c r="F9">
        <v>1271</v>
      </c>
      <c r="H9">
        <v>10</v>
      </c>
      <c r="I9">
        <v>314</v>
      </c>
    </row>
    <row r="10" spans="1:9" x14ac:dyDescent="0.25">
      <c r="A10">
        <v>40</v>
      </c>
      <c r="B10">
        <v>352</v>
      </c>
      <c r="C10" t="s">
        <v>6</v>
      </c>
      <c r="E10">
        <v>5</v>
      </c>
      <c r="F10">
        <v>1267</v>
      </c>
      <c r="H10">
        <v>20</v>
      </c>
      <c r="I10">
        <v>324</v>
      </c>
    </row>
    <row r="11" spans="1:9" x14ac:dyDescent="0.25">
      <c r="A11">
        <v>50</v>
      </c>
      <c r="B11">
        <v>372</v>
      </c>
      <c r="C11" t="s">
        <v>36</v>
      </c>
      <c r="E11">
        <v>6</v>
      </c>
      <c r="F11">
        <v>1269</v>
      </c>
      <c r="H11">
        <v>30</v>
      </c>
      <c r="I11">
        <v>337</v>
      </c>
    </row>
    <row r="12" spans="1:9" x14ac:dyDescent="0.25">
      <c r="A12">
        <v>60</v>
      </c>
      <c r="B12">
        <v>392</v>
      </c>
      <c r="C12" t="s">
        <v>37</v>
      </c>
      <c r="E12">
        <v>7</v>
      </c>
      <c r="F12">
        <v>1267</v>
      </c>
      <c r="H12">
        <v>40</v>
      </c>
      <c r="I12">
        <v>355</v>
      </c>
    </row>
    <row r="13" spans="1:9" x14ac:dyDescent="0.25">
      <c r="A13">
        <v>70</v>
      </c>
      <c r="B13">
        <v>412</v>
      </c>
      <c r="C13" t="s">
        <v>38</v>
      </c>
      <c r="E13">
        <v>8</v>
      </c>
      <c r="F13">
        <v>1270</v>
      </c>
      <c r="H13">
        <v>50</v>
      </c>
      <c r="I13">
        <v>375</v>
      </c>
    </row>
    <row r="14" spans="1:9" x14ac:dyDescent="0.25">
      <c r="A14">
        <v>80</v>
      </c>
      <c r="B14">
        <v>432</v>
      </c>
      <c r="C14" t="s">
        <v>39</v>
      </c>
      <c r="E14">
        <v>9</v>
      </c>
      <c r="F14">
        <v>1267</v>
      </c>
      <c r="H14">
        <v>60</v>
      </c>
      <c r="I14">
        <v>395</v>
      </c>
    </row>
    <row r="15" spans="1:9" x14ac:dyDescent="0.25">
      <c r="A15">
        <v>90</v>
      </c>
      <c r="B15">
        <v>452</v>
      </c>
      <c r="C15" t="s">
        <v>41</v>
      </c>
      <c r="E15">
        <v>10</v>
      </c>
      <c r="F15">
        <v>1269</v>
      </c>
      <c r="H15">
        <v>70</v>
      </c>
      <c r="I15">
        <v>415</v>
      </c>
    </row>
    <row r="16" spans="1:9" x14ac:dyDescent="0.25">
      <c r="A16">
        <v>100</v>
      </c>
      <c r="B16">
        <v>471</v>
      </c>
      <c r="C16" t="s">
        <v>40</v>
      </c>
      <c r="H16">
        <v>80</v>
      </c>
      <c r="I16">
        <v>434</v>
      </c>
    </row>
    <row r="17" spans="1:9" x14ac:dyDescent="0.25">
      <c r="A17">
        <v>150</v>
      </c>
      <c r="B17">
        <v>570</v>
      </c>
      <c r="C17" t="s">
        <v>42</v>
      </c>
      <c r="H17">
        <v>90</v>
      </c>
      <c r="I17">
        <v>455</v>
      </c>
    </row>
    <row r="18" spans="1:9" x14ac:dyDescent="0.25">
      <c r="A18">
        <v>200</v>
      </c>
      <c r="B18">
        <v>669</v>
      </c>
      <c r="C18" t="s">
        <v>43</v>
      </c>
      <c r="H18">
        <v>100</v>
      </c>
      <c r="I18">
        <v>474</v>
      </c>
    </row>
    <row r="19" spans="1:9" x14ac:dyDescent="0.25">
      <c r="A19">
        <v>250</v>
      </c>
      <c r="B19">
        <v>767</v>
      </c>
      <c r="C19" t="s">
        <v>44</v>
      </c>
      <c r="H19">
        <v>150</v>
      </c>
      <c r="I19">
        <v>573</v>
      </c>
    </row>
    <row r="20" spans="1:9" x14ac:dyDescent="0.25">
      <c r="A20">
        <v>300</v>
      </c>
      <c r="B20">
        <v>867</v>
      </c>
      <c r="C20" t="s">
        <v>45</v>
      </c>
      <c r="H20">
        <v>200</v>
      </c>
      <c r="I20">
        <v>673</v>
      </c>
    </row>
    <row r="21" spans="1:9" x14ac:dyDescent="0.25">
      <c r="A21">
        <v>350</v>
      </c>
      <c r="B21">
        <v>966</v>
      </c>
      <c r="C21" t="s">
        <v>46</v>
      </c>
      <c r="H21">
        <v>250</v>
      </c>
      <c r="I21">
        <v>771</v>
      </c>
    </row>
    <row r="22" spans="1:9" x14ac:dyDescent="0.25">
      <c r="A22">
        <v>400</v>
      </c>
      <c r="B22">
        <v>1066</v>
      </c>
      <c r="C22" t="s">
        <v>53</v>
      </c>
      <c r="H22">
        <v>300</v>
      </c>
      <c r="I22">
        <v>871</v>
      </c>
    </row>
    <row r="23" spans="1:9" x14ac:dyDescent="0.25">
      <c r="A23">
        <v>500</v>
      </c>
      <c r="B23">
        <v>1268</v>
      </c>
      <c r="C23" t="s">
        <v>47</v>
      </c>
      <c r="H23">
        <v>350</v>
      </c>
      <c r="I23">
        <v>971</v>
      </c>
    </row>
    <row r="24" spans="1:9" x14ac:dyDescent="0.25">
      <c r="A24">
        <v>600</v>
      </c>
      <c r="B24">
        <v>1465</v>
      </c>
      <c r="C24" t="s">
        <v>48</v>
      </c>
      <c r="H24">
        <v>400</v>
      </c>
      <c r="I24">
        <v>1069</v>
      </c>
    </row>
    <row r="25" spans="1:9" x14ac:dyDescent="0.25">
      <c r="A25">
        <v>700</v>
      </c>
      <c r="B25">
        <v>1661</v>
      </c>
      <c r="C25" t="s">
        <v>49</v>
      </c>
      <c r="H25">
        <v>500</v>
      </c>
      <c r="I25">
        <v>1270</v>
      </c>
    </row>
    <row r="26" spans="1:9" x14ac:dyDescent="0.25">
      <c r="A26">
        <v>800</v>
      </c>
      <c r="B26">
        <v>1861</v>
      </c>
      <c r="C26" t="s">
        <v>50</v>
      </c>
      <c r="H26">
        <v>600</v>
      </c>
      <c r="I26">
        <v>1469</v>
      </c>
    </row>
    <row r="27" spans="1:9" x14ac:dyDescent="0.25">
      <c r="A27">
        <v>900</v>
      </c>
      <c r="B27">
        <v>2059</v>
      </c>
      <c r="C27" t="s">
        <v>51</v>
      </c>
      <c r="H27">
        <v>700</v>
      </c>
      <c r="I27">
        <v>1667</v>
      </c>
    </row>
    <row r="28" spans="1:9" x14ac:dyDescent="0.25">
      <c r="A28">
        <v>1000</v>
      </c>
      <c r="B28">
        <v>2258</v>
      </c>
      <c r="C28" t="s">
        <v>52</v>
      </c>
      <c r="H28">
        <v>800</v>
      </c>
      <c r="I28">
        <v>1867</v>
      </c>
    </row>
    <row r="29" spans="1:9" x14ac:dyDescent="0.25">
      <c r="H29">
        <v>900</v>
      </c>
      <c r="I29">
        <v>2064</v>
      </c>
    </row>
    <row r="30" spans="1:9" x14ac:dyDescent="0.25">
      <c r="H30">
        <v>1000</v>
      </c>
      <c r="I30">
        <v>2264</v>
      </c>
    </row>
    <row r="31" spans="1:9" ht="15.75" thickBot="1" x14ac:dyDescent="0.3">
      <c r="C31" t="s">
        <v>31</v>
      </c>
    </row>
    <row r="32" spans="1:9" x14ac:dyDescent="0.25">
      <c r="A32" s="1">
        <v>0</v>
      </c>
      <c r="B32" s="2">
        <v>340</v>
      </c>
      <c r="C32" s="2" t="s">
        <v>5</v>
      </c>
      <c r="D32" s="2"/>
      <c r="E32" s="2"/>
      <c r="F32" s="3"/>
    </row>
    <row r="33" spans="1:6" x14ac:dyDescent="0.25">
      <c r="A33" s="4">
        <v>10</v>
      </c>
      <c r="B33" s="5">
        <v>307</v>
      </c>
      <c r="C33" s="5" t="s">
        <v>15</v>
      </c>
      <c r="D33" s="5"/>
      <c r="E33" s="5"/>
      <c r="F33" s="6"/>
    </row>
    <row r="34" spans="1:6" x14ac:dyDescent="0.25">
      <c r="A34" s="4">
        <v>20</v>
      </c>
      <c r="B34" s="5">
        <v>313</v>
      </c>
      <c r="C34" s="5" t="s">
        <v>16</v>
      </c>
      <c r="D34" s="5"/>
      <c r="E34" s="5"/>
      <c r="F34" s="6"/>
    </row>
    <row r="35" spans="1:6" x14ac:dyDescent="0.25">
      <c r="A35" s="4">
        <v>30</v>
      </c>
      <c r="B35" s="5">
        <v>322</v>
      </c>
      <c r="C35" s="5" t="s">
        <v>17</v>
      </c>
      <c r="D35" s="5"/>
      <c r="E35" s="5"/>
      <c r="F35" s="6"/>
    </row>
    <row r="36" spans="1:6" x14ac:dyDescent="0.25">
      <c r="A36" s="4">
        <v>40</v>
      </c>
      <c r="B36" s="5">
        <v>335</v>
      </c>
      <c r="C36" s="5" t="s">
        <v>18</v>
      </c>
      <c r="D36" s="5"/>
      <c r="E36" s="5"/>
      <c r="F36" s="6"/>
    </row>
    <row r="37" spans="1:6" x14ac:dyDescent="0.25">
      <c r="A37" s="4">
        <v>50</v>
      </c>
      <c r="B37" s="5">
        <v>352</v>
      </c>
      <c r="C37" s="5" t="s">
        <v>6</v>
      </c>
      <c r="D37" s="5"/>
      <c r="E37" s="5"/>
      <c r="F37" s="6"/>
    </row>
    <row r="38" spans="1:6" x14ac:dyDescent="0.25">
      <c r="A38" s="4">
        <v>100</v>
      </c>
      <c r="B38" s="5">
        <v>451</v>
      </c>
      <c r="C38" s="5" t="s">
        <v>7</v>
      </c>
      <c r="D38" s="5"/>
      <c r="E38" s="5"/>
      <c r="F38" s="6"/>
    </row>
    <row r="39" spans="1:6" x14ac:dyDescent="0.25">
      <c r="A39" s="4">
        <v>150</v>
      </c>
      <c r="B39" s="5">
        <v>549</v>
      </c>
      <c r="C39" s="5" t="s">
        <v>8</v>
      </c>
      <c r="D39" s="5"/>
      <c r="E39" s="5"/>
      <c r="F39" s="6"/>
    </row>
    <row r="40" spans="1:6" x14ac:dyDescent="0.25">
      <c r="A40" s="4">
        <v>200</v>
      </c>
      <c r="B40" s="5">
        <v>649</v>
      </c>
      <c r="C40" s="5" t="s">
        <v>9</v>
      </c>
      <c r="D40" s="5">
        <v>100</v>
      </c>
      <c r="E40" s="5">
        <v>466</v>
      </c>
      <c r="F40" s="6" t="s">
        <v>25</v>
      </c>
    </row>
    <row r="41" spans="1:6" x14ac:dyDescent="0.25">
      <c r="A41" s="4">
        <v>250</v>
      </c>
      <c r="B41" s="5">
        <v>749</v>
      </c>
      <c r="C41" s="5" t="s">
        <v>10</v>
      </c>
      <c r="D41" s="5">
        <v>200</v>
      </c>
      <c r="E41" s="5">
        <v>666</v>
      </c>
      <c r="F41" s="6" t="s">
        <v>26</v>
      </c>
    </row>
    <row r="42" spans="1:6" x14ac:dyDescent="0.25">
      <c r="A42" s="4">
        <v>300</v>
      </c>
      <c r="B42" s="5">
        <v>848</v>
      </c>
      <c r="C42" s="5" t="s">
        <v>11</v>
      </c>
      <c r="D42" s="5">
        <v>300</v>
      </c>
      <c r="E42" s="5">
        <v>864</v>
      </c>
      <c r="F42" s="6" t="s">
        <v>30</v>
      </c>
    </row>
    <row r="43" spans="1:6" x14ac:dyDescent="0.25">
      <c r="A43" s="4">
        <v>400</v>
      </c>
      <c r="B43" s="5">
        <v>1046</v>
      </c>
      <c r="C43" s="5" t="s">
        <v>12</v>
      </c>
      <c r="D43" s="5">
        <v>400</v>
      </c>
      <c r="E43" s="5">
        <v>1063</v>
      </c>
      <c r="F43" s="6" t="s">
        <v>27</v>
      </c>
    </row>
    <row r="44" spans="1:6" x14ac:dyDescent="0.25">
      <c r="A44" s="4">
        <v>500</v>
      </c>
      <c r="B44" s="5">
        <v>1246</v>
      </c>
      <c r="C44" s="5" t="s">
        <v>14</v>
      </c>
      <c r="D44" s="5">
        <v>500</v>
      </c>
      <c r="E44" s="5">
        <v>1264</v>
      </c>
      <c r="F44" s="6" t="s">
        <v>28</v>
      </c>
    </row>
    <row r="45" spans="1:6" x14ac:dyDescent="0.25">
      <c r="A45" s="4">
        <v>600</v>
      </c>
      <c r="B45" s="5">
        <v>1448</v>
      </c>
      <c r="C45" s="5" t="s">
        <v>19</v>
      </c>
      <c r="D45" s="5">
        <v>600</v>
      </c>
      <c r="E45" s="5">
        <v>1463</v>
      </c>
      <c r="F45" s="6" t="s">
        <v>29</v>
      </c>
    </row>
    <row r="46" spans="1:6" x14ac:dyDescent="0.25">
      <c r="A46" s="4">
        <v>700</v>
      </c>
      <c r="B46" s="5">
        <v>1643</v>
      </c>
      <c r="C46" s="5" t="s">
        <v>20</v>
      </c>
      <c r="D46" s="5"/>
      <c r="E46" s="5"/>
      <c r="F46" s="6"/>
    </row>
    <row r="47" spans="1:6" x14ac:dyDescent="0.25">
      <c r="A47" s="4">
        <v>800</v>
      </c>
      <c r="B47" s="5">
        <v>1843</v>
      </c>
      <c r="C47" s="5" t="s">
        <v>21</v>
      </c>
      <c r="D47" s="5"/>
      <c r="E47" s="5"/>
      <c r="F47" s="6"/>
    </row>
    <row r="48" spans="1:6" x14ac:dyDescent="0.25">
      <c r="A48" s="4">
        <v>900</v>
      </c>
      <c r="B48" s="5">
        <v>2041</v>
      </c>
      <c r="C48" s="5" t="s">
        <v>22</v>
      </c>
      <c r="D48" s="5"/>
      <c r="E48" s="5"/>
      <c r="F48" s="6"/>
    </row>
    <row r="49" spans="1:6" ht="15.75" thickBot="1" x14ac:dyDescent="0.3">
      <c r="A49" s="7">
        <v>1000</v>
      </c>
      <c r="B49" s="8">
        <v>2240</v>
      </c>
      <c r="C49" s="8" t="s">
        <v>23</v>
      </c>
      <c r="D49" s="8"/>
      <c r="E49" s="8"/>
      <c r="F49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5FAA-180B-43D0-8293-D3156582FCA7}">
  <dimension ref="A1:N28"/>
  <sheetViews>
    <sheetView workbookViewId="0">
      <selection activeCell="L6" sqref="L6"/>
    </sheetView>
  </sheetViews>
  <sheetFormatPr defaultRowHeight="15" x14ac:dyDescent="0.25"/>
  <cols>
    <col min="3" max="3" width="12.7109375" customWidth="1"/>
    <col min="7" max="7" width="9.85546875" customWidth="1"/>
    <col min="8" max="8" width="15.85546875" customWidth="1"/>
    <col min="14" max="14" width="24.7109375" customWidth="1"/>
  </cols>
  <sheetData>
    <row r="1" spans="1:14" x14ac:dyDescent="0.25">
      <c r="N1" s="11" t="s">
        <v>65</v>
      </c>
    </row>
    <row r="2" spans="1:14" ht="15.75" thickBot="1" x14ac:dyDescent="0.3">
      <c r="B2" s="10" t="s">
        <v>61</v>
      </c>
      <c r="N2" s="13">
        <f>4.55/2^12</f>
        <v>1.11083984375E-3</v>
      </c>
    </row>
    <row r="3" spans="1:14" ht="15.75" thickBot="1" x14ac:dyDescent="0.3"/>
    <row r="4" spans="1:14" ht="15.75" thickBot="1" x14ac:dyDescent="0.3">
      <c r="A4" t="s">
        <v>57</v>
      </c>
      <c r="E4" t="s">
        <v>58</v>
      </c>
      <c r="H4" t="s">
        <v>59</v>
      </c>
      <c r="J4" t="s">
        <v>63</v>
      </c>
      <c r="N4" s="17" t="s">
        <v>62</v>
      </c>
    </row>
    <row r="5" spans="1:14" ht="15.75" thickBot="1" x14ac:dyDescent="0.3">
      <c r="A5" s="18" t="s">
        <v>32</v>
      </c>
      <c r="B5" s="19" t="s">
        <v>33</v>
      </c>
      <c r="C5" s="3" t="s">
        <v>66</v>
      </c>
      <c r="E5" s="18" t="s">
        <v>32</v>
      </c>
      <c r="F5" s="19" t="s">
        <v>33</v>
      </c>
      <c r="H5" s="17" t="s">
        <v>60</v>
      </c>
      <c r="J5" s="17" t="s">
        <v>64</v>
      </c>
    </row>
    <row r="6" spans="1:14" x14ac:dyDescent="0.25">
      <c r="A6" s="4">
        <v>0</v>
      </c>
      <c r="B6" s="6">
        <v>308</v>
      </c>
      <c r="C6" s="14">
        <f>B6*$N$2</f>
        <v>0.34213867187499997</v>
      </c>
      <c r="E6" s="4">
        <v>0</v>
      </c>
      <c r="F6" s="6">
        <f>E6*1.9853 + 272.5</f>
        <v>272.5</v>
      </c>
      <c r="H6" s="20">
        <f>ABS(B6-F6)</f>
        <v>35.5</v>
      </c>
      <c r="J6" s="20">
        <f>(B6-B7)/(A6-A7)</f>
        <v>0.5</v>
      </c>
    </row>
    <row r="7" spans="1:14" x14ac:dyDescent="0.25">
      <c r="A7" s="4">
        <v>10</v>
      </c>
      <c r="B7" s="6">
        <v>313</v>
      </c>
      <c r="C7" s="15">
        <f t="shared" ref="C7:C28" si="0">B7*$N$2</f>
        <v>0.34769287109374997</v>
      </c>
      <c r="E7" s="4">
        <v>10</v>
      </c>
      <c r="F7" s="6">
        <f t="shared" ref="F7:F28" si="1">E7*1.9853 + 272.5</f>
        <v>292.35300000000001</v>
      </c>
      <c r="H7" s="20">
        <f>ABS(B7-F7)</f>
        <v>20.646999999999991</v>
      </c>
      <c r="J7" s="20">
        <f>(B7-B8)/(A7-A8)</f>
        <v>0.9</v>
      </c>
    </row>
    <row r="8" spans="1:14" x14ac:dyDescent="0.25">
      <c r="A8" s="4">
        <v>20</v>
      </c>
      <c r="B8" s="6">
        <v>322</v>
      </c>
      <c r="C8" s="15">
        <f t="shared" si="0"/>
        <v>0.35769042968749998</v>
      </c>
      <c r="E8" s="4">
        <v>20</v>
      </c>
      <c r="F8" s="6">
        <f t="shared" si="1"/>
        <v>312.20600000000002</v>
      </c>
      <c r="H8" s="20">
        <f>ABS(B8-F8)</f>
        <v>9.7939999999999827</v>
      </c>
      <c r="J8" s="20">
        <f>(B8-B9)/(A8-A9)</f>
        <v>1.3</v>
      </c>
    </row>
    <row r="9" spans="1:14" x14ac:dyDescent="0.25">
      <c r="A9" s="4">
        <v>30</v>
      </c>
      <c r="B9" s="6">
        <v>335</v>
      </c>
      <c r="C9" s="15">
        <f t="shared" si="0"/>
        <v>0.37213134765625</v>
      </c>
      <c r="E9" s="4">
        <v>30</v>
      </c>
      <c r="F9" s="6">
        <f t="shared" si="1"/>
        <v>332.05900000000003</v>
      </c>
      <c r="H9" s="20">
        <f>ABS(B9-F9)</f>
        <v>2.9409999999999741</v>
      </c>
      <c r="J9" s="20">
        <f>(B9-B10)/(A9-A10)</f>
        <v>1.7</v>
      </c>
    </row>
    <row r="10" spans="1:14" x14ac:dyDescent="0.25">
      <c r="A10" s="4">
        <v>40</v>
      </c>
      <c r="B10" s="6">
        <v>352</v>
      </c>
      <c r="C10" s="15">
        <f t="shared" si="0"/>
        <v>0.39101562499999998</v>
      </c>
      <c r="E10" s="4">
        <v>40</v>
      </c>
      <c r="F10" s="6">
        <f t="shared" si="1"/>
        <v>351.91200000000003</v>
      </c>
      <c r="H10" s="12">
        <f>ABS(B10-F10)</f>
        <v>8.7999999999965439E-2</v>
      </c>
      <c r="J10" s="12">
        <f>(B10-B11)/(A10-A11)</f>
        <v>2</v>
      </c>
    </row>
    <row r="11" spans="1:14" x14ac:dyDescent="0.25">
      <c r="A11" s="4">
        <v>50</v>
      </c>
      <c r="B11" s="6">
        <v>372</v>
      </c>
      <c r="C11" s="15">
        <f t="shared" si="0"/>
        <v>0.41323242187499998</v>
      </c>
      <c r="E11" s="4">
        <v>50</v>
      </c>
      <c r="F11" s="6">
        <f t="shared" si="1"/>
        <v>371.76499999999999</v>
      </c>
      <c r="H11" s="12">
        <f>ABS(B11-F11)</f>
        <v>0.23500000000001364</v>
      </c>
      <c r="J11" s="12">
        <f>(B11-B12)/(A11-A12)</f>
        <v>2</v>
      </c>
    </row>
    <row r="12" spans="1:14" x14ac:dyDescent="0.25">
      <c r="A12" s="4">
        <v>60</v>
      </c>
      <c r="B12" s="6">
        <v>392</v>
      </c>
      <c r="C12" s="15">
        <f t="shared" si="0"/>
        <v>0.43544921874999998</v>
      </c>
      <c r="E12" s="4">
        <v>60</v>
      </c>
      <c r="F12" s="6">
        <f t="shared" si="1"/>
        <v>391.61799999999999</v>
      </c>
      <c r="H12" s="12">
        <f>ABS(B12-F12)</f>
        <v>0.382000000000005</v>
      </c>
      <c r="J12" s="12">
        <f>(B12-B13)/(A12-A13)</f>
        <v>2</v>
      </c>
    </row>
    <row r="13" spans="1:14" x14ac:dyDescent="0.25">
      <c r="A13" s="4">
        <v>70</v>
      </c>
      <c r="B13" s="6">
        <v>412</v>
      </c>
      <c r="C13" s="15">
        <f t="shared" si="0"/>
        <v>0.45766601562499998</v>
      </c>
      <c r="E13" s="4">
        <v>70</v>
      </c>
      <c r="F13" s="6">
        <f t="shared" si="1"/>
        <v>411.471</v>
      </c>
      <c r="H13" s="12">
        <f>ABS(B13-F13)</f>
        <v>0.52899999999999636</v>
      </c>
      <c r="J13" s="12">
        <f>(B13-B14)/(A13-A14)</f>
        <v>2</v>
      </c>
    </row>
    <row r="14" spans="1:14" x14ac:dyDescent="0.25">
      <c r="A14" s="4">
        <v>80</v>
      </c>
      <c r="B14" s="6">
        <v>432</v>
      </c>
      <c r="C14" s="15">
        <f t="shared" si="0"/>
        <v>0.47988281249999998</v>
      </c>
      <c r="E14" s="4">
        <v>80</v>
      </c>
      <c r="F14" s="6">
        <f t="shared" si="1"/>
        <v>431.32400000000001</v>
      </c>
      <c r="H14" s="12">
        <f>ABS(B14-F14)</f>
        <v>0.67599999999998772</v>
      </c>
      <c r="J14" s="12">
        <f>(B14-B15)/(A14-A15)</f>
        <v>2</v>
      </c>
    </row>
    <row r="15" spans="1:14" x14ac:dyDescent="0.25">
      <c r="A15" s="4">
        <v>90</v>
      </c>
      <c r="B15" s="6">
        <v>452</v>
      </c>
      <c r="C15" s="15">
        <f t="shared" si="0"/>
        <v>0.50209960937499998</v>
      </c>
      <c r="E15" s="4">
        <v>90</v>
      </c>
      <c r="F15" s="6">
        <f t="shared" si="1"/>
        <v>451.17700000000002</v>
      </c>
      <c r="H15" s="12">
        <f>ABS(B15-F15)</f>
        <v>0.82299999999997908</v>
      </c>
      <c r="J15" s="12">
        <f>(B15-B16)/(A15-A16)</f>
        <v>1.9</v>
      </c>
    </row>
    <row r="16" spans="1:14" x14ac:dyDescent="0.25">
      <c r="A16" s="4">
        <v>100</v>
      </c>
      <c r="B16" s="6">
        <v>471</v>
      </c>
      <c r="C16" s="15">
        <f t="shared" si="0"/>
        <v>0.52320556640624993</v>
      </c>
      <c r="E16" s="4">
        <v>100</v>
      </c>
      <c r="F16" s="6">
        <f t="shared" si="1"/>
        <v>471.03</v>
      </c>
      <c r="H16" s="12">
        <f>ABS(B16-F16)</f>
        <v>2.9999999999972715E-2</v>
      </c>
      <c r="J16" s="12">
        <f>(B16-B17)/(A16-A17)</f>
        <v>1.98</v>
      </c>
    </row>
    <row r="17" spans="1:10" x14ac:dyDescent="0.25">
      <c r="A17" s="4">
        <v>150</v>
      </c>
      <c r="B17" s="6">
        <v>570</v>
      </c>
      <c r="C17" s="15">
        <f t="shared" si="0"/>
        <v>0.6331787109375</v>
      </c>
      <c r="E17" s="4">
        <v>150</v>
      </c>
      <c r="F17" s="6">
        <f t="shared" si="1"/>
        <v>570.29500000000007</v>
      </c>
      <c r="H17" s="12">
        <f>ABS(B17-F17)</f>
        <v>0.29500000000007276</v>
      </c>
      <c r="J17" s="12">
        <f>(B17-B18)/(A17-A18)</f>
        <v>1.98</v>
      </c>
    </row>
    <row r="18" spans="1:10" x14ac:dyDescent="0.25">
      <c r="A18" s="4">
        <v>200</v>
      </c>
      <c r="B18" s="6">
        <v>669</v>
      </c>
      <c r="C18" s="15">
        <f t="shared" si="0"/>
        <v>0.74315185546874996</v>
      </c>
      <c r="E18" s="4">
        <v>200</v>
      </c>
      <c r="F18" s="6">
        <f t="shared" si="1"/>
        <v>669.56</v>
      </c>
      <c r="H18" s="12">
        <f>ABS(B18-F18)</f>
        <v>0.55999999999994543</v>
      </c>
      <c r="J18" s="12">
        <f>(B18-B19)/(A18-A19)</f>
        <v>1.96</v>
      </c>
    </row>
    <row r="19" spans="1:10" x14ac:dyDescent="0.25">
      <c r="A19" s="4">
        <v>250</v>
      </c>
      <c r="B19" s="6">
        <v>767</v>
      </c>
      <c r="C19" s="15">
        <f t="shared" si="0"/>
        <v>0.85201416015624998</v>
      </c>
      <c r="E19" s="4">
        <v>250</v>
      </c>
      <c r="F19" s="6">
        <f t="shared" si="1"/>
        <v>768.82500000000005</v>
      </c>
      <c r="H19" s="12">
        <f>ABS(B19-F19)</f>
        <v>1.8250000000000455</v>
      </c>
      <c r="J19" s="12">
        <f>(B19-B20)/(A19-A20)</f>
        <v>2</v>
      </c>
    </row>
    <row r="20" spans="1:10" x14ac:dyDescent="0.25">
      <c r="A20" s="4">
        <v>300</v>
      </c>
      <c r="B20" s="6">
        <v>867</v>
      </c>
      <c r="C20" s="15">
        <f t="shared" si="0"/>
        <v>0.96309814453124998</v>
      </c>
      <c r="E20" s="4">
        <v>300</v>
      </c>
      <c r="F20" s="6">
        <f t="shared" si="1"/>
        <v>868.09</v>
      </c>
      <c r="H20" s="12">
        <f>ABS(B20-F20)</f>
        <v>1.0900000000000318</v>
      </c>
      <c r="J20" s="12">
        <f>(B20-B21)/(A20-A21)</f>
        <v>1.98</v>
      </c>
    </row>
    <row r="21" spans="1:10" x14ac:dyDescent="0.25">
      <c r="A21" s="4">
        <v>350</v>
      </c>
      <c r="B21" s="6">
        <v>966</v>
      </c>
      <c r="C21" s="15">
        <f t="shared" si="0"/>
        <v>1.0730712890625</v>
      </c>
      <c r="E21" s="4">
        <v>350</v>
      </c>
      <c r="F21" s="6">
        <f t="shared" si="1"/>
        <v>967.35500000000002</v>
      </c>
      <c r="H21" s="12">
        <f>ABS(B21-F21)</f>
        <v>1.3550000000000182</v>
      </c>
      <c r="J21" s="12">
        <f>(B21-B22)/(A21-A22)</f>
        <v>2</v>
      </c>
    </row>
    <row r="22" spans="1:10" x14ac:dyDescent="0.25">
      <c r="A22" s="4">
        <v>400</v>
      </c>
      <c r="B22" s="6">
        <v>1066</v>
      </c>
      <c r="C22" s="15">
        <f t="shared" si="0"/>
        <v>1.1841552734375</v>
      </c>
      <c r="E22" s="4">
        <v>400</v>
      </c>
      <c r="F22" s="6">
        <f t="shared" si="1"/>
        <v>1066.6199999999999</v>
      </c>
      <c r="H22" s="12">
        <f>ABS(B22-F22)</f>
        <v>0.61999999999989086</v>
      </c>
      <c r="J22" s="12">
        <f>(B22-B23)/(A22-A23)</f>
        <v>2.02</v>
      </c>
    </row>
    <row r="23" spans="1:10" x14ac:dyDescent="0.25">
      <c r="A23" s="4">
        <v>500</v>
      </c>
      <c r="B23" s="6">
        <v>1268</v>
      </c>
      <c r="C23" s="15">
        <f t="shared" si="0"/>
        <v>1.4085449218749999</v>
      </c>
      <c r="E23" s="4">
        <v>500</v>
      </c>
      <c r="F23" s="6">
        <f t="shared" si="1"/>
        <v>1265.1500000000001</v>
      </c>
      <c r="H23" s="12">
        <f>ABS(B23-F23)</f>
        <v>2.8499999999999091</v>
      </c>
      <c r="J23" s="12">
        <f>(B23-B24)/(A23-A24)</f>
        <v>1.97</v>
      </c>
    </row>
    <row r="24" spans="1:10" x14ac:dyDescent="0.25">
      <c r="A24" s="4">
        <v>600</v>
      </c>
      <c r="B24" s="6">
        <v>1465</v>
      </c>
      <c r="C24" s="15">
        <f t="shared" si="0"/>
        <v>1.62738037109375</v>
      </c>
      <c r="E24" s="4">
        <v>600</v>
      </c>
      <c r="F24" s="6">
        <f t="shared" si="1"/>
        <v>1463.68</v>
      </c>
      <c r="H24" s="12">
        <f>ABS(B24-F24)</f>
        <v>1.3199999999999363</v>
      </c>
      <c r="J24" s="12">
        <f>(B24-B25)/(A24-A25)</f>
        <v>1.96</v>
      </c>
    </row>
    <row r="25" spans="1:10" x14ac:dyDescent="0.25">
      <c r="A25" s="4">
        <v>700</v>
      </c>
      <c r="B25" s="6">
        <v>1661</v>
      </c>
      <c r="C25" s="15">
        <f t="shared" si="0"/>
        <v>1.8451049804687498</v>
      </c>
      <c r="E25" s="4">
        <v>700</v>
      </c>
      <c r="F25" s="6">
        <f t="shared" si="1"/>
        <v>1662.21</v>
      </c>
      <c r="H25" s="12">
        <f>ABS(B25-F25)</f>
        <v>1.2100000000000364</v>
      </c>
      <c r="J25" s="12">
        <f>(B25-B26)/(A25-A26)</f>
        <v>2</v>
      </c>
    </row>
    <row r="26" spans="1:10" x14ac:dyDescent="0.25">
      <c r="A26" s="4">
        <v>800</v>
      </c>
      <c r="B26" s="6">
        <v>1861</v>
      </c>
      <c r="C26" s="15">
        <f t="shared" si="0"/>
        <v>2.0672729492187498</v>
      </c>
      <c r="E26" s="4">
        <v>800</v>
      </c>
      <c r="F26" s="6">
        <f t="shared" si="1"/>
        <v>1860.74</v>
      </c>
      <c r="H26" s="12">
        <f>ABS(B26-F26)</f>
        <v>0.25999999999999091</v>
      </c>
      <c r="J26" s="12">
        <f>(B26-B27)/(A26-A27)</f>
        <v>1.98</v>
      </c>
    </row>
    <row r="27" spans="1:10" x14ac:dyDescent="0.25">
      <c r="A27" s="4">
        <v>900</v>
      </c>
      <c r="B27" s="6">
        <v>2059</v>
      </c>
      <c r="C27" s="15">
        <f t="shared" si="0"/>
        <v>2.2872192382812497</v>
      </c>
      <c r="E27" s="4">
        <v>900</v>
      </c>
      <c r="F27" s="6">
        <f t="shared" si="1"/>
        <v>2059.27</v>
      </c>
      <c r="H27" s="12">
        <f>ABS(B27-F27)</f>
        <v>0.26999999999998181</v>
      </c>
      <c r="J27" s="12">
        <f>(B27-B28)/(A27-A28)</f>
        <v>1.99</v>
      </c>
    </row>
    <row r="28" spans="1:10" ht="15.75" thickBot="1" x14ac:dyDescent="0.3">
      <c r="A28" s="7">
        <v>1000</v>
      </c>
      <c r="B28" s="9">
        <v>2258</v>
      </c>
      <c r="C28" s="16">
        <f t="shared" si="0"/>
        <v>2.5082763671874999</v>
      </c>
      <c r="E28" s="7">
        <v>1000</v>
      </c>
      <c r="F28" s="9">
        <f t="shared" si="1"/>
        <v>2257.8000000000002</v>
      </c>
      <c r="H28" s="13">
        <f>ABS(B28-F28)</f>
        <v>0.1999999999998181</v>
      </c>
      <c r="J28" s="1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3F87-D075-4535-876D-839A5E91FB5C}">
  <dimension ref="A2:K15"/>
  <sheetViews>
    <sheetView workbookViewId="0">
      <selection activeCell="A17" sqref="A17"/>
    </sheetView>
  </sheetViews>
  <sheetFormatPr defaultRowHeight="15" x14ac:dyDescent="0.25"/>
  <cols>
    <col min="8" max="8" width="10" bestFit="1" customWidth="1"/>
  </cols>
  <sheetData>
    <row r="2" spans="1:11" x14ac:dyDescent="0.25">
      <c r="D2" t="s">
        <v>69</v>
      </c>
      <c r="E2">
        <f>(E6+E7+E8+E9+E10+E11+E12+E13+E14+E15)/10</f>
        <v>1268.8</v>
      </c>
      <c r="G2" t="s">
        <v>71</v>
      </c>
      <c r="H2">
        <f>SUM(G6,G7,G8,G9,G10,G11,G12,G13,G14,G15)/(10-1)</f>
        <v>1.9555555555555557</v>
      </c>
      <c r="J2" t="s">
        <v>73</v>
      </c>
      <c r="K2">
        <f>SQRT(H2)</f>
        <v>1.3984117975602022</v>
      </c>
    </row>
    <row r="3" spans="1:11" ht="15.75" thickBot="1" x14ac:dyDescent="0.3"/>
    <row r="4" spans="1:11" x14ac:dyDescent="0.25">
      <c r="A4" s="1" t="s">
        <v>57</v>
      </c>
      <c r="B4" s="3"/>
      <c r="D4" t="s">
        <v>57</v>
      </c>
    </row>
    <row r="5" spans="1:11" ht="15.75" thickBot="1" x14ac:dyDescent="0.3">
      <c r="A5" s="7" t="s">
        <v>13</v>
      </c>
      <c r="B5" s="9"/>
      <c r="D5" t="s">
        <v>67</v>
      </c>
      <c r="E5" s="22" t="s">
        <v>68</v>
      </c>
      <c r="F5" s="21" t="s">
        <v>70</v>
      </c>
      <c r="G5" s="21" t="s">
        <v>72</v>
      </c>
    </row>
    <row r="6" spans="1:11" x14ac:dyDescent="0.25">
      <c r="A6" s="4">
        <v>1</v>
      </c>
      <c r="B6" s="6">
        <v>1269</v>
      </c>
      <c r="D6">
        <v>1</v>
      </c>
      <c r="E6" s="5">
        <v>1269</v>
      </c>
      <c r="F6">
        <f>E6-$E$2</f>
        <v>0.20000000000004547</v>
      </c>
      <c r="G6">
        <f>F6^2</f>
        <v>4.0000000000018188E-2</v>
      </c>
    </row>
    <row r="7" spans="1:11" x14ac:dyDescent="0.25">
      <c r="A7" s="4">
        <v>2</v>
      </c>
      <c r="B7" s="6">
        <v>1269</v>
      </c>
      <c r="D7">
        <v>2</v>
      </c>
      <c r="E7" s="5">
        <v>1269</v>
      </c>
      <c r="F7">
        <f t="shared" ref="F7:F15" si="0">E7-$E$2</f>
        <v>0.20000000000004547</v>
      </c>
      <c r="G7">
        <f t="shared" ref="G7:G15" si="1">F7^2</f>
        <v>4.0000000000018188E-2</v>
      </c>
    </row>
    <row r="8" spans="1:11" x14ac:dyDescent="0.25">
      <c r="A8" s="4">
        <v>3</v>
      </c>
      <c r="B8" s="6">
        <v>1270</v>
      </c>
      <c r="D8">
        <v>3</v>
      </c>
      <c r="E8" s="5">
        <v>1270</v>
      </c>
      <c r="F8">
        <f t="shared" si="0"/>
        <v>1.2000000000000455</v>
      </c>
      <c r="G8">
        <f t="shared" si="1"/>
        <v>1.4400000000001092</v>
      </c>
    </row>
    <row r="9" spans="1:11" x14ac:dyDescent="0.25">
      <c r="A9" s="4">
        <v>4</v>
      </c>
      <c r="B9" s="6">
        <v>1271</v>
      </c>
      <c r="D9">
        <v>4</v>
      </c>
      <c r="E9" s="5">
        <v>1271</v>
      </c>
      <c r="F9">
        <f t="shared" si="0"/>
        <v>2.2000000000000455</v>
      </c>
      <c r="G9">
        <f t="shared" si="1"/>
        <v>4.8400000000001997</v>
      </c>
    </row>
    <row r="10" spans="1:11" x14ac:dyDescent="0.25">
      <c r="A10" s="4">
        <v>5</v>
      </c>
      <c r="B10" s="6">
        <v>1267</v>
      </c>
      <c r="D10">
        <v>5</v>
      </c>
      <c r="E10" s="5">
        <v>1267</v>
      </c>
      <c r="F10">
        <f t="shared" si="0"/>
        <v>-1.7999999999999545</v>
      </c>
      <c r="G10">
        <f t="shared" si="1"/>
        <v>3.2399999999998363</v>
      </c>
    </row>
    <row r="11" spans="1:11" x14ac:dyDescent="0.25">
      <c r="A11" s="4">
        <v>6</v>
      </c>
      <c r="B11" s="6">
        <v>1269</v>
      </c>
      <c r="D11">
        <v>6</v>
      </c>
      <c r="E11" s="5">
        <v>1269</v>
      </c>
      <c r="F11">
        <f t="shared" si="0"/>
        <v>0.20000000000004547</v>
      </c>
      <c r="G11">
        <f t="shared" si="1"/>
        <v>4.0000000000018188E-2</v>
      </c>
    </row>
    <row r="12" spans="1:11" x14ac:dyDescent="0.25">
      <c r="A12" s="4">
        <v>7</v>
      </c>
      <c r="B12" s="6">
        <v>1267</v>
      </c>
      <c r="D12">
        <v>7</v>
      </c>
      <c r="E12" s="5">
        <v>1267</v>
      </c>
      <c r="F12">
        <f t="shared" si="0"/>
        <v>-1.7999999999999545</v>
      </c>
      <c r="G12">
        <f t="shared" si="1"/>
        <v>3.2399999999998363</v>
      </c>
    </row>
    <row r="13" spans="1:11" x14ac:dyDescent="0.25">
      <c r="A13" s="4">
        <v>8</v>
      </c>
      <c r="B13" s="6">
        <v>1270</v>
      </c>
      <c r="D13">
        <v>8</v>
      </c>
      <c r="E13" s="5">
        <v>1270</v>
      </c>
      <c r="F13">
        <f t="shared" si="0"/>
        <v>1.2000000000000455</v>
      </c>
      <c r="G13">
        <f t="shared" si="1"/>
        <v>1.4400000000001092</v>
      </c>
    </row>
    <row r="14" spans="1:11" x14ac:dyDescent="0.25">
      <c r="A14" s="4">
        <v>9</v>
      </c>
      <c r="B14" s="6">
        <v>1267</v>
      </c>
      <c r="D14">
        <v>9</v>
      </c>
      <c r="E14" s="5">
        <v>1267</v>
      </c>
      <c r="F14">
        <f t="shared" si="0"/>
        <v>-1.7999999999999545</v>
      </c>
      <c r="G14">
        <f t="shared" si="1"/>
        <v>3.2399999999998363</v>
      </c>
    </row>
    <row r="15" spans="1:11" ht="15.75" thickBot="1" x14ac:dyDescent="0.3">
      <c r="A15" s="7">
        <v>10</v>
      </c>
      <c r="B15" s="9">
        <v>1269</v>
      </c>
      <c r="D15">
        <v>10</v>
      </c>
      <c r="E15" s="5">
        <v>1269</v>
      </c>
      <c r="F15">
        <f t="shared" si="0"/>
        <v>0.20000000000004547</v>
      </c>
      <c r="G15">
        <f t="shared" si="1"/>
        <v>4.0000000000018188E-2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B88E-8CDE-4E3D-8CE5-615A53D9930B}">
  <dimension ref="A3:J26"/>
  <sheetViews>
    <sheetView workbookViewId="0">
      <selection activeCell="A16" sqref="A16"/>
    </sheetView>
  </sheetViews>
  <sheetFormatPr defaultRowHeight="15" x14ac:dyDescent="0.25"/>
  <sheetData>
    <row r="3" spans="1:10" x14ac:dyDescent="0.25">
      <c r="A3" t="s">
        <v>32</v>
      </c>
      <c r="B3" t="s">
        <v>33</v>
      </c>
      <c r="D3" t="s">
        <v>54</v>
      </c>
      <c r="E3" t="s">
        <v>61</v>
      </c>
      <c r="H3" t="s">
        <v>76</v>
      </c>
      <c r="J3">
        <f>1.9885-1.9853</f>
        <v>3.1999999999998696E-3</v>
      </c>
    </row>
    <row r="4" spans="1:10" x14ac:dyDescent="0.25">
      <c r="A4">
        <v>0</v>
      </c>
      <c r="B4">
        <v>308</v>
      </c>
      <c r="D4" t="s">
        <v>74</v>
      </c>
      <c r="E4" s="23" t="s">
        <v>75</v>
      </c>
      <c r="H4" t="s">
        <v>77</v>
      </c>
      <c r="J4">
        <f>275.19-272.5</f>
        <v>2.6899999999999977</v>
      </c>
    </row>
    <row r="5" spans="1:10" x14ac:dyDescent="0.25">
      <c r="A5">
        <v>10</v>
      </c>
      <c r="B5">
        <v>314</v>
      </c>
    </row>
    <row r="6" spans="1:10" x14ac:dyDescent="0.25">
      <c r="A6">
        <v>20</v>
      </c>
      <c r="B6">
        <v>324</v>
      </c>
    </row>
    <row r="7" spans="1:10" x14ac:dyDescent="0.25">
      <c r="A7">
        <v>30</v>
      </c>
      <c r="B7">
        <v>337</v>
      </c>
    </row>
    <row r="8" spans="1:10" x14ac:dyDescent="0.25">
      <c r="A8">
        <v>40</v>
      </c>
      <c r="B8">
        <v>355</v>
      </c>
    </row>
    <row r="9" spans="1:10" x14ac:dyDescent="0.25">
      <c r="A9">
        <v>50</v>
      </c>
      <c r="B9">
        <v>375</v>
      </c>
    </row>
    <row r="10" spans="1:10" x14ac:dyDescent="0.25">
      <c r="A10">
        <v>60</v>
      </c>
      <c r="B10">
        <v>395</v>
      </c>
    </row>
    <row r="11" spans="1:10" x14ac:dyDescent="0.25">
      <c r="A11">
        <v>70</v>
      </c>
      <c r="B11">
        <v>415</v>
      </c>
    </row>
    <row r="12" spans="1:10" x14ac:dyDescent="0.25">
      <c r="A12">
        <v>80</v>
      </c>
      <c r="B12">
        <v>434</v>
      </c>
    </row>
    <row r="13" spans="1:10" x14ac:dyDescent="0.25">
      <c r="A13">
        <v>90</v>
      </c>
      <c r="B13">
        <v>455</v>
      </c>
    </row>
    <row r="14" spans="1:10" x14ac:dyDescent="0.25">
      <c r="A14">
        <v>100</v>
      </c>
      <c r="B14">
        <v>474</v>
      </c>
    </row>
    <row r="15" spans="1:10" x14ac:dyDescent="0.25">
      <c r="A15">
        <v>150</v>
      </c>
      <c r="B15">
        <v>573</v>
      </c>
    </row>
    <row r="16" spans="1:10" x14ac:dyDescent="0.25">
      <c r="A16">
        <v>200</v>
      </c>
      <c r="B16">
        <v>673</v>
      </c>
    </row>
    <row r="17" spans="1:2" x14ac:dyDescent="0.25">
      <c r="A17">
        <v>250</v>
      </c>
      <c r="B17">
        <v>771</v>
      </c>
    </row>
    <row r="18" spans="1:2" x14ac:dyDescent="0.25">
      <c r="A18">
        <v>300</v>
      </c>
      <c r="B18">
        <v>871</v>
      </c>
    </row>
    <row r="19" spans="1:2" x14ac:dyDescent="0.25">
      <c r="A19">
        <v>350</v>
      </c>
      <c r="B19">
        <v>971</v>
      </c>
    </row>
    <row r="20" spans="1:2" x14ac:dyDescent="0.25">
      <c r="A20">
        <v>400</v>
      </c>
      <c r="B20">
        <v>1069</v>
      </c>
    </row>
    <row r="21" spans="1:2" x14ac:dyDescent="0.25">
      <c r="A21">
        <v>500</v>
      </c>
      <c r="B21">
        <v>1270</v>
      </c>
    </row>
    <row r="22" spans="1:2" x14ac:dyDescent="0.25">
      <c r="A22">
        <v>600</v>
      </c>
      <c r="B22">
        <v>1469</v>
      </c>
    </row>
    <row r="23" spans="1:2" x14ac:dyDescent="0.25">
      <c r="A23">
        <v>700</v>
      </c>
      <c r="B23">
        <v>1667</v>
      </c>
    </row>
    <row r="24" spans="1:2" x14ac:dyDescent="0.25">
      <c r="A24">
        <v>800</v>
      </c>
      <c r="B24">
        <v>1867</v>
      </c>
    </row>
    <row r="25" spans="1:2" x14ac:dyDescent="0.25">
      <c r="A25">
        <v>900</v>
      </c>
      <c r="B25">
        <v>2064</v>
      </c>
    </row>
    <row r="26" spans="1:2" x14ac:dyDescent="0.25">
      <c r="A26">
        <v>1000</v>
      </c>
      <c r="B26">
        <v>2264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Experiment 2</vt:lpstr>
      <vt:lpstr>Experiment 3</vt:lpstr>
      <vt:lpstr>Experiment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Bach Johansen</dc:creator>
  <cp:lastModifiedBy>Christian Bach Johansen</cp:lastModifiedBy>
  <dcterms:created xsi:type="dcterms:W3CDTF">2020-11-18T12:31:41Z</dcterms:created>
  <dcterms:modified xsi:type="dcterms:W3CDTF">2020-11-19T10:07:50Z</dcterms:modified>
</cp:coreProperties>
</file>