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2"/>
  </bookViews>
  <sheets>
    <sheet name="Учебный план полный" sheetId="4" r:id="rId1"/>
    <sheet name="Бюджет времени" sheetId="5" r:id="rId2"/>
    <sheet name="Учебный план краткий" sheetId="7" r:id="rId3"/>
  </sheets>
  <definedNames>
    <definedName name="_xlnm.Print_Area" localSheetId="2">'Учебный план краткий'!$A$1:$R$104</definedName>
    <definedName name="_xlnm.Print_Area" localSheetId="0">'Учебный план полный'!$A$1:$Q$103</definedName>
  </definedNames>
  <calcPr calcId="144525"/>
</workbook>
</file>

<file path=xl/calcChain.xml><?xml version="1.0" encoding="utf-8"?>
<calcChain xmlns="http://schemas.openxmlformats.org/spreadsheetml/2006/main">
  <c r="F29" i="7" l="1"/>
  <c r="F22" i="7"/>
  <c r="I22" i="7"/>
  <c r="H22" i="7"/>
  <c r="G77" i="7"/>
  <c r="G73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31" i="7"/>
  <c r="G24" i="7"/>
  <c r="G25" i="7"/>
  <c r="G26" i="7"/>
  <c r="G27" i="7"/>
  <c r="G28" i="7"/>
  <c r="G10" i="7"/>
  <c r="G9" i="7"/>
  <c r="G11" i="7"/>
  <c r="G12" i="7"/>
  <c r="G13" i="7"/>
  <c r="G14" i="7"/>
  <c r="G15" i="7"/>
  <c r="G16" i="7"/>
  <c r="G17" i="7"/>
  <c r="G18" i="7"/>
  <c r="G19" i="7"/>
  <c r="G20" i="7"/>
  <c r="G21" i="7"/>
  <c r="L76" i="7"/>
  <c r="M76" i="7"/>
  <c r="N76" i="7"/>
  <c r="O76" i="7"/>
  <c r="P76" i="7"/>
  <c r="Q76" i="7"/>
  <c r="R76" i="7"/>
  <c r="K76" i="7"/>
  <c r="L72" i="7"/>
  <c r="M72" i="7"/>
  <c r="N72" i="7"/>
  <c r="O72" i="7"/>
  <c r="P72" i="7"/>
  <c r="Q72" i="7"/>
  <c r="R72" i="7"/>
  <c r="K72" i="7"/>
  <c r="L67" i="7"/>
  <c r="M67" i="7"/>
  <c r="N67" i="7"/>
  <c r="O67" i="7"/>
  <c r="P67" i="7"/>
  <c r="Q67" i="7"/>
  <c r="R67" i="7"/>
  <c r="K67" i="7"/>
  <c r="L63" i="7"/>
  <c r="M63" i="7"/>
  <c r="N63" i="7"/>
  <c r="O63" i="7"/>
  <c r="P63" i="7"/>
  <c r="Q63" i="7"/>
  <c r="R63" i="7"/>
  <c r="K63" i="7"/>
  <c r="K58" i="7"/>
  <c r="L54" i="7"/>
  <c r="M54" i="7"/>
  <c r="N54" i="7"/>
  <c r="O54" i="7"/>
  <c r="P54" i="7"/>
  <c r="Q54" i="7"/>
  <c r="R54" i="7"/>
  <c r="K54" i="7"/>
  <c r="L33" i="7"/>
  <c r="M33" i="7"/>
  <c r="N33" i="7"/>
  <c r="O33" i="7"/>
  <c r="P33" i="7"/>
  <c r="Q33" i="7"/>
  <c r="R33" i="7"/>
  <c r="K33" i="7"/>
  <c r="L29" i="7"/>
  <c r="M29" i="7"/>
  <c r="N29" i="7"/>
  <c r="O29" i="7"/>
  <c r="P29" i="7"/>
  <c r="Q29" i="7"/>
  <c r="R29" i="7"/>
  <c r="K29" i="7"/>
  <c r="L22" i="7"/>
  <c r="M22" i="7"/>
  <c r="N22" i="7"/>
  <c r="O22" i="7"/>
  <c r="P22" i="7"/>
  <c r="Q22" i="7"/>
  <c r="R22" i="7"/>
  <c r="K22" i="7"/>
  <c r="L8" i="7"/>
  <c r="L83" i="7" s="1"/>
  <c r="M8" i="7"/>
  <c r="M83" i="7" s="1"/>
  <c r="N8" i="7"/>
  <c r="N83" i="7" s="1"/>
  <c r="O8" i="7"/>
  <c r="O83" i="7" s="1"/>
  <c r="P8" i="7"/>
  <c r="P83" i="7" s="1"/>
  <c r="Q8" i="7"/>
  <c r="Q83" i="7" s="1"/>
  <c r="R8" i="7"/>
  <c r="R83" i="7" s="1"/>
  <c r="E52" i="7"/>
  <c r="H33" i="7"/>
  <c r="I33" i="7"/>
  <c r="E73" i="7" l="1"/>
  <c r="E28" i="7"/>
  <c r="E77" i="7"/>
  <c r="E36" i="7"/>
  <c r="E35" i="7"/>
  <c r="J33" i="7" l="1"/>
  <c r="H72" i="7"/>
  <c r="E31" i="7" l="1"/>
  <c r="F72" i="7"/>
  <c r="F58" i="7"/>
  <c r="E72" i="7" l="1"/>
  <c r="G72" i="7"/>
  <c r="P58" i="7"/>
  <c r="K32" i="7" l="1"/>
  <c r="L32" i="7"/>
  <c r="H29" i="7"/>
  <c r="I29" i="7"/>
  <c r="J29" i="7"/>
  <c r="G69" i="7"/>
  <c r="E69" i="7" s="1"/>
  <c r="G68" i="7"/>
  <c r="R53" i="7"/>
  <c r="R32" i="7" s="1"/>
  <c r="J67" i="7"/>
  <c r="J53" i="7" s="1"/>
  <c r="I67" i="7"/>
  <c r="H67" i="7"/>
  <c r="G64" i="7"/>
  <c r="G63" i="7" s="1"/>
  <c r="I63" i="7"/>
  <c r="H63" i="7"/>
  <c r="G60" i="7"/>
  <c r="E60" i="7" s="1"/>
  <c r="G59" i="7"/>
  <c r="E59" i="7" s="1"/>
  <c r="O58" i="7"/>
  <c r="I58" i="7"/>
  <c r="H58" i="7"/>
  <c r="G55" i="7"/>
  <c r="G54" i="7" s="1"/>
  <c r="I54" i="7"/>
  <c r="H54" i="7"/>
  <c r="Q53" i="7"/>
  <c r="N53" i="7"/>
  <c r="M53" i="7"/>
  <c r="E51" i="7"/>
  <c r="E49" i="7"/>
  <c r="E48" i="7"/>
  <c r="E47" i="7"/>
  <c r="E46" i="7"/>
  <c r="E45" i="7"/>
  <c r="E43" i="7"/>
  <c r="E42" i="7"/>
  <c r="E41" i="7"/>
  <c r="E40" i="7"/>
  <c r="E39" i="7"/>
  <c r="E38" i="7"/>
  <c r="E37" i="7"/>
  <c r="G34" i="7"/>
  <c r="G30" i="7"/>
  <c r="E30" i="7" s="1"/>
  <c r="E29" i="7" s="1"/>
  <c r="E27" i="7"/>
  <c r="E26" i="7"/>
  <c r="E25" i="7"/>
  <c r="E24" i="7"/>
  <c r="G23" i="7"/>
  <c r="F17" i="7"/>
  <c r="E16" i="7"/>
  <c r="E15" i="7"/>
  <c r="E14" i="7"/>
  <c r="E13" i="7"/>
  <c r="E12" i="7"/>
  <c r="E11" i="7"/>
  <c r="E10" i="7"/>
  <c r="K8" i="7"/>
  <c r="K83" i="7" s="1"/>
  <c r="I8" i="7"/>
  <c r="H8" i="7"/>
  <c r="G36" i="4"/>
  <c r="H36" i="4"/>
  <c r="I36" i="4"/>
  <c r="J36" i="4"/>
  <c r="K36" i="4"/>
  <c r="L36" i="4"/>
  <c r="M36" i="4"/>
  <c r="N36" i="4"/>
  <c r="O36" i="4"/>
  <c r="P36" i="4"/>
  <c r="Q36" i="4"/>
  <c r="G80" i="4"/>
  <c r="H80" i="4"/>
  <c r="I80" i="4"/>
  <c r="J80" i="4"/>
  <c r="K80" i="4"/>
  <c r="L80" i="4"/>
  <c r="M80" i="4"/>
  <c r="N80" i="4"/>
  <c r="O80" i="4"/>
  <c r="P80" i="4"/>
  <c r="Q80" i="4"/>
  <c r="F32" i="4"/>
  <c r="E32" i="4" s="1"/>
  <c r="D32" i="4" s="1"/>
  <c r="F88" i="4"/>
  <c r="D88" i="4" s="1"/>
  <c r="F86" i="4"/>
  <c r="D86" i="4" s="1"/>
  <c r="F85" i="4"/>
  <c r="D85" i="4" s="1"/>
  <c r="F84" i="4"/>
  <c r="D84" i="4" s="1"/>
  <c r="F83" i="4"/>
  <c r="E83" i="4" s="1"/>
  <c r="D83" i="4" s="1"/>
  <c r="F82" i="4"/>
  <c r="D82" i="4" s="1"/>
  <c r="F46" i="4"/>
  <c r="E46" i="4" s="1"/>
  <c r="D46" i="4" s="1"/>
  <c r="F81" i="4"/>
  <c r="E81" i="4" s="1"/>
  <c r="D81" i="4" s="1"/>
  <c r="Q74" i="4"/>
  <c r="G70" i="4"/>
  <c r="H70" i="4"/>
  <c r="O70" i="4"/>
  <c r="G74" i="4"/>
  <c r="H74" i="4"/>
  <c r="I74" i="4"/>
  <c r="I60" i="4" s="1"/>
  <c r="P74" i="4"/>
  <c r="G65" i="4"/>
  <c r="H65" i="4"/>
  <c r="N65" i="4"/>
  <c r="O65" i="4"/>
  <c r="G61" i="4"/>
  <c r="H61" i="4"/>
  <c r="M61" i="4"/>
  <c r="M60" i="4" s="1"/>
  <c r="N61" i="4"/>
  <c r="G28" i="4"/>
  <c r="H28" i="4"/>
  <c r="L28" i="4"/>
  <c r="M28" i="4"/>
  <c r="N28" i="4"/>
  <c r="O28" i="4"/>
  <c r="P28" i="4"/>
  <c r="Q28" i="4"/>
  <c r="E34" i="7" l="1"/>
  <c r="G33" i="7"/>
  <c r="F50" i="7"/>
  <c r="F33" i="7" s="1"/>
  <c r="J80" i="7"/>
  <c r="J32" i="7"/>
  <c r="E17" i="7"/>
  <c r="F8" i="7"/>
  <c r="E68" i="7"/>
  <c r="G67" i="7"/>
  <c r="E23" i="7"/>
  <c r="E22" i="7" s="1"/>
  <c r="G22" i="7"/>
  <c r="G58" i="7"/>
  <c r="E58" i="7"/>
  <c r="R80" i="7"/>
  <c r="E44" i="7"/>
  <c r="Q32" i="7"/>
  <c r="Q80" i="7" s="1"/>
  <c r="O53" i="7"/>
  <c r="O32" i="7" s="1"/>
  <c r="H53" i="7"/>
  <c r="H32" i="7" s="1"/>
  <c r="H80" i="7" s="1"/>
  <c r="I53" i="7"/>
  <c r="I32" i="7" s="1"/>
  <c r="I80" i="7" s="1"/>
  <c r="P53" i="7"/>
  <c r="P32" i="7" s="1"/>
  <c r="Q60" i="4"/>
  <c r="P60" i="4"/>
  <c r="N32" i="7"/>
  <c r="N80" i="7" s="1"/>
  <c r="O60" i="4"/>
  <c r="M32" i="7"/>
  <c r="M80" i="7" s="1"/>
  <c r="K80" i="7"/>
  <c r="L80" i="7"/>
  <c r="G29" i="7"/>
  <c r="E64" i="7"/>
  <c r="E63" i="7" s="1"/>
  <c r="F63" i="7"/>
  <c r="E55" i="7"/>
  <c r="E54" i="7" s="1"/>
  <c r="F54" i="7"/>
  <c r="E67" i="7"/>
  <c r="F67" i="7"/>
  <c r="L60" i="4"/>
  <c r="N60" i="4"/>
  <c r="I33" i="4"/>
  <c r="I94" i="4" s="1"/>
  <c r="H60" i="4"/>
  <c r="G60" i="4"/>
  <c r="G22" i="4"/>
  <c r="H22" i="4"/>
  <c r="L22" i="4"/>
  <c r="L97" i="4" s="1"/>
  <c r="M22" i="4"/>
  <c r="M97" i="4" s="1"/>
  <c r="N22" i="4"/>
  <c r="N97" i="4" s="1"/>
  <c r="O22" i="4"/>
  <c r="O97" i="4" s="1"/>
  <c r="P22" i="4"/>
  <c r="P97" i="4" s="1"/>
  <c r="Q22" i="4"/>
  <c r="Q97" i="4" s="1"/>
  <c r="E50" i="7" l="1"/>
  <c r="E33" i="7" s="1"/>
  <c r="E53" i="7"/>
  <c r="O80" i="7"/>
  <c r="P80" i="7"/>
  <c r="G53" i="7"/>
  <c r="G32" i="7" s="1"/>
  <c r="F53" i="7"/>
  <c r="F32" i="7" s="1"/>
  <c r="H8" i="4"/>
  <c r="G8" i="4"/>
  <c r="J8" i="4"/>
  <c r="J94" i="4" s="1"/>
  <c r="J97" i="4" s="1"/>
  <c r="K8" i="4"/>
  <c r="K94" i="4" s="1"/>
  <c r="K97" i="4" s="1"/>
  <c r="F21" i="4"/>
  <c r="E21" i="4" s="1"/>
  <c r="D21" i="4" s="1"/>
  <c r="F20" i="4"/>
  <c r="E20" i="4" s="1"/>
  <c r="D20" i="4" s="1"/>
  <c r="F19" i="4"/>
  <c r="D19" i="4" s="1"/>
  <c r="F18" i="4"/>
  <c r="E18" i="4" s="1"/>
  <c r="D18" i="4" s="1"/>
  <c r="F17" i="4"/>
  <c r="E17" i="4" s="1"/>
  <c r="D17" i="4" s="1"/>
  <c r="F16" i="4"/>
  <c r="D16" i="4" s="1"/>
  <c r="F15" i="4"/>
  <c r="D15" i="4" s="1"/>
  <c r="F14" i="4"/>
  <c r="D14" i="4" s="1"/>
  <c r="F13" i="4"/>
  <c r="E13" i="4" s="1"/>
  <c r="D13" i="4" s="1"/>
  <c r="F12" i="4"/>
  <c r="D12" i="4" s="1"/>
  <c r="F11" i="4"/>
  <c r="E11" i="4" s="1"/>
  <c r="D11" i="4" s="1"/>
  <c r="F10" i="4"/>
  <c r="D10" i="4" s="1"/>
  <c r="F9" i="4"/>
  <c r="E9" i="4" s="1"/>
  <c r="D9" i="4" s="1"/>
  <c r="H10" i="5"/>
  <c r="G10" i="5"/>
  <c r="F10" i="5"/>
  <c r="E32" i="7" l="1"/>
  <c r="F80" i="7"/>
  <c r="I10" i="5"/>
  <c r="F91" i="4"/>
  <c r="E91" i="4" s="1"/>
  <c r="D91" i="4" s="1"/>
  <c r="F75" i="4"/>
  <c r="F77" i="4"/>
  <c r="E77" i="4" s="1"/>
  <c r="D77" i="4" s="1"/>
  <c r="F71" i="4"/>
  <c r="F66" i="4"/>
  <c r="F67" i="4"/>
  <c r="E67" i="4" s="1"/>
  <c r="F62" i="4"/>
  <c r="F35" i="4"/>
  <c r="F37" i="4"/>
  <c r="F40" i="4"/>
  <c r="E40" i="4" s="1"/>
  <c r="D40" i="4" s="1"/>
  <c r="F42" i="4"/>
  <c r="E42" i="4" s="1"/>
  <c r="D42" i="4" s="1"/>
  <c r="F43" i="4"/>
  <c r="D43" i="4" s="1"/>
  <c r="F44" i="4"/>
  <c r="E44" i="4" s="1"/>
  <c r="D44" i="4" s="1"/>
  <c r="F45" i="4"/>
  <c r="E45" i="4" s="1"/>
  <c r="D45" i="4" s="1"/>
  <c r="F47" i="4"/>
  <c r="E47" i="4" s="1"/>
  <c r="D47" i="4" s="1"/>
  <c r="F48" i="4"/>
  <c r="E48" i="4" s="1"/>
  <c r="D48" i="4" s="1"/>
  <c r="F49" i="4"/>
  <c r="E49" i="4" s="1"/>
  <c r="D49" i="4" s="1"/>
  <c r="F50" i="4"/>
  <c r="D50" i="4" s="1"/>
  <c r="F51" i="4"/>
  <c r="E51" i="4" s="1"/>
  <c r="D51" i="4" s="1"/>
  <c r="F52" i="4"/>
  <c r="E52" i="4" s="1"/>
  <c r="D52" i="4" s="1"/>
  <c r="F53" i="4"/>
  <c r="E53" i="4" s="1"/>
  <c r="D53" i="4" s="1"/>
  <c r="F57" i="4"/>
  <c r="E57" i="4" s="1"/>
  <c r="D57" i="4" s="1"/>
  <c r="F87" i="4"/>
  <c r="F54" i="4"/>
  <c r="D54" i="4" s="1"/>
  <c r="F39" i="4"/>
  <c r="D39" i="4" s="1"/>
  <c r="F56" i="4"/>
  <c r="D56" i="4" s="1"/>
  <c r="F41" i="4"/>
  <c r="E41" i="4" s="1"/>
  <c r="D41" i="4" s="1"/>
  <c r="F38" i="4"/>
  <c r="E38" i="4" s="1"/>
  <c r="D38" i="4" s="1"/>
  <c r="F58" i="4"/>
  <c r="E58" i="4" s="1"/>
  <c r="D58" i="4" s="1"/>
  <c r="F59" i="4"/>
  <c r="D59" i="4" s="1"/>
  <c r="F31" i="4"/>
  <c r="E31" i="4" s="1"/>
  <c r="D31" i="4" s="1"/>
  <c r="F29" i="4"/>
  <c r="F30" i="4"/>
  <c r="E30" i="4" s="1"/>
  <c r="D30" i="4" s="1"/>
  <c r="F23" i="4"/>
  <c r="F24" i="4"/>
  <c r="E24" i="4" s="1"/>
  <c r="D24" i="4" s="1"/>
  <c r="F25" i="4"/>
  <c r="E25" i="4" s="1"/>
  <c r="D25" i="4" s="1"/>
  <c r="F26" i="4"/>
  <c r="E26" i="4" s="1"/>
  <c r="D26" i="4" s="1"/>
  <c r="F27" i="4"/>
  <c r="E27" i="4" s="1"/>
  <c r="D27" i="4" s="1"/>
  <c r="F8" i="4"/>
  <c r="E37" i="4" l="1"/>
  <c r="F36" i="4"/>
  <c r="E87" i="4"/>
  <c r="F80" i="4"/>
  <c r="E8" i="4"/>
  <c r="D8" i="4" s="1"/>
  <c r="E71" i="4"/>
  <c r="F70" i="4"/>
  <c r="D67" i="4"/>
  <c r="E62" i="4"/>
  <c r="F61" i="4"/>
  <c r="D66" i="4"/>
  <c r="F65" i="4"/>
  <c r="E75" i="4"/>
  <c r="F74" i="4"/>
  <c r="E23" i="4"/>
  <c r="D23" i="4" s="1"/>
  <c r="F22" i="4"/>
  <c r="E22" i="4" s="1"/>
  <c r="D22" i="4" s="1"/>
  <c r="E29" i="4"/>
  <c r="D29" i="4" s="1"/>
  <c r="F28" i="4"/>
  <c r="E28" i="4" s="1"/>
  <c r="D28" i="4" s="1"/>
  <c r="E35" i="4"/>
  <c r="F60" i="4" l="1"/>
  <c r="D37" i="4"/>
  <c r="D36" i="4" s="1"/>
  <c r="E36" i="4"/>
  <c r="D87" i="4"/>
  <c r="D80" i="4" s="1"/>
  <c r="E80" i="4"/>
  <c r="D65" i="4"/>
  <c r="D71" i="4"/>
  <c r="D70" i="4" s="1"/>
  <c r="E70" i="4"/>
  <c r="D75" i="4"/>
  <c r="D74" i="4" s="1"/>
  <c r="E74" i="4"/>
  <c r="D62" i="4"/>
  <c r="D61" i="4" s="1"/>
  <c r="E61" i="4"/>
  <c r="D35" i="4"/>
  <c r="E60" i="4" l="1"/>
  <c r="D60" i="4"/>
  <c r="G8" i="7"/>
  <c r="G80" i="7" s="1"/>
  <c r="E9" i="7"/>
  <c r="E8" i="7"/>
  <c r="E80" i="7" s="1"/>
</calcChain>
</file>

<file path=xl/sharedStrings.xml><?xml version="1.0" encoding="utf-8"?>
<sst xmlns="http://schemas.openxmlformats.org/spreadsheetml/2006/main" count="537" uniqueCount="290">
  <si>
    <t>2.2</t>
  </si>
  <si>
    <t>План учебного процесса (основная профессиональная образовательная программа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</si>
  <si>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</si>
  <si>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</si>
  <si>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</si>
  <si>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</si>
  <si>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(час.в семестр)</t>
  </si>
  <si>
    <t>максимальная</t>
  </si>
  <si>
    <t>Самостоятельная работа</t>
  </si>
  <si>
    <t>Обязательная аудиторная</t>
  </si>
  <si>
    <t>всего занятий</t>
  </si>
  <si>
    <t>в т.ч.</t>
  </si>
  <si>
    <t>3   сем.   16</t>
  </si>
  <si>
    <t>лекций</t>
  </si>
  <si>
    <t>лаб.и практ.занятий, вкл.семинары</t>
  </si>
  <si>
    <t>курсовых работ (проектов)</t>
  </si>
  <si>
    <t>О.00</t>
  </si>
  <si>
    <t>Общеобразовательный цикл</t>
  </si>
  <si>
    <t>ОДБ.01</t>
  </si>
  <si>
    <t>Русский язык</t>
  </si>
  <si>
    <t>ОДБ.02</t>
  </si>
  <si>
    <t>Литература</t>
  </si>
  <si>
    <t>ОДБ.03</t>
  </si>
  <si>
    <t>Иностранный язык</t>
  </si>
  <si>
    <t>ОДБ.04</t>
  </si>
  <si>
    <t>История</t>
  </si>
  <si>
    <t>ОДБ.05</t>
  </si>
  <si>
    <t xml:space="preserve">Обществознание </t>
  </si>
  <si>
    <t>ОДБ.06</t>
  </si>
  <si>
    <t xml:space="preserve"> </t>
  </si>
  <si>
    <t>ОДБ.07</t>
  </si>
  <si>
    <t>ОДБ.08</t>
  </si>
  <si>
    <t>Физическая культура</t>
  </si>
  <si>
    <t>ОДБ.09</t>
  </si>
  <si>
    <t>ОБЖ</t>
  </si>
  <si>
    <t>ОДП.10+1</t>
  </si>
  <si>
    <t>Математика</t>
  </si>
  <si>
    <t>ОДП.11+2</t>
  </si>
  <si>
    <t>ОДП.12+3</t>
  </si>
  <si>
    <t>Информатика и ИКТ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</si>
  <si>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</si>
  <si>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</si>
  <si>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</si>
  <si>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</si>
  <si>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</si>
  <si>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ОГСЭ.03</t>
  </si>
  <si>
    <t>ОГСЭ.04</t>
  </si>
  <si>
    <t>ЕН.00</t>
  </si>
  <si>
    <t>Математический и общий естественнонаучный цикл</t>
  </si>
  <si>
    <t>ЕН.01</t>
  </si>
  <si>
    <t>ЕН.02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</si>
  <si>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</si>
  <si>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</si>
  <si>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</si>
  <si>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</si>
  <si>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</si>
  <si>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</si>
  <si>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</si>
  <si>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</si>
  <si>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</si>
  <si>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</si>
  <si>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</si>
  <si>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</si>
  <si>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</si>
  <si>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 xml:space="preserve">ПМ. 00 </t>
  </si>
  <si>
    <t xml:space="preserve">ПМ 02 </t>
  </si>
  <si>
    <t xml:space="preserve">ПМ 03 </t>
  </si>
  <si>
    <t>ПМ 04</t>
  </si>
  <si>
    <t>Выполнение работ по одной или нескольким профессиям рабочих, должностям служащих</t>
  </si>
  <si>
    <t>Государственная итоговая аттестация</t>
  </si>
  <si>
    <t>Экономика организации</t>
  </si>
  <si>
    <t>Менеджмент</t>
  </si>
  <si>
    <t>Безопасность жизнедеятельности</t>
  </si>
  <si>
    <t>ПМ 06</t>
  </si>
  <si>
    <t>МДК 04.01</t>
  </si>
  <si>
    <t>ПМ 05</t>
  </si>
  <si>
    <t>ОГСЭ.05</t>
  </si>
  <si>
    <t>Психология общения</t>
  </si>
  <si>
    <t>Информационные технологии в профессиональной деятельности</t>
  </si>
  <si>
    <t>Статистика</t>
  </si>
  <si>
    <t>Основы экономической теории</t>
  </si>
  <si>
    <t xml:space="preserve">Информационные технологии </t>
  </si>
  <si>
    <t>Информационные системы в профессиональной деятельности</t>
  </si>
  <si>
    <t>Основы предпринимательской деятельности</t>
  </si>
  <si>
    <t>МДК 05.01</t>
  </si>
  <si>
    <t>Всего по циклам</t>
  </si>
  <si>
    <t>Учебная практика</t>
  </si>
  <si>
    <t>ПДП.00</t>
  </si>
  <si>
    <t>Промежуточная аттестация</t>
  </si>
  <si>
    <t>ГИА.00</t>
  </si>
  <si>
    <t>Документальное обеспечение  управления</t>
  </si>
  <si>
    <t>Правовое  обеспечение профессиональной деятельности</t>
  </si>
  <si>
    <t>Маркетинг</t>
  </si>
  <si>
    <t>I курс</t>
  </si>
  <si>
    <t>II курс</t>
  </si>
  <si>
    <t>III курс</t>
  </si>
  <si>
    <t>IV курс</t>
  </si>
  <si>
    <t>Финансы , денежное обращение и кредит</t>
  </si>
  <si>
    <t>Налоги и налогообложение</t>
  </si>
  <si>
    <t>Основы бухгалтерского учета</t>
  </si>
  <si>
    <t>Аудит</t>
  </si>
  <si>
    <t>ОП.11</t>
  </si>
  <si>
    <t>АфХД</t>
  </si>
  <si>
    <t>ОП.12</t>
  </si>
  <si>
    <t>ОП.10</t>
  </si>
  <si>
    <t>Основы банковского дела</t>
  </si>
  <si>
    <t>Бизнес-планирование</t>
  </si>
  <si>
    <t>Налогообложение малого предпринимательства</t>
  </si>
  <si>
    <t>Государственное регулирование экономики</t>
  </si>
  <si>
    <t>Экономическая статистика</t>
  </si>
  <si>
    <t>Налоговое законодательство</t>
  </si>
  <si>
    <t>Организация налоговой системы РФ</t>
  </si>
  <si>
    <t>Статистика отрасли</t>
  </si>
  <si>
    <t>Основы мировой экономики</t>
  </si>
  <si>
    <t>Антикризисное управление</t>
  </si>
  <si>
    <t>Зарубежный опыт налогообложения</t>
  </si>
  <si>
    <t>Бухгалтерское дело</t>
  </si>
  <si>
    <t>Профессиональные модули</t>
  </si>
  <si>
    <t>Документирование хозяйственных операций и ведение бухгалтерского учета имущества организации</t>
  </si>
  <si>
    <t>Практические основы бухгалтерского учета имущества организации</t>
  </si>
  <si>
    <t>МДК.01.01</t>
  </si>
  <si>
    <t>Ведение бугалтерского учета источников формировании имущества, выполнение работ по инвентаризации имущества и финансовых обязательств организации</t>
  </si>
  <si>
    <t>МДК.02.02</t>
  </si>
  <si>
    <t>МДК.02.01</t>
  </si>
  <si>
    <t>Практические основы  бухгалтерского учета источников формирования имущества организации</t>
  </si>
  <si>
    <t>Бухгалтерская технология проведения оформления инвентаризации</t>
  </si>
  <si>
    <t>Проведение расчетов с бюджетом  и внебюджетными фондами</t>
  </si>
  <si>
    <t>Организация расчетов с бюджетом и внебюджетными фондами</t>
  </si>
  <si>
    <t>МКД.03.01</t>
  </si>
  <si>
    <t>Составление и использование бухгалтерской отчетности</t>
  </si>
  <si>
    <t>МДК 04.02</t>
  </si>
  <si>
    <t>Технология составления бухгалтерской отчетности</t>
  </si>
  <si>
    <t>Основы анализа бухгалтерской отчетности</t>
  </si>
  <si>
    <t>Осуществление налогового учета и налогового планирования в организации</t>
  </si>
  <si>
    <t>Организация и планирование налоговой деятельности</t>
  </si>
  <si>
    <t>ПМ 01</t>
  </si>
  <si>
    <t>Курсы</t>
  </si>
  <si>
    <t>Обучение по дисциплинам и междисциплинарным курсам</t>
  </si>
  <si>
    <t>Производственная практика</t>
  </si>
  <si>
    <t>Каникулы</t>
  </si>
  <si>
    <t>Всего</t>
  </si>
  <si>
    <t>по профилю специальности</t>
  </si>
  <si>
    <t>преддипломная</t>
  </si>
  <si>
    <t>География</t>
  </si>
  <si>
    <t>Естествознание</t>
  </si>
  <si>
    <t>Экономика</t>
  </si>
  <si>
    <t>ОДП.13+4</t>
  </si>
  <si>
    <t>Право</t>
  </si>
  <si>
    <t>/э</t>
  </si>
  <si>
    <t>дисциплин и МДК</t>
  </si>
  <si>
    <t>учебной практики</t>
  </si>
  <si>
    <t>экзаменов</t>
  </si>
  <si>
    <t>дифф.зачетов</t>
  </si>
  <si>
    <t>зачетов</t>
  </si>
  <si>
    <t>ОП.ВЧ.13</t>
  </si>
  <si>
    <t>ОП.ВЧ.14</t>
  </si>
  <si>
    <t>ОП.ВЧ.15</t>
  </si>
  <si>
    <t>ОП.ВЧ.19</t>
  </si>
  <si>
    <t>ОП.ВЧ.24</t>
  </si>
  <si>
    <t>ОП.ВЧ.27</t>
  </si>
  <si>
    <t>Налоговое регулирование</t>
  </si>
  <si>
    <t>Налоговый контроль</t>
  </si>
  <si>
    <t>Методология,методика и практика исчисления налогов</t>
  </si>
  <si>
    <t>э</t>
  </si>
  <si>
    <t>дз</t>
  </si>
  <si>
    <t>8   сем.   13</t>
  </si>
  <si>
    <t>7   сем.   13</t>
  </si>
  <si>
    <t>6   сем.   19</t>
  </si>
  <si>
    <t>5   сем.   16</t>
  </si>
  <si>
    <t>4   сем.   18</t>
  </si>
  <si>
    <t>1   сем.  17</t>
  </si>
  <si>
    <t>2   сем.    22</t>
  </si>
  <si>
    <t>Управление персоналом</t>
  </si>
  <si>
    <t>производ практики</t>
  </si>
  <si>
    <t>преддипл практики</t>
  </si>
  <si>
    <t>/-/2э</t>
  </si>
  <si>
    <t xml:space="preserve">Консультации на учебную группу по 100 часов в год (всего 400 ч.)                                        Государственная (итоговая) аттестация                                                                                    1. Программа углубленнной подготовки                                   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       Выполнение дипломного проекта (работы) с  18 мая  по  14 июня                                                          Защита дипломного пректа (работы)    с  15 июня  по  28 июня                                    (всего   6 нед)                                                                                                                                                                     </t>
  </si>
  <si>
    <t>УП.01</t>
  </si>
  <si>
    <t>ПП.01</t>
  </si>
  <si>
    <t>УП.02</t>
  </si>
  <si>
    <t>ПП.02</t>
  </si>
  <si>
    <t>УП.03</t>
  </si>
  <si>
    <t>ПП.03</t>
  </si>
  <si>
    <t>УП.04</t>
  </si>
  <si>
    <t>ПП.04</t>
  </si>
  <si>
    <t>УП.05</t>
  </si>
  <si>
    <t>ПП.05</t>
  </si>
  <si>
    <t>УП.06</t>
  </si>
  <si>
    <t>ПП.06</t>
  </si>
  <si>
    <t>5н/180</t>
  </si>
  <si>
    <t>2н/72</t>
  </si>
  <si>
    <t>1н/36</t>
  </si>
  <si>
    <t>4н/144</t>
  </si>
  <si>
    <t>з</t>
  </si>
  <si>
    <t>`-,дз</t>
  </si>
  <si>
    <t>`-,э</t>
  </si>
  <si>
    <t>`-,-,1</t>
  </si>
  <si>
    <t>`1/4/-</t>
  </si>
  <si>
    <t>`-/3/13</t>
  </si>
  <si>
    <t>`-/24/6</t>
  </si>
  <si>
    <t>`-/3/-</t>
  </si>
  <si>
    <t>`-/-/1</t>
  </si>
  <si>
    <t>з,з,з,з,з,дз</t>
  </si>
  <si>
    <t>`-/-/7</t>
  </si>
  <si>
    <t>`дз</t>
  </si>
  <si>
    <t>ОП.ВЧ</t>
  </si>
  <si>
    <t>кур</t>
  </si>
  <si>
    <t>/-/2</t>
  </si>
  <si>
    <t>Налоговое регулирование  внешнеэкономической деятельности</t>
  </si>
  <si>
    <t>`дз,э</t>
  </si>
  <si>
    <t>ОП.ВЧ.16</t>
  </si>
  <si>
    <t>Статистика (общ)</t>
  </si>
  <si>
    <t>`-,-,дз</t>
  </si>
  <si>
    <t>`-/10/3</t>
  </si>
  <si>
    <t>`-,-,-,-,-,дз</t>
  </si>
  <si>
    <t>`-,окр</t>
  </si>
  <si>
    <t>окр</t>
  </si>
  <si>
    <t>Преддипломная практика</t>
  </si>
  <si>
    <t>6 нед.</t>
  </si>
  <si>
    <t>4 нед.</t>
  </si>
  <si>
    <t xml:space="preserve">Статистика </t>
  </si>
  <si>
    <t>`-/2/-</t>
  </si>
  <si>
    <t>Распределение обязательной нагрузки по курсам и семестрам        (час.в семестр)</t>
  </si>
  <si>
    <t>ДЗ</t>
  </si>
  <si>
    <t>ДЗ,Э</t>
  </si>
  <si>
    <t>Э</t>
  </si>
  <si>
    <t>ОДП.10</t>
  </si>
  <si>
    <t>ОДП.11</t>
  </si>
  <si>
    <t>ОДП.12</t>
  </si>
  <si>
    <t>ОДП.13</t>
  </si>
  <si>
    <t>ОП.ВЧ.17</t>
  </si>
  <si>
    <t>ОП.ВЧ.18</t>
  </si>
  <si>
    <t>ОГСЭ.ВЧ.06</t>
  </si>
  <si>
    <t>Русский язык и культура речи</t>
  </si>
  <si>
    <t>4      сем.     23    нед.</t>
  </si>
  <si>
    <t>5      сем.     16    нед.</t>
  </si>
  <si>
    <t>7       сем.     17    нед.</t>
  </si>
  <si>
    <t>-, Э</t>
  </si>
  <si>
    <t>-, ДЗ</t>
  </si>
  <si>
    <t>-</t>
  </si>
  <si>
    <t>`-,-,-,-,-,ДЗ</t>
  </si>
  <si>
    <t>,-,ДЗ</t>
  </si>
  <si>
    <t>,-/2/2</t>
  </si>
  <si>
    <t>-/2/2</t>
  </si>
  <si>
    <t>,-/2/1</t>
  </si>
  <si>
    <t>МДК 06.01</t>
  </si>
  <si>
    <t>Анализ финансово-хозяйственной деятельности</t>
  </si>
  <si>
    <t>Документационное обеспечение  управления</t>
  </si>
  <si>
    <t>1      сем.    17          нед.</t>
  </si>
  <si>
    <t>2          сем.    22    нед.</t>
  </si>
  <si>
    <t>3      сем.    16           нед.</t>
  </si>
  <si>
    <t>6             сем.   24   нед.</t>
  </si>
  <si>
    <t>17+22</t>
  </si>
  <si>
    <t>16+18</t>
  </si>
  <si>
    <t>0+5</t>
  </si>
  <si>
    <t>16+19</t>
  </si>
  <si>
    <t>13+13</t>
  </si>
  <si>
    <t>4+0</t>
  </si>
  <si>
    <t>0+4</t>
  </si>
  <si>
    <t>8       сем.    13          нед.</t>
  </si>
  <si>
    <t>ПМ. 01</t>
  </si>
  <si>
    <t xml:space="preserve">ПМ. 02 </t>
  </si>
  <si>
    <t>МДК 01.01</t>
  </si>
  <si>
    <t>МДК 02.01</t>
  </si>
  <si>
    <t>МДК 02.02</t>
  </si>
  <si>
    <t>ПМ. 04</t>
  </si>
  <si>
    <t>ПМ. 05</t>
  </si>
  <si>
    <t>ПМ. 06</t>
  </si>
  <si>
    <t>Основы исследовательской деятельности</t>
  </si>
  <si>
    <t>Выполнение работ по одной или нескольким профессиям рабочих, должностям служащих 23369 Кассир</t>
  </si>
  <si>
    <t>`-/12/3</t>
  </si>
  <si>
    <t>-,ДЗ,-,Э</t>
  </si>
  <si>
    <t>-,ДЗ,-ДЗ</t>
  </si>
  <si>
    <t>-,ДЗ</t>
  </si>
  <si>
    <t>-,-,ДЗ</t>
  </si>
  <si>
    <t>З,ДЗ</t>
  </si>
  <si>
    <t>-,-,Э</t>
  </si>
  <si>
    <t>`-/4/-</t>
  </si>
  <si>
    <t>-/22/16</t>
  </si>
  <si>
    <t>`-/9/6</t>
  </si>
  <si>
    <t>-,Э</t>
  </si>
  <si>
    <t>-/3/2</t>
  </si>
  <si>
    <t>ДЗ,ДЗ</t>
  </si>
  <si>
    <t>-/2/1</t>
  </si>
  <si>
    <t>3. Сводные данные по бюджету времени (в неделях)</t>
  </si>
  <si>
    <t xml:space="preserve">4. </t>
  </si>
  <si>
    <t>З,З,З,З,З,    ДЗ</t>
  </si>
  <si>
    <t>`-/13/10</t>
  </si>
  <si>
    <t>-/40/19</t>
  </si>
  <si>
    <t xml:space="preserve">Консультации на учебную группу по 100 часов в год (всего 400 ч.)                                        Государственная (итоговая) аттестация                                                                                          1. Программа углубленнной подготовки                                   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                           Выполнение дипломного проекта (работы) с  18 мая  по  14 июня                                                          Защита дипломного пректа (работы)    с  15 июня  по  28 июня                                                                                                 (всего   6 нед)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</si>
</sst>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dobe Caslon Pro"/>
      <family val="1"/>
      <charset val="204"/>
    </font>
    <font>
      <sz val="10"/>
      <color indexed="10"/>
      <name val="Arial Cyr"/>
      <family val="2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 Cyr"/>
      <charset val="204"/>
    </font>
    <font>
      <sz val="10"/>
      <color rgb="FFFF0000"/>
      <name val="Arial Cyr"/>
      <family val="2"/>
      <charset val="204"/>
    </font>
    <font>
      <sz val="12"/>
      <color theme="9" tint="0.59999389629810485"/>
      <name val="Times New Roman"/>
      <family val="1"/>
      <charset val="204"/>
    </font>
    <font>
      <sz val="12"/>
      <color rgb="FFFFC00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Arial Cyr"/>
      <charset val="204"/>
    </font>
    <font>
      <b/>
      <i/>
      <sz val="10"/>
      <name val="Royal 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4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7" fillId="0" borderId="0" xfId="1" applyFont="1"/>
    <xf numFmtId="0" fontId="1" fillId="0" borderId="0" xfId="1" applyBorder="1"/>
    <xf numFmtId="0" fontId="4" fillId="0" borderId="0" xfId="1" applyFont="1" applyFill="1" applyBorder="1"/>
    <xf numFmtId="0" fontId="8" fillId="0" borderId="0" xfId="1" applyFont="1" applyBorder="1"/>
    <xf numFmtId="0" fontId="4" fillId="0" borderId="6" xfId="1" applyFont="1" applyBorder="1" applyAlignment="1">
      <alignment horizontal="left" vertical="center" wrapText="1"/>
    </xf>
    <xf numFmtId="0" fontId="6" fillId="0" borderId="0" xfId="1" applyFont="1" applyBorder="1"/>
    <xf numFmtId="0" fontId="6" fillId="0" borderId="0" xfId="1" applyFont="1"/>
    <xf numFmtId="0" fontId="5" fillId="0" borderId="6" xfId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49" fontId="4" fillId="0" borderId="0" xfId="1" applyNumberFormat="1" applyFont="1" applyAlignment="1">
      <alignment horizontal="right"/>
    </xf>
    <xf numFmtId="0" fontId="4" fillId="0" borderId="0" xfId="1" applyFont="1"/>
    <xf numFmtId="0" fontId="5" fillId="0" borderId="6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left" vertical="center"/>
    </xf>
    <xf numFmtId="0" fontId="5" fillId="0" borderId="14" xfId="1" applyFont="1" applyBorder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center" vertical="center" textRotation="90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2" xfId="0" applyFont="1" applyBorder="1" applyAlignment="1">
      <alignment horizontal="left" vertical="center" wrapText="1"/>
    </xf>
    <xf numFmtId="0" fontId="5" fillId="0" borderId="23" xfId="1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23" xfId="1" applyFont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 wrapText="1"/>
    </xf>
    <xf numFmtId="0" fontId="5" fillId="2" borderId="6" xfId="1" applyFont="1" applyFill="1" applyBorder="1" applyAlignment="1">
      <alignment horizontal="left" vertical="center"/>
    </xf>
    <xf numFmtId="0" fontId="1" fillId="0" borderId="3" xfId="1" applyBorder="1" applyAlignment="1">
      <alignment horizontal="center"/>
    </xf>
    <xf numFmtId="0" fontId="5" fillId="2" borderId="14" xfId="1" applyFont="1" applyFill="1" applyBorder="1" applyAlignment="1">
      <alignment horizontal="left" vertical="center" wrapText="1"/>
    </xf>
    <xf numFmtId="16" fontId="5" fillId="2" borderId="6" xfId="1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" fillId="0" borderId="6" xfId="1" applyBorder="1"/>
    <xf numFmtId="0" fontId="1" fillId="0" borderId="6" xfId="1" applyBorder="1" applyAlignment="1">
      <alignment shrinkToFit="1"/>
    </xf>
    <xf numFmtId="0" fontId="1" fillId="0" borderId="20" xfId="1" applyBorder="1"/>
    <xf numFmtId="0" fontId="1" fillId="0" borderId="17" xfId="1" applyBorder="1"/>
    <xf numFmtId="0" fontId="1" fillId="0" borderId="28" xfId="1" applyBorder="1"/>
    <xf numFmtId="0" fontId="1" fillId="0" borderId="22" xfId="1" applyBorder="1"/>
    <xf numFmtId="0" fontId="5" fillId="3" borderId="6" xfId="1" applyFont="1" applyFill="1" applyBorder="1" applyAlignment="1">
      <alignment horizontal="left" vertical="center" wrapText="1"/>
    </xf>
    <xf numFmtId="0" fontId="5" fillId="3" borderId="14" xfId="1" applyFont="1" applyFill="1" applyBorder="1" applyAlignment="1">
      <alignment horizontal="left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left" vertical="center"/>
    </xf>
    <xf numFmtId="0" fontId="5" fillId="4" borderId="6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16" fontId="13" fillId="2" borderId="6" xfId="1" applyNumberFormat="1" applyFont="1" applyFill="1" applyBorder="1" applyAlignment="1">
      <alignment horizontal="center" vertical="center" wrapText="1"/>
    </xf>
    <xf numFmtId="16" fontId="13" fillId="4" borderId="6" xfId="1" applyNumberFormat="1" applyFont="1" applyFill="1" applyBorder="1" applyAlignment="1">
      <alignment horizontal="center" vertical="center" wrapText="1"/>
    </xf>
    <xf numFmtId="0" fontId="4" fillId="0" borderId="23" xfId="1" applyFont="1" applyBorder="1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2" fillId="0" borderId="2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5" fillId="0" borderId="3" xfId="1" applyFont="1" applyBorder="1"/>
    <xf numFmtId="0" fontId="11" fillId="0" borderId="20" xfId="1" applyFont="1" applyBorder="1"/>
    <xf numFmtId="0" fontId="1" fillId="0" borderId="22" xfId="1" applyBorder="1" applyAlignment="1"/>
    <xf numFmtId="0" fontId="1" fillId="0" borderId="48" xfId="1" applyBorder="1"/>
    <xf numFmtId="0" fontId="5" fillId="5" borderId="6" xfId="1" applyFont="1" applyFill="1" applyBorder="1" applyAlignment="1">
      <alignment horizontal="left" vertical="center"/>
    </xf>
    <xf numFmtId="0" fontId="4" fillId="5" borderId="6" xfId="1" applyFont="1" applyFill="1" applyBorder="1" applyAlignment="1">
      <alignment horizontal="left" vertical="center"/>
    </xf>
    <xf numFmtId="0" fontId="9" fillId="5" borderId="6" xfId="1" applyFont="1" applyFill="1" applyBorder="1" applyAlignment="1">
      <alignment horizontal="left" vertical="center"/>
    </xf>
    <xf numFmtId="0" fontId="16" fillId="5" borderId="20" xfId="1" applyFont="1" applyFill="1" applyBorder="1"/>
    <xf numFmtId="0" fontId="16" fillId="5" borderId="6" xfId="1" applyFont="1" applyFill="1" applyBorder="1"/>
    <xf numFmtId="0" fontId="4" fillId="6" borderId="6" xfId="1" applyFont="1" applyFill="1" applyBorder="1" applyAlignment="1">
      <alignment horizontal="left" vertical="center"/>
    </xf>
    <xf numFmtId="0" fontId="4" fillId="7" borderId="6" xfId="1" applyFont="1" applyFill="1" applyBorder="1" applyAlignment="1">
      <alignment horizontal="left" vertical="center"/>
    </xf>
    <xf numFmtId="0" fontId="5" fillId="8" borderId="6" xfId="1" applyFont="1" applyFill="1" applyBorder="1" applyAlignment="1">
      <alignment horizontal="left" vertical="center"/>
    </xf>
    <xf numFmtId="0" fontId="4" fillId="8" borderId="6" xfId="1" applyFont="1" applyFill="1" applyBorder="1" applyAlignment="1">
      <alignment horizontal="left" vertical="center"/>
    </xf>
    <xf numFmtId="0" fontId="14" fillId="8" borderId="6" xfId="1" applyFont="1" applyFill="1" applyBorder="1" applyAlignment="1">
      <alignment horizontal="left" vertical="center"/>
    </xf>
    <xf numFmtId="0" fontId="9" fillId="8" borderId="6" xfId="1" applyFont="1" applyFill="1" applyBorder="1" applyAlignment="1">
      <alignment horizontal="left" vertical="center"/>
    </xf>
    <xf numFmtId="0" fontId="4" fillId="0" borderId="51" xfId="0" applyFont="1" applyBorder="1" applyAlignment="1">
      <alignment horizontal="left" vertical="center" wrapText="1"/>
    </xf>
    <xf numFmtId="0" fontId="4" fillId="9" borderId="6" xfId="1" applyFont="1" applyFill="1" applyBorder="1" applyAlignment="1">
      <alignment horizontal="left" vertical="center"/>
    </xf>
    <xf numFmtId="0" fontId="4" fillId="10" borderId="6" xfId="1" applyFont="1" applyFill="1" applyBorder="1" applyAlignment="1">
      <alignment horizontal="left" vertical="center"/>
    </xf>
    <xf numFmtId="0" fontId="4" fillId="4" borderId="6" xfId="1" applyFont="1" applyFill="1" applyBorder="1" applyAlignment="1">
      <alignment horizontal="left" vertical="center"/>
    </xf>
    <xf numFmtId="0" fontId="4" fillId="4" borderId="15" xfId="1" applyFont="1" applyFill="1" applyBorder="1" applyAlignment="1">
      <alignment horizontal="left" vertical="center"/>
    </xf>
    <xf numFmtId="0" fontId="5" fillId="4" borderId="15" xfId="1" applyFont="1" applyFill="1" applyBorder="1" applyAlignment="1">
      <alignment horizontal="left" vertical="center"/>
    </xf>
    <xf numFmtId="0" fontId="9" fillId="4" borderId="6" xfId="1" applyFont="1" applyFill="1" applyBorder="1" applyAlignment="1">
      <alignment horizontal="left" vertical="center"/>
    </xf>
    <xf numFmtId="0" fontId="9" fillId="4" borderId="15" xfId="1" applyFont="1" applyFill="1" applyBorder="1" applyAlignment="1">
      <alignment horizontal="left" vertical="center"/>
    </xf>
    <xf numFmtId="0" fontId="4" fillId="11" borderId="15" xfId="1" applyFont="1" applyFill="1" applyBorder="1" applyAlignment="1">
      <alignment horizontal="left" vertical="center"/>
    </xf>
    <xf numFmtId="0" fontId="4" fillId="11" borderId="6" xfId="1" applyFont="1" applyFill="1" applyBorder="1" applyAlignment="1">
      <alignment horizontal="left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1" applyFont="1" applyFill="1" applyBorder="1" applyAlignment="1">
      <alignment horizontal="left" vertical="center" wrapText="1"/>
    </xf>
    <xf numFmtId="0" fontId="2" fillId="6" borderId="3" xfId="1" applyFont="1" applyFill="1" applyBorder="1" applyAlignment="1">
      <alignment horizontal="center"/>
    </xf>
    <xf numFmtId="0" fontId="4" fillId="9" borderId="15" xfId="1" applyFont="1" applyFill="1" applyBorder="1" applyAlignment="1">
      <alignment horizontal="left" vertical="center"/>
    </xf>
    <xf numFmtId="0" fontId="4" fillId="5" borderId="14" xfId="1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34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5" fillId="10" borderId="14" xfId="1" applyFont="1" applyFill="1" applyBorder="1" applyAlignment="1">
      <alignment horizontal="left" vertical="center"/>
    </xf>
    <xf numFmtId="0" fontId="5" fillId="10" borderId="6" xfId="1" applyFont="1" applyFill="1" applyBorder="1" applyAlignment="1">
      <alignment horizontal="left" vertical="center" wrapText="1"/>
    </xf>
    <xf numFmtId="16" fontId="5" fillId="10" borderId="6" xfId="1" applyNumberFormat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left" vertical="center"/>
    </xf>
    <xf numFmtId="0" fontId="4" fillId="10" borderId="15" xfId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17" fillId="4" borderId="15" xfId="1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 wrapText="1"/>
    </xf>
    <xf numFmtId="0" fontId="1" fillId="5" borderId="6" xfId="1" applyFont="1" applyFill="1" applyBorder="1"/>
    <xf numFmtId="0" fontId="1" fillId="8" borderId="6" xfId="1" applyFont="1" applyFill="1" applyBorder="1"/>
    <xf numFmtId="0" fontId="1" fillId="4" borderId="6" xfId="1" applyFont="1" applyFill="1" applyBorder="1"/>
    <xf numFmtId="0" fontId="1" fillId="4" borderId="15" xfId="1" applyFont="1" applyFill="1" applyBorder="1"/>
    <xf numFmtId="0" fontId="4" fillId="3" borderId="6" xfId="1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48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 wrapText="1"/>
    </xf>
    <xf numFmtId="0" fontId="4" fillId="13" borderId="3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left" vertical="center" wrapText="1"/>
    </xf>
    <xf numFmtId="0" fontId="1" fillId="12" borderId="36" xfId="1" applyFill="1" applyBorder="1"/>
    <xf numFmtId="0" fontId="4" fillId="12" borderId="3" xfId="1" applyFont="1" applyFill="1" applyBorder="1"/>
    <xf numFmtId="0" fontId="4" fillId="12" borderId="6" xfId="1" applyFont="1" applyFill="1" applyBorder="1" applyAlignment="1">
      <alignment horizontal="center" vertical="center"/>
    </xf>
    <xf numFmtId="0" fontId="14" fillId="12" borderId="3" xfId="1" applyFont="1" applyFill="1" applyBorder="1" applyAlignment="1">
      <alignment horizontal="center"/>
    </xf>
    <xf numFmtId="0" fontId="4" fillId="12" borderId="6" xfId="1" applyFont="1" applyFill="1" applyBorder="1" applyAlignment="1">
      <alignment horizontal="left" vertical="center"/>
    </xf>
    <xf numFmtId="0" fontId="4" fillId="12" borderId="15" xfId="1" applyFont="1" applyFill="1" applyBorder="1" applyAlignment="1">
      <alignment horizontal="left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justify"/>
    </xf>
    <xf numFmtId="0" fontId="4" fillId="0" borderId="6" xfId="0" applyFont="1" applyBorder="1" applyAlignment="1">
      <alignment horizontal="center" vertical="center"/>
    </xf>
    <xf numFmtId="0" fontId="14" fillId="5" borderId="6" xfId="1" applyFont="1" applyFill="1" applyBorder="1" applyAlignment="1">
      <alignment horizontal="left" vertical="center" wrapText="1"/>
    </xf>
    <xf numFmtId="0" fontId="14" fillId="5" borderId="6" xfId="0" applyFont="1" applyFill="1" applyBorder="1" applyAlignment="1">
      <alignment horizontal="left" vertical="center" wrapText="1"/>
    </xf>
    <xf numFmtId="0" fontId="1" fillId="5" borderId="17" xfId="1" applyFont="1" applyFill="1" applyBorder="1"/>
    <xf numFmtId="0" fontId="4" fillId="13" borderId="6" xfId="1" applyFont="1" applyFill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1" fillId="8" borderId="17" xfId="1" applyFont="1" applyFill="1" applyBorder="1"/>
    <xf numFmtId="0" fontId="1" fillId="4" borderId="17" xfId="1" applyFont="1" applyFill="1" applyBorder="1"/>
    <xf numFmtId="0" fontId="18" fillId="8" borderId="6" xfId="1" applyFont="1" applyFill="1" applyBorder="1" applyAlignment="1">
      <alignment horizontal="left" vertical="center"/>
    </xf>
    <xf numFmtId="0" fontId="1" fillId="4" borderId="18" xfId="1" applyFont="1" applyFill="1" applyBorder="1"/>
    <xf numFmtId="0" fontId="4" fillId="7" borderId="15" xfId="1" applyFont="1" applyFill="1" applyBorder="1" applyAlignment="1">
      <alignment horizontal="left" vertical="center"/>
    </xf>
    <xf numFmtId="0" fontId="6" fillId="4" borderId="0" xfId="1" applyFont="1" applyFill="1"/>
    <xf numFmtId="0" fontId="5" fillId="0" borderId="14" xfId="1" applyFont="1" applyBorder="1" applyAlignment="1">
      <alignment horizontal="left" vertical="center"/>
    </xf>
    <xf numFmtId="0" fontId="1" fillId="12" borderId="0" xfId="1" applyFill="1" applyBorder="1"/>
    <xf numFmtId="0" fontId="8" fillId="12" borderId="0" xfId="1" applyFont="1" applyFill="1" applyBorder="1"/>
    <xf numFmtId="0" fontId="1" fillId="0" borderId="0" xfId="1" applyAlignment="1">
      <alignment horizontal="center" vertical="center"/>
    </xf>
    <xf numFmtId="49" fontId="9" fillId="0" borderId="0" xfId="1" applyNumberFormat="1" applyFont="1" applyAlignment="1">
      <alignment horizontal="right"/>
    </xf>
    <xf numFmtId="0" fontId="9" fillId="0" borderId="0" xfId="1" applyFont="1"/>
    <xf numFmtId="0" fontId="9" fillId="0" borderId="0" xfId="1" applyFont="1" applyAlignment="1">
      <alignment horizontal="center" vertical="center"/>
    </xf>
    <xf numFmtId="0" fontId="19" fillId="14" borderId="6" xfId="1" applyFont="1" applyFill="1" applyBorder="1" applyAlignment="1">
      <alignment horizontal="left" vertical="center" wrapText="1"/>
    </xf>
    <xf numFmtId="0" fontId="19" fillId="14" borderId="6" xfId="1" applyFont="1" applyFill="1" applyBorder="1" applyAlignment="1">
      <alignment horizontal="right"/>
    </xf>
    <xf numFmtId="0" fontId="9" fillId="12" borderId="6" xfId="1" applyFont="1" applyFill="1" applyBorder="1"/>
    <xf numFmtId="49" fontId="9" fillId="0" borderId="6" xfId="0" applyNumberFormat="1" applyFont="1" applyBorder="1" applyAlignment="1">
      <alignment horizontal="center" vertical="center"/>
    </xf>
    <xf numFmtId="0" fontId="9" fillId="12" borderId="6" xfId="1" applyFont="1" applyFill="1" applyBorder="1" applyAlignment="1">
      <alignment horizontal="right"/>
    </xf>
    <xf numFmtId="0" fontId="9" fillId="16" borderId="6" xfId="0" applyFont="1" applyFill="1" applyBorder="1"/>
    <xf numFmtId="0" fontId="9" fillId="16" borderId="6" xfId="0" applyFont="1" applyFill="1" applyBorder="1" applyAlignment="1">
      <alignment horizontal="right"/>
    </xf>
    <xf numFmtId="0" fontId="9" fillId="16" borderId="6" xfId="0" applyFont="1" applyFill="1" applyBorder="1" applyAlignment="1">
      <alignment horizontal="justify"/>
    </xf>
    <xf numFmtId="0" fontId="19" fillId="18" borderId="6" xfId="1" applyFont="1" applyFill="1" applyBorder="1" applyAlignment="1">
      <alignment horizontal="left" vertical="center" wrapText="1"/>
    </xf>
    <xf numFmtId="0" fontId="19" fillId="18" borderId="6" xfId="1" applyFont="1" applyFill="1" applyBorder="1" applyAlignment="1">
      <alignment horizontal="right"/>
    </xf>
    <xf numFmtId="0" fontId="9" fillId="0" borderId="6" xfId="1" applyFont="1" applyFill="1" applyBorder="1" applyAlignment="1">
      <alignment horizontal="left" vertical="center" wrapText="1"/>
    </xf>
    <xf numFmtId="0" fontId="9" fillId="0" borderId="6" xfId="1" applyFont="1" applyFill="1" applyBorder="1" applyAlignment="1">
      <alignment horizontal="right"/>
    </xf>
    <xf numFmtId="0" fontId="9" fillId="12" borderId="6" xfId="1" applyFont="1" applyFill="1" applyBorder="1" applyAlignment="1">
      <alignment horizontal="left" vertical="center" wrapText="1"/>
    </xf>
    <xf numFmtId="0" fontId="19" fillId="5" borderId="6" xfId="1" applyFont="1" applyFill="1" applyBorder="1" applyAlignment="1">
      <alignment horizontal="left" vertical="center" wrapText="1"/>
    </xf>
    <xf numFmtId="0" fontId="19" fillId="5" borderId="6" xfId="1" applyFont="1" applyFill="1" applyBorder="1" applyAlignment="1">
      <alignment horizontal="right"/>
    </xf>
    <xf numFmtId="0" fontId="19" fillId="17" borderId="6" xfId="1" applyFont="1" applyFill="1" applyBorder="1" applyAlignment="1">
      <alignment horizontal="left" vertical="center" wrapText="1"/>
    </xf>
    <xf numFmtId="0" fontId="19" fillId="17" borderId="6" xfId="1" applyFont="1" applyFill="1" applyBorder="1" applyAlignment="1">
      <alignment horizontal="right"/>
    </xf>
    <xf numFmtId="0" fontId="9" fillId="0" borderId="6" xfId="0" applyFont="1" applyBorder="1" applyAlignment="1">
      <alignment horizontal="left" vertical="center" wrapText="1"/>
    </xf>
    <xf numFmtId="0" fontId="9" fillId="0" borderId="6" xfId="1" applyFont="1" applyBorder="1" applyAlignment="1">
      <alignment horizontal="right"/>
    </xf>
    <xf numFmtId="0" fontId="9" fillId="12" borderId="6" xfId="0" applyFont="1" applyFill="1" applyBorder="1" applyAlignment="1">
      <alignment horizontal="left" vertical="center" wrapText="1"/>
    </xf>
    <xf numFmtId="0" fontId="9" fillId="0" borderId="6" xfId="1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6" xfId="1" applyFont="1" applyBorder="1" applyAlignment="1">
      <alignment horizontal="left" vertical="center" wrapText="1"/>
    </xf>
    <xf numFmtId="0" fontId="19" fillId="0" borderId="6" xfId="1" applyFont="1" applyBorder="1" applyAlignment="1">
      <alignment horizontal="left" vertical="center" wrapText="1"/>
    </xf>
    <xf numFmtId="0" fontId="19" fillId="0" borderId="6" xfId="1" applyFont="1" applyBorder="1" applyAlignment="1">
      <alignment horizontal="right"/>
    </xf>
    <xf numFmtId="0" fontId="19" fillId="15" borderId="6" xfId="1" applyFont="1" applyFill="1" applyBorder="1" applyAlignment="1">
      <alignment horizontal="left" vertical="center" wrapText="1"/>
    </xf>
    <xf numFmtId="0" fontId="1" fillId="0" borderId="0" xfId="1" applyFont="1"/>
    <xf numFmtId="0" fontId="1" fillId="0" borderId="0" xfId="1" applyFont="1" applyAlignment="1">
      <alignment horizontal="center" vertical="center"/>
    </xf>
    <xf numFmtId="0" fontId="24" fillId="0" borderId="14" xfId="0" applyFont="1" applyBorder="1"/>
    <xf numFmtId="0" fontId="24" fillId="0" borderId="6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/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19" fillId="15" borderId="6" xfId="1" applyFont="1" applyFill="1" applyBorder="1" applyAlignment="1">
      <alignment horizontal="right"/>
    </xf>
    <xf numFmtId="0" fontId="24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/>
    <xf numFmtId="0" fontId="24" fillId="0" borderId="34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54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7" fillId="0" borderId="30" xfId="0" applyFont="1" applyBorder="1"/>
    <xf numFmtId="0" fontId="27" fillId="0" borderId="31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9" fillId="12" borderId="6" xfId="1" applyFont="1" applyFill="1" applyBorder="1" applyAlignment="1">
      <alignment horizontal="justify"/>
    </xf>
    <xf numFmtId="0" fontId="9" fillId="0" borderId="6" xfId="1" applyFont="1" applyBorder="1" applyAlignment="1">
      <alignment horizontal="center" vertical="center" textRotation="90"/>
    </xf>
    <xf numFmtId="0" fontId="9" fillId="0" borderId="6" xfId="1" applyFont="1" applyBorder="1" applyAlignment="1">
      <alignment horizontal="center" vertical="center"/>
    </xf>
    <xf numFmtId="49" fontId="9" fillId="0" borderId="0" xfId="1" applyNumberFormat="1" applyFont="1"/>
    <xf numFmtId="49" fontId="9" fillId="0" borderId="6" xfId="1" applyNumberFormat="1" applyFont="1" applyBorder="1" applyAlignment="1">
      <alignment horizontal="center" vertical="center"/>
    </xf>
    <xf numFmtId="49" fontId="19" fillId="14" borderId="6" xfId="1" applyNumberFormat="1" applyFont="1" applyFill="1" applyBorder="1" applyAlignment="1">
      <alignment horizontal="center" vertical="center" wrapText="1"/>
    </xf>
    <xf numFmtId="49" fontId="19" fillId="18" borderId="6" xfId="1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/>
    </xf>
    <xf numFmtId="49" fontId="25" fillId="12" borderId="6" xfId="1" applyNumberFormat="1" applyFont="1" applyFill="1" applyBorder="1"/>
    <xf numFmtId="49" fontId="9" fillId="12" borderId="6" xfId="1" applyNumberFormat="1" applyFont="1" applyFill="1" applyBorder="1" applyAlignment="1">
      <alignment horizontal="center" vertical="center" wrapText="1"/>
    </xf>
    <xf numFmtId="49" fontId="9" fillId="12" borderId="6" xfId="1" applyNumberFormat="1" applyFont="1" applyFill="1" applyBorder="1" applyAlignment="1">
      <alignment horizontal="center" vertical="center"/>
    </xf>
    <xf numFmtId="49" fontId="19" fillId="5" borderId="6" xfId="1" applyNumberFormat="1" applyFont="1" applyFill="1" applyBorder="1" applyAlignment="1">
      <alignment horizontal="center" vertical="center" wrapText="1"/>
    </xf>
    <xf numFmtId="49" fontId="19" fillId="17" borderId="6" xfId="1" applyNumberFormat="1" applyFont="1" applyFill="1" applyBorder="1" applyAlignment="1">
      <alignment horizontal="center" wrapText="1"/>
    </xf>
    <xf numFmtId="49" fontId="19" fillId="18" borderId="6" xfId="1" applyNumberFormat="1" applyFont="1" applyFill="1" applyBorder="1" applyAlignment="1">
      <alignment horizontal="center" vertical="center"/>
    </xf>
    <xf numFmtId="49" fontId="19" fillId="17" borderId="6" xfId="1" applyNumberFormat="1" applyFont="1" applyFill="1" applyBorder="1" applyAlignment="1">
      <alignment horizontal="center" vertical="center"/>
    </xf>
    <xf numFmtId="49" fontId="1" fillId="0" borderId="6" xfId="1" applyNumberFormat="1" applyFont="1" applyBorder="1" applyAlignment="1">
      <alignment horizontal="center"/>
    </xf>
    <xf numFmtId="49" fontId="19" fillId="0" borderId="6" xfId="1" applyNumberFormat="1" applyFont="1" applyBorder="1" applyAlignment="1">
      <alignment horizontal="center" vertical="center"/>
    </xf>
    <xf numFmtId="49" fontId="19" fillId="15" borderId="6" xfId="1" applyNumberFormat="1" applyFont="1" applyFill="1" applyBorder="1" applyAlignment="1">
      <alignment horizontal="center" vertical="center"/>
    </xf>
    <xf numFmtId="49" fontId="1" fillId="0" borderId="0" xfId="1" applyNumberFormat="1" applyFont="1"/>
    <xf numFmtId="49" fontId="1" fillId="0" borderId="0" xfId="1" applyNumberFormat="1"/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19" fillId="14" borderId="14" xfId="1" applyFont="1" applyFill="1" applyBorder="1" applyAlignment="1">
      <alignment horizontal="left" vertical="center"/>
    </xf>
    <xf numFmtId="0" fontId="19" fillId="14" borderId="15" xfId="1" applyFont="1" applyFill="1" applyBorder="1" applyAlignment="1">
      <alignment horizontal="right"/>
    </xf>
    <xf numFmtId="0" fontId="9" fillId="12" borderId="14" xfId="1" applyFont="1" applyFill="1" applyBorder="1"/>
    <xf numFmtId="0" fontId="9" fillId="0" borderId="15" xfId="1" applyFont="1" applyFill="1" applyBorder="1" applyAlignment="1">
      <alignment horizontal="right"/>
    </xf>
    <xf numFmtId="0" fontId="19" fillId="18" borderId="14" xfId="1" applyFont="1" applyFill="1" applyBorder="1" applyAlignment="1">
      <alignment horizontal="left" vertical="center"/>
    </xf>
    <xf numFmtId="0" fontId="19" fillId="18" borderId="15" xfId="1" applyFont="1" applyFill="1" applyBorder="1" applyAlignment="1">
      <alignment horizontal="right"/>
    </xf>
    <xf numFmtId="0" fontId="9" fillId="0" borderId="14" xfId="1" applyFont="1" applyFill="1" applyBorder="1" applyAlignment="1">
      <alignment horizontal="left" vertical="center"/>
    </xf>
    <xf numFmtId="0" fontId="9" fillId="12" borderId="14" xfId="1" applyFont="1" applyFill="1" applyBorder="1" applyAlignment="1">
      <alignment horizontal="left" vertical="center"/>
    </xf>
    <xf numFmtId="0" fontId="9" fillId="12" borderId="15" xfId="1" applyFont="1" applyFill="1" applyBorder="1" applyAlignment="1">
      <alignment horizontal="right"/>
    </xf>
    <xf numFmtId="0" fontId="19" fillId="18" borderId="14" xfId="1" applyFont="1" applyFill="1" applyBorder="1" applyAlignment="1">
      <alignment horizontal="left" vertical="center" wrapText="1"/>
    </xf>
    <xf numFmtId="0" fontId="9" fillId="12" borderId="14" xfId="1" applyFont="1" applyFill="1" applyBorder="1" applyAlignment="1">
      <alignment horizontal="left" vertical="center" wrapText="1"/>
    </xf>
    <xf numFmtId="0" fontId="19" fillId="5" borderId="14" xfId="1" applyFont="1" applyFill="1" applyBorder="1" applyAlignment="1">
      <alignment horizontal="left" vertical="center"/>
    </xf>
    <xf numFmtId="0" fontId="19" fillId="5" borderId="15" xfId="1" applyFont="1" applyFill="1" applyBorder="1" applyAlignment="1">
      <alignment horizontal="right"/>
    </xf>
    <xf numFmtId="0" fontId="19" fillId="17" borderId="14" xfId="1" applyFont="1" applyFill="1" applyBorder="1" applyAlignment="1">
      <alignment horizontal="left" vertical="center" wrapText="1"/>
    </xf>
    <xf numFmtId="0" fontId="19" fillId="17" borderId="15" xfId="1" applyFont="1" applyFill="1" applyBorder="1" applyAlignment="1">
      <alignment horizontal="right"/>
    </xf>
    <xf numFmtId="0" fontId="9" fillId="0" borderId="14" xfId="0" applyFont="1" applyBorder="1" applyAlignment="1">
      <alignment horizontal="left" vertical="center"/>
    </xf>
    <xf numFmtId="0" fontId="9" fillId="12" borderId="14" xfId="0" applyFont="1" applyFill="1" applyBorder="1" applyAlignment="1">
      <alignment horizontal="left" vertical="center"/>
    </xf>
    <xf numFmtId="0" fontId="9" fillId="0" borderId="15" xfId="1" applyFont="1" applyBorder="1" applyAlignment="1">
      <alignment horizontal="right"/>
    </xf>
    <xf numFmtId="0" fontId="9" fillId="0" borderId="14" xfId="0" applyFont="1" applyBorder="1" applyAlignment="1">
      <alignment horizontal="left" vertical="center" wrapText="1"/>
    </xf>
    <xf numFmtId="0" fontId="9" fillId="12" borderId="14" xfId="0" applyFont="1" applyFill="1" applyBorder="1" applyAlignment="1">
      <alignment horizontal="left" vertical="center" wrapText="1"/>
    </xf>
    <xf numFmtId="0" fontId="19" fillId="18" borderId="14" xfId="1" applyFont="1" applyFill="1" applyBorder="1" applyAlignment="1">
      <alignment horizontal="center" vertical="center"/>
    </xf>
    <xf numFmtId="0" fontId="19" fillId="17" borderId="14" xfId="1" applyFont="1" applyFill="1" applyBorder="1" applyAlignment="1">
      <alignment horizontal="center" vertical="center" wrapText="1"/>
    </xf>
    <xf numFmtId="0" fontId="9" fillId="0" borderId="14" xfId="1" applyFont="1" applyBorder="1" applyAlignment="1">
      <alignment horizontal="left" vertical="center"/>
    </xf>
    <xf numFmtId="0" fontId="9" fillId="0" borderId="14" xfId="1" applyFont="1" applyBorder="1" applyAlignment="1">
      <alignment horizontal="left" vertical="center" wrapText="1"/>
    </xf>
    <xf numFmtId="0" fontId="19" fillId="12" borderId="15" xfId="1" applyFont="1" applyFill="1" applyBorder="1" applyAlignment="1">
      <alignment horizontal="right"/>
    </xf>
    <xf numFmtId="0" fontId="19" fillId="15" borderId="14" xfId="1" applyFont="1" applyFill="1" applyBorder="1" applyAlignment="1">
      <alignment horizontal="left" vertical="center"/>
    </xf>
    <xf numFmtId="0" fontId="19" fillId="15" borderId="15" xfId="1" applyFont="1" applyFill="1" applyBorder="1" applyAlignment="1">
      <alignment horizontal="right"/>
    </xf>
    <xf numFmtId="0" fontId="19" fillId="0" borderId="14" xfId="1" applyFont="1" applyBorder="1" applyAlignment="1">
      <alignment horizontal="left" vertical="center"/>
    </xf>
    <xf numFmtId="0" fontId="19" fillId="12" borderId="15" xfId="1" applyFont="1" applyFill="1" applyBorder="1" applyAlignment="1">
      <alignment horizontal="right" vertical="center"/>
    </xf>
    <xf numFmtId="0" fontId="9" fillId="0" borderId="48" xfId="1" applyFont="1" applyBorder="1" applyAlignment="1">
      <alignment horizontal="center" vertical="center" textRotation="90"/>
    </xf>
    <xf numFmtId="0" fontId="9" fillId="0" borderId="48" xfId="1" applyFont="1" applyBorder="1" applyAlignment="1">
      <alignment horizontal="center" vertical="center"/>
    </xf>
    <xf numFmtId="0" fontId="9" fillId="14" borderId="48" xfId="1" applyFont="1" applyFill="1" applyBorder="1" applyAlignment="1">
      <alignment horizontal="right"/>
    </xf>
    <xf numFmtId="0" fontId="9" fillId="12" borderId="48" xfId="1" applyFont="1" applyFill="1" applyBorder="1" applyAlignment="1">
      <alignment horizontal="right"/>
    </xf>
    <xf numFmtId="0" fontId="19" fillId="18" borderId="48" xfId="1" applyFont="1" applyFill="1" applyBorder="1" applyAlignment="1">
      <alignment horizontal="right"/>
    </xf>
    <xf numFmtId="0" fontId="9" fillId="0" borderId="48" xfId="1" applyFont="1" applyFill="1" applyBorder="1" applyAlignment="1">
      <alignment horizontal="right"/>
    </xf>
    <xf numFmtId="0" fontId="19" fillId="5" borderId="48" xfId="1" applyFont="1" applyFill="1" applyBorder="1" applyAlignment="1">
      <alignment horizontal="right"/>
    </xf>
    <xf numFmtId="0" fontId="19" fillId="17" borderId="48" xfId="1" applyFont="1" applyFill="1" applyBorder="1" applyAlignment="1">
      <alignment horizontal="right"/>
    </xf>
    <xf numFmtId="0" fontId="9" fillId="0" borderId="48" xfId="1" applyFont="1" applyBorder="1" applyAlignment="1">
      <alignment horizontal="right"/>
    </xf>
    <xf numFmtId="0" fontId="21" fillId="0" borderId="48" xfId="1" applyFont="1" applyBorder="1" applyAlignment="1">
      <alignment horizontal="right"/>
    </xf>
    <xf numFmtId="0" fontId="19" fillId="0" borderId="48" xfId="1" applyFont="1" applyBorder="1" applyAlignment="1">
      <alignment horizontal="right"/>
    </xf>
    <xf numFmtId="0" fontId="19" fillId="15" borderId="48" xfId="1" applyFont="1" applyFill="1" applyBorder="1" applyAlignment="1">
      <alignment horizontal="right"/>
    </xf>
    <xf numFmtId="0" fontId="9" fillId="0" borderId="48" xfId="1" applyFont="1" applyBorder="1" applyAlignment="1">
      <alignment horizontal="left" vertical="center"/>
    </xf>
    <xf numFmtId="0" fontId="9" fillId="0" borderId="22" xfId="1" applyFont="1" applyBorder="1" applyAlignment="1">
      <alignment horizontal="center" vertical="center"/>
    </xf>
    <xf numFmtId="0" fontId="19" fillId="14" borderId="22" xfId="1" applyFont="1" applyFill="1" applyBorder="1" applyAlignment="1">
      <alignment horizontal="right"/>
    </xf>
    <xf numFmtId="0" fontId="28" fillId="0" borderId="22" xfId="1" applyFont="1" applyBorder="1" applyAlignment="1">
      <alignment horizontal="right"/>
    </xf>
    <xf numFmtId="0" fontId="19" fillId="18" borderId="22" xfId="1" applyFont="1" applyFill="1" applyBorder="1" applyAlignment="1">
      <alignment horizontal="right"/>
    </xf>
    <xf numFmtId="0" fontId="9" fillId="12" borderId="22" xfId="1" applyFont="1" applyFill="1" applyBorder="1" applyAlignment="1">
      <alignment horizontal="right"/>
    </xf>
    <xf numFmtId="0" fontId="9" fillId="0" borderId="22" xfId="1" applyFont="1" applyFill="1" applyBorder="1" applyAlignment="1">
      <alignment horizontal="right"/>
    </xf>
    <xf numFmtId="0" fontId="19" fillId="5" borderId="22" xfId="1" applyFont="1" applyFill="1" applyBorder="1" applyAlignment="1">
      <alignment horizontal="right"/>
    </xf>
    <xf numFmtId="0" fontId="19" fillId="17" borderId="22" xfId="1" applyFont="1" applyFill="1" applyBorder="1" applyAlignment="1">
      <alignment horizontal="right"/>
    </xf>
    <xf numFmtId="0" fontId="19" fillId="12" borderId="22" xfId="1" applyFont="1" applyFill="1" applyBorder="1" applyAlignment="1">
      <alignment horizontal="right"/>
    </xf>
    <xf numFmtId="0" fontId="19" fillId="15" borderId="22" xfId="1" applyFont="1" applyFill="1" applyBorder="1" applyAlignment="1">
      <alignment horizontal="right"/>
    </xf>
    <xf numFmtId="0" fontId="9" fillId="12" borderId="22" xfId="1" applyFont="1" applyFill="1" applyBorder="1" applyAlignment="1">
      <alignment horizontal="center" vertical="center"/>
    </xf>
    <xf numFmtId="0" fontId="19" fillId="14" borderId="14" xfId="1" applyFont="1" applyFill="1" applyBorder="1" applyAlignment="1">
      <alignment horizontal="right"/>
    </xf>
    <xf numFmtId="0" fontId="9" fillId="0" borderId="14" xfId="1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19" fillId="18" borderId="14" xfId="1" applyFont="1" applyFill="1" applyBorder="1" applyAlignment="1">
      <alignment horizontal="right"/>
    </xf>
    <xf numFmtId="0" fontId="9" fillId="0" borderId="14" xfId="1" applyFont="1" applyFill="1" applyBorder="1" applyAlignment="1">
      <alignment horizontal="right"/>
    </xf>
    <xf numFmtId="0" fontId="9" fillId="12" borderId="14" xfId="1" applyFont="1" applyFill="1" applyBorder="1" applyAlignment="1">
      <alignment horizontal="right"/>
    </xf>
    <xf numFmtId="0" fontId="19" fillId="5" borderId="14" xfId="1" applyFont="1" applyFill="1" applyBorder="1" applyAlignment="1">
      <alignment horizontal="right"/>
    </xf>
    <xf numFmtId="0" fontId="19" fillId="17" borderId="14" xfId="1" applyFont="1" applyFill="1" applyBorder="1" applyAlignment="1">
      <alignment horizontal="right"/>
    </xf>
    <xf numFmtId="0" fontId="19" fillId="0" borderId="14" xfId="1" applyFont="1" applyBorder="1" applyAlignment="1">
      <alignment horizontal="right"/>
    </xf>
    <xf numFmtId="0" fontId="19" fillId="0" borderId="15" xfId="1" applyFont="1" applyBorder="1" applyAlignment="1">
      <alignment horizontal="right"/>
    </xf>
    <xf numFmtId="0" fontId="19" fillId="15" borderId="14" xfId="1" applyFont="1" applyFill="1" applyBorder="1" applyAlignment="1">
      <alignment horizontal="right"/>
    </xf>
    <xf numFmtId="0" fontId="19" fillId="14" borderId="48" xfId="1" applyFont="1" applyFill="1" applyBorder="1" applyAlignment="1">
      <alignment horizontal="right"/>
    </xf>
    <xf numFmtId="0" fontId="28" fillId="0" borderId="48" xfId="1" applyFont="1" applyBorder="1" applyAlignment="1">
      <alignment horizontal="right"/>
    </xf>
    <xf numFmtId="0" fontId="19" fillId="12" borderId="48" xfId="1" applyFont="1" applyFill="1" applyBorder="1" applyAlignment="1">
      <alignment horizontal="right"/>
    </xf>
    <xf numFmtId="0" fontId="9" fillId="12" borderId="48" xfId="1" applyFont="1" applyFill="1" applyBorder="1" applyAlignment="1">
      <alignment horizontal="center" vertical="center"/>
    </xf>
    <xf numFmtId="0" fontId="9" fillId="0" borderId="22" xfId="1" applyFont="1" applyBorder="1" applyAlignment="1">
      <alignment horizontal="right"/>
    </xf>
    <xf numFmtId="0" fontId="9" fillId="12" borderId="14" xfId="1" applyFont="1" applyFill="1" applyBorder="1" applyAlignment="1">
      <alignment horizontal="center" vertical="center"/>
    </xf>
    <xf numFmtId="0" fontId="9" fillId="12" borderId="15" xfId="1" applyFont="1" applyFill="1" applyBorder="1" applyAlignment="1">
      <alignment horizontal="center" vertical="center"/>
    </xf>
    <xf numFmtId="0" fontId="9" fillId="12" borderId="16" xfId="1" applyFont="1" applyFill="1" applyBorder="1" applyAlignment="1">
      <alignment horizontal="right" vertical="center"/>
    </xf>
    <xf numFmtId="0" fontId="19" fillId="0" borderId="57" xfId="1" applyFont="1" applyBorder="1" applyAlignment="1">
      <alignment horizontal="left" vertical="center"/>
    </xf>
    <xf numFmtId="0" fontId="19" fillId="0" borderId="58" xfId="1" applyFont="1" applyBorder="1" applyAlignment="1">
      <alignment horizontal="left" vertical="center" wrapText="1"/>
    </xf>
    <xf numFmtId="49" fontId="9" fillId="0" borderId="58" xfId="1" applyNumberFormat="1" applyFont="1" applyBorder="1" applyAlignment="1">
      <alignment horizontal="center" vertical="center"/>
    </xf>
    <xf numFmtId="0" fontId="19" fillId="12" borderId="58" xfId="1" applyFont="1" applyFill="1" applyBorder="1" applyAlignment="1">
      <alignment horizontal="right"/>
    </xf>
    <xf numFmtId="0" fontId="9" fillId="0" borderId="58" xfId="1" applyFont="1" applyBorder="1" applyAlignment="1">
      <alignment horizontal="left" vertical="center"/>
    </xf>
    <xf numFmtId="0" fontId="9" fillId="0" borderId="59" xfId="1" applyFont="1" applyBorder="1" applyAlignment="1">
      <alignment horizontal="left" vertical="center"/>
    </xf>
    <xf numFmtId="0" fontId="9" fillId="0" borderId="57" xfId="1" applyFont="1" applyBorder="1" applyAlignment="1">
      <alignment horizontal="right" vertical="center"/>
    </xf>
    <xf numFmtId="0" fontId="9" fillId="0" borderId="60" xfId="1" applyFont="1" applyBorder="1" applyAlignment="1">
      <alignment horizontal="right" vertical="center"/>
    </xf>
    <xf numFmtId="0" fontId="9" fillId="12" borderId="49" xfId="1" applyFont="1" applyFill="1" applyBorder="1" applyAlignment="1">
      <alignment horizontal="right" vertical="center"/>
    </xf>
    <xf numFmtId="0" fontId="9" fillId="12" borderId="59" xfId="1" applyFont="1" applyFill="1" applyBorder="1" applyAlignment="1">
      <alignment horizontal="right" vertical="center"/>
    </xf>
    <xf numFmtId="0" fontId="9" fillId="12" borderId="57" xfId="1" applyFont="1" applyFill="1" applyBorder="1" applyAlignment="1">
      <alignment horizontal="right" vertical="center"/>
    </xf>
    <xf numFmtId="0" fontId="9" fillId="12" borderId="60" xfId="1" applyFont="1" applyFill="1" applyBorder="1" applyAlignment="1">
      <alignment horizontal="right" vertical="center"/>
    </xf>
    <xf numFmtId="0" fontId="19" fillId="12" borderId="60" xfId="1" applyFont="1" applyFill="1" applyBorder="1" applyAlignment="1">
      <alignment horizontal="right" vertical="center"/>
    </xf>
    <xf numFmtId="0" fontId="9" fillId="2" borderId="56" xfId="1" applyFont="1" applyFill="1" applyBorder="1"/>
    <xf numFmtId="0" fontId="9" fillId="0" borderId="61" xfId="1" applyFont="1" applyBorder="1"/>
    <xf numFmtId="0" fontId="9" fillId="0" borderId="61" xfId="1" applyFont="1" applyBorder="1" applyAlignment="1">
      <alignment shrinkToFit="1"/>
    </xf>
    <xf numFmtId="0" fontId="19" fillId="2" borderId="63" xfId="1" applyFont="1" applyFill="1" applyBorder="1" applyAlignment="1">
      <alignment horizontal="right" vertical="center"/>
    </xf>
    <xf numFmtId="0" fontId="9" fillId="12" borderId="64" xfId="1" applyFont="1" applyFill="1" applyBorder="1" applyAlignment="1">
      <alignment horizontal="right" vertical="center"/>
    </xf>
    <xf numFmtId="0" fontId="9" fillId="12" borderId="65" xfId="1" applyFont="1" applyFill="1" applyBorder="1" applyAlignment="1">
      <alignment horizontal="right" vertical="center"/>
    </xf>
    <xf numFmtId="0" fontId="19" fillId="2" borderId="19" xfId="1" applyFont="1" applyFill="1" applyBorder="1" applyAlignment="1">
      <alignment horizontal="right" vertical="center"/>
    </xf>
    <xf numFmtId="0" fontId="9" fillId="12" borderId="14" xfId="1" applyFont="1" applyFill="1" applyBorder="1" applyAlignment="1">
      <alignment horizontal="right" vertical="center"/>
    </xf>
    <xf numFmtId="49" fontId="19" fillId="0" borderId="0" xfId="1" applyNumberFormat="1" applyFont="1" applyAlignment="1">
      <alignment horizontal="right"/>
    </xf>
    <xf numFmtId="0" fontId="19" fillId="0" borderId="0" xfId="1" applyFont="1"/>
    <xf numFmtId="49" fontId="19" fillId="0" borderId="0" xfId="1" applyNumberFormat="1" applyFont="1"/>
    <xf numFmtId="0" fontId="9" fillId="0" borderId="3" xfId="1" applyFont="1" applyBorder="1" applyAlignment="1">
      <alignment horizontal="center" vertical="center"/>
    </xf>
    <xf numFmtId="0" fontId="1" fillId="0" borderId="39" xfId="1" applyNumberForma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5" xfId="0" applyBorder="1" applyAlignment="1">
      <alignment wrapText="1"/>
    </xf>
    <xf numFmtId="0" fontId="1" fillId="0" borderId="38" xfId="1" applyBorder="1" applyAlignment="1"/>
    <xf numFmtId="0" fontId="0" fillId="0" borderId="38" xfId="0" applyBorder="1" applyAlignment="1"/>
    <xf numFmtId="0" fontId="0" fillId="0" borderId="49" xfId="0" applyBorder="1" applyAlignment="1"/>
    <xf numFmtId="0" fontId="1" fillId="0" borderId="46" xfId="1" applyBorder="1" applyAlignment="1"/>
    <xf numFmtId="0" fontId="0" fillId="0" borderId="47" xfId="0" applyBorder="1" applyAlignment="1"/>
    <xf numFmtId="0" fontId="0" fillId="0" borderId="50" xfId="0" applyBorder="1" applyAlignment="1"/>
    <xf numFmtId="0" fontId="9" fillId="0" borderId="7" xfId="1" applyFont="1" applyBorder="1" applyAlignment="1">
      <alignment horizontal="center" vertical="center" textRotation="90"/>
    </xf>
    <xf numFmtId="0" fontId="9" fillId="0" borderId="11" xfId="1" applyFont="1" applyBorder="1" applyAlignment="1">
      <alignment horizontal="center" vertical="center" textRotation="90"/>
    </xf>
    <xf numFmtId="0" fontId="9" fillId="0" borderId="8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textRotation="90"/>
    </xf>
    <xf numFmtId="0" fontId="9" fillId="0" borderId="1" xfId="1" applyFont="1" applyBorder="1" applyAlignment="1">
      <alignment horizontal="center" vertical="center" textRotation="90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textRotation="90"/>
    </xf>
    <xf numFmtId="0" fontId="9" fillId="0" borderId="1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5" borderId="2" xfId="1" applyFont="1" applyFill="1" applyBorder="1" applyAlignment="1">
      <alignment horizontal="center" vertical="center" wrapText="1"/>
    </xf>
    <xf numFmtId="0" fontId="9" fillId="8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26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9" fillId="0" borderId="61" xfId="1" applyFont="1" applyBorder="1" applyAlignment="1"/>
    <xf numFmtId="0" fontId="22" fillId="0" borderId="61" xfId="0" applyFont="1" applyBorder="1" applyAlignment="1"/>
    <xf numFmtId="0" fontId="9" fillId="0" borderId="62" xfId="1" applyFont="1" applyBorder="1" applyAlignment="1"/>
    <xf numFmtId="0" fontId="22" fillId="0" borderId="62" xfId="0" applyFont="1" applyBorder="1" applyAlignment="1"/>
    <xf numFmtId="0" fontId="9" fillId="0" borderId="19" xfId="1" applyFont="1" applyBorder="1" applyAlignment="1">
      <alignment horizontal="center" vertical="center" textRotation="90"/>
    </xf>
    <xf numFmtId="0" fontId="9" fillId="0" borderId="14" xfId="1" applyFont="1" applyBorder="1" applyAlignment="1">
      <alignment horizontal="center" vertical="center" textRotation="90"/>
    </xf>
    <xf numFmtId="0" fontId="9" fillId="0" borderId="20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49" fontId="9" fillId="0" borderId="20" xfId="1" applyNumberFormat="1" applyFont="1" applyBorder="1" applyAlignment="1">
      <alignment horizontal="center" vertical="center" textRotation="90"/>
    </xf>
    <xf numFmtId="49" fontId="9" fillId="0" borderId="6" xfId="1" applyNumberFormat="1" applyFont="1" applyBorder="1" applyAlignment="1">
      <alignment horizontal="center" vertical="center" textRotation="90"/>
    </xf>
    <xf numFmtId="0" fontId="9" fillId="0" borderId="6" xfId="1" applyFont="1" applyBorder="1" applyAlignment="1">
      <alignment horizontal="center" vertical="center" textRotation="90"/>
    </xf>
    <xf numFmtId="0" fontId="9" fillId="0" borderId="6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23" fillId="0" borderId="61" xfId="0" applyFont="1" applyBorder="1" applyAlignment="1"/>
    <xf numFmtId="0" fontId="9" fillId="0" borderId="6" xfId="0" applyFont="1" applyBorder="1" applyAlignment="1">
      <alignment horizontal="center" vertical="center" textRotation="90" wrapText="1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0" fillId="0" borderId="19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12" borderId="22" xfId="1" applyFont="1" applyFill="1" applyBorder="1" applyAlignment="1">
      <alignment horizontal="center" vertical="center" wrapText="1"/>
    </xf>
    <xf numFmtId="0" fontId="9" fillId="12" borderId="15" xfId="1" applyFont="1" applyFill="1" applyBorder="1" applyAlignment="1">
      <alignment horizontal="center" vertical="center" wrapText="1"/>
    </xf>
    <xf numFmtId="0" fontId="9" fillId="12" borderId="48" xfId="1" applyFont="1" applyFill="1" applyBorder="1" applyAlignment="1">
      <alignment horizontal="center" vertical="center" wrapText="1"/>
    </xf>
    <xf numFmtId="0" fontId="9" fillId="12" borderId="14" xfId="1" applyFont="1" applyFill="1" applyBorder="1" applyAlignment="1">
      <alignment horizontal="center" vertical="center" wrapText="1"/>
    </xf>
    <xf numFmtId="49" fontId="19" fillId="17" borderId="6" xfId="1" applyNumberFormat="1" applyFont="1" applyFill="1" applyBorder="1" applyAlignment="1">
      <alignment horizontal="center"/>
    </xf>
    <xf numFmtId="0" fontId="19" fillId="0" borderId="56" xfId="1" applyNumberFormat="1" applyFont="1" applyBorder="1" applyAlignment="1">
      <alignment horizontal="left" wrapText="1"/>
    </xf>
    <xf numFmtId="0" fontId="19" fillId="0" borderId="61" xfId="1" applyNumberFormat="1" applyFont="1" applyBorder="1" applyAlignment="1">
      <alignment horizontal="left" wrapText="1"/>
    </xf>
    <xf numFmtId="0" fontId="19" fillId="0" borderId="62" xfId="1" applyNumberFormat="1" applyFont="1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view="pageBreakPreview" topLeftCell="A34" zoomScaleSheetLayoutView="100" zoomScalePageLayoutView="96" workbookViewId="0">
      <selection activeCell="L97" sqref="L97"/>
    </sheetView>
  </sheetViews>
  <sheetFormatPr defaultRowHeight="12.75"/>
  <cols>
    <col min="1" max="1" width="11.5703125" style="2" customWidth="1"/>
    <col min="2" max="2" width="31.28515625" style="2" customWidth="1"/>
    <col min="3" max="3" width="7.42578125" style="2" customWidth="1"/>
    <col min="4" max="5" width="6.140625" style="2" customWidth="1"/>
    <col min="6" max="6" width="6.28515625" style="2" bestFit="1" customWidth="1"/>
    <col min="7" max="7" width="5.85546875" style="2" customWidth="1"/>
    <col min="8" max="8" width="6.7109375" style="2" customWidth="1"/>
    <col min="9" max="9" width="5" style="2" customWidth="1"/>
    <col min="10" max="10" width="5.140625" style="2" customWidth="1"/>
    <col min="11" max="11" width="4.85546875" style="2" customWidth="1"/>
    <col min="12" max="12" width="5.42578125" style="2" customWidth="1"/>
    <col min="13" max="15" width="5.28515625" style="2" customWidth="1"/>
    <col min="16" max="16" width="5.140625" style="2" customWidth="1"/>
    <col min="17" max="17" width="5.42578125" style="2" customWidth="1"/>
    <col min="18" max="256" width="9.140625" style="2"/>
    <col min="257" max="257" width="12" style="2" customWidth="1"/>
    <col min="258" max="258" width="34.85546875" style="2" customWidth="1"/>
    <col min="259" max="259" width="7.5703125" style="2" customWidth="1"/>
    <col min="260" max="260" width="6.7109375" style="2" customWidth="1"/>
    <col min="261" max="261" width="8.7109375" style="2" customWidth="1"/>
    <col min="262" max="264" width="5.28515625" style="2" customWidth="1"/>
    <col min="265" max="265" width="7.7109375" style="2" customWidth="1"/>
    <col min="266" max="267" width="5.28515625" style="2" customWidth="1"/>
    <col min="268" max="268" width="5.42578125" style="2" customWidth="1"/>
    <col min="269" max="271" width="5.28515625" style="2" customWidth="1"/>
    <col min="272" max="272" width="6.42578125" style="2" customWidth="1"/>
    <col min="273" max="273" width="6.5703125" style="2" customWidth="1"/>
    <col min="274" max="512" width="9.140625" style="2"/>
    <col min="513" max="513" width="12" style="2" customWidth="1"/>
    <col min="514" max="514" width="34.85546875" style="2" customWidth="1"/>
    <col min="515" max="515" width="7.5703125" style="2" customWidth="1"/>
    <col min="516" max="516" width="6.7109375" style="2" customWidth="1"/>
    <col min="517" max="517" width="8.7109375" style="2" customWidth="1"/>
    <col min="518" max="520" width="5.28515625" style="2" customWidth="1"/>
    <col min="521" max="521" width="7.7109375" style="2" customWidth="1"/>
    <col min="522" max="523" width="5.28515625" style="2" customWidth="1"/>
    <col min="524" max="524" width="5.42578125" style="2" customWidth="1"/>
    <col min="525" max="527" width="5.28515625" style="2" customWidth="1"/>
    <col min="528" max="528" width="6.42578125" style="2" customWidth="1"/>
    <col min="529" max="529" width="6.5703125" style="2" customWidth="1"/>
    <col min="530" max="768" width="9.140625" style="2"/>
    <col min="769" max="769" width="12" style="2" customWidth="1"/>
    <col min="770" max="770" width="34.85546875" style="2" customWidth="1"/>
    <col min="771" max="771" width="7.5703125" style="2" customWidth="1"/>
    <col min="772" max="772" width="6.7109375" style="2" customWidth="1"/>
    <col min="773" max="773" width="8.7109375" style="2" customWidth="1"/>
    <col min="774" max="776" width="5.28515625" style="2" customWidth="1"/>
    <col min="777" max="777" width="7.7109375" style="2" customWidth="1"/>
    <col min="778" max="779" width="5.28515625" style="2" customWidth="1"/>
    <col min="780" max="780" width="5.42578125" style="2" customWidth="1"/>
    <col min="781" max="783" width="5.28515625" style="2" customWidth="1"/>
    <col min="784" max="784" width="6.42578125" style="2" customWidth="1"/>
    <col min="785" max="785" width="6.5703125" style="2" customWidth="1"/>
    <col min="786" max="1024" width="9.140625" style="2"/>
    <col min="1025" max="1025" width="12" style="2" customWidth="1"/>
    <col min="1026" max="1026" width="34.85546875" style="2" customWidth="1"/>
    <col min="1027" max="1027" width="7.5703125" style="2" customWidth="1"/>
    <col min="1028" max="1028" width="6.7109375" style="2" customWidth="1"/>
    <col min="1029" max="1029" width="8.7109375" style="2" customWidth="1"/>
    <col min="1030" max="1032" width="5.28515625" style="2" customWidth="1"/>
    <col min="1033" max="1033" width="7.7109375" style="2" customWidth="1"/>
    <col min="1034" max="1035" width="5.28515625" style="2" customWidth="1"/>
    <col min="1036" max="1036" width="5.42578125" style="2" customWidth="1"/>
    <col min="1037" max="1039" width="5.28515625" style="2" customWidth="1"/>
    <col min="1040" max="1040" width="6.42578125" style="2" customWidth="1"/>
    <col min="1041" max="1041" width="6.5703125" style="2" customWidth="1"/>
    <col min="1042" max="1280" width="9.140625" style="2"/>
    <col min="1281" max="1281" width="12" style="2" customWidth="1"/>
    <col min="1282" max="1282" width="34.85546875" style="2" customWidth="1"/>
    <col min="1283" max="1283" width="7.5703125" style="2" customWidth="1"/>
    <col min="1284" max="1284" width="6.7109375" style="2" customWidth="1"/>
    <col min="1285" max="1285" width="8.7109375" style="2" customWidth="1"/>
    <col min="1286" max="1288" width="5.28515625" style="2" customWidth="1"/>
    <col min="1289" max="1289" width="7.7109375" style="2" customWidth="1"/>
    <col min="1290" max="1291" width="5.28515625" style="2" customWidth="1"/>
    <col min="1292" max="1292" width="5.42578125" style="2" customWidth="1"/>
    <col min="1293" max="1295" width="5.28515625" style="2" customWidth="1"/>
    <col min="1296" max="1296" width="6.42578125" style="2" customWidth="1"/>
    <col min="1297" max="1297" width="6.5703125" style="2" customWidth="1"/>
    <col min="1298" max="1536" width="9.140625" style="2"/>
    <col min="1537" max="1537" width="12" style="2" customWidth="1"/>
    <col min="1538" max="1538" width="34.85546875" style="2" customWidth="1"/>
    <col min="1539" max="1539" width="7.5703125" style="2" customWidth="1"/>
    <col min="1540" max="1540" width="6.7109375" style="2" customWidth="1"/>
    <col min="1541" max="1541" width="8.7109375" style="2" customWidth="1"/>
    <col min="1542" max="1544" width="5.28515625" style="2" customWidth="1"/>
    <col min="1545" max="1545" width="7.7109375" style="2" customWidth="1"/>
    <col min="1546" max="1547" width="5.28515625" style="2" customWidth="1"/>
    <col min="1548" max="1548" width="5.42578125" style="2" customWidth="1"/>
    <col min="1549" max="1551" width="5.28515625" style="2" customWidth="1"/>
    <col min="1552" max="1552" width="6.42578125" style="2" customWidth="1"/>
    <col min="1553" max="1553" width="6.5703125" style="2" customWidth="1"/>
    <col min="1554" max="1792" width="9.140625" style="2"/>
    <col min="1793" max="1793" width="12" style="2" customWidth="1"/>
    <col min="1794" max="1794" width="34.85546875" style="2" customWidth="1"/>
    <col min="1795" max="1795" width="7.5703125" style="2" customWidth="1"/>
    <col min="1796" max="1796" width="6.7109375" style="2" customWidth="1"/>
    <col min="1797" max="1797" width="8.7109375" style="2" customWidth="1"/>
    <col min="1798" max="1800" width="5.28515625" style="2" customWidth="1"/>
    <col min="1801" max="1801" width="7.7109375" style="2" customWidth="1"/>
    <col min="1802" max="1803" width="5.28515625" style="2" customWidth="1"/>
    <col min="1804" max="1804" width="5.42578125" style="2" customWidth="1"/>
    <col min="1805" max="1807" width="5.28515625" style="2" customWidth="1"/>
    <col min="1808" max="1808" width="6.42578125" style="2" customWidth="1"/>
    <col min="1809" max="1809" width="6.5703125" style="2" customWidth="1"/>
    <col min="1810" max="2048" width="9.140625" style="2"/>
    <col min="2049" max="2049" width="12" style="2" customWidth="1"/>
    <col min="2050" max="2050" width="34.85546875" style="2" customWidth="1"/>
    <col min="2051" max="2051" width="7.5703125" style="2" customWidth="1"/>
    <col min="2052" max="2052" width="6.7109375" style="2" customWidth="1"/>
    <col min="2053" max="2053" width="8.7109375" style="2" customWidth="1"/>
    <col min="2054" max="2056" width="5.28515625" style="2" customWidth="1"/>
    <col min="2057" max="2057" width="7.7109375" style="2" customWidth="1"/>
    <col min="2058" max="2059" width="5.28515625" style="2" customWidth="1"/>
    <col min="2060" max="2060" width="5.42578125" style="2" customWidth="1"/>
    <col min="2061" max="2063" width="5.28515625" style="2" customWidth="1"/>
    <col min="2064" max="2064" width="6.42578125" style="2" customWidth="1"/>
    <col min="2065" max="2065" width="6.5703125" style="2" customWidth="1"/>
    <col min="2066" max="2304" width="9.140625" style="2"/>
    <col min="2305" max="2305" width="12" style="2" customWidth="1"/>
    <col min="2306" max="2306" width="34.85546875" style="2" customWidth="1"/>
    <col min="2307" max="2307" width="7.5703125" style="2" customWidth="1"/>
    <col min="2308" max="2308" width="6.7109375" style="2" customWidth="1"/>
    <col min="2309" max="2309" width="8.7109375" style="2" customWidth="1"/>
    <col min="2310" max="2312" width="5.28515625" style="2" customWidth="1"/>
    <col min="2313" max="2313" width="7.7109375" style="2" customWidth="1"/>
    <col min="2314" max="2315" width="5.28515625" style="2" customWidth="1"/>
    <col min="2316" max="2316" width="5.42578125" style="2" customWidth="1"/>
    <col min="2317" max="2319" width="5.28515625" style="2" customWidth="1"/>
    <col min="2320" max="2320" width="6.42578125" style="2" customWidth="1"/>
    <col min="2321" max="2321" width="6.5703125" style="2" customWidth="1"/>
    <col min="2322" max="2560" width="9.140625" style="2"/>
    <col min="2561" max="2561" width="12" style="2" customWidth="1"/>
    <col min="2562" max="2562" width="34.85546875" style="2" customWidth="1"/>
    <col min="2563" max="2563" width="7.5703125" style="2" customWidth="1"/>
    <col min="2564" max="2564" width="6.7109375" style="2" customWidth="1"/>
    <col min="2565" max="2565" width="8.7109375" style="2" customWidth="1"/>
    <col min="2566" max="2568" width="5.28515625" style="2" customWidth="1"/>
    <col min="2569" max="2569" width="7.7109375" style="2" customWidth="1"/>
    <col min="2570" max="2571" width="5.28515625" style="2" customWidth="1"/>
    <col min="2572" max="2572" width="5.42578125" style="2" customWidth="1"/>
    <col min="2573" max="2575" width="5.28515625" style="2" customWidth="1"/>
    <col min="2576" max="2576" width="6.42578125" style="2" customWidth="1"/>
    <col min="2577" max="2577" width="6.5703125" style="2" customWidth="1"/>
    <col min="2578" max="2816" width="9.140625" style="2"/>
    <col min="2817" max="2817" width="12" style="2" customWidth="1"/>
    <col min="2818" max="2818" width="34.85546875" style="2" customWidth="1"/>
    <col min="2819" max="2819" width="7.5703125" style="2" customWidth="1"/>
    <col min="2820" max="2820" width="6.7109375" style="2" customWidth="1"/>
    <col min="2821" max="2821" width="8.7109375" style="2" customWidth="1"/>
    <col min="2822" max="2824" width="5.28515625" style="2" customWidth="1"/>
    <col min="2825" max="2825" width="7.7109375" style="2" customWidth="1"/>
    <col min="2826" max="2827" width="5.28515625" style="2" customWidth="1"/>
    <col min="2828" max="2828" width="5.42578125" style="2" customWidth="1"/>
    <col min="2829" max="2831" width="5.28515625" style="2" customWidth="1"/>
    <col min="2832" max="2832" width="6.42578125" style="2" customWidth="1"/>
    <col min="2833" max="2833" width="6.5703125" style="2" customWidth="1"/>
    <col min="2834" max="3072" width="9.140625" style="2"/>
    <col min="3073" max="3073" width="12" style="2" customWidth="1"/>
    <col min="3074" max="3074" width="34.85546875" style="2" customWidth="1"/>
    <col min="3075" max="3075" width="7.5703125" style="2" customWidth="1"/>
    <col min="3076" max="3076" width="6.7109375" style="2" customWidth="1"/>
    <col min="3077" max="3077" width="8.7109375" style="2" customWidth="1"/>
    <col min="3078" max="3080" width="5.28515625" style="2" customWidth="1"/>
    <col min="3081" max="3081" width="7.7109375" style="2" customWidth="1"/>
    <col min="3082" max="3083" width="5.28515625" style="2" customWidth="1"/>
    <col min="3084" max="3084" width="5.42578125" style="2" customWidth="1"/>
    <col min="3085" max="3087" width="5.28515625" style="2" customWidth="1"/>
    <col min="3088" max="3088" width="6.42578125" style="2" customWidth="1"/>
    <col min="3089" max="3089" width="6.5703125" style="2" customWidth="1"/>
    <col min="3090" max="3328" width="9.140625" style="2"/>
    <col min="3329" max="3329" width="12" style="2" customWidth="1"/>
    <col min="3330" max="3330" width="34.85546875" style="2" customWidth="1"/>
    <col min="3331" max="3331" width="7.5703125" style="2" customWidth="1"/>
    <col min="3332" max="3332" width="6.7109375" style="2" customWidth="1"/>
    <col min="3333" max="3333" width="8.7109375" style="2" customWidth="1"/>
    <col min="3334" max="3336" width="5.28515625" style="2" customWidth="1"/>
    <col min="3337" max="3337" width="7.7109375" style="2" customWidth="1"/>
    <col min="3338" max="3339" width="5.28515625" style="2" customWidth="1"/>
    <col min="3340" max="3340" width="5.42578125" style="2" customWidth="1"/>
    <col min="3341" max="3343" width="5.28515625" style="2" customWidth="1"/>
    <col min="3344" max="3344" width="6.42578125" style="2" customWidth="1"/>
    <col min="3345" max="3345" width="6.5703125" style="2" customWidth="1"/>
    <col min="3346" max="3584" width="9.140625" style="2"/>
    <col min="3585" max="3585" width="12" style="2" customWidth="1"/>
    <col min="3586" max="3586" width="34.85546875" style="2" customWidth="1"/>
    <col min="3587" max="3587" width="7.5703125" style="2" customWidth="1"/>
    <col min="3588" max="3588" width="6.7109375" style="2" customWidth="1"/>
    <col min="3589" max="3589" width="8.7109375" style="2" customWidth="1"/>
    <col min="3590" max="3592" width="5.28515625" style="2" customWidth="1"/>
    <col min="3593" max="3593" width="7.7109375" style="2" customWidth="1"/>
    <col min="3594" max="3595" width="5.28515625" style="2" customWidth="1"/>
    <col min="3596" max="3596" width="5.42578125" style="2" customWidth="1"/>
    <col min="3597" max="3599" width="5.28515625" style="2" customWidth="1"/>
    <col min="3600" max="3600" width="6.42578125" style="2" customWidth="1"/>
    <col min="3601" max="3601" width="6.5703125" style="2" customWidth="1"/>
    <col min="3602" max="3840" width="9.140625" style="2"/>
    <col min="3841" max="3841" width="12" style="2" customWidth="1"/>
    <col min="3842" max="3842" width="34.85546875" style="2" customWidth="1"/>
    <col min="3843" max="3843" width="7.5703125" style="2" customWidth="1"/>
    <col min="3844" max="3844" width="6.7109375" style="2" customWidth="1"/>
    <col min="3845" max="3845" width="8.7109375" style="2" customWidth="1"/>
    <col min="3846" max="3848" width="5.28515625" style="2" customWidth="1"/>
    <col min="3849" max="3849" width="7.7109375" style="2" customWidth="1"/>
    <col min="3850" max="3851" width="5.28515625" style="2" customWidth="1"/>
    <col min="3852" max="3852" width="5.42578125" style="2" customWidth="1"/>
    <col min="3853" max="3855" width="5.28515625" style="2" customWidth="1"/>
    <col min="3856" max="3856" width="6.42578125" style="2" customWidth="1"/>
    <col min="3857" max="3857" width="6.5703125" style="2" customWidth="1"/>
    <col min="3858" max="4096" width="9.140625" style="2"/>
    <col min="4097" max="4097" width="12" style="2" customWidth="1"/>
    <col min="4098" max="4098" width="34.85546875" style="2" customWidth="1"/>
    <col min="4099" max="4099" width="7.5703125" style="2" customWidth="1"/>
    <col min="4100" max="4100" width="6.7109375" style="2" customWidth="1"/>
    <col min="4101" max="4101" width="8.7109375" style="2" customWidth="1"/>
    <col min="4102" max="4104" width="5.28515625" style="2" customWidth="1"/>
    <col min="4105" max="4105" width="7.7109375" style="2" customWidth="1"/>
    <col min="4106" max="4107" width="5.28515625" style="2" customWidth="1"/>
    <col min="4108" max="4108" width="5.42578125" style="2" customWidth="1"/>
    <col min="4109" max="4111" width="5.28515625" style="2" customWidth="1"/>
    <col min="4112" max="4112" width="6.42578125" style="2" customWidth="1"/>
    <col min="4113" max="4113" width="6.5703125" style="2" customWidth="1"/>
    <col min="4114" max="4352" width="9.140625" style="2"/>
    <col min="4353" max="4353" width="12" style="2" customWidth="1"/>
    <col min="4354" max="4354" width="34.85546875" style="2" customWidth="1"/>
    <col min="4355" max="4355" width="7.5703125" style="2" customWidth="1"/>
    <col min="4356" max="4356" width="6.7109375" style="2" customWidth="1"/>
    <col min="4357" max="4357" width="8.7109375" style="2" customWidth="1"/>
    <col min="4358" max="4360" width="5.28515625" style="2" customWidth="1"/>
    <col min="4361" max="4361" width="7.7109375" style="2" customWidth="1"/>
    <col min="4362" max="4363" width="5.28515625" style="2" customWidth="1"/>
    <col min="4364" max="4364" width="5.42578125" style="2" customWidth="1"/>
    <col min="4365" max="4367" width="5.28515625" style="2" customWidth="1"/>
    <col min="4368" max="4368" width="6.42578125" style="2" customWidth="1"/>
    <col min="4369" max="4369" width="6.5703125" style="2" customWidth="1"/>
    <col min="4370" max="4608" width="9.140625" style="2"/>
    <col min="4609" max="4609" width="12" style="2" customWidth="1"/>
    <col min="4610" max="4610" width="34.85546875" style="2" customWidth="1"/>
    <col min="4611" max="4611" width="7.5703125" style="2" customWidth="1"/>
    <col min="4612" max="4612" width="6.7109375" style="2" customWidth="1"/>
    <col min="4613" max="4613" width="8.7109375" style="2" customWidth="1"/>
    <col min="4614" max="4616" width="5.28515625" style="2" customWidth="1"/>
    <col min="4617" max="4617" width="7.7109375" style="2" customWidth="1"/>
    <col min="4618" max="4619" width="5.28515625" style="2" customWidth="1"/>
    <col min="4620" max="4620" width="5.42578125" style="2" customWidth="1"/>
    <col min="4621" max="4623" width="5.28515625" style="2" customWidth="1"/>
    <col min="4624" max="4624" width="6.42578125" style="2" customWidth="1"/>
    <col min="4625" max="4625" width="6.5703125" style="2" customWidth="1"/>
    <col min="4626" max="4864" width="9.140625" style="2"/>
    <col min="4865" max="4865" width="12" style="2" customWidth="1"/>
    <col min="4866" max="4866" width="34.85546875" style="2" customWidth="1"/>
    <col min="4867" max="4867" width="7.5703125" style="2" customWidth="1"/>
    <col min="4868" max="4868" width="6.7109375" style="2" customWidth="1"/>
    <col min="4869" max="4869" width="8.7109375" style="2" customWidth="1"/>
    <col min="4870" max="4872" width="5.28515625" style="2" customWidth="1"/>
    <col min="4873" max="4873" width="7.7109375" style="2" customWidth="1"/>
    <col min="4874" max="4875" width="5.28515625" style="2" customWidth="1"/>
    <col min="4876" max="4876" width="5.42578125" style="2" customWidth="1"/>
    <col min="4877" max="4879" width="5.28515625" style="2" customWidth="1"/>
    <col min="4880" max="4880" width="6.42578125" style="2" customWidth="1"/>
    <col min="4881" max="4881" width="6.5703125" style="2" customWidth="1"/>
    <col min="4882" max="5120" width="9.140625" style="2"/>
    <col min="5121" max="5121" width="12" style="2" customWidth="1"/>
    <col min="5122" max="5122" width="34.85546875" style="2" customWidth="1"/>
    <col min="5123" max="5123" width="7.5703125" style="2" customWidth="1"/>
    <col min="5124" max="5124" width="6.7109375" style="2" customWidth="1"/>
    <col min="5125" max="5125" width="8.7109375" style="2" customWidth="1"/>
    <col min="5126" max="5128" width="5.28515625" style="2" customWidth="1"/>
    <col min="5129" max="5129" width="7.7109375" style="2" customWidth="1"/>
    <col min="5130" max="5131" width="5.28515625" style="2" customWidth="1"/>
    <col min="5132" max="5132" width="5.42578125" style="2" customWidth="1"/>
    <col min="5133" max="5135" width="5.28515625" style="2" customWidth="1"/>
    <col min="5136" max="5136" width="6.42578125" style="2" customWidth="1"/>
    <col min="5137" max="5137" width="6.5703125" style="2" customWidth="1"/>
    <col min="5138" max="5376" width="9.140625" style="2"/>
    <col min="5377" max="5377" width="12" style="2" customWidth="1"/>
    <col min="5378" max="5378" width="34.85546875" style="2" customWidth="1"/>
    <col min="5379" max="5379" width="7.5703125" style="2" customWidth="1"/>
    <col min="5380" max="5380" width="6.7109375" style="2" customWidth="1"/>
    <col min="5381" max="5381" width="8.7109375" style="2" customWidth="1"/>
    <col min="5382" max="5384" width="5.28515625" style="2" customWidth="1"/>
    <col min="5385" max="5385" width="7.7109375" style="2" customWidth="1"/>
    <col min="5386" max="5387" width="5.28515625" style="2" customWidth="1"/>
    <col min="5388" max="5388" width="5.42578125" style="2" customWidth="1"/>
    <col min="5389" max="5391" width="5.28515625" style="2" customWidth="1"/>
    <col min="5392" max="5392" width="6.42578125" style="2" customWidth="1"/>
    <col min="5393" max="5393" width="6.5703125" style="2" customWidth="1"/>
    <col min="5394" max="5632" width="9.140625" style="2"/>
    <col min="5633" max="5633" width="12" style="2" customWidth="1"/>
    <col min="5634" max="5634" width="34.85546875" style="2" customWidth="1"/>
    <col min="5635" max="5635" width="7.5703125" style="2" customWidth="1"/>
    <col min="5636" max="5636" width="6.7109375" style="2" customWidth="1"/>
    <col min="5637" max="5637" width="8.7109375" style="2" customWidth="1"/>
    <col min="5638" max="5640" width="5.28515625" style="2" customWidth="1"/>
    <col min="5641" max="5641" width="7.7109375" style="2" customWidth="1"/>
    <col min="5642" max="5643" width="5.28515625" style="2" customWidth="1"/>
    <col min="5644" max="5644" width="5.42578125" style="2" customWidth="1"/>
    <col min="5645" max="5647" width="5.28515625" style="2" customWidth="1"/>
    <col min="5648" max="5648" width="6.42578125" style="2" customWidth="1"/>
    <col min="5649" max="5649" width="6.5703125" style="2" customWidth="1"/>
    <col min="5650" max="5888" width="9.140625" style="2"/>
    <col min="5889" max="5889" width="12" style="2" customWidth="1"/>
    <col min="5890" max="5890" width="34.85546875" style="2" customWidth="1"/>
    <col min="5891" max="5891" width="7.5703125" style="2" customWidth="1"/>
    <col min="5892" max="5892" width="6.7109375" style="2" customWidth="1"/>
    <col min="5893" max="5893" width="8.7109375" style="2" customWidth="1"/>
    <col min="5894" max="5896" width="5.28515625" style="2" customWidth="1"/>
    <col min="5897" max="5897" width="7.7109375" style="2" customWidth="1"/>
    <col min="5898" max="5899" width="5.28515625" style="2" customWidth="1"/>
    <col min="5900" max="5900" width="5.42578125" style="2" customWidth="1"/>
    <col min="5901" max="5903" width="5.28515625" style="2" customWidth="1"/>
    <col min="5904" max="5904" width="6.42578125" style="2" customWidth="1"/>
    <col min="5905" max="5905" width="6.5703125" style="2" customWidth="1"/>
    <col min="5906" max="6144" width="9.140625" style="2"/>
    <col min="6145" max="6145" width="12" style="2" customWidth="1"/>
    <col min="6146" max="6146" width="34.85546875" style="2" customWidth="1"/>
    <col min="6147" max="6147" width="7.5703125" style="2" customWidth="1"/>
    <col min="6148" max="6148" width="6.7109375" style="2" customWidth="1"/>
    <col min="6149" max="6149" width="8.7109375" style="2" customWidth="1"/>
    <col min="6150" max="6152" width="5.28515625" style="2" customWidth="1"/>
    <col min="6153" max="6153" width="7.7109375" style="2" customWidth="1"/>
    <col min="6154" max="6155" width="5.28515625" style="2" customWidth="1"/>
    <col min="6156" max="6156" width="5.42578125" style="2" customWidth="1"/>
    <col min="6157" max="6159" width="5.28515625" style="2" customWidth="1"/>
    <col min="6160" max="6160" width="6.42578125" style="2" customWidth="1"/>
    <col min="6161" max="6161" width="6.5703125" style="2" customWidth="1"/>
    <col min="6162" max="6400" width="9.140625" style="2"/>
    <col min="6401" max="6401" width="12" style="2" customWidth="1"/>
    <col min="6402" max="6402" width="34.85546875" style="2" customWidth="1"/>
    <col min="6403" max="6403" width="7.5703125" style="2" customWidth="1"/>
    <col min="6404" max="6404" width="6.7109375" style="2" customWidth="1"/>
    <col min="6405" max="6405" width="8.7109375" style="2" customWidth="1"/>
    <col min="6406" max="6408" width="5.28515625" style="2" customWidth="1"/>
    <col min="6409" max="6409" width="7.7109375" style="2" customWidth="1"/>
    <col min="6410" max="6411" width="5.28515625" style="2" customWidth="1"/>
    <col min="6412" max="6412" width="5.42578125" style="2" customWidth="1"/>
    <col min="6413" max="6415" width="5.28515625" style="2" customWidth="1"/>
    <col min="6416" max="6416" width="6.42578125" style="2" customWidth="1"/>
    <col min="6417" max="6417" width="6.5703125" style="2" customWidth="1"/>
    <col min="6418" max="6656" width="9.140625" style="2"/>
    <col min="6657" max="6657" width="12" style="2" customWidth="1"/>
    <col min="6658" max="6658" width="34.85546875" style="2" customWidth="1"/>
    <col min="6659" max="6659" width="7.5703125" style="2" customWidth="1"/>
    <col min="6660" max="6660" width="6.7109375" style="2" customWidth="1"/>
    <col min="6661" max="6661" width="8.7109375" style="2" customWidth="1"/>
    <col min="6662" max="6664" width="5.28515625" style="2" customWidth="1"/>
    <col min="6665" max="6665" width="7.7109375" style="2" customWidth="1"/>
    <col min="6666" max="6667" width="5.28515625" style="2" customWidth="1"/>
    <col min="6668" max="6668" width="5.42578125" style="2" customWidth="1"/>
    <col min="6669" max="6671" width="5.28515625" style="2" customWidth="1"/>
    <col min="6672" max="6672" width="6.42578125" style="2" customWidth="1"/>
    <col min="6673" max="6673" width="6.5703125" style="2" customWidth="1"/>
    <col min="6674" max="6912" width="9.140625" style="2"/>
    <col min="6913" max="6913" width="12" style="2" customWidth="1"/>
    <col min="6914" max="6914" width="34.85546875" style="2" customWidth="1"/>
    <col min="6915" max="6915" width="7.5703125" style="2" customWidth="1"/>
    <col min="6916" max="6916" width="6.7109375" style="2" customWidth="1"/>
    <col min="6917" max="6917" width="8.7109375" style="2" customWidth="1"/>
    <col min="6918" max="6920" width="5.28515625" style="2" customWidth="1"/>
    <col min="6921" max="6921" width="7.7109375" style="2" customWidth="1"/>
    <col min="6922" max="6923" width="5.28515625" style="2" customWidth="1"/>
    <col min="6924" max="6924" width="5.42578125" style="2" customWidth="1"/>
    <col min="6925" max="6927" width="5.28515625" style="2" customWidth="1"/>
    <col min="6928" max="6928" width="6.42578125" style="2" customWidth="1"/>
    <col min="6929" max="6929" width="6.5703125" style="2" customWidth="1"/>
    <col min="6930" max="7168" width="9.140625" style="2"/>
    <col min="7169" max="7169" width="12" style="2" customWidth="1"/>
    <col min="7170" max="7170" width="34.85546875" style="2" customWidth="1"/>
    <col min="7171" max="7171" width="7.5703125" style="2" customWidth="1"/>
    <col min="7172" max="7172" width="6.7109375" style="2" customWidth="1"/>
    <col min="7173" max="7173" width="8.7109375" style="2" customWidth="1"/>
    <col min="7174" max="7176" width="5.28515625" style="2" customWidth="1"/>
    <col min="7177" max="7177" width="7.7109375" style="2" customWidth="1"/>
    <col min="7178" max="7179" width="5.28515625" style="2" customWidth="1"/>
    <col min="7180" max="7180" width="5.42578125" style="2" customWidth="1"/>
    <col min="7181" max="7183" width="5.28515625" style="2" customWidth="1"/>
    <col min="7184" max="7184" width="6.42578125" style="2" customWidth="1"/>
    <col min="7185" max="7185" width="6.5703125" style="2" customWidth="1"/>
    <col min="7186" max="7424" width="9.140625" style="2"/>
    <col min="7425" max="7425" width="12" style="2" customWidth="1"/>
    <col min="7426" max="7426" width="34.85546875" style="2" customWidth="1"/>
    <col min="7427" max="7427" width="7.5703125" style="2" customWidth="1"/>
    <col min="7428" max="7428" width="6.7109375" style="2" customWidth="1"/>
    <col min="7429" max="7429" width="8.7109375" style="2" customWidth="1"/>
    <col min="7430" max="7432" width="5.28515625" style="2" customWidth="1"/>
    <col min="7433" max="7433" width="7.7109375" style="2" customWidth="1"/>
    <col min="7434" max="7435" width="5.28515625" style="2" customWidth="1"/>
    <col min="7436" max="7436" width="5.42578125" style="2" customWidth="1"/>
    <col min="7437" max="7439" width="5.28515625" style="2" customWidth="1"/>
    <col min="7440" max="7440" width="6.42578125" style="2" customWidth="1"/>
    <col min="7441" max="7441" width="6.5703125" style="2" customWidth="1"/>
    <col min="7442" max="7680" width="9.140625" style="2"/>
    <col min="7681" max="7681" width="12" style="2" customWidth="1"/>
    <col min="7682" max="7682" width="34.85546875" style="2" customWidth="1"/>
    <col min="7683" max="7683" width="7.5703125" style="2" customWidth="1"/>
    <col min="7684" max="7684" width="6.7109375" style="2" customWidth="1"/>
    <col min="7685" max="7685" width="8.7109375" style="2" customWidth="1"/>
    <col min="7686" max="7688" width="5.28515625" style="2" customWidth="1"/>
    <col min="7689" max="7689" width="7.7109375" style="2" customWidth="1"/>
    <col min="7690" max="7691" width="5.28515625" style="2" customWidth="1"/>
    <col min="7692" max="7692" width="5.42578125" style="2" customWidth="1"/>
    <col min="7693" max="7695" width="5.28515625" style="2" customWidth="1"/>
    <col min="7696" max="7696" width="6.42578125" style="2" customWidth="1"/>
    <col min="7697" max="7697" width="6.5703125" style="2" customWidth="1"/>
    <col min="7698" max="7936" width="9.140625" style="2"/>
    <col min="7937" max="7937" width="12" style="2" customWidth="1"/>
    <col min="7938" max="7938" width="34.85546875" style="2" customWidth="1"/>
    <col min="7939" max="7939" width="7.5703125" style="2" customWidth="1"/>
    <col min="7940" max="7940" width="6.7109375" style="2" customWidth="1"/>
    <col min="7941" max="7941" width="8.7109375" style="2" customWidth="1"/>
    <col min="7942" max="7944" width="5.28515625" style="2" customWidth="1"/>
    <col min="7945" max="7945" width="7.7109375" style="2" customWidth="1"/>
    <col min="7946" max="7947" width="5.28515625" style="2" customWidth="1"/>
    <col min="7948" max="7948" width="5.42578125" style="2" customWidth="1"/>
    <col min="7949" max="7951" width="5.28515625" style="2" customWidth="1"/>
    <col min="7952" max="7952" width="6.42578125" style="2" customWidth="1"/>
    <col min="7953" max="7953" width="6.5703125" style="2" customWidth="1"/>
    <col min="7954" max="8192" width="9.140625" style="2"/>
    <col min="8193" max="8193" width="12" style="2" customWidth="1"/>
    <col min="8194" max="8194" width="34.85546875" style="2" customWidth="1"/>
    <col min="8195" max="8195" width="7.5703125" style="2" customWidth="1"/>
    <col min="8196" max="8196" width="6.7109375" style="2" customWidth="1"/>
    <col min="8197" max="8197" width="8.7109375" style="2" customWidth="1"/>
    <col min="8198" max="8200" width="5.28515625" style="2" customWidth="1"/>
    <col min="8201" max="8201" width="7.7109375" style="2" customWidth="1"/>
    <col min="8202" max="8203" width="5.28515625" style="2" customWidth="1"/>
    <col min="8204" max="8204" width="5.42578125" style="2" customWidth="1"/>
    <col min="8205" max="8207" width="5.28515625" style="2" customWidth="1"/>
    <col min="8208" max="8208" width="6.42578125" style="2" customWidth="1"/>
    <col min="8209" max="8209" width="6.5703125" style="2" customWidth="1"/>
    <col min="8210" max="8448" width="9.140625" style="2"/>
    <col min="8449" max="8449" width="12" style="2" customWidth="1"/>
    <col min="8450" max="8450" width="34.85546875" style="2" customWidth="1"/>
    <col min="8451" max="8451" width="7.5703125" style="2" customWidth="1"/>
    <col min="8452" max="8452" width="6.7109375" style="2" customWidth="1"/>
    <col min="8453" max="8453" width="8.7109375" style="2" customWidth="1"/>
    <col min="8454" max="8456" width="5.28515625" style="2" customWidth="1"/>
    <col min="8457" max="8457" width="7.7109375" style="2" customWidth="1"/>
    <col min="8458" max="8459" width="5.28515625" style="2" customWidth="1"/>
    <col min="8460" max="8460" width="5.42578125" style="2" customWidth="1"/>
    <col min="8461" max="8463" width="5.28515625" style="2" customWidth="1"/>
    <col min="8464" max="8464" width="6.42578125" style="2" customWidth="1"/>
    <col min="8465" max="8465" width="6.5703125" style="2" customWidth="1"/>
    <col min="8466" max="8704" width="9.140625" style="2"/>
    <col min="8705" max="8705" width="12" style="2" customWidth="1"/>
    <col min="8706" max="8706" width="34.85546875" style="2" customWidth="1"/>
    <col min="8707" max="8707" width="7.5703125" style="2" customWidth="1"/>
    <col min="8708" max="8708" width="6.7109375" style="2" customWidth="1"/>
    <col min="8709" max="8709" width="8.7109375" style="2" customWidth="1"/>
    <col min="8710" max="8712" width="5.28515625" style="2" customWidth="1"/>
    <col min="8713" max="8713" width="7.7109375" style="2" customWidth="1"/>
    <col min="8714" max="8715" width="5.28515625" style="2" customWidth="1"/>
    <col min="8716" max="8716" width="5.42578125" style="2" customWidth="1"/>
    <col min="8717" max="8719" width="5.28515625" style="2" customWidth="1"/>
    <col min="8720" max="8720" width="6.42578125" style="2" customWidth="1"/>
    <col min="8721" max="8721" width="6.5703125" style="2" customWidth="1"/>
    <col min="8722" max="8960" width="9.140625" style="2"/>
    <col min="8961" max="8961" width="12" style="2" customWidth="1"/>
    <col min="8962" max="8962" width="34.85546875" style="2" customWidth="1"/>
    <col min="8963" max="8963" width="7.5703125" style="2" customWidth="1"/>
    <col min="8964" max="8964" width="6.7109375" style="2" customWidth="1"/>
    <col min="8965" max="8965" width="8.7109375" style="2" customWidth="1"/>
    <col min="8966" max="8968" width="5.28515625" style="2" customWidth="1"/>
    <col min="8969" max="8969" width="7.7109375" style="2" customWidth="1"/>
    <col min="8970" max="8971" width="5.28515625" style="2" customWidth="1"/>
    <col min="8972" max="8972" width="5.42578125" style="2" customWidth="1"/>
    <col min="8973" max="8975" width="5.28515625" style="2" customWidth="1"/>
    <col min="8976" max="8976" width="6.42578125" style="2" customWidth="1"/>
    <col min="8977" max="8977" width="6.5703125" style="2" customWidth="1"/>
    <col min="8978" max="9216" width="9.140625" style="2"/>
    <col min="9217" max="9217" width="12" style="2" customWidth="1"/>
    <col min="9218" max="9218" width="34.85546875" style="2" customWidth="1"/>
    <col min="9219" max="9219" width="7.5703125" style="2" customWidth="1"/>
    <col min="9220" max="9220" width="6.7109375" style="2" customWidth="1"/>
    <col min="9221" max="9221" width="8.7109375" style="2" customWidth="1"/>
    <col min="9222" max="9224" width="5.28515625" style="2" customWidth="1"/>
    <col min="9225" max="9225" width="7.7109375" style="2" customWidth="1"/>
    <col min="9226" max="9227" width="5.28515625" style="2" customWidth="1"/>
    <col min="9228" max="9228" width="5.42578125" style="2" customWidth="1"/>
    <col min="9229" max="9231" width="5.28515625" style="2" customWidth="1"/>
    <col min="9232" max="9232" width="6.42578125" style="2" customWidth="1"/>
    <col min="9233" max="9233" width="6.5703125" style="2" customWidth="1"/>
    <col min="9234" max="9472" width="9.140625" style="2"/>
    <col min="9473" max="9473" width="12" style="2" customWidth="1"/>
    <col min="9474" max="9474" width="34.85546875" style="2" customWidth="1"/>
    <col min="9475" max="9475" width="7.5703125" style="2" customWidth="1"/>
    <col min="9476" max="9476" width="6.7109375" style="2" customWidth="1"/>
    <col min="9477" max="9477" width="8.7109375" style="2" customWidth="1"/>
    <col min="9478" max="9480" width="5.28515625" style="2" customWidth="1"/>
    <col min="9481" max="9481" width="7.7109375" style="2" customWidth="1"/>
    <col min="9482" max="9483" width="5.28515625" style="2" customWidth="1"/>
    <col min="9484" max="9484" width="5.42578125" style="2" customWidth="1"/>
    <col min="9485" max="9487" width="5.28515625" style="2" customWidth="1"/>
    <col min="9488" max="9488" width="6.42578125" style="2" customWidth="1"/>
    <col min="9489" max="9489" width="6.5703125" style="2" customWidth="1"/>
    <col min="9490" max="9728" width="9.140625" style="2"/>
    <col min="9729" max="9729" width="12" style="2" customWidth="1"/>
    <col min="9730" max="9730" width="34.85546875" style="2" customWidth="1"/>
    <col min="9731" max="9731" width="7.5703125" style="2" customWidth="1"/>
    <col min="9732" max="9732" width="6.7109375" style="2" customWidth="1"/>
    <col min="9733" max="9733" width="8.7109375" style="2" customWidth="1"/>
    <col min="9734" max="9736" width="5.28515625" style="2" customWidth="1"/>
    <col min="9737" max="9737" width="7.7109375" style="2" customWidth="1"/>
    <col min="9738" max="9739" width="5.28515625" style="2" customWidth="1"/>
    <col min="9740" max="9740" width="5.42578125" style="2" customWidth="1"/>
    <col min="9741" max="9743" width="5.28515625" style="2" customWidth="1"/>
    <col min="9744" max="9744" width="6.42578125" style="2" customWidth="1"/>
    <col min="9745" max="9745" width="6.5703125" style="2" customWidth="1"/>
    <col min="9746" max="9984" width="9.140625" style="2"/>
    <col min="9985" max="9985" width="12" style="2" customWidth="1"/>
    <col min="9986" max="9986" width="34.85546875" style="2" customWidth="1"/>
    <col min="9987" max="9987" width="7.5703125" style="2" customWidth="1"/>
    <col min="9988" max="9988" width="6.7109375" style="2" customWidth="1"/>
    <col min="9989" max="9989" width="8.7109375" style="2" customWidth="1"/>
    <col min="9990" max="9992" width="5.28515625" style="2" customWidth="1"/>
    <col min="9993" max="9993" width="7.7109375" style="2" customWidth="1"/>
    <col min="9994" max="9995" width="5.28515625" style="2" customWidth="1"/>
    <col min="9996" max="9996" width="5.42578125" style="2" customWidth="1"/>
    <col min="9997" max="9999" width="5.28515625" style="2" customWidth="1"/>
    <col min="10000" max="10000" width="6.42578125" style="2" customWidth="1"/>
    <col min="10001" max="10001" width="6.5703125" style="2" customWidth="1"/>
    <col min="10002" max="10240" width="9.140625" style="2"/>
    <col min="10241" max="10241" width="12" style="2" customWidth="1"/>
    <col min="10242" max="10242" width="34.85546875" style="2" customWidth="1"/>
    <col min="10243" max="10243" width="7.5703125" style="2" customWidth="1"/>
    <col min="10244" max="10244" width="6.7109375" style="2" customWidth="1"/>
    <col min="10245" max="10245" width="8.7109375" style="2" customWidth="1"/>
    <col min="10246" max="10248" width="5.28515625" style="2" customWidth="1"/>
    <col min="10249" max="10249" width="7.7109375" style="2" customWidth="1"/>
    <col min="10250" max="10251" width="5.28515625" style="2" customWidth="1"/>
    <col min="10252" max="10252" width="5.42578125" style="2" customWidth="1"/>
    <col min="10253" max="10255" width="5.28515625" style="2" customWidth="1"/>
    <col min="10256" max="10256" width="6.42578125" style="2" customWidth="1"/>
    <col min="10257" max="10257" width="6.5703125" style="2" customWidth="1"/>
    <col min="10258" max="10496" width="9.140625" style="2"/>
    <col min="10497" max="10497" width="12" style="2" customWidth="1"/>
    <col min="10498" max="10498" width="34.85546875" style="2" customWidth="1"/>
    <col min="10499" max="10499" width="7.5703125" style="2" customWidth="1"/>
    <col min="10500" max="10500" width="6.7109375" style="2" customWidth="1"/>
    <col min="10501" max="10501" width="8.7109375" style="2" customWidth="1"/>
    <col min="10502" max="10504" width="5.28515625" style="2" customWidth="1"/>
    <col min="10505" max="10505" width="7.7109375" style="2" customWidth="1"/>
    <col min="10506" max="10507" width="5.28515625" style="2" customWidth="1"/>
    <col min="10508" max="10508" width="5.42578125" style="2" customWidth="1"/>
    <col min="10509" max="10511" width="5.28515625" style="2" customWidth="1"/>
    <col min="10512" max="10512" width="6.42578125" style="2" customWidth="1"/>
    <col min="10513" max="10513" width="6.5703125" style="2" customWidth="1"/>
    <col min="10514" max="10752" width="9.140625" style="2"/>
    <col min="10753" max="10753" width="12" style="2" customWidth="1"/>
    <col min="10754" max="10754" width="34.85546875" style="2" customWidth="1"/>
    <col min="10755" max="10755" width="7.5703125" style="2" customWidth="1"/>
    <col min="10756" max="10756" width="6.7109375" style="2" customWidth="1"/>
    <col min="10757" max="10757" width="8.7109375" style="2" customWidth="1"/>
    <col min="10758" max="10760" width="5.28515625" style="2" customWidth="1"/>
    <col min="10761" max="10761" width="7.7109375" style="2" customWidth="1"/>
    <col min="10762" max="10763" width="5.28515625" style="2" customWidth="1"/>
    <col min="10764" max="10764" width="5.42578125" style="2" customWidth="1"/>
    <col min="10765" max="10767" width="5.28515625" style="2" customWidth="1"/>
    <col min="10768" max="10768" width="6.42578125" style="2" customWidth="1"/>
    <col min="10769" max="10769" width="6.5703125" style="2" customWidth="1"/>
    <col min="10770" max="11008" width="9.140625" style="2"/>
    <col min="11009" max="11009" width="12" style="2" customWidth="1"/>
    <col min="11010" max="11010" width="34.85546875" style="2" customWidth="1"/>
    <col min="11011" max="11011" width="7.5703125" style="2" customWidth="1"/>
    <col min="11012" max="11012" width="6.7109375" style="2" customWidth="1"/>
    <col min="11013" max="11013" width="8.7109375" style="2" customWidth="1"/>
    <col min="11014" max="11016" width="5.28515625" style="2" customWidth="1"/>
    <col min="11017" max="11017" width="7.7109375" style="2" customWidth="1"/>
    <col min="11018" max="11019" width="5.28515625" style="2" customWidth="1"/>
    <col min="11020" max="11020" width="5.42578125" style="2" customWidth="1"/>
    <col min="11021" max="11023" width="5.28515625" style="2" customWidth="1"/>
    <col min="11024" max="11024" width="6.42578125" style="2" customWidth="1"/>
    <col min="11025" max="11025" width="6.5703125" style="2" customWidth="1"/>
    <col min="11026" max="11264" width="9.140625" style="2"/>
    <col min="11265" max="11265" width="12" style="2" customWidth="1"/>
    <col min="11266" max="11266" width="34.85546875" style="2" customWidth="1"/>
    <col min="11267" max="11267" width="7.5703125" style="2" customWidth="1"/>
    <col min="11268" max="11268" width="6.7109375" style="2" customWidth="1"/>
    <col min="11269" max="11269" width="8.7109375" style="2" customWidth="1"/>
    <col min="11270" max="11272" width="5.28515625" style="2" customWidth="1"/>
    <col min="11273" max="11273" width="7.7109375" style="2" customWidth="1"/>
    <col min="11274" max="11275" width="5.28515625" style="2" customWidth="1"/>
    <col min="11276" max="11276" width="5.42578125" style="2" customWidth="1"/>
    <col min="11277" max="11279" width="5.28515625" style="2" customWidth="1"/>
    <col min="11280" max="11280" width="6.42578125" style="2" customWidth="1"/>
    <col min="11281" max="11281" width="6.5703125" style="2" customWidth="1"/>
    <col min="11282" max="11520" width="9.140625" style="2"/>
    <col min="11521" max="11521" width="12" style="2" customWidth="1"/>
    <col min="11522" max="11522" width="34.85546875" style="2" customWidth="1"/>
    <col min="11523" max="11523" width="7.5703125" style="2" customWidth="1"/>
    <col min="11524" max="11524" width="6.7109375" style="2" customWidth="1"/>
    <col min="11525" max="11525" width="8.7109375" style="2" customWidth="1"/>
    <col min="11526" max="11528" width="5.28515625" style="2" customWidth="1"/>
    <col min="11529" max="11529" width="7.7109375" style="2" customWidth="1"/>
    <col min="11530" max="11531" width="5.28515625" style="2" customWidth="1"/>
    <col min="11532" max="11532" width="5.42578125" style="2" customWidth="1"/>
    <col min="11533" max="11535" width="5.28515625" style="2" customWidth="1"/>
    <col min="11536" max="11536" width="6.42578125" style="2" customWidth="1"/>
    <col min="11537" max="11537" width="6.5703125" style="2" customWidth="1"/>
    <col min="11538" max="11776" width="9.140625" style="2"/>
    <col min="11777" max="11777" width="12" style="2" customWidth="1"/>
    <col min="11778" max="11778" width="34.85546875" style="2" customWidth="1"/>
    <col min="11779" max="11779" width="7.5703125" style="2" customWidth="1"/>
    <col min="11780" max="11780" width="6.7109375" style="2" customWidth="1"/>
    <col min="11781" max="11781" width="8.7109375" style="2" customWidth="1"/>
    <col min="11782" max="11784" width="5.28515625" style="2" customWidth="1"/>
    <col min="11785" max="11785" width="7.7109375" style="2" customWidth="1"/>
    <col min="11786" max="11787" width="5.28515625" style="2" customWidth="1"/>
    <col min="11788" max="11788" width="5.42578125" style="2" customWidth="1"/>
    <col min="11789" max="11791" width="5.28515625" style="2" customWidth="1"/>
    <col min="11792" max="11792" width="6.42578125" style="2" customWidth="1"/>
    <col min="11793" max="11793" width="6.5703125" style="2" customWidth="1"/>
    <col min="11794" max="12032" width="9.140625" style="2"/>
    <col min="12033" max="12033" width="12" style="2" customWidth="1"/>
    <col min="12034" max="12034" width="34.85546875" style="2" customWidth="1"/>
    <col min="12035" max="12035" width="7.5703125" style="2" customWidth="1"/>
    <col min="12036" max="12036" width="6.7109375" style="2" customWidth="1"/>
    <col min="12037" max="12037" width="8.7109375" style="2" customWidth="1"/>
    <col min="12038" max="12040" width="5.28515625" style="2" customWidth="1"/>
    <col min="12041" max="12041" width="7.7109375" style="2" customWidth="1"/>
    <col min="12042" max="12043" width="5.28515625" style="2" customWidth="1"/>
    <col min="12044" max="12044" width="5.42578125" style="2" customWidth="1"/>
    <col min="12045" max="12047" width="5.28515625" style="2" customWidth="1"/>
    <col min="12048" max="12048" width="6.42578125" style="2" customWidth="1"/>
    <col min="12049" max="12049" width="6.5703125" style="2" customWidth="1"/>
    <col min="12050" max="12288" width="9.140625" style="2"/>
    <col min="12289" max="12289" width="12" style="2" customWidth="1"/>
    <col min="12290" max="12290" width="34.85546875" style="2" customWidth="1"/>
    <col min="12291" max="12291" width="7.5703125" style="2" customWidth="1"/>
    <col min="12292" max="12292" width="6.7109375" style="2" customWidth="1"/>
    <col min="12293" max="12293" width="8.7109375" style="2" customWidth="1"/>
    <col min="12294" max="12296" width="5.28515625" style="2" customWidth="1"/>
    <col min="12297" max="12297" width="7.7109375" style="2" customWidth="1"/>
    <col min="12298" max="12299" width="5.28515625" style="2" customWidth="1"/>
    <col min="12300" max="12300" width="5.42578125" style="2" customWidth="1"/>
    <col min="12301" max="12303" width="5.28515625" style="2" customWidth="1"/>
    <col min="12304" max="12304" width="6.42578125" style="2" customWidth="1"/>
    <col min="12305" max="12305" width="6.5703125" style="2" customWidth="1"/>
    <col min="12306" max="12544" width="9.140625" style="2"/>
    <col min="12545" max="12545" width="12" style="2" customWidth="1"/>
    <col min="12546" max="12546" width="34.85546875" style="2" customWidth="1"/>
    <col min="12547" max="12547" width="7.5703125" style="2" customWidth="1"/>
    <col min="12548" max="12548" width="6.7109375" style="2" customWidth="1"/>
    <col min="12549" max="12549" width="8.7109375" style="2" customWidth="1"/>
    <col min="12550" max="12552" width="5.28515625" style="2" customWidth="1"/>
    <col min="12553" max="12553" width="7.7109375" style="2" customWidth="1"/>
    <col min="12554" max="12555" width="5.28515625" style="2" customWidth="1"/>
    <col min="12556" max="12556" width="5.42578125" style="2" customWidth="1"/>
    <col min="12557" max="12559" width="5.28515625" style="2" customWidth="1"/>
    <col min="12560" max="12560" width="6.42578125" style="2" customWidth="1"/>
    <col min="12561" max="12561" width="6.5703125" style="2" customWidth="1"/>
    <col min="12562" max="12800" width="9.140625" style="2"/>
    <col min="12801" max="12801" width="12" style="2" customWidth="1"/>
    <col min="12802" max="12802" width="34.85546875" style="2" customWidth="1"/>
    <col min="12803" max="12803" width="7.5703125" style="2" customWidth="1"/>
    <col min="12804" max="12804" width="6.7109375" style="2" customWidth="1"/>
    <col min="12805" max="12805" width="8.7109375" style="2" customWidth="1"/>
    <col min="12806" max="12808" width="5.28515625" style="2" customWidth="1"/>
    <col min="12809" max="12809" width="7.7109375" style="2" customWidth="1"/>
    <col min="12810" max="12811" width="5.28515625" style="2" customWidth="1"/>
    <col min="12812" max="12812" width="5.42578125" style="2" customWidth="1"/>
    <col min="12813" max="12815" width="5.28515625" style="2" customWidth="1"/>
    <col min="12816" max="12816" width="6.42578125" style="2" customWidth="1"/>
    <col min="12817" max="12817" width="6.5703125" style="2" customWidth="1"/>
    <col min="12818" max="13056" width="9.140625" style="2"/>
    <col min="13057" max="13057" width="12" style="2" customWidth="1"/>
    <col min="13058" max="13058" width="34.85546875" style="2" customWidth="1"/>
    <col min="13059" max="13059" width="7.5703125" style="2" customWidth="1"/>
    <col min="13060" max="13060" width="6.7109375" style="2" customWidth="1"/>
    <col min="13061" max="13061" width="8.7109375" style="2" customWidth="1"/>
    <col min="13062" max="13064" width="5.28515625" style="2" customWidth="1"/>
    <col min="13065" max="13065" width="7.7109375" style="2" customWidth="1"/>
    <col min="13066" max="13067" width="5.28515625" style="2" customWidth="1"/>
    <col min="13068" max="13068" width="5.42578125" style="2" customWidth="1"/>
    <col min="13069" max="13071" width="5.28515625" style="2" customWidth="1"/>
    <col min="13072" max="13072" width="6.42578125" style="2" customWidth="1"/>
    <col min="13073" max="13073" width="6.5703125" style="2" customWidth="1"/>
    <col min="13074" max="13312" width="9.140625" style="2"/>
    <col min="13313" max="13313" width="12" style="2" customWidth="1"/>
    <col min="13314" max="13314" width="34.85546875" style="2" customWidth="1"/>
    <col min="13315" max="13315" width="7.5703125" style="2" customWidth="1"/>
    <col min="13316" max="13316" width="6.7109375" style="2" customWidth="1"/>
    <col min="13317" max="13317" width="8.7109375" style="2" customWidth="1"/>
    <col min="13318" max="13320" width="5.28515625" style="2" customWidth="1"/>
    <col min="13321" max="13321" width="7.7109375" style="2" customWidth="1"/>
    <col min="13322" max="13323" width="5.28515625" style="2" customWidth="1"/>
    <col min="13324" max="13324" width="5.42578125" style="2" customWidth="1"/>
    <col min="13325" max="13327" width="5.28515625" style="2" customWidth="1"/>
    <col min="13328" max="13328" width="6.42578125" style="2" customWidth="1"/>
    <col min="13329" max="13329" width="6.5703125" style="2" customWidth="1"/>
    <col min="13330" max="13568" width="9.140625" style="2"/>
    <col min="13569" max="13569" width="12" style="2" customWidth="1"/>
    <col min="13570" max="13570" width="34.85546875" style="2" customWidth="1"/>
    <col min="13571" max="13571" width="7.5703125" style="2" customWidth="1"/>
    <col min="13572" max="13572" width="6.7109375" style="2" customWidth="1"/>
    <col min="13573" max="13573" width="8.7109375" style="2" customWidth="1"/>
    <col min="13574" max="13576" width="5.28515625" style="2" customWidth="1"/>
    <col min="13577" max="13577" width="7.7109375" style="2" customWidth="1"/>
    <col min="13578" max="13579" width="5.28515625" style="2" customWidth="1"/>
    <col min="13580" max="13580" width="5.42578125" style="2" customWidth="1"/>
    <col min="13581" max="13583" width="5.28515625" style="2" customWidth="1"/>
    <col min="13584" max="13584" width="6.42578125" style="2" customWidth="1"/>
    <col min="13585" max="13585" width="6.5703125" style="2" customWidth="1"/>
    <col min="13586" max="13824" width="9.140625" style="2"/>
    <col min="13825" max="13825" width="12" style="2" customWidth="1"/>
    <col min="13826" max="13826" width="34.85546875" style="2" customWidth="1"/>
    <col min="13827" max="13827" width="7.5703125" style="2" customWidth="1"/>
    <col min="13828" max="13828" width="6.7109375" style="2" customWidth="1"/>
    <col min="13829" max="13829" width="8.7109375" style="2" customWidth="1"/>
    <col min="13830" max="13832" width="5.28515625" style="2" customWidth="1"/>
    <col min="13833" max="13833" width="7.7109375" style="2" customWidth="1"/>
    <col min="13834" max="13835" width="5.28515625" style="2" customWidth="1"/>
    <col min="13836" max="13836" width="5.42578125" style="2" customWidth="1"/>
    <col min="13837" max="13839" width="5.28515625" style="2" customWidth="1"/>
    <col min="13840" max="13840" width="6.42578125" style="2" customWidth="1"/>
    <col min="13841" max="13841" width="6.5703125" style="2" customWidth="1"/>
    <col min="13842" max="14080" width="9.140625" style="2"/>
    <col min="14081" max="14081" width="12" style="2" customWidth="1"/>
    <col min="14082" max="14082" width="34.85546875" style="2" customWidth="1"/>
    <col min="14083" max="14083" width="7.5703125" style="2" customWidth="1"/>
    <col min="14084" max="14084" width="6.7109375" style="2" customWidth="1"/>
    <col min="14085" max="14085" width="8.7109375" style="2" customWidth="1"/>
    <col min="14086" max="14088" width="5.28515625" style="2" customWidth="1"/>
    <col min="14089" max="14089" width="7.7109375" style="2" customWidth="1"/>
    <col min="14090" max="14091" width="5.28515625" style="2" customWidth="1"/>
    <col min="14092" max="14092" width="5.42578125" style="2" customWidth="1"/>
    <col min="14093" max="14095" width="5.28515625" style="2" customWidth="1"/>
    <col min="14096" max="14096" width="6.42578125" style="2" customWidth="1"/>
    <col min="14097" max="14097" width="6.5703125" style="2" customWidth="1"/>
    <col min="14098" max="14336" width="9.140625" style="2"/>
    <col min="14337" max="14337" width="12" style="2" customWidth="1"/>
    <col min="14338" max="14338" width="34.85546875" style="2" customWidth="1"/>
    <col min="14339" max="14339" width="7.5703125" style="2" customWidth="1"/>
    <col min="14340" max="14340" width="6.7109375" style="2" customWidth="1"/>
    <col min="14341" max="14341" width="8.7109375" style="2" customWidth="1"/>
    <col min="14342" max="14344" width="5.28515625" style="2" customWidth="1"/>
    <col min="14345" max="14345" width="7.7109375" style="2" customWidth="1"/>
    <col min="14346" max="14347" width="5.28515625" style="2" customWidth="1"/>
    <col min="14348" max="14348" width="5.42578125" style="2" customWidth="1"/>
    <col min="14349" max="14351" width="5.28515625" style="2" customWidth="1"/>
    <col min="14352" max="14352" width="6.42578125" style="2" customWidth="1"/>
    <col min="14353" max="14353" width="6.5703125" style="2" customWidth="1"/>
    <col min="14354" max="14592" width="9.140625" style="2"/>
    <col min="14593" max="14593" width="12" style="2" customWidth="1"/>
    <col min="14594" max="14594" width="34.85546875" style="2" customWidth="1"/>
    <col min="14595" max="14595" width="7.5703125" style="2" customWidth="1"/>
    <col min="14596" max="14596" width="6.7109375" style="2" customWidth="1"/>
    <col min="14597" max="14597" width="8.7109375" style="2" customWidth="1"/>
    <col min="14598" max="14600" width="5.28515625" style="2" customWidth="1"/>
    <col min="14601" max="14601" width="7.7109375" style="2" customWidth="1"/>
    <col min="14602" max="14603" width="5.28515625" style="2" customWidth="1"/>
    <col min="14604" max="14604" width="5.42578125" style="2" customWidth="1"/>
    <col min="14605" max="14607" width="5.28515625" style="2" customWidth="1"/>
    <col min="14608" max="14608" width="6.42578125" style="2" customWidth="1"/>
    <col min="14609" max="14609" width="6.5703125" style="2" customWidth="1"/>
    <col min="14610" max="14848" width="9.140625" style="2"/>
    <col min="14849" max="14849" width="12" style="2" customWidth="1"/>
    <col min="14850" max="14850" width="34.85546875" style="2" customWidth="1"/>
    <col min="14851" max="14851" width="7.5703125" style="2" customWidth="1"/>
    <col min="14852" max="14852" width="6.7109375" style="2" customWidth="1"/>
    <col min="14853" max="14853" width="8.7109375" style="2" customWidth="1"/>
    <col min="14854" max="14856" width="5.28515625" style="2" customWidth="1"/>
    <col min="14857" max="14857" width="7.7109375" style="2" customWidth="1"/>
    <col min="14858" max="14859" width="5.28515625" style="2" customWidth="1"/>
    <col min="14860" max="14860" width="5.42578125" style="2" customWidth="1"/>
    <col min="14861" max="14863" width="5.28515625" style="2" customWidth="1"/>
    <col min="14864" max="14864" width="6.42578125" style="2" customWidth="1"/>
    <col min="14865" max="14865" width="6.5703125" style="2" customWidth="1"/>
    <col min="14866" max="15104" width="9.140625" style="2"/>
    <col min="15105" max="15105" width="12" style="2" customWidth="1"/>
    <col min="15106" max="15106" width="34.85546875" style="2" customWidth="1"/>
    <col min="15107" max="15107" width="7.5703125" style="2" customWidth="1"/>
    <col min="15108" max="15108" width="6.7109375" style="2" customWidth="1"/>
    <col min="15109" max="15109" width="8.7109375" style="2" customWidth="1"/>
    <col min="15110" max="15112" width="5.28515625" style="2" customWidth="1"/>
    <col min="15113" max="15113" width="7.7109375" style="2" customWidth="1"/>
    <col min="15114" max="15115" width="5.28515625" style="2" customWidth="1"/>
    <col min="15116" max="15116" width="5.42578125" style="2" customWidth="1"/>
    <col min="15117" max="15119" width="5.28515625" style="2" customWidth="1"/>
    <col min="15120" max="15120" width="6.42578125" style="2" customWidth="1"/>
    <col min="15121" max="15121" width="6.5703125" style="2" customWidth="1"/>
    <col min="15122" max="15360" width="9.140625" style="2"/>
    <col min="15361" max="15361" width="12" style="2" customWidth="1"/>
    <col min="15362" max="15362" width="34.85546875" style="2" customWidth="1"/>
    <col min="15363" max="15363" width="7.5703125" style="2" customWidth="1"/>
    <col min="15364" max="15364" width="6.7109375" style="2" customWidth="1"/>
    <col min="15365" max="15365" width="8.7109375" style="2" customWidth="1"/>
    <col min="15366" max="15368" width="5.28515625" style="2" customWidth="1"/>
    <col min="15369" max="15369" width="7.7109375" style="2" customWidth="1"/>
    <col min="15370" max="15371" width="5.28515625" style="2" customWidth="1"/>
    <col min="15372" max="15372" width="5.42578125" style="2" customWidth="1"/>
    <col min="15373" max="15375" width="5.28515625" style="2" customWidth="1"/>
    <col min="15376" max="15376" width="6.42578125" style="2" customWidth="1"/>
    <col min="15377" max="15377" width="6.5703125" style="2" customWidth="1"/>
    <col min="15378" max="15616" width="9.140625" style="2"/>
    <col min="15617" max="15617" width="12" style="2" customWidth="1"/>
    <col min="15618" max="15618" width="34.85546875" style="2" customWidth="1"/>
    <col min="15619" max="15619" width="7.5703125" style="2" customWidth="1"/>
    <col min="15620" max="15620" width="6.7109375" style="2" customWidth="1"/>
    <col min="15621" max="15621" width="8.7109375" style="2" customWidth="1"/>
    <col min="15622" max="15624" width="5.28515625" style="2" customWidth="1"/>
    <col min="15625" max="15625" width="7.7109375" style="2" customWidth="1"/>
    <col min="15626" max="15627" width="5.28515625" style="2" customWidth="1"/>
    <col min="15628" max="15628" width="5.42578125" style="2" customWidth="1"/>
    <col min="15629" max="15631" width="5.28515625" style="2" customWidth="1"/>
    <col min="15632" max="15632" width="6.42578125" style="2" customWidth="1"/>
    <col min="15633" max="15633" width="6.5703125" style="2" customWidth="1"/>
    <col min="15634" max="15872" width="9.140625" style="2"/>
    <col min="15873" max="15873" width="12" style="2" customWidth="1"/>
    <col min="15874" max="15874" width="34.85546875" style="2" customWidth="1"/>
    <col min="15875" max="15875" width="7.5703125" style="2" customWidth="1"/>
    <col min="15876" max="15876" width="6.7109375" style="2" customWidth="1"/>
    <col min="15877" max="15877" width="8.7109375" style="2" customWidth="1"/>
    <col min="15878" max="15880" width="5.28515625" style="2" customWidth="1"/>
    <col min="15881" max="15881" width="7.7109375" style="2" customWidth="1"/>
    <col min="15882" max="15883" width="5.28515625" style="2" customWidth="1"/>
    <col min="15884" max="15884" width="5.42578125" style="2" customWidth="1"/>
    <col min="15885" max="15887" width="5.28515625" style="2" customWidth="1"/>
    <col min="15888" max="15888" width="6.42578125" style="2" customWidth="1"/>
    <col min="15889" max="15889" width="6.5703125" style="2" customWidth="1"/>
    <col min="15890" max="16128" width="9.140625" style="2"/>
    <col min="16129" max="16129" width="12" style="2" customWidth="1"/>
    <col min="16130" max="16130" width="34.85546875" style="2" customWidth="1"/>
    <col min="16131" max="16131" width="7.5703125" style="2" customWidth="1"/>
    <col min="16132" max="16132" width="6.7109375" style="2" customWidth="1"/>
    <col min="16133" max="16133" width="8.7109375" style="2" customWidth="1"/>
    <col min="16134" max="16136" width="5.28515625" style="2" customWidth="1"/>
    <col min="16137" max="16137" width="7.7109375" style="2" customWidth="1"/>
    <col min="16138" max="16139" width="5.28515625" style="2" customWidth="1"/>
    <col min="16140" max="16140" width="5.42578125" style="2" customWidth="1"/>
    <col min="16141" max="16143" width="5.28515625" style="2" customWidth="1"/>
    <col min="16144" max="16144" width="6.42578125" style="2" customWidth="1"/>
    <col min="16145" max="16145" width="6.5703125" style="2" customWidth="1"/>
    <col min="16146" max="16384" width="9.140625" style="2"/>
  </cols>
  <sheetData>
    <row r="1" spans="1:17" s="1" customFormat="1" ht="15.75">
      <c r="A1" s="13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s="1" customFormat="1" ht="12" customHeight="1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25.9" customHeight="1" thickBot="1">
      <c r="A3" s="326" t="s">
        <v>2</v>
      </c>
      <c r="B3" s="328" t="s">
        <v>3</v>
      </c>
      <c r="C3" s="330" t="s">
        <v>4</v>
      </c>
      <c r="D3" s="332" t="s">
        <v>5</v>
      </c>
      <c r="E3" s="332"/>
      <c r="F3" s="332"/>
      <c r="G3" s="332"/>
      <c r="H3" s="332"/>
      <c r="I3" s="332"/>
      <c r="J3" s="332" t="s">
        <v>6</v>
      </c>
      <c r="K3" s="332"/>
      <c r="L3" s="332"/>
      <c r="M3" s="332"/>
      <c r="N3" s="332"/>
      <c r="O3" s="332"/>
      <c r="P3" s="332"/>
      <c r="Q3" s="333"/>
    </row>
    <row r="4" spans="1:17" ht="18" customHeight="1" thickBot="1">
      <c r="A4" s="327"/>
      <c r="B4" s="329"/>
      <c r="C4" s="331"/>
      <c r="D4" s="334" t="s">
        <v>7</v>
      </c>
      <c r="E4" s="334" t="s">
        <v>8</v>
      </c>
      <c r="F4" s="310" t="s">
        <v>9</v>
      </c>
      <c r="G4" s="310"/>
      <c r="H4" s="310"/>
      <c r="I4" s="310"/>
      <c r="J4" s="310" t="s">
        <v>93</v>
      </c>
      <c r="K4" s="310"/>
      <c r="L4" s="310" t="s">
        <v>94</v>
      </c>
      <c r="M4" s="310"/>
      <c r="N4" s="310" t="s">
        <v>95</v>
      </c>
      <c r="O4" s="310"/>
      <c r="P4" s="310" t="s">
        <v>96</v>
      </c>
      <c r="Q4" s="335"/>
    </row>
    <row r="5" spans="1:17" ht="12.6" customHeight="1" thickBot="1">
      <c r="A5" s="327"/>
      <c r="B5" s="329"/>
      <c r="C5" s="331"/>
      <c r="D5" s="331"/>
      <c r="E5" s="331"/>
      <c r="F5" s="334" t="s">
        <v>10</v>
      </c>
      <c r="G5" s="310" t="s">
        <v>11</v>
      </c>
      <c r="H5" s="310"/>
      <c r="I5" s="310"/>
      <c r="J5" s="336" t="s">
        <v>170</v>
      </c>
      <c r="K5" s="336" t="s">
        <v>171</v>
      </c>
      <c r="L5" s="337" t="s">
        <v>12</v>
      </c>
      <c r="M5" s="337" t="s">
        <v>169</v>
      </c>
      <c r="N5" s="338" t="s">
        <v>168</v>
      </c>
      <c r="O5" s="338" t="s">
        <v>167</v>
      </c>
      <c r="P5" s="339" t="s">
        <v>166</v>
      </c>
      <c r="Q5" s="340" t="s">
        <v>165</v>
      </c>
    </row>
    <row r="6" spans="1:17" ht="175.9" customHeight="1" thickBot="1">
      <c r="A6" s="327"/>
      <c r="B6" s="329"/>
      <c r="C6" s="331"/>
      <c r="D6" s="331"/>
      <c r="E6" s="331"/>
      <c r="F6" s="331"/>
      <c r="G6" s="22" t="s">
        <v>13</v>
      </c>
      <c r="H6" s="22" t="s">
        <v>14</v>
      </c>
      <c r="I6" s="22" t="s">
        <v>15</v>
      </c>
      <c r="J6" s="336"/>
      <c r="K6" s="336"/>
      <c r="L6" s="337"/>
      <c r="M6" s="337"/>
      <c r="N6" s="338"/>
      <c r="O6" s="338"/>
      <c r="P6" s="339"/>
      <c r="Q6" s="340"/>
    </row>
    <row r="7" spans="1:17" s="3" customFormat="1" ht="13.5" customHeight="1">
      <c r="A7" s="25">
        <v>1</v>
      </c>
      <c r="B7" s="26"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16</v>
      </c>
      <c r="Q7" s="27">
        <v>17</v>
      </c>
    </row>
    <row r="8" spans="1:17" s="3" customFormat="1" ht="14.25" customHeight="1">
      <c r="A8" s="99" t="s">
        <v>16</v>
      </c>
      <c r="B8" s="100" t="s">
        <v>17</v>
      </c>
      <c r="C8" s="101" t="s">
        <v>213</v>
      </c>
      <c r="D8" s="102">
        <f>E8+F8</f>
        <v>2106</v>
      </c>
      <c r="E8" s="102">
        <f>F8/2</f>
        <v>702</v>
      </c>
      <c r="F8" s="102">
        <f>SUM(J8:K8)</f>
        <v>1404</v>
      </c>
      <c r="G8" s="102">
        <f>G10+G11+G12+G13+G14+G15+G16+G17+G18+G19+G20+G21+G9</f>
        <v>923</v>
      </c>
      <c r="H8" s="102">
        <f>H10+H11+H12+H13+H14+H15+H16+H17+H18+H19+H20+H21+H9</f>
        <v>481</v>
      </c>
      <c r="I8" s="81"/>
      <c r="J8" s="102">
        <f>SUM(J9:J21)</f>
        <v>612</v>
      </c>
      <c r="K8" s="102">
        <f>SUM(K9:K21)</f>
        <v>792</v>
      </c>
      <c r="L8" s="81"/>
      <c r="M8" s="81"/>
      <c r="N8" s="81"/>
      <c r="O8" s="81"/>
      <c r="P8" s="81"/>
      <c r="Q8" s="103"/>
    </row>
    <row r="9" spans="1:17" ht="15.75">
      <c r="A9" s="118" t="s">
        <v>18</v>
      </c>
      <c r="B9" s="119" t="s">
        <v>19</v>
      </c>
      <c r="C9" s="120" t="s">
        <v>195</v>
      </c>
      <c r="D9" s="121">
        <f t="shared" ref="D9:D21" si="0">E9+F9</f>
        <v>117</v>
      </c>
      <c r="E9" s="121">
        <f t="shared" ref="E9:E21" si="1">F9/2</f>
        <v>39</v>
      </c>
      <c r="F9" s="121">
        <f>SUM(J9:Q9)</f>
        <v>78</v>
      </c>
      <c r="G9" s="121">
        <v>78</v>
      </c>
      <c r="H9" s="121"/>
      <c r="I9" s="121"/>
      <c r="J9" s="121">
        <v>34</v>
      </c>
      <c r="K9" s="121">
        <v>44</v>
      </c>
      <c r="L9" s="122"/>
      <c r="M9" s="122"/>
      <c r="N9" s="122"/>
      <c r="O9" s="122"/>
      <c r="P9" s="122"/>
      <c r="Q9" s="123"/>
    </row>
    <row r="10" spans="1:17" ht="15.75">
      <c r="A10" s="118" t="s">
        <v>20</v>
      </c>
      <c r="B10" s="119" t="s">
        <v>21</v>
      </c>
      <c r="C10" s="120" t="s">
        <v>194</v>
      </c>
      <c r="D10" s="121">
        <f t="shared" si="0"/>
        <v>175</v>
      </c>
      <c r="E10" s="121">
        <v>58</v>
      </c>
      <c r="F10" s="121">
        <f t="shared" ref="F10:F21" si="2">SUM(J10:Q10)</f>
        <v>117</v>
      </c>
      <c r="G10" s="121">
        <v>117</v>
      </c>
      <c r="H10" s="121"/>
      <c r="I10" s="121"/>
      <c r="J10" s="121">
        <v>51</v>
      </c>
      <c r="K10" s="121">
        <v>66</v>
      </c>
      <c r="L10" s="122"/>
      <c r="M10" s="122"/>
      <c r="N10" s="122"/>
      <c r="O10" s="122"/>
      <c r="P10" s="122"/>
      <c r="Q10" s="123"/>
    </row>
    <row r="11" spans="1:17" ht="15.75">
      <c r="A11" s="118" t="s">
        <v>22</v>
      </c>
      <c r="B11" s="119" t="s">
        <v>23</v>
      </c>
      <c r="C11" s="120" t="s">
        <v>194</v>
      </c>
      <c r="D11" s="121">
        <f t="shared" si="0"/>
        <v>117</v>
      </c>
      <c r="E11" s="121">
        <f t="shared" si="1"/>
        <v>39</v>
      </c>
      <c r="F11" s="121">
        <f t="shared" si="2"/>
        <v>78</v>
      </c>
      <c r="G11" s="121"/>
      <c r="H11" s="121">
        <v>78</v>
      </c>
      <c r="I11" s="121"/>
      <c r="J11" s="121">
        <v>34</v>
      </c>
      <c r="K11" s="121">
        <v>44</v>
      </c>
      <c r="L11" s="122"/>
      <c r="M11" s="122"/>
      <c r="N11" s="122"/>
      <c r="O11" s="122"/>
      <c r="P11" s="122"/>
      <c r="Q11" s="123"/>
    </row>
    <row r="12" spans="1:17" ht="15.75">
      <c r="A12" s="118" t="s">
        <v>24</v>
      </c>
      <c r="B12" s="119" t="s">
        <v>25</v>
      </c>
      <c r="C12" s="120" t="s">
        <v>194</v>
      </c>
      <c r="D12" s="121">
        <f t="shared" si="0"/>
        <v>176</v>
      </c>
      <c r="E12" s="121">
        <v>59</v>
      </c>
      <c r="F12" s="121">
        <f t="shared" si="2"/>
        <v>117</v>
      </c>
      <c r="G12" s="121">
        <v>117</v>
      </c>
      <c r="H12" s="121"/>
      <c r="I12" s="121"/>
      <c r="J12" s="121">
        <v>51</v>
      </c>
      <c r="K12" s="121">
        <v>66</v>
      </c>
      <c r="L12" s="122"/>
      <c r="M12" s="122"/>
      <c r="N12" s="122"/>
      <c r="O12" s="122"/>
      <c r="P12" s="122"/>
      <c r="Q12" s="123"/>
    </row>
    <row r="13" spans="1:17" ht="15.75">
      <c r="A13" s="118" t="s">
        <v>26</v>
      </c>
      <c r="B13" s="119" t="s">
        <v>27</v>
      </c>
      <c r="C13" s="120" t="s">
        <v>194</v>
      </c>
      <c r="D13" s="121">
        <f t="shared" si="0"/>
        <v>117</v>
      </c>
      <c r="E13" s="121">
        <f t="shared" si="1"/>
        <v>39</v>
      </c>
      <c r="F13" s="121">
        <f t="shared" si="2"/>
        <v>78</v>
      </c>
      <c r="G13" s="121">
        <v>78</v>
      </c>
      <c r="H13" s="121"/>
      <c r="I13" s="121"/>
      <c r="J13" s="121">
        <v>34</v>
      </c>
      <c r="K13" s="121">
        <v>44</v>
      </c>
      <c r="L13" s="122"/>
      <c r="M13" s="122"/>
      <c r="N13" s="122"/>
      <c r="O13" s="122"/>
      <c r="P13" s="122"/>
      <c r="Q13" s="123"/>
    </row>
    <row r="14" spans="1:17" ht="15.75">
      <c r="A14" s="118" t="s">
        <v>28</v>
      </c>
      <c r="B14" s="119" t="s">
        <v>143</v>
      </c>
      <c r="C14" s="124" t="s">
        <v>194</v>
      </c>
      <c r="D14" s="121">
        <f t="shared" si="0"/>
        <v>58</v>
      </c>
      <c r="E14" s="121">
        <v>19</v>
      </c>
      <c r="F14" s="121">
        <f t="shared" si="2"/>
        <v>39</v>
      </c>
      <c r="G14" s="121">
        <v>33</v>
      </c>
      <c r="H14" s="121">
        <v>6</v>
      </c>
      <c r="I14" s="121"/>
      <c r="J14" s="121">
        <v>17</v>
      </c>
      <c r="K14" s="121">
        <v>22</v>
      </c>
      <c r="L14" s="122"/>
      <c r="M14" s="122"/>
      <c r="N14" s="122"/>
      <c r="O14" s="122"/>
      <c r="P14" s="122"/>
      <c r="Q14" s="123"/>
    </row>
    <row r="15" spans="1:17" ht="15.75">
      <c r="A15" s="118" t="s">
        <v>30</v>
      </c>
      <c r="B15" s="119" t="s">
        <v>144</v>
      </c>
      <c r="C15" s="120" t="s">
        <v>194</v>
      </c>
      <c r="D15" s="121">
        <f t="shared" si="0"/>
        <v>176</v>
      </c>
      <c r="E15" s="121">
        <v>59</v>
      </c>
      <c r="F15" s="121">
        <f t="shared" si="2"/>
        <v>117</v>
      </c>
      <c r="G15" s="121">
        <v>81</v>
      </c>
      <c r="H15" s="121">
        <v>36</v>
      </c>
      <c r="I15" s="121"/>
      <c r="J15" s="121">
        <v>51</v>
      </c>
      <c r="K15" s="121">
        <v>66</v>
      </c>
      <c r="L15" s="122"/>
      <c r="M15" s="122"/>
      <c r="N15" s="122" t="s">
        <v>29</v>
      </c>
      <c r="O15" s="122"/>
      <c r="P15" s="122"/>
      <c r="Q15" s="123"/>
    </row>
    <row r="16" spans="1:17" ht="15.75">
      <c r="A16" s="118" t="s">
        <v>31</v>
      </c>
      <c r="B16" s="119" t="s">
        <v>32</v>
      </c>
      <c r="C16" s="124" t="s">
        <v>194</v>
      </c>
      <c r="D16" s="121">
        <f t="shared" si="0"/>
        <v>176</v>
      </c>
      <c r="E16" s="121">
        <v>59</v>
      </c>
      <c r="F16" s="121">
        <f t="shared" si="2"/>
        <v>117</v>
      </c>
      <c r="G16" s="121">
        <v>2</v>
      </c>
      <c r="H16" s="121">
        <v>115</v>
      </c>
      <c r="I16" s="121"/>
      <c r="J16" s="121">
        <v>51</v>
      </c>
      <c r="K16" s="121">
        <v>66</v>
      </c>
      <c r="L16" s="122"/>
      <c r="M16" s="122"/>
      <c r="N16" s="122"/>
      <c r="O16" s="122"/>
      <c r="P16" s="122"/>
      <c r="Q16" s="123"/>
    </row>
    <row r="17" spans="1:22" ht="15.75">
      <c r="A17" s="118" t="s">
        <v>33</v>
      </c>
      <c r="B17" s="125" t="s">
        <v>34</v>
      </c>
      <c r="C17" s="120" t="s">
        <v>194</v>
      </c>
      <c r="D17" s="121">
        <f t="shared" si="0"/>
        <v>105</v>
      </c>
      <c r="E17" s="121">
        <f t="shared" si="1"/>
        <v>35</v>
      </c>
      <c r="F17" s="121">
        <f t="shared" si="2"/>
        <v>70</v>
      </c>
      <c r="G17" s="121">
        <v>54</v>
      </c>
      <c r="H17" s="121">
        <v>16</v>
      </c>
      <c r="I17" s="121"/>
      <c r="J17" s="121">
        <v>34</v>
      </c>
      <c r="K17" s="121">
        <v>36</v>
      </c>
      <c r="L17" s="122"/>
      <c r="M17" s="122"/>
      <c r="N17" s="122"/>
      <c r="O17" s="122"/>
      <c r="P17" s="122"/>
      <c r="Q17" s="123"/>
    </row>
    <row r="18" spans="1:22" ht="15.75">
      <c r="A18" s="118" t="s">
        <v>35</v>
      </c>
      <c r="B18" s="125" t="s">
        <v>36</v>
      </c>
      <c r="C18" s="124" t="s">
        <v>195</v>
      </c>
      <c r="D18" s="121">
        <f t="shared" si="0"/>
        <v>435</v>
      </c>
      <c r="E18" s="121">
        <f t="shared" si="1"/>
        <v>145</v>
      </c>
      <c r="F18" s="121">
        <f t="shared" si="2"/>
        <v>290</v>
      </c>
      <c r="G18" s="121">
        <v>190</v>
      </c>
      <c r="H18" s="121">
        <v>100</v>
      </c>
      <c r="I18" s="121"/>
      <c r="J18" s="121">
        <v>102</v>
      </c>
      <c r="K18" s="121">
        <v>188</v>
      </c>
      <c r="L18" s="122"/>
      <c r="M18" s="122"/>
      <c r="N18" s="122"/>
      <c r="O18" s="122"/>
      <c r="P18" s="122"/>
      <c r="Q18" s="123"/>
    </row>
    <row r="19" spans="1:22" ht="15.75">
      <c r="A19" s="118" t="s">
        <v>37</v>
      </c>
      <c r="B19" s="119" t="s">
        <v>39</v>
      </c>
      <c r="C19" s="120" t="s">
        <v>194</v>
      </c>
      <c r="D19" s="121">
        <f t="shared" si="0"/>
        <v>142</v>
      </c>
      <c r="E19" s="121">
        <v>47</v>
      </c>
      <c r="F19" s="121">
        <f t="shared" si="2"/>
        <v>95</v>
      </c>
      <c r="G19" s="121">
        <v>35</v>
      </c>
      <c r="H19" s="121">
        <v>60</v>
      </c>
      <c r="I19" s="121"/>
      <c r="J19" s="121">
        <v>51</v>
      </c>
      <c r="K19" s="121">
        <v>44</v>
      </c>
      <c r="L19" s="122"/>
      <c r="M19" s="122"/>
      <c r="N19" s="122"/>
      <c r="O19" s="122"/>
      <c r="P19" s="122"/>
      <c r="Q19" s="123"/>
    </row>
    <row r="20" spans="1:22" ht="15.75">
      <c r="A20" s="118" t="s">
        <v>38</v>
      </c>
      <c r="B20" s="119" t="s">
        <v>145</v>
      </c>
      <c r="C20" s="120" t="s">
        <v>195</v>
      </c>
      <c r="D20" s="121">
        <f t="shared" si="0"/>
        <v>150</v>
      </c>
      <c r="E20" s="121">
        <f t="shared" si="1"/>
        <v>50</v>
      </c>
      <c r="F20" s="121">
        <f t="shared" si="2"/>
        <v>100</v>
      </c>
      <c r="G20" s="121">
        <v>60</v>
      </c>
      <c r="H20" s="121">
        <v>40</v>
      </c>
      <c r="I20" s="121"/>
      <c r="J20" s="121">
        <v>51</v>
      </c>
      <c r="K20" s="121">
        <v>49</v>
      </c>
      <c r="L20" s="122"/>
      <c r="M20" s="122"/>
      <c r="N20" s="122"/>
      <c r="O20" s="122"/>
      <c r="P20" s="122"/>
      <c r="Q20" s="123"/>
      <c r="R20" s="4"/>
    </row>
    <row r="21" spans="1:22" ht="15.75">
      <c r="A21" s="118" t="s">
        <v>146</v>
      </c>
      <c r="B21" s="119" t="s">
        <v>147</v>
      </c>
      <c r="C21" s="120" t="s">
        <v>194</v>
      </c>
      <c r="D21" s="121">
        <f t="shared" si="0"/>
        <v>162</v>
      </c>
      <c r="E21" s="121">
        <f t="shared" si="1"/>
        <v>54</v>
      </c>
      <c r="F21" s="121">
        <f t="shared" si="2"/>
        <v>108</v>
      </c>
      <c r="G21" s="121">
        <v>78</v>
      </c>
      <c r="H21" s="121">
        <v>30</v>
      </c>
      <c r="I21" s="121"/>
      <c r="J21" s="121">
        <v>51</v>
      </c>
      <c r="K21" s="121">
        <v>57</v>
      </c>
      <c r="L21" s="122"/>
      <c r="M21" s="122"/>
      <c r="N21" s="122"/>
      <c r="O21" s="122"/>
      <c r="P21" s="122"/>
      <c r="Q21" s="123"/>
      <c r="R21" s="4"/>
    </row>
    <row r="22" spans="1:22" s="10" customFormat="1" ht="47.25">
      <c r="A22" s="35" t="s">
        <v>40</v>
      </c>
      <c r="B22" s="36" t="s">
        <v>41</v>
      </c>
      <c r="C22" s="40" t="s">
        <v>197</v>
      </c>
      <c r="D22" s="37">
        <f t="shared" ref="D22:D30" si="3">E22+F22</f>
        <v>786</v>
      </c>
      <c r="E22" s="37">
        <f t="shared" ref="E22:E30" si="4">F22/2</f>
        <v>262</v>
      </c>
      <c r="F22" s="37">
        <f>F23+F24+F25+F26+F27</f>
        <v>524</v>
      </c>
      <c r="G22" s="37">
        <f t="shared" ref="G22:Q22" si="5">G23+G24+G25+G26+G27</f>
        <v>104</v>
      </c>
      <c r="H22" s="37">
        <f t="shared" si="5"/>
        <v>420</v>
      </c>
      <c r="I22" s="37"/>
      <c r="J22" s="37"/>
      <c r="K22" s="37"/>
      <c r="L22" s="68">
        <f t="shared" si="5"/>
        <v>208</v>
      </c>
      <c r="M22" s="68">
        <f t="shared" si="5"/>
        <v>72</v>
      </c>
      <c r="N22" s="75">
        <f t="shared" si="5"/>
        <v>64</v>
      </c>
      <c r="O22" s="75">
        <f t="shared" si="5"/>
        <v>76</v>
      </c>
      <c r="P22" s="55">
        <f t="shared" si="5"/>
        <v>52</v>
      </c>
      <c r="Q22" s="55">
        <f t="shared" si="5"/>
        <v>52</v>
      </c>
    </row>
    <row r="23" spans="1:22" ht="15.75">
      <c r="A23" s="16" t="s">
        <v>42</v>
      </c>
      <c r="B23" s="8" t="s">
        <v>43</v>
      </c>
      <c r="C23" s="126" t="s">
        <v>204</v>
      </c>
      <c r="D23" s="17">
        <f t="shared" si="3"/>
        <v>72</v>
      </c>
      <c r="E23" s="17">
        <f t="shared" si="4"/>
        <v>24</v>
      </c>
      <c r="F23" s="17">
        <f t="shared" ref="F23:F27" si="6">SUM(J23:Q23)</f>
        <v>48</v>
      </c>
      <c r="G23" s="17">
        <v>48</v>
      </c>
      <c r="H23" s="17"/>
      <c r="I23" s="17"/>
      <c r="J23" s="17"/>
      <c r="K23" s="17"/>
      <c r="L23" s="73">
        <v>48</v>
      </c>
      <c r="M23" s="69"/>
      <c r="N23" s="76"/>
      <c r="O23" s="76"/>
      <c r="P23" s="82"/>
      <c r="Q23" s="83"/>
      <c r="R23" s="5"/>
      <c r="S23" s="5"/>
      <c r="T23" s="5"/>
      <c r="U23" s="5"/>
      <c r="V23" s="5"/>
    </row>
    <row r="24" spans="1:22" ht="15.75">
      <c r="A24" s="16" t="s">
        <v>44</v>
      </c>
      <c r="B24" s="8" t="s">
        <v>25</v>
      </c>
      <c r="C24" s="41" t="s">
        <v>204</v>
      </c>
      <c r="D24" s="17">
        <f t="shared" si="3"/>
        <v>72</v>
      </c>
      <c r="E24" s="17">
        <f t="shared" si="4"/>
        <v>24</v>
      </c>
      <c r="F24" s="17">
        <f t="shared" si="6"/>
        <v>48</v>
      </c>
      <c r="G24" s="17">
        <v>48</v>
      </c>
      <c r="H24" s="17"/>
      <c r="I24" s="17"/>
      <c r="J24" s="17"/>
      <c r="K24" s="17"/>
      <c r="L24" s="73">
        <v>48</v>
      </c>
      <c r="M24" s="69"/>
      <c r="N24" s="76"/>
      <c r="O24" s="76"/>
      <c r="P24" s="82"/>
      <c r="Q24" s="83"/>
      <c r="R24" s="5"/>
      <c r="S24" s="5"/>
      <c r="T24" s="5"/>
      <c r="U24" s="5"/>
      <c r="V24" s="5"/>
    </row>
    <row r="25" spans="1:22" ht="15.75">
      <c r="A25" s="16" t="s">
        <v>45</v>
      </c>
      <c r="B25" s="8" t="s">
        <v>77</v>
      </c>
      <c r="C25" s="41" t="s">
        <v>204</v>
      </c>
      <c r="D25" s="17">
        <f t="shared" si="3"/>
        <v>72</v>
      </c>
      <c r="E25" s="17">
        <f t="shared" si="4"/>
        <v>24</v>
      </c>
      <c r="F25" s="17">
        <f t="shared" si="6"/>
        <v>48</v>
      </c>
      <c r="G25" s="17">
        <v>6</v>
      </c>
      <c r="H25" s="17">
        <v>42</v>
      </c>
      <c r="I25" s="17"/>
      <c r="J25" s="17"/>
      <c r="K25" s="17"/>
      <c r="L25" s="73">
        <v>48</v>
      </c>
      <c r="M25" s="69"/>
      <c r="N25" s="76"/>
      <c r="O25" s="76"/>
      <c r="P25" s="82"/>
      <c r="Q25" s="83"/>
      <c r="R25" s="5"/>
      <c r="S25" s="5"/>
      <c r="T25" s="5"/>
      <c r="U25" s="5"/>
      <c r="V25" s="5"/>
    </row>
    <row r="26" spans="1:22" ht="15.75">
      <c r="A26" s="16" t="s">
        <v>46</v>
      </c>
      <c r="B26" s="8" t="s">
        <v>23</v>
      </c>
      <c r="C26" s="64" t="s">
        <v>214</v>
      </c>
      <c r="D26" s="17">
        <f t="shared" si="3"/>
        <v>285</v>
      </c>
      <c r="E26" s="17">
        <f t="shared" si="4"/>
        <v>95</v>
      </c>
      <c r="F26" s="17">
        <f t="shared" si="6"/>
        <v>190</v>
      </c>
      <c r="G26" s="17">
        <v>0</v>
      </c>
      <c r="H26" s="17">
        <v>190</v>
      </c>
      <c r="I26" s="17"/>
      <c r="J26" s="17"/>
      <c r="K26" s="17"/>
      <c r="L26" s="122">
        <v>32</v>
      </c>
      <c r="M26" s="122">
        <v>36</v>
      </c>
      <c r="N26" s="122">
        <v>32</v>
      </c>
      <c r="O26" s="122">
        <v>38</v>
      </c>
      <c r="P26" s="122">
        <v>26</v>
      </c>
      <c r="Q26" s="136">
        <v>26</v>
      </c>
      <c r="R26" s="6"/>
      <c r="S26" s="6"/>
      <c r="T26" s="6"/>
      <c r="U26" s="6"/>
      <c r="V26" s="6"/>
    </row>
    <row r="27" spans="1:22" ht="15.75">
      <c r="A27" s="16" t="s">
        <v>76</v>
      </c>
      <c r="B27" s="8" t="s">
        <v>32</v>
      </c>
      <c r="C27" s="57" t="s">
        <v>202</v>
      </c>
      <c r="D27" s="17">
        <f t="shared" si="3"/>
        <v>285</v>
      </c>
      <c r="E27" s="17">
        <f t="shared" si="4"/>
        <v>95</v>
      </c>
      <c r="F27" s="17">
        <f t="shared" si="6"/>
        <v>190</v>
      </c>
      <c r="G27" s="17">
        <v>2</v>
      </c>
      <c r="H27" s="17">
        <v>188</v>
      </c>
      <c r="I27" s="17"/>
      <c r="J27" s="17"/>
      <c r="K27" s="17"/>
      <c r="L27" s="122">
        <v>32</v>
      </c>
      <c r="M27" s="122">
        <v>36</v>
      </c>
      <c r="N27" s="122">
        <v>32</v>
      </c>
      <c r="O27" s="122">
        <v>38</v>
      </c>
      <c r="P27" s="122">
        <v>26</v>
      </c>
      <c r="Q27" s="136">
        <v>26</v>
      </c>
      <c r="R27" s="6"/>
      <c r="S27" s="6"/>
      <c r="T27" s="6"/>
      <c r="U27" s="6"/>
      <c r="V27" s="6"/>
    </row>
    <row r="28" spans="1:22" s="10" customFormat="1" ht="31.5">
      <c r="A28" s="39" t="s">
        <v>47</v>
      </c>
      <c r="B28" s="36" t="s">
        <v>48</v>
      </c>
      <c r="C28" s="40" t="s">
        <v>200</v>
      </c>
      <c r="D28" s="37">
        <f t="shared" si="3"/>
        <v>258</v>
      </c>
      <c r="E28" s="37">
        <f t="shared" si="4"/>
        <v>86</v>
      </c>
      <c r="F28" s="37">
        <f>F29+F30</f>
        <v>172</v>
      </c>
      <c r="G28" s="37">
        <f t="shared" ref="G28:Q28" si="7">G29+G30</f>
        <v>72</v>
      </c>
      <c r="H28" s="37">
        <f t="shared" si="7"/>
        <v>100</v>
      </c>
      <c r="I28" s="37"/>
      <c r="J28" s="37"/>
      <c r="K28" s="37"/>
      <c r="L28" s="68">
        <f t="shared" si="7"/>
        <v>48</v>
      </c>
      <c r="M28" s="68">
        <f t="shared" si="7"/>
        <v>54</v>
      </c>
      <c r="N28" s="75">
        <f t="shared" si="7"/>
        <v>32</v>
      </c>
      <c r="O28" s="75">
        <f t="shared" si="7"/>
        <v>38</v>
      </c>
      <c r="P28" s="55">
        <f t="shared" si="7"/>
        <v>0</v>
      </c>
      <c r="Q28" s="55">
        <f t="shared" si="7"/>
        <v>0</v>
      </c>
      <c r="R28" s="9"/>
      <c r="S28" s="9"/>
      <c r="T28" s="9"/>
      <c r="U28" s="9"/>
      <c r="V28" s="9"/>
    </row>
    <row r="29" spans="1:22" ht="15.75">
      <c r="A29" s="16" t="s">
        <v>49</v>
      </c>
      <c r="B29" s="8" t="s">
        <v>36</v>
      </c>
      <c r="C29" s="41" t="s">
        <v>194</v>
      </c>
      <c r="D29" s="17">
        <f t="shared" si="3"/>
        <v>153</v>
      </c>
      <c r="E29" s="17">
        <f t="shared" si="4"/>
        <v>51</v>
      </c>
      <c r="F29" s="19">
        <f t="shared" ref="F29:F30" si="8">SUM(J29:Q29)</f>
        <v>102</v>
      </c>
      <c r="G29" s="17">
        <v>52</v>
      </c>
      <c r="H29" s="17">
        <v>50</v>
      </c>
      <c r="I29" s="17"/>
      <c r="J29" s="17"/>
      <c r="K29" s="17"/>
      <c r="L29" s="122">
        <v>48</v>
      </c>
      <c r="M29" s="130">
        <v>54</v>
      </c>
      <c r="N29" s="76"/>
      <c r="O29" s="76"/>
      <c r="P29" s="82"/>
      <c r="Q29" s="83"/>
      <c r="R29" s="5"/>
      <c r="S29" s="5"/>
      <c r="T29" s="5"/>
      <c r="U29" s="5"/>
      <c r="V29" s="5"/>
    </row>
    <row r="30" spans="1:22" ht="33" customHeight="1">
      <c r="A30" s="95" t="s">
        <v>50</v>
      </c>
      <c r="B30" s="127" t="s">
        <v>78</v>
      </c>
      <c r="C30" s="41" t="s">
        <v>215</v>
      </c>
      <c r="D30" s="17">
        <f t="shared" si="3"/>
        <v>105</v>
      </c>
      <c r="E30" s="17">
        <f t="shared" si="4"/>
        <v>35</v>
      </c>
      <c r="F30" s="19">
        <f t="shared" si="8"/>
        <v>70</v>
      </c>
      <c r="G30" s="17">
        <v>20</v>
      </c>
      <c r="H30" s="17">
        <v>50</v>
      </c>
      <c r="I30" s="17"/>
      <c r="J30" s="17"/>
      <c r="K30" s="17"/>
      <c r="L30" s="69"/>
      <c r="M30" s="69"/>
      <c r="N30" s="76">
        <v>32</v>
      </c>
      <c r="O30" s="76">
        <v>38</v>
      </c>
      <c r="P30" s="82"/>
      <c r="Q30" s="83"/>
      <c r="R30" s="5"/>
      <c r="S30" s="5"/>
      <c r="T30" s="5"/>
      <c r="U30" s="5"/>
      <c r="V30" s="5"/>
    </row>
    <row r="31" spans="1:22" ht="33" customHeight="1">
      <c r="A31" s="96"/>
      <c r="B31" s="97" t="s">
        <v>81</v>
      </c>
      <c r="C31" s="131" t="s">
        <v>216</v>
      </c>
      <c r="D31" s="17">
        <f>E31+F31</f>
        <v>102</v>
      </c>
      <c r="E31" s="17">
        <f>F31/2</f>
        <v>34</v>
      </c>
      <c r="F31" s="19">
        <f>SUM(J31:Q31)</f>
        <v>68</v>
      </c>
      <c r="G31" s="17">
        <v>28</v>
      </c>
      <c r="H31" s="17">
        <v>40</v>
      </c>
      <c r="I31" s="17"/>
      <c r="J31" s="17"/>
      <c r="K31" s="17"/>
      <c r="L31" s="69">
        <v>32</v>
      </c>
      <c r="M31" s="69">
        <v>36</v>
      </c>
      <c r="N31" s="76"/>
      <c r="O31" s="76"/>
      <c r="P31" s="82"/>
      <c r="Q31" s="83"/>
      <c r="R31" s="5"/>
      <c r="S31" s="5"/>
      <c r="T31" s="5"/>
      <c r="U31" s="5"/>
      <c r="V31" s="5"/>
    </row>
    <row r="32" spans="1:22" ht="33" customHeight="1">
      <c r="A32" s="96"/>
      <c r="B32" s="128" t="s">
        <v>82</v>
      </c>
      <c r="C32" s="41"/>
      <c r="D32" s="17">
        <f t="shared" ref="D32" si="9">E32+F32</f>
        <v>78</v>
      </c>
      <c r="E32" s="17">
        <f t="shared" ref="E32" si="10">F32/2</f>
        <v>26</v>
      </c>
      <c r="F32" s="19">
        <f t="shared" ref="F32" si="11">SUM(J32:Q32)</f>
        <v>52</v>
      </c>
      <c r="G32" s="17">
        <v>20</v>
      </c>
      <c r="H32" s="17">
        <v>32</v>
      </c>
      <c r="I32" s="17"/>
      <c r="J32" s="17"/>
      <c r="K32" s="17"/>
      <c r="L32" s="69"/>
      <c r="M32" s="69"/>
      <c r="N32" s="76"/>
      <c r="O32" s="76"/>
      <c r="P32" s="82">
        <v>26</v>
      </c>
      <c r="Q32" s="87">
        <v>26</v>
      </c>
      <c r="R32" s="5"/>
      <c r="S32" s="5"/>
      <c r="T32" s="5"/>
      <c r="U32" s="5"/>
      <c r="V32" s="5"/>
    </row>
    <row r="33" spans="1:22" s="10" customFormat="1" ht="15.75">
      <c r="A33" s="53" t="s">
        <v>51</v>
      </c>
      <c r="B33" s="54" t="s">
        <v>52</v>
      </c>
      <c r="C33" s="59" t="s">
        <v>198</v>
      </c>
      <c r="D33" s="55"/>
      <c r="E33" s="55"/>
      <c r="F33" s="55"/>
      <c r="G33" s="55"/>
      <c r="H33" s="55"/>
      <c r="I33" s="55">
        <f>I34+I60</f>
        <v>30</v>
      </c>
      <c r="J33" s="55"/>
      <c r="K33" s="55"/>
      <c r="L33" s="68"/>
      <c r="M33" s="68"/>
      <c r="N33" s="75"/>
      <c r="O33" s="75"/>
      <c r="P33" s="55"/>
      <c r="Q33" s="55"/>
      <c r="R33" s="9"/>
      <c r="S33" s="9"/>
      <c r="T33" s="9"/>
      <c r="U33" s="9"/>
      <c r="V33" s="9"/>
    </row>
    <row r="34" spans="1:22" s="10" customFormat="1" ht="31.5">
      <c r="A34" s="39" t="s">
        <v>53</v>
      </c>
      <c r="B34" s="36" t="s">
        <v>54</v>
      </c>
      <c r="C34" s="58" t="s">
        <v>199</v>
      </c>
      <c r="D34" s="37"/>
      <c r="E34" s="37"/>
      <c r="F34" s="37"/>
      <c r="G34" s="37"/>
      <c r="H34" s="37"/>
      <c r="I34" s="37">
        <v>10</v>
      </c>
      <c r="J34" s="37"/>
      <c r="K34" s="37"/>
      <c r="L34" s="68"/>
      <c r="M34" s="68"/>
      <c r="N34" s="75"/>
      <c r="O34" s="75"/>
      <c r="P34" s="55"/>
      <c r="Q34" s="55"/>
      <c r="R34" s="9"/>
      <c r="S34" s="9"/>
      <c r="T34" s="9"/>
      <c r="U34" s="9"/>
      <c r="V34" s="9"/>
    </row>
    <row r="35" spans="1:22" ht="15.75">
      <c r="A35" s="28" t="s">
        <v>55</v>
      </c>
      <c r="B35" s="24" t="s">
        <v>70</v>
      </c>
      <c r="C35" s="38" t="s">
        <v>195</v>
      </c>
      <c r="D35" s="17">
        <f t="shared" ref="D35:D59" si="12">E35+F35</f>
        <v>153</v>
      </c>
      <c r="E35" s="17">
        <f t="shared" ref="E35:E58" si="13">F35/2</f>
        <v>51</v>
      </c>
      <c r="F35" s="19">
        <f t="shared" ref="F35:F59" si="14">SUM(J35:Q35)</f>
        <v>102</v>
      </c>
      <c r="G35" s="17">
        <v>60</v>
      </c>
      <c r="H35" s="17">
        <v>42</v>
      </c>
      <c r="I35" s="17"/>
      <c r="J35" s="17"/>
      <c r="K35" s="17"/>
      <c r="L35" s="69">
        <v>48</v>
      </c>
      <c r="M35" s="80">
        <v>54</v>
      </c>
      <c r="N35" s="76"/>
      <c r="O35" s="76"/>
      <c r="P35" s="82"/>
      <c r="Q35" s="83"/>
      <c r="R35" s="5"/>
      <c r="S35" s="5"/>
      <c r="T35" s="5"/>
      <c r="U35" s="5"/>
      <c r="V35" s="5"/>
    </row>
    <row r="36" spans="1:22" ht="15.75">
      <c r="A36" s="116"/>
      <c r="B36" s="117" t="s">
        <v>211</v>
      </c>
      <c r="C36" s="89" t="s">
        <v>212</v>
      </c>
      <c r="D36" s="17">
        <f>D37+D38+D39</f>
        <v>198</v>
      </c>
      <c r="E36" s="17">
        <f t="shared" ref="E36:Q36" si="15">E37+E38+E39</f>
        <v>66</v>
      </c>
      <c r="F36" s="17">
        <f>F37+F38+F39</f>
        <v>132</v>
      </c>
      <c r="G36" s="17">
        <f t="shared" si="15"/>
        <v>76</v>
      </c>
      <c r="H36" s="17">
        <f t="shared" si="15"/>
        <v>56</v>
      </c>
      <c r="I36" s="17">
        <f t="shared" si="15"/>
        <v>0</v>
      </c>
      <c r="J36" s="17">
        <f t="shared" si="15"/>
        <v>0</v>
      </c>
      <c r="K36" s="17">
        <f t="shared" si="15"/>
        <v>0</v>
      </c>
      <c r="L36" s="69">
        <f t="shared" si="15"/>
        <v>48</v>
      </c>
      <c r="M36" s="69">
        <f t="shared" si="15"/>
        <v>36</v>
      </c>
      <c r="N36" s="74">
        <f t="shared" si="15"/>
        <v>48</v>
      </c>
      <c r="O36" s="17">
        <f t="shared" si="15"/>
        <v>0</v>
      </c>
      <c r="P36" s="17">
        <f t="shared" si="15"/>
        <v>0</v>
      </c>
      <c r="Q36" s="17">
        <f t="shared" si="15"/>
        <v>0</v>
      </c>
      <c r="R36" s="5"/>
      <c r="S36" s="5"/>
      <c r="T36" s="5"/>
      <c r="U36" s="5"/>
      <c r="V36" s="5"/>
    </row>
    <row r="37" spans="1:22" ht="15.75">
      <c r="A37" s="114" t="s">
        <v>56</v>
      </c>
      <c r="B37" s="104" t="s">
        <v>79</v>
      </c>
      <c r="C37" s="41"/>
      <c r="D37" s="17">
        <f t="shared" si="12"/>
        <v>72</v>
      </c>
      <c r="E37" s="17">
        <f t="shared" si="13"/>
        <v>24</v>
      </c>
      <c r="F37" s="19">
        <f t="shared" si="14"/>
        <v>48</v>
      </c>
      <c r="G37" s="17">
        <v>28</v>
      </c>
      <c r="H37" s="17">
        <v>20</v>
      </c>
      <c r="I37" s="17"/>
      <c r="J37" s="17"/>
      <c r="K37" s="17"/>
      <c r="L37" s="69">
        <v>48</v>
      </c>
      <c r="M37" s="69"/>
      <c r="N37" s="76"/>
      <c r="O37" s="76"/>
      <c r="P37" s="82"/>
      <c r="Q37" s="83"/>
      <c r="R37" s="5"/>
      <c r="S37" s="5"/>
      <c r="T37" s="5"/>
      <c r="U37" s="5"/>
      <c r="V37" s="5"/>
    </row>
    <row r="38" spans="1:22" ht="15.75">
      <c r="A38" s="115" t="s">
        <v>205</v>
      </c>
      <c r="B38" s="98" t="s">
        <v>112</v>
      </c>
      <c r="C38" s="41"/>
      <c r="D38" s="17">
        <f>E38+F38</f>
        <v>54</v>
      </c>
      <c r="E38" s="17">
        <f>F38/2</f>
        <v>18</v>
      </c>
      <c r="F38" s="19">
        <f>SUM(J38:Q38)</f>
        <v>36</v>
      </c>
      <c r="G38" s="17">
        <v>20</v>
      </c>
      <c r="H38" s="17">
        <v>16</v>
      </c>
      <c r="I38" s="17"/>
      <c r="J38" s="17"/>
      <c r="K38" s="17"/>
      <c r="L38" s="69"/>
      <c r="M38" s="69">
        <v>36</v>
      </c>
      <c r="N38" s="76"/>
      <c r="O38" s="76"/>
      <c r="P38" s="82"/>
      <c r="Q38" s="83"/>
      <c r="R38" s="5"/>
      <c r="S38" s="5"/>
      <c r="T38" s="5"/>
      <c r="U38" s="5"/>
      <c r="V38" s="5"/>
    </row>
    <row r="39" spans="1:22" ht="15.75">
      <c r="A39" s="115" t="s">
        <v>210</v>
      </c>
      <c r="B39" s="98" t="s">
        <v>109</v>
      </c>
      <c r="C39" s="41"/>
      <c r="D39" s="17">
        <f>E39+F39</f>
        <v>72</v>
      </c>
      <c r="E39" s="17">
        <v>24</v>
      </c>
      <c r="F39" s="19">
        <f>SUM(J39:Q39)</f>
        <v>48</v>
      </c>
      <c r="G39" s="17">
        <v>28</v>
      </c>
      <c r="H39" s="17">
        <v>20</v>
      </c>
      <c r="I39" s="17"/>
      <c r="J39" s="17"/>
      <c r="K39" s="17"/>
      <c r="L39" s="69"/>
      <c r="M39" s="69"/>
      <c r="N39" s="74">
        <v>48</v>
      </c>
      <c r="O39" s="76"/>
      <c r="P39" s="82"/>
      <c r="Q39" s="83"/>
      <c r="R39" s="5"/>
      <c r="S39" s="5"/>
      <c r="T39" s="5"/>
      <c r="U39" s="5"/>
      <c r="V39" s="5"/>
    </row>
    <row r="40" spans="1:22" ht="15.75">
      <c r="A40" s="28" t="s">
        <v>57</v>
      </c>
      <c r="B40" s="112" t="s">
        <v>71</v>
      </c>
      <c r="C40" s="41" t="s">
        <v>163</v>
      </c>
      <c r="D40" s="17">
        <f t="shared" si="12"/>
        <v>81</v>
      </c>
      <c r="E40" s="17">
        <f t="shared" si="13"/>
        <v>27</v>
      </c>
      <c r="F40" s="19">
        <f t="shared" si="14"/>
        <v>54</v>
      </c>
      <c r="G40" s="17">
        <v>28</v>
      </c>
      <c r="H40" s="17">
        <v>26</v>
      </c>
      <c r="I40" s="17"/>
      <c r="J40" s="17"/>
      <c r="K40" s="17"/>
      <c r="L40" s="69"/>
      <c r="M40" s="80">
        <v>54</v>
      </c>
      <c r="N40" s="76"/>
      <c r="O40" s="76"/>
      <c r="P40" s="82"/>
      <c r="Q40" s="83"/>
      <c r="R40" s="5"/>
      <c r="S40" s="5"/>
      <c r="T40" s="5"/>
      <c r="U40" s="5"/>
      <c r="V40" s="5"/>
    </row>
    <row r="41" spans="1:22" ht="15.75">
      <c r="A41" s="29" t="s">
        <v>205</v>
      </c>
      <c r="B41" s="113" t="s">
        <v>172</v>
      </c>
      <c r="C41" s="41" t="s">
        <v>163</v>
      </c>
      <c r="D41" s="17">
        <f>E41+F41</f>
        <v>108</v>
      </c>
      <c r="E41" s="17">
        <f>F41/2</f>
        <v>36</v>
      </c>
      <c r="F41" s="19">
        <f>SUM(J41:Q41)</f>
        <v>72</v>
      </c>
      <c r="G41" s="17">
        <v>40</v>
      </c>
      <c r="H41" s="17">
        <v>32</v>
      </c>
      <c r="I41" s="17"/>
      <c r="J41" s="17"/>
      <c r="K41" s="17"/>
      <c r="L41" s="69"/>
      <c r="M41" s="80">
        <v>72</v>
      </c>
      <c r="N41" s="76"/>
      <c r="O41" s="76"/>
      <c r="P41" s="82"/>
      <c r="Q41" s="83"/>
      <c r="R41" s="5"/>
      <c r="S41" s="5"/>
      <c r="T41" s="5"/>
      <c r="U41" s="5"/>
      <c r="V41" s="5"/>
    </row>
    <row r="42" spans="1:22" ht="31.5">
      <c r="A42" s="24" t="s">
        <v>58</v>
      </c>
      <c r="B42" s="24" t="s">
        <v>90</v>
      </c>
      <c r="C42" s="41" t="s">
        <v>164</v>
      </c>
      <c r="D42" s="17">
        <f t="shared" si="12"/>
        <v>96</v>
      </c>
      <c r="E42" s="17">
        <f t="shared" si="13"/>
        <v>32</v>
      </c>
      <c r="F42" s="19">
        <f t="shared" si="14"/>
        <v>64</v>
      </c>
      <c r="G42" s="17">
        <v>32</v>
      </c>
      <c r="H42" s="17">
        <v>32</v>
      </c>
      <c r="I42" s="17"/>
      <c r="J42" s="17"/>
      <c r="K42" s="17"/>
      <c r="L42" s="69"/>
      <c r="M42" s="69"/>
      <c r="N42" s="76">
        <v>64</v>
      </c>
      <c r="O42" s="76"/>
      <c r="P42" s="82"/>
      <c r="Q42" s="83"/>
      <c r="R42" s="5"/>
      <c r="S42" s="5"/>
      <c r="T42" s="5"/>
      <c r="U42" s="5"/>
      <c r="V42" s="5"/>
    </row>
    <row r="43" spans="1:22" ht="47.25">
      <c r="A43" s="24" t="s">
        <v>59</v>
      </c>
      <c r="B43" s="24" t="s">
        <v>91</v>
      </c>
      <c r="C43" s="41" t="s">
        <v>164</v>
      </c>
      <c r="D43" s="17">
        <f t="shared" si="12"/>
        <v>85</v>
      </c>
      <c r="E43" s="17">
        <v>28</v>
      </c>
      <c r="F43" s="19">
        <f t="shared" si="14"/>
        <v>57</v>
      </c>
      <c r="G43" s="17">
        <v>37</v>
      </c>
      <c r="H43" s="17">
        <v>20</v>
      </c>
      <c r="I43" s="17"/>
      <c r="J43" s="17"/>
      <c r="K43" s="17"/>
      <c r="L43" s="69"/>
      <c r="M43" s="69"/>
      <c r="N43" s="76"/>
      <c r="O43" s="74">
        <v>57</v>
      </c>
      <c r="P43" s="82"/>
      <c r="Q43" s="83"/>
      <c r="R43" s="5"/>
      <c r="S43" s="5"/>
      <c r="T43" s="5"/>
      <c r="U43" s="5"/>
      <c r="V43" s="5"/>
    </row>
    <row r="44" spans="1:22" ht="31.5">
      <c r="A44" s="28" t="s">
        <v>60</v>
      </c>
      <c r="B44" s="24" t="s">
        <v>97</v>
      </c>
      <c r="C44" s="41" t="s">
        <v>164</v>
      </c>
      <c r="D44" s="17">
        <f t="shared" si="12"/>
        <v>114</v>
      </c>
      <c r="E44" s="17">
        <f t="shared" si="13"/>
        <v>38</v>
      </c>
      <c r="F44" s="19">
        <f t="shared" si="14"/>
        <v>76</v>
      </c>
      <c r="G44" s="17">
        <v>52</v>
      </c>
      <c r="H44" s="17">
        <v>24</v>
      </c>
      <c r="I44" s="17"/>
      <c r="J44" s="17"/>
      <c r="K44" s="17"/>
      <c r="L44" s="69"/>
      <c r="M44" s="69"/>
      <c r="N44" s="76"/>
      <c r="O44" s="74">
        <v>76</v>
      </c>
      <c r="P44" s="82"/>
      <c r="Q44" s="83"/>
      <c r="R44" s="5"/>
      <c r="S44" s="5"/>
      <c r="T44" s="5"/>
      <c r="U44" s="5"/>
      <c r="V44" s="5"/>
    </row>
    <row r="45" spans="1:22" ht="15.75">
      <c r="A45" s="28" t="s">
        <v>61</v>
      </c>
      <c r="B45" s="90" t="s">
        <v>98</v>
      </c>
      <c r="C45" s="89" t="s">
        <v>163</v>
      </c>
      <c r="D45" s="17">
        <f t="shared" si="12"/>
        <v>144</v>
      </c>
      <c r="E45" s="17">
        <f t="shared" si="13"/>
        <v>48</v>
      </c>
      <c r="F45" s="19">
        <f t="shared" si="14"/>
        <v>96</v>
      </c>
      <c r="G45" s="17">
        <v>46</v>
      </c>
      <c r="H45" s="17">
        <v>40</v>
      </c>
      <c r="I45" s="17">
        <v>10</v>
      </c>
      <c r="J45" s="17"/>
      <c r="K45" s="17"/>
      <c r="L45" s="69"/>
      <c r="M45" s="69"/>
      <c r="N45" s="80">
        <v>96</v>
      </c>
      <c r="O45" s="76"/>
      <c r="P45" s="82"/>
      <c r="Q45" s="83"/>
      <c r="R45" s="5"/>
      <c r="S45" s="5"/>
      <c r="T45" s="5"/>
      <c r="U45" s="5"/>
      <c r="V45" s="5"/>
    </row>
    <row r="46" spans="1:22" ht="31.5">
      <c r="A46" s="29" t="s">
        <v>205</v>
      </c>
      <c r="B46" s="91" t="s">
        <v>162</v>
      </c>
      <c r="C46" s="89"/>
      <c r="D46" s="17">
        <f>E46+F46</f>
        <v>48</v>
      </c>
      <c r="E46" s="17">
        <f>F46/2</f>
        <v>16</v>
      </c>
      <c r="F46" s="19">
        <f>SUM(J46:Q46)</f>
        <v>32</v>
      </c>
      <c r="G46" s="17">
        <v>18</v>
      </c>
      <c r="H46" s="17">
        <v>14</v>
      </c>
      <c r="I46" s="17"/>
      <c r="J46" s="17"/>
      <c r="K46" s="17"/>
      <c r="L46" s="69"/>
      <c r="M46" s="69"/>
      <c r="N46" s="80">
        <v>32</v>
      </c>
      <c r="O46" s="76"/>
      <c r="P46" s="82"/>
      <c r="Q46" s="83"/>
      <c r="R46" s="5"/>
      <c r="S46" s="5"/>
      <c r="T46" s="5"/>
      <c r="U46" s="5"/>
      <c r="V46" s="5"/>
    </row>
    <row r="47" spans="1:22" ht="15.75">
      <c r="A47" s="28" t="s">
        <v>62</v>
      </c>
      <c r="B47" s="24" t="s">
        <v>99</v>
      </c>
      <c r="C47" s="41" t="s">
        <v>163</v>
      </c>
      <c r="D47" s="17">
        <f t="shared" si="12"/>
        <v>144</v>
      </c>
      <c r="E47" s="17">
        <f t="shared" si="13"/>
        <v>48</v>
      </c>
      <c r="F47" s="19">
        <f t="shared" si="14"/>
        <v>96</v>
      </c>
      <c r="G47" s="17">
        <v>56</v>
      </c>
      <c r="H47" s="17">
        <v>40</v>
      </c>
      <c r="I47" s="17"/>
      <c r="J47" s="17"/>
      <c r="K47" s="17"/>
      <c r="L47" s="80">
        <v>96</v>
      </c>
      <c r="M47" s="69"/>
      <c r="N47" s="76"/>
      <c r="O47" s="76"/>
      <c r="P47" s="82"/>
      <c r="Q47" s="83"/>
      <c r="R47" s="5"/>
      <c r="S47" s="5"/>
      <c r="T47" s="5"/>
      <c r="U47" s="5"/>
      <c r="V47" s="5"/>
    </row>
    <row r="48" spans="1:22" ht="15.75">
      <c r="A48" s="28" t="s">
        <v>63</v>
      </c>
      <c r="B48" s="24" t="s">
        <v>100</v>
      </c>
      <c r="C48" s="41" t="s">
        <v>164</v>
      </c>
      <c r="D48" s="17">
        <f t="shared" si="12"/>
        <v>114</v>
      </c>
      <c r="E48" s="17">
        <f t="shared" si="13"/>
        <v>38</v>
      </c>
      <c r="F48" s="19">
        <f t="shared" si="14"/>
        <v>76</v>
      </c>
      <c r="G48" s="17">
        <v>48</v>
      </c>
      <c r="H48" s="17">
        <v>28</v>
      </c>
      <c r="I48" s="17"/>
      <c r="J48" s="17"/>
      <c r="K48" s="17"/>
      <c r="L48" s="69"/>
      <c r="M48" s="69"/>
      <c r="N48" s="76"/>
      <c r="O48" s="74">
        <v>76</v>
      </c>
      <c r="P48" s="82"/>
      <c r="Q48" s="83"/>
      <c r="R48" s="7"/>
      <c r="S48" s="5"/>
      <c r="T48" s="5"/>
      <c r="U48" s="5"/>
      <c r="V48" s="5"/>
    </row>
    <row r="49" spans="1:22" ht="31.5">
      <c r="A49" s="28" t="s">
        <v>104</v>
      </c>
      <c r="B49" s="24" t="s">
        <v>80</v>
      </c>
      <c r="C49" s="41" t="s">
        <v>163</v>
      </c>
      <c r="D49" s="17">
        <f t="shared" si="12"/>
        <v>96</v>
      </c>
      <c r="E49" s="17">
        <f t="shared" si="13"/>
        <v>32</v>
      </c>
      <c r="F49" s="19">
        <f t="shared" si="14"/>
        <v>64</v>
      </c>
      <c r="G49" s="17">
        <v>40</v>
      </c>
      <c r="H49" s="17">
        <v>24</v>
      </c>
      <c r="I49" s="17"/>
      <c r="J49" s="17"/>
      <c r="K49" s="17"/>
      <c r="L49" s="80">
        <v>64</v>
      </c>
      <c r="M49" s="69"/>
      <c r="N49" s="76"/>
      <c r="O49" s="76"/>
      <c r="P49" s="82"/>
      <c r="Q49" s="83"/>
      <c r="R49" s="7"/>
      <c r="S49" s="5"/>
      <c r="T49" s="5"/>
      <c r="U49" s="5"/>
      <c r="V49" s="5"/>
    </row>
    <row r="50" spans="1:22" ht="15.75">
      <c r="A50" s="28" t="s">
        <v>101</v>
      </c>
      <c r="B50" s="24" t="s">
        <v>102</v>
      </c>
      <c r="C50" s="41" t="s">
        <v>164</v>
      </c>
      <c r="D50" s="17">
        <f t="shared" si="12"/>
        <v>171</v>
      </c>
      <c r="E50" s="17">
        <v>57</v>
      </c>
      <c r="F50" s="19">
        <f t="shared" si="14"/>
        <v>114</v>
      </c>
      <c r="G50" s="17">
        <v>64</v>
      </c>
      <c r="H50" s="17">
        <v>50</v>
      </c>
      <c r="I50" s="17"/>
      <c r="J50" s="17"/>
      <c r="K50" s="17"/>
      <c r="L50" s="69"/>
      <c r="M50" s="69"/>
      <c r="N50" s="76"/>
      <c r="O50" s="74">
        <v>114</v>
      </c>
      <c r="P50" s="82"/>
      <c r="Q50" s="83"/>
      <c r="R50" s="7"/>
      <c r="S50" s="5"/>
      <c r="T50" s="5"/>
      <c r="U50" s="5"/>
      <c r="V50" s="5"/>
    </row>
    <row r="51" spans="1:22" ht="31.5">
      <c r="A51" s="24" t="s">
        <v>103</v>
      </c>
      <c r="B51" s="24" t="s">
        <v>72</v>
      </c>
      <c r="C51" s="56" t="s">
        <v>194</v>
      </c>
      <c r="D51" s="17">
        <f t="shared" si="12"/>
        <v>102</v>
      </c>
      <c r="E51" s="17">
        <f t="shared" si="13"/>
        <v>34</v>
      </c>
      <c r="F51" s="19">
        <f t="shared" si="14"/>
        <v>68</v>
      </c>
      <c r="G51" s="17">
        <v>20</v>
      </c>
      <c r="H51" s="17">
        <v>48</v>
      </c>
      <c r="I51" s="17"/>
      <c r="J51" s="17"/>
      <c r="K51" s="17"/>
      <c r="L51" s="69">
        <v>32</v>
      </c>
      <c r="M51" s="130">
        <v>36</v>
      </c>
      <c r="N51" s="76"/>
      <c r="O51" s="76"/>
      <c r="P51" s="82"/>
      <c r="Q51" s="83"/>
      <c r="R51" s="7"/>
      <c r="S51" s="5"/>
      <c r="T51" s="5"/>
      <c r="U51" s="5"/>
      <c r="V51" s="5"/>
    </row>
    <row r="52" spans="1:22" ht="15.75">
      <c r="A52" s="29" t="s">
        <v>154</v>
      </c>
      <c r="B52" s="12" t="s">
        <v>92</v>
      </c>
      <c r="C52" s="41" t="s">
        <v>164</v>
      </c>
      <c r="D52" s="17">
        <f t="shared" si="12"/>
        <v>81</v>
      </c>
      <c r="E52" s="17">
        <f t="shared" si="13"/>
        <v>27</v>
      </c>
      <c r="F52" s="19">
        <f t="shared" si="14"/>
        <v>54</v>
      </c>
      <c r="G52" s="17">
        <v>36</v>
      </c>
      <c r="H52" s="17">
        <v>18</v>
      </c>
      <c r="I52" s="17"/>
      <c r="J52" s="17"/>
      <c r="K52" s="17"/>
      <c r="L52" s="69"/>
      <c r="M52" s="130">
        <v>54</v>
      </c>
      <c r="N52" s="76"/>
      <c r="O52" s="76"/>
      <c r="P52" s="82"/>
      <c r="Q52" s="83"/>
      <c r="R52" s="7"/>
      <c r="S52" s="5"/>
      <c r="T52" s="5"/>
      <c r="U52" s="5"/>
      <c r="V52" s="5"/>
    </row>
    <row r="53" spans="1:22" ht="15.75">
      <c r="A53" s="29" t="s">
        <v>155</v>
      </c>
      <c r="B53" s="12" t="s">
        <v>105</v>
      </c>
      <c r="C53" s="131" t="s">
        <v>216</v>
      </c>
      <c r="D53" s="17">
        <f t="shared" si="12"/>
        <v>54</v>
      </c>
      <c r="E53" s="17">
        <f t="shared" si="13"/>
        <v>18</v>
      </c>
      <c r="F53" s="19">
        <f t="shared" si="14"/>
        <v>36</v>
      </c>
      <c r="G53" s="17">
        <v>26</v>
      </c>
      <c r="H53" s="17">
        <v>10</v>
      </c>
      <c r="I53" s="17"/>
      <c r="J53" s="17"/>
      <c r="K53" s="17"/>
      <c r="L53" s="69"/>
      <c r="M53" s="69">
        <v>36</v>
      </c>
      <c r="N53" s="76"/>
      <c r="O53" s="76"/>
      <c r="P53" s="82"/>
      <c r="Q53" s="83"/>
      <c r="R53" s="7"/>
      <c r="S53" s="5"/>
      <c r="T53" s="5"/>
      <c r="U53" s="5"/>
      <c r="V53" s="5"/>
    </row>
    <row r="54" spans="1:22" ht="31.5">
      <c r="A54" s="29" t="s">
        <v>156</v>
      </c>
      <c r="B54" s="12" t="s">
        <v>108</v>
      </c>
      <c r="C54" s="41" t="s">
        <v>164</v>
      </c>
      <c r="D54" s="17">
        <f t="shared" si="12"/>
        <v>57</v>
      </c>
      <c r="E54" s="17">
        <v>19</v>
      </c>
      <c r="F54" s="19">
        <f t="shared" si="14"/>
        <v>38</v>
      </c>
      <c r="G54" s="17">
        <v>29</v>
      </c>
      <c r="H54" s="17">
        <v>10</v>
      </c>
      <c r="I54" s="17"/>
      <c r="J54" s="17"/>
      <c r="K54" s="17"/>
      <c r="L54" s="69"/>
      <c r="M54" s="69"/>
      <c r="N54" s="76"/>
      <c r="O54" s="134">
        <v>38</v>
      </c>
      <c r="P54" s="82"/>
      <c r="Q54" s="105"/>
      <c r="R54" s="7"/>
      <c r="S54" s="5"/>
      <c r="T54" s="5"/>
      <c r="U54" s="5"/>
      <c r="V54" s="5"/>
    </row>
    <row r="55" spans="1:22">
      <c r="R55" s="7"/>
      <c r="S55" s="5"/>
      <c r="T55" s="5"/>
      <c r="U55" s="5"/>
      <c r="V55" s="5"/>
    </row>
    <row r="56" spans="1:22" ht="47.25">
      <c r="A56" s="29" t="s">
        <v>157</v>
      </c>
      <c r="B56" s="106" t="s">
        <v>83</v>
      </c>
      <c r="C56" s="41" t="s">
        <v>164</v>
      </c>
      <c r="D56" s="17">
        <f t="shared" si="12"/>
        <v>59</v>
      </c>
      <c r="E56" s="17">
        <v>20</v>
      </c>
      <c r="F56" s="19">
        <f t="shared" si="14"/>
        <v>39</v>
      </c>
      <c r="G56" s="17">
        <v>29</v>
      </c>
      <c r="H56" s="17">
        <v>10</v>
      </c>
      <c r="I56" s="17"/>
      <c r="J56" s="17"/>
      <c r="K56" s="17"/>
      <c r="L56" s="69"/>
      <c r="M56" s="69"/>
      <c r="N56" s="76"/>
      <c r="O56" s="76"/>
      <c r="P56" s="82"/>
      <c r="Q56" s="87">
        <v>39</v>
      </c>
      <c r="R56" s="7"/>
      <c r="S56" s="5"/>
      <c r="T56" s="5"/>
      <c r="U56" s="5"/>
      <c r="V56" s="5"/>
    </row>
    <row r="57" spans="1:22" ht="15.75">
      <c r="A57" s="29" t="s">
        <v>156</v>
      </c>
      <c r="B57" s="91" t="s">
        <v>106</v>
      </c>
      <c r="C57" s="41" t="s">
        <v>193</v>
      </c>
      <c r="D57" s="17">
        <f>E57+F57</f>
        <v>58.5</v>
      </c>
      <c r="E57" s="17">
        <f>F57/2</f>
        <v>19.5</v>
      </c>
      <c r="F57" s="19">
        <f>SUM(J57:Q57)</f>
        <v>39</v>
      </c>
      <c r="G57" s="17">
        <v>24</v>
      </c>
      <c r="H57" s="17">
        <v>14</v>
      </c>
      <c r="I57" s="17"/>
      <c r="J57" s="17"/>
      <c r="K57" s="17"/>
      <c r="L57" s="69"/>
      <c r="M57" s="69"/>
      <c r="N57" s="76"/>
      <c r="O57" s="76"/>
      <c r="P57" s="82">
        <v>39</v>
      </c>
      <c r="Q57" s="83"/>
      <c r="R57" s="7"/>
      <c r="S57" s="5"/>
      <c r="T57" s="5"/>
      <c r="U57" s="5"/>
      <c r="V57" s="5"/>
    </row>
    <row r="58" spans="1:22" ht="15.75">
      <c r="A58" s="29" t="s">
        <v>158</v>
      </c>
      <c r="B58" s="12" t="s">
        <v>113</v>
      </c>
      <c r="C58" s="131" t="s">
        <v>216</v>
      </c>
      <c r="D58" s="17">
        <f t="shared" si="12"/>
        <v>54</v>
      </c>
      <c r="E58" s="17">
        <f t="shared" si="13"/>
        <v>18</v>
      </c>
      <c r="F58" s="19">
        <f t="shared" si="14"/>
        <v>36</v>
      </c>
      <c r="G58" s="17">
        <v>28</v>
      </c>
      <c r="H58" s="17">
        <v>8</v>
      </c>
      <c r="I58" s="17"/>
      <c r="J58" s="17"/>
      <c r="K58" s="17"/>
      <c r="L58" s="69"/>
      <c r="M58" s="69">
        <v>36</v>
      </c>
      <c r="N58" s="76"/>
      <c r="O58" s="76"/>
      <c r="P58" s="82"/>
      <c r="Q58" s="83"/>
      <c r="R58" s="7"/>
      <c r="S58" s="5"/>
      <c r="T58" s="5"/>
      <c r="U58" s="5"/>
      <c r="V58" s="5"/>
    </row>
    <row r="59" spans="1:22" ht="15.75">
      <c r="A59" s="29" t="s">
        <v>159</v>
      </c>
      <c r="B59" s="12" t="s">
        <v>114</v>
      </c>
      <c r="C59" s="41" t="s">
        <v>164</v>
      </c>
      <c r="D59" s="17">
        <f t="shared" si="12"/>
        <v>58</v>
      </c>
      <c r="E59" s="17">
        <v>19</v>
      </c>
      <c r="F59" s="19">
        <f t="shared" si="14"/>
        <v>39</v>
      </c>
      <c r="G59" s="17">
        <v>31</v>
      </c>
      <c r="H59" s="17">
        <v>8</v>
      </c>
      <c r="I59" s="17"/>
      <c r="J59" s="17"/>
      <c r="K59" s="17"/>
      <c r="L59" s="69"/>
      <c r="M59" s="69"/>
      <c r="N59" s="76"/>
      <c r="O59" s="76"/>
      <c r="P59" s="88">
        <v>39</v>
      </c>
      <c r="Q59" s="83"/>
      <c r="R59" s="7"/>
      <c r="S59" s="5"/>
      <c r="T59" s="5"/>
      <c r="U59" s="5"/>
      <c r="V59" s="5"/>
    </row>
    <row r="60" spans="1:22" s="10" customFormat="1" ht="15.75">
      <c r="A60" s="50" t="s">
        <v>64</v>
      </c>
      <c r="B60" s="49" t="s">
        <v>117</v>
      </c>
      <c r="C60" s="51" t="s">
        <v>203</v>
      </c>
      <c r="D60" s="52">
        <f t="shared" ref="D60:I60" si="16">D61+D65+D70+D74+D80+D91</f>
        <v>1714</v>
      </c>
      <c r="E60" s="52">
        <f t="shared" si="16"/>
        <v>572</v>
      </c>
      <c r="F60" s="52">
        <f t="shared" si="16"/>
        <v>1142</v>
      </c>
      <c r="G60" s="52">
        <f t="shared" si="16"/>
        <v>646</v>
      </c>
      <c r="H60" s="52">
        <f t="shared" si="16"/>
        <v>476</v>
      </c>
      <c r="I60" s="52">
        <f t="shared" si="16"/>
        <v>20</v>
      </c>
      <c r="J60" s="52"/>
      <c r="K60" s="52"/>
      <c r="L60" s="68">
        <f>L61+L65+L70+L74+L80+L91</f>
        <v>0</v>
      </c>
      <c r="M60" s="68">
        <f t="shared" ref="M60:Q60" si="17">M61+M65+M70+M74+M80+M91</f>
        <v>108</v>
      </c>
      <c r="N60" s="68">
        <f t="shared" si="17"/>
        <v>240</v>
      </c>
      <c r="O60" s="68">
        <f t="shared" si="17"/>
        <v>209</v>
      </c>
      <c r="P60" s="68">
        <f t="shared" si="17"/>
        <v>286</v>
      </c>
      <c r="Q60" s="68">
        <f t="shared" si="17"/>
        <v>299</v>
      </c>
      <c r="R60" s="9"/>
      <c r="S60" s="9"/>
      <c r="T60" s="9"/>
      <c r="U60" s="9"/>
      <c r="V60" s="9"/>
    </row>
    <row r="61" spans="1:22" s="10" customFormat="1" ht="78.75">
      <c r="A61" s="32" t="s">
        <v>135</v>
      </c>
      <c r="B61" s="11" t="s">
        <v>118</v>
      </c>
      <c r="C61" s="42" t="s">
        <v>207</v>
      </c>
      <c r="D61" s="15">
        <f>D62</f>
        <v>330</v>
      </c>
      <c r="E61" s="15">
        <f t="shared" ref="E61:N61" si="18">E62</f>
        <v>110</v>
      </c>
      <c r="F61" s="15">
        <f t="shared" si="18"/>
        <v>220</v>
      </c>
      <c r="G61" s="15">
        <f t="shared" ref="G61" si="19">G62</f>
        <v>140</v>
      </c>
      <c r="H61" s="15">
        <f t="shared" ref="H61" si="20">H62</f>
        <v>80</v>
      </c>
      <c r="I61" s="15"/>
      <c r="J61" s="15"/>
      <c r="K61" s="15"/>
      <c r="L61" s="68"/>
      <c r="M61" s="68">
        <f t="shared" si="18"/>
        <v>108</v>
      </c>
      <c r="N61" s="75">
        <f t="shared" si="18"/>
        <v>112</v>
      </c>
      <c r="O61" s="75"/>
      <c r="P61" s="55"/>
      <c r="Q61" s="55"/>
      <c r="R61" s="9"/>
      <c r="S61" s="9"/>
      <c r="T61" s="9"/>
      <c r="U61" s="9"/>
      <c r="V61" s="9"/>
    </row>
    <row r="62" spans="1:22" ht="47.25">
      <c r="A62" s="16" t="s">
        <v>120</v>
      </c>
      <c r="B62" s="33" t="s">
        <v>119</v>
      </c>
      <c r="C62" s="41" t="s">
        <v>209</v>
      </c>
      <c r="D62" s="17">
        <f>E62+F62</f>
        <v>330</v>
      </c>
      <c r="E62" s="17">
        <f>F62/2</f>
        <v>110</v>
      </c>
      <c r="F62" s="19">
        <f>SUM(J62:Q62)</f>
        <v>220</v>
      </c>
      <c r="G62" s="17">
        <v>140</v>
      </c>
      <c r="H62" s="17">
        <v>80</v>
      </c>
      <c r="I62" s="17"/>
      <c r="J62" s="17"/>
      <c r="K62" s="17"/>
      <c r="L62" s="69"/>
      <c r="M62" s="130">
        <v>108</v>
      </c>
      <c r="N62" s="80">
        <v>112</v>
      </c>
      <c r="O62" s="76"/>
      <c r="P62" s="82"/>
      <c r="Q62" s="83"/>
      <c r="R62" s="5"/>
      <c r="S62" s="5"/>
      <c r="T62" s="5"/>
      <c r="U62" s="5"/>
      <c r="V62" s="5"/>
    </row>
    <row r="63" spans="1:22" ht="15.75">
      <c r="A63" s="60" t="s">
        <v>177</v>
      </c>
      <c r="B63" s="61"/>
      <c r="C63" s="41"/>
      <c r="D63" s="17"/>
      <c r="E63" s="17"/>
      <c r="F63" s="19"/>
      <c r="G63" s="17"/>
      <c r="H63" s="17"/>
      <c r="I63" s="17"/>
      <c r="J63" s="17"/>
      <c r="K63" s="17"/>
      <c r="L63" s="69"/>
      <c r="M63" s="70" t="s">
        <v>189</v>
      </c>
      <c r="N63" s="76"/>
      <c r="O63" s="76"/>
      <c r="P63" s="82"/>
      <c r="Q63" s="82"/>
      <c r="R63" s="5"/>
      <c r="S63" s="5"/>
      <c r="T63" s="5"/>
      <c r="U63" s="5"/>
      <c r="V63" s="5"/>
    </row>
    <row r="64" spans="1:22" ht="15.75">
      <c r="A64" s="60" t="s">
        <v>178</v>
      </c>
      <c r="B64" s="61"/>
      <c r="C64" s="41"/>
      <c r="D64" s="17"/>
      <c r="E64" s="17"/>
      <c r="F64" s="19"/>
      <c r="G64" s="17"/>
      <c r="H64" s="17"/>
      <c r="I64" s="17"/>
      <c r="J64" s="17"/>
      <c r="K64" s="17"/>
      <c r="L64" s="69"/>
      <c r="M64" s="69"/>
      <c r="N64" s="76"/>
      <c r="O64" s="76"/>
      <c r="P64" s="82"/>
      <c r="Q64" s="82"/>
      <c r="R64" s="5"/>
      <c r="S64" s="5"/>
      <c r="T64" s="5"/>
      <c r="U64" s="5"/>
      <c r="V64" s="5"/>
    </row>
    <row r="65" spans="1:22" s="10" customFormat="1" ht="110.25">
      <c r="A65" s="32" t="s">
        <v>65</v>
      </c>
      <c r="B65" s="11" t="s">
        <v>121</v>
      </c>
      <c r="C65" s="42" t="s">
        <v>175</v>
      </c>
      <c r="D65" s="18">
        <f>D66+D67</f>
        <v>230</v>
      </c>
      <c r="E65" s="18">
        <v>77</v>
      </c>
      <c r="F65" s="18">
        <f t="shared" ref="F65:O65" si="21">F66+F67</f>
        <v>153</v>
      </c>
      <c r="G65" s="18">
        <f t="shared" si="21"/>
        <v>83</v>
      </c>
      <c r="H65" s="18">
        <f t="shared" si="21"/>
        <v>70</v>
      </c>
      <c r="I65" s="18"/>
      <c r="J65" s="18"/>
      <c r="K65" s="18"/>
      <c r="L65" s="68"/>
      <c r="M65" s="68"/>
      <c r="N65" s="75">
        <f t="shared" si="21"/>
        <v>96</v>
      </c>
      <c r="O65" s="75">
        <f t="shared" si="21"/>
        <v>57</v>
      </c>
      <c r="P65" s="55"/>
      <c r="Q65" s="55"/>
      <c r="R65" s="9"/>
      <c r="S65" s="9"/>
      <c r="T65" s="9"/>
      <c r="U65" s="9"/>
      <c r="V65" s="9"/>
    </row>
    <row r="66" spans="1:22" s="10" customFormat="1" ht="63">
      <c r="A66" s="21" t="s">
        <v>123</v>
      </c>
      <c r="B66" s="23" t="s">
        <v>124</v>
      </c>
      <c r="C66" s="41" t="s">
        <v>163</v>
      </c>
      <c r="D66" s="19">
        <f t="shared" ref="D66:D91" si="22">E66+F66</f>
        <v>182</v>
      </c>
      <c r="E66" s="19">
        <v>61</v>
      </c>
      <c r="F66" s="19">
        <f t="shared" ref="F66:F67" si="23">SUM(J66:Q66)</f>
        <v>121</v>
      </c>
      <c r="G66" s="17">
        <v>71</v>
      </c>
      <c r="H66" s="17">
        <v>50</v>
      </c>
      <c r="I66" s="15"/>
      <c r="J66" s="15"/>
      <c r="K66" s="15"/>
      <c r="L66" s="68"/>
      <c r="M66" s="68"/>
      <c r="N66" s="76">
        <v>64</v>
      </c>
      <c r="O66" s="80">
        <v>57</v>
      </c>
      <c r="P66" s="55"/>
      <c r="Q66" s="84"/>
      <c r="R66" s="9"/>
      <c r="S66" s="9"/>
      <c r="T66" s="9"/>
      <c r="U66" s="9"/>
      <c r="V66" s="9"/>
    </row>
    <row r="67" spans="1:22" ht="47.25">
      <c r="A67" s="21" t="s">
        <v>122</v>
      </c>
      <c r="B67" s="30" t="s">
        <v>125</v>
      </c>
      <c r="C67" s="41" t="s">
        <v>164</v>
      </c>
      <c r="D67" s="19">
        <f t="shared" si="22"/>
        <v>48</v>
      </c>
      <c r="E67" s="19">
        <f t="shared" ref="E67:E91" si="24">F67/2</f>
        <v>16</v>
      </c>
      <c r="F67" s="19">
        <f t="shared" si="23"/>
        <v>32</v>
      </c>
      <c r="G67" s="17">
        <v>12</v>
      </c>
      <c r="H67" s="17">
        <v>20</v>
      </c>
      <c r="I67" s="17"/>
      <c r="J67" s="17"/>
      <c r="K67" s="17"/>
      <c r="L67" s="69"/>
      <c r="M67" s="69"/>
      <c r="N67" s="74">
        <v>32</v>
      </c>
      <c r="O67" s="76"/>
      <c r="P67" s="82"/>
      <c r="Q67" s="83"/>
      <c r="R67" s="5"/>
      <c r="S67" s="5"/>
      <c r="T67" s="5"/>
      <c r="U67" s="5"/>
      <c r="V67" s="5"/>
    </row>
    <row r="68" spans="1:22" ht="15.75">
      <c r="A68" s="34" t="s">
        <v>179</v>
      </c>
      <c r="B68" s="61"/>
      <c r="C68" s="41"/>
      <c r="D68" s="19"/>
      <c r="E68" s="19"/>
      <c r="F68" s="19"/>
      <c r="G68" s="17"/>
      <c r="H68" s="17"/>
      <c r="I68" s="17"/>
      <c r="J68" s="17"/>
      <c r="K68" s="17"/>
      <c r="L68" s="69"/>
      <c r="M68" s="69"/>
      <c r="N68" s="76"/>
      <c r="O68" s="76"/>
      <c r="P68" s="82"/>
      <c r="Q68" s="82"/>
      <c r="R68" s="5"/>
      <c r="S68" s="5"/>
      <c r="T68" s="5"/>
      <c r="U68" s="5"/>
      <c r="V68" s="5"/>
    </row>
    <row r="69" spans="1:22" ht="15.75">
      <c r="A69" s="34" t="s">
        <v>180</v>
      </c>
      <c r="B69" s="61"/>
      <c r="C69" s="41"/>
      <c r="D69" s="19"/>
      <c r="E69" s="19"/>
      <c r="F69" s="19"/>
      <c r="G69" s="17"/>
      <c r="H69" s="17"/>
      <c r="I69" s="17"/>
      <c r="J69" s="17"/>
      <c r="K69" s="17"/>
      <c r="L69" s="69"/>
      <c r="M69" s="69"/>
      <c r="N69" s="76"/>
      <c r="O69" s="77" t="s">
        <v>190</v>
      </c>
      <c r="P69" s="82"/>
      <c r="Q69" s="82"/>
      <c r="R69" s="5"/>
      <c r="S69" s="5"/>
      <c r="T69" s="5"/>
      <c r="U69" s="5"/>
      <c r="V69" s="5"/>
    </row>
    <row r="70" spans="1:22" s="10" customFormat="1" ht="47.25">
      <c r="A70" s="32" t="s">
        <v>66</v>
      </c>
      <c r="B70" s="11" t="s">
        <v>126</v>
      </c>
      <c r="C70" s="42" t="s">
        <v>196</v>
      </c>
      <c r="D70" s="15">
        <f>D71</f>
        <v>171</v>
      </c>
      <c r="E70" s="15">
        <f t="shared" ref="E70:O70" si="25">E71</f>
        <v>57</v>
      </c>
      <c r="F70" s="15">
        <f t="shared" si="25"/>
        <v>114</v>
      </c>
      <c r="G70" s="15">
        <f t="shared" si="25"/>
        <v>64</v>
      </c>
      <c r="H70" s="15">
        <f t="shared" si="25"/>
        <v>50</v>
      </c>
      <c r="I70" s="15"/>
      <c r="J70" s="15"/>
      <c r="K70" s="15"/>
      <c r="L70" s="68"/>
      <c r="M70" s="68"/>
      <c r="N70" s="75"/>
      <c r="O70" s="75">
        <f t="shared" si="25"/>
        <v>114</v>
      </c>
      <c r="P70" s="55"/>
      <c r="Q70" s="55"/>
      <c r="R70" s="9"/>
      <c r="S70" s="9"/>
      <c r="T70" s="9"/>
      <c r="U70" s="9"/>
      <c r="V70" s="9"/>
    </row>
    <row r="71" spans="1:22" ht="47.25">
      <c r="A71" s="21" t="s">
        <v>128</v>
      </c>
      <c r="B71" s="33" t="s">
        <v>127</v>
      </c>
      <c r="C71" s="41" t="s">
        <v>163</v>
      </c>
      <c r="D71" s="17">
        <f t="shared" si="22"/>
        <v>171</v>
      </c>
      <c r="E71" s="17">
        <f t="shared" si="24"/>
        <v>57</v>
      </c>
      <c r="F71" s="19">
        <f>SUM(J71:Q71)</f>
        <v>114</v>
      </c>
      <c r="G71" s="17">
        <v>64</v>
      </c>
      <c r="H71" s="17">
        <v>50</v>
      </c>
      <c r="I71" s="17"/>
      <c r="J71" s="17"/>
      <c r="K71" s="17"/>
      <c r="L71" s="69"/>
      <c r="M71" s="69"/>
      <c r="N71" s="76"/>
      <c r="O71" s="76">
        <v>114</v>
      </c>
      <c r="P71" s="55"/>
      <c r="Q71" s="84"/>
      <c r="R71" s="5"/>
      <c r="S71" s="5"/>
      <c r="T71" s="5"/>
      <c r="U71" s="5"/>
      <c r="V71" s="5"/>
    </row>
    <row r="72" spans="1:22" ht="15.75">
      <c r="A72" s="34" t="s">
        <v>181</v>
      </c>
      <c r="B72" s="61"/>
      <c r="C72" s="41"/>
      <c r="D72" s="17"/>
      <c r="E72" s="17"/>
      <c r="F72" s="19"/>
      <c r="G72" s="17"/>
      <c r="H72" s="17"/>
      <c r="I72" s="17"/>
      <c r="J72" s="17"/>
      <c r="K72" s="17"/>
      <c r="L72" s="69"/>
      <c r="M72" s="69"/>
      <c r="N72" s="76"/>
      <c r="O72" s="76"/>
      <c r="P72" s="55"/>
      <c r="Q72" s="55"/>
      <c r="R72" s="5"/>
      <c r="S72" s="5"/>
      <c r="T72" s="5"/>
      <c r="U72" s="5"/>
      <c r="V72" s="5"/>
    </row>
    <row r="73" spans="1:22" ht="15.75">
      <c r="A73" s="34" t="s">
        <v>182</v>
      </c>
      <c r="B73" s="61"/>
      <c r="C73" s="41"/>
      <c r="D73" s="17"/>
      <c r="E73" s="17"/>
      <c r="F73" s="19"/>
      <c r="G73" s="17"/>
      <c r="H73" s="17"/>
      <c r="I73" s="17"/>
      <c r="J73" s="17"/>
      <c r="K73" s="17"/>
      <c r="L73" s="69"/>
      <c r="M73" s="69"/>
      <c r="N73" s="76"/>
      <c r="O73" s="78" t="s">
        <v>191</v>
      </c>
      <c r="P73" s="55"/>
      <c r="Q73" s="55"/>
      <c r="R73" s="5"/>
      <c r="S73" s="5"/>
      <c r="T73" s="5"/>
      <c r="U73" s="5"/>
      <c r="V73" s="5"/>
    </row>
    <row r="74" spans="1:22" s="10" customFormat="1" ht="47.25">
      <c r="A74" s="32" t="s">
        <v>67</v>
      </c>
      <c r="B74" s="11" t="s">
        <v>129</v>
      </c>
      <c r="C74" s="42" t="s">
        <v>201</v>
      </c>
      <c r="D74" s="15">
        <f>D75+D77</f>
        <v>234</v>
      </c>
      <c r="E74" s="15">
        <f t="shared" ref="E74:Q74" si="26">E75+E77</f>
        <v>78</v>
      </c>
      <c r="F74" s="15">
        <f t="shared" si="26"/>
        <v>156</v>
      </c>
      <c r="G74" s="15">
        <f t="shared" si="26"/>
        <v>68</v>
      </c>
      <c r="H74" s="15">
        <f t="shared" si="26"/>
        <v>68</v>
      </c>
      <c r="I74" s="15">
        <f t="shared" si="26"/>
        <v>20</v>
      </c>
      <c r="J74" s="15"/>
      <c r="K74" s="15"/>
      <c r="L74" s="68"/>
      <c r="M74" s="68"/>
      <c r="N74" s="75"/>
      <c r="O74" s="75"/>
      <c r="P74" s="55">
        <f t="shared" si="26"/>
        <v>78</v>
      </c>
      <c r="Q74" s="55">
        <f t="shared" si="26"/>
        <v>78</v>
      </c>
      <c r="R74" s="9"/>
      <c r="S74" s="9"/>
      <c r="T74" s="9"/>
      <c r="U74" s="9"/>
      <c r="V74" s="9"/>
    </row>
    <row r="75" spans="1:22" s="10" customFormat="1" ht="31.5">
      <c r="A75" s="34" t="s">
        <v>74</v>
      </c>
      <c r="B75" s="92" t="s">
        <v>131</v>
      </c>
      <c r="C75" s="93" t="s">
        <v>206</v>
      </c>
      <c r="D75" s="17">
        <f t="shared" si="22"/>
        <v>117</v>
      </c>
      <c r="E75" s="17">
        <f t="shared" si="24"/>
        <v>39</v>
      </c>
      <c r="F75" s="17">
        <f t="shared" ref="F75:F77" si="27">SUM(J75:Q75)</f>
        <v>78</v>
      </c>
      <c r="G75" s="15">
        <v>34</v>
      </c>
      <c r="H75" s="15">
        <v>34</v>
      </c>
      <c r="I75" s="17">
        <v>10</v>
      </c>
      <c r="J75" s="15"/>
      <c r="K75" s="15"/>
      <c r="L75" s="68"/>
      <c r="M75" s="68"/>
      <c r="N75" s="75"/>
      <c r="O75" s="75"/>
      <c r="P75" s="111">
        <v>78</v>
      </c>
      <c r="Q75" s="84"/>
      <c r="R75" s="9"/>
      <c r="S75" s="9"/>
      <c r="T75" s="9"/>
      <c r="U75" s="9"/>
      <c r="V75" s="9"/>
    </row>
    <row r="76" spans="1:22" s="10" customFormat="1" ht="15.75">
      <c r="A76" s="29" t="s">
        <v>205</v>
      </c>
      <c r="B76" s="91" t="s">
        <v>116</v>
      </c>
      <c r="C76" s="89" t="s">
        <v>194</v>
      </c>
      <c r="D76" s="17">
        <v>117</v>
      </c>
      <c r="E76" s="17">
        <v>39</v>
      </c>
      <c r="F76" s="19">
        <v>78</v>
      </c>
      <c r="G76" s="17">
        <v>42</v>
      </c>
      <c r="H76" s="17">
        <v>36</v>
      </c>
      <c r="I76" s="17"/>
      <c r="J76" s="17"/>
      <c r="K76" s="17"/>
      <c r="L76" s="69"/>
      <c r="M76" s="69"/>
      <c r="N76" s="76"/>
      <c r="O76" s="76"/>
      <c r="P76" s="82">
        <v>26</v>
      </c>
      <c r="Q76" s="83">
        <v>52</v>
      </c>
      <c r="R76" s="9"/>
      <c r="S76" s="9"/>
      <c r="T76" s="9"/>
      <c r="U76" s="9"/>
      <c r="V76" s="9"/>
    </row>
    <row r="77" spans="1:22" ht="31.5">
      <c r="A77" s="34" t="s">
        <v>130</v>
      </c>
      <c r="B77" s="8" t="s">
        <v>132</v>
      </c>
      <c r="C77" s="62" t="s">
        <v>163</v>
      </c>
      <c r="D77" s="17">
        <f t="shared" si="22"/>
        <v>117</v>
      </c>
      <c r="E77" s="17">
        <f t="shared" si="24"/>
        <v>39</v>
      </c>
      <c r="F77" s="17">
        <f t="shared" si="27"/>
        <v>78</v>
      </c>
      <c r="G77" s="17">
        <v>34</v>
      </c>
      <c r="H77" s="17">
        <v>34</v>
      </c>
      <c r="I77" s="17">
        <v>10</v>
      </c>
      <c r="J77" s="17"/>
      <c r="K77" s="17"/>
      <c r="L77" s="69"/>
      <c r="M77" s="69"/>
      <c r="N77" s="76"/>
      <c r="O77" s="76"/>
      <c r="P77" s="82"/>
      <c r="Q77" s="94">
        <v>78</v>
      </c>
      <c r="R77" s="5"/>
      <c r="S77" s="5"/>
      <c r="T77" s="5"/>
      <c r="U77" s="5"/>
      <c r="V77" s="5"/>
    </row>
    <row r="78" spans="1:22" ht="15.75">
      <c r="A78" s="34" t="s">
        <v>183</v>
      </c>
      <c r="B78" s="8"/>
      <c r="C78" s="63"/>
      <c r="D78" s="17"/>
      <c r="E78" s="17"/>
      <c r="F78" s="17"/>
      <c r="G78" s="17"/>
      <c r="H78" s="17"/>
      <c r="I78" s="17"/>
      <c r="J78" s="17"/>
      <c r="K78" s="17"/>
      <c r="L78" s="69"/>
      <c r="M78" s="69"/>
      <c r="N78" s="76"/>
      <c r="O78" s="76"/>
      <c r="P78" s="82"/>
      <c r="Q78" s="82"/>
      <c r="R78" s="5"/>
      <c r="S78" s="5"/>
      <c r="T78" s="5"/>
      <c r="U78" s="5"/>
      <c r="V78" s="5"/>
    </row>
    <row r="79" spans="1:22" ht="15.75">
      <c r="A79" s="34" t="s">
        <v>184</v>
      </c>
      <c r="B79" s="8"/>
      <c r="C79" s="63"/>
      <c r="D79" s="17"/>
      <c r="E79" s="17"/>
      <c r="F79" s="17"/>
      <c r="G79" s="17"/>
      <c r="H79" s="17"/>
      <c r="I79" s="17"/>
      <c r="J79" s="17"/>
      <c r="K79" s="17"/>
      <c r="L79" s="69"/>
      <c r="M79" s="69"/>
      <c r="N79" s="76"/>
      <c r="O79" s="76"/>
      <c r="P79" s="85" t="s">
        <v>192</v>
      </c>
      <c r="Q79" s="82"/>
      <c r="R79" s="5"/>
      <c r="S79" s="5"/>
      <c r="T79" s="5"/>
      <c r="U79" s="5"/>
      <c r="V79" s="5"/>
    </row>
    <row r="80" spans="1:22" s="10" customFormat="1" ht="63">
      <c r="A80" s="32" t="s">
        <v>75</v>
      </c>
      <c r="B80" s="11" t="s">
        <v>133</v>
      </c>
      <c r="C80" s="42" t="s">
        <v>196</v>
      </c>
      <c r="D80" s="18">
        <f>D81+D82+D83+D84+D85+D86+D87+D88</f>
        <v>644</v>
      </c>
      <c r="E80" s="18">
        <f t="shared" ref="E80:Q80" si="28">E81+E82+E83+E84+E85+E86+E87+E88</f>
        <v>215</v>
      </c>
      <c r="F80" s="18">
        <f t="shared" si="28"/>
        <v>429</v>
      </c>
      <c r="G80" s="18">
        <f t="shared" si="28"/>
        <v>259</v>
      </c>
      <c r="H80" s="18">
        <f t="shared" si="28"/>
        <v>170</v>
      </c>
      <c r="I80" s="18">
        <f t="shared" si="28"/>
        <v>0</v>
      </c>
      <c r="J80" s="18">
        <f t="shared" si="28"/>
        <v>0</v>
      </c>
      <c r="K80" s="18">
        <f t="shared" si="28"/>
        <v>0</v>
      </c>
      <c r="L80" s="18">
        <f t="shared" si="28"/>
        <v>0</v>
      </c>
      <c r="M80" s="18">
        <f t="shared" si="28"/>
        <v>0</v>
      </c>
      <c r="N80" s="18">
        <f t="shared" si="28"/>
        <v>0</v>
      </c>
      <c r="O80" s="18">
        <f t="shared" si="28"/>
        <v>0</v>
      </c>
      <c r="P80" s="18">
        <f t="shared" si="28"/>
        <v>208</v>
      </c>
      <c r="Q80" s="18">
        <f t="shared" si="28"/>
        <v>221</v>
      </c>
      <c r="R80" s="9"/>
      <c r="S80" s="9"/>
      <c r="T80" s="9"/>
      <c r="U80" s="9"/>
      <c r="V80" s="9"/>
    </row>
    <row r="81" spans="1:22" ht="31.5">
      <c r="A81" s="34" t="s">
        <v>84</v>
      </c>
      <c r="B81" s="8" t="s">
        <v>134</v>
      </c>
      <c r="C81" s="41" t="s">
        <v>148</v>
      </c>
      <c r="D81" s="19">
        <f t="shared" si="22"/>
        <v>156</v>
      </c>
      <c r="E81" s="19">
        <f t="shared" si="24"/>
        <v>52</v>
      </c>
      <c r="F81" s="19">
        <f>SUM(J81:Q81)</f>
        <v>104</v>
      </c>
      <c r="G81" s="17">
        <v>54</v>
      </c>
      <c r="H81" s="17">
        <v>50</v>
      </c>
      <c r="I81" s="17"/>
      <c r="J81" s="17"/>
      <c r="K81" s="17"/>
      <c r="L81" s="69"/>
      <c r="M81" s="69"/>
      <c r="N81" s="76"/>
      <c r="O81" s="76"/>
      <c r="P81" s="88">
        <v>52</v>
      </c>
      <c r="Q81" s="94">
        <v>52</v>
      </c>
      <c r="R81" s="5"/>
      <c r="S81" s="5"/>
      <c r="T81" s="5"/>
      <c r="U81" s="5"/>
      <c r="V81" s="5"/>
    </row>
    <row r="82" spans="1:22" ht="31.5">
      <c r="A82" s="29" t="s">
        <v>205</v>
      </c>
      <c r="B82" s="12" t="s">
        <v>115</v>
      </c>
      <c r="C82" s="41" t="s">
        <v>164</v>
      </c>
      <c r="D82" s="17">
        <f t="shared" ref="D82:D86" si="29">E82+F82</f>
        <v>59</v>
      </c>
      <c r="E82" s="17">
        <v>20</v>
      </c>
      <c r="F82" s="19">
        <f t="shared" ref="F82:F86" si="30">SUM(J82:Q82)</f>
        <v>39</v>
      </c>
      <c r="G82" s="17">
        <v>29</v>
      </c>
      <c r="H82" s="17">
        <v>10</v>
      </c>
      <c r="I82" s="17"/>
      <c r="J82" s="17"/>
      <c r="K82" s="17"/>
      <c r="L82" s="69"/>
      <c r="M82" s="69"/>
      <c r="N82" s="76"/>
      <c r="O82" s="76"/>
      <c r="P82" s="82">
        <v>39</v>
      </c>
      <c r="Q82" s="83"/>
      <c r="R82" s="5"/>
      <c r="S82" s="5"/>
      <c r="T82" s="5"/>
      <c r="U82" s="5"/>
      <c r="V82" s="5"/>
    </row>
    <row r="83" spans="1:22" ht="15.75">
      <c r="A83" s="29" t="s">
        <v>205</v>
      </c>
      <c r="B83" s="12" t="s">
        <v>161</v>
      </c>
      <c r="C83" s="41" t="s">
        <v>164</v>
      </c>
      <c r="D83" s="17">
        <f t="shared" si="29"/>
        <v>78</v>
      </c>
      <c r="E83" s="17">
        <f t="shared" ref="E83" si="31">F83/2</f>
        <v>26</v>
      </c>
      <c r="F83" s="19">
        <f t="shared" si="30"/>
        <v>52</v>
      </c>
      <c r="G83" s="17">
        <v>30</v>
      </c>
      <c r="H83" s="17">
        <v>22</v>
      </c>
      <c r="I83" s="17"/>
      <c r="J83" s="17"/>
      <c r="K83" s="17"/>
      <c r="L83" s="69"/>
      <c r="M83" s="69"/>
      <c r="N83" s="76"/>
      <c r="O83" s="76"/>
      <c r="P83" s="82"/>
      <c r="Q83" s="83">
        <v>52</v>
      </c>
      <c r="R83" s="5"/>
      <c r="S83" s="5"/>
      <c r="T83" s="5"/>
      <c r="U83" s="5"/>
      <c r="V83" s="5"/>
    </row>
    <row r="84" spans="1:22" ht="15.75">
      <c r="A84" s="29" t="s">
        <v>205</v>
      </c>
      <c r="B84" s="12" t="s">
        <v>160</v>
      </c>
      <c r="C84" s="41" t="s">
        <v>164</v>
      </c>
      <c r="D84" s="17">
        <f t="shared" si="29"/>
        <v>59</v>
      </c>
      <c r="E84" s="17">
        <v>20</v>
      </c>
      <c r="F84" s="19">
        <f t="shared" si="30"/>
        <v>39</v>
      </c>
      <c r="G84" s="17">
        <v>25</v>
      </c>
      <c r="H84" s="17">
        <v>14</v>
      </c>
      <c r="I84" s="17"/>
      <c r="J84" s="17"/>
      <c r="K84" s="17"/>
      <c r="L84" s="69"/>
      <c r="M84" s="69"/>
      <c r="N84" s="76"/>
      <c r="O84" s="76"/>
      <c r="P84" s="82"/>
      <c r="Q84" s="83">
        <v>39</v>
      </c>
      <c r="R84" s="5"/>
      <c r="S84" s="5"/>
      <c r="T84" s="5"/>
      <c r="U84" s="5"/>
      <c r="V84" s="5"/>
    </row>
    <row r="85" spans="1:22" ht="31.5">
      <c r="A85" s="29" t="s">
        <v>205</v>
      </c>
      <c r="B85" s="12" t="s">
        <v>111</v>
      </c>
      <c r="C85" s="41" t="s">
        <v>164</v>
      </c>
      <c r="D85" s="17">
        <f t="shared" si="29"/>
        <v>59</v>
      </c>
      <c r="E85" s="17">
        <v>20</v>
      </c>
      <c r="F85" s="19">
        <f t="shared" si="30"/>
        <v>39</v>
      </c>
      <c r="G85" s="17">
        <v>31</v>
      </c>
      <c r="H85" s="17">
        <v>8</v>
      </c>
      <c r="I85" s="17"/>
      <c r="J85" s="17"/>
      <c r="K85" s="17"/>
      <c r="L85" s="69"/>
      <c r="M85" s="69"/>
      <c r="N85" s="76"/>
      <c r="O85" s="76"/>
      <c r="P85" s="82">
        <v>39</v>
      </c>
      <c r="Q85" s="83"/>
      <c r="R85" s="5"/>
      <c r="S85" s="5"/>
      <c r="T85" s="5"/>
      <c r="U85" s="5"/>
      <c r="V85" s="5"/>
    </row>
    <row r="86" spans="1:22" ht="15.75">
      <c r="A86" s="79" t="s">
        <v>205</v>
      </c>
      <c r="B86" s="31" t="s">
        <v>110</v>
      </c>
      <c r="C86" s="41" t="s">
        <v>164</v>
      </c>
      <c r="D86" s="17">
        <f t="shared" si="29"/>
        <v>58</v>
      </c>
      <c r="E86" s="17">
        <v>19</v>
      </c>
      <c r="F86" s="19">
        <f t="shared" si="30"/>
        <v>39</v>
      </c>
      <c r="G86" s="17">
        <v>29</v>
      </c>
      <c r="H86" s="17">
        <v>10</v>
      </c>
      <c r="I86" s="17"/>
      <c r="J86" s="17"/>
      <c r="K86" s="17"/>
      <c r="L86" s="69"/>
      <c r="M86" s="69"/>
      <c r="N86" s="76"/>
      <c r="O86" s="76"/>
      <c r="P86" s="82">
        <v>39</v>
      </c>
      <c r="Q86" s="83"/>
      <c r="R86" s="5"/>
      <c r="S86" s="5"/>
      <c r="T86" s="5"/>
      <c r="U86" s="5"/>
      <c r="V86" s="5"/>
    </row>
    <row r="87" spans="1:22" ht="31.5">
      <c r="A87" s="29" t="s">
        <v>205</v>
      </c>
      <c r="B87" s="12" t="s">
        <v>107</v>
      </c>
      <c r="C87" s="41" t="s">
        <v>164</v>
      </c>
      <c r="D87" s="17">
        <f>E87+F87</f>
        <v>117</v>
      </c>
      <c r="E87" s="17">
        <f>F87/2</f>
        <v>39</v>
      </c>
      <c r="F87" s="19">
        <f>SUM(J87:Q87)</f>
        <v>78</v>
      </c>
      <c r="G87" s="17">
        <v>42</v>
      </c>
      <c r="H87" s="17">
        <v>36</v>
      </c>
      <c r="I87" s="17"/>
      <c r="J87" s="17"/>
      <c r="K87" s="17"/>
      <c r="L87" s="69"/>
      <c r="M87" s="69"/>
      <c r="N87" s="76"/>
      <c r="O87" s="76"/>
      <c r="P87" s="82"/>
      <c r="Q87" s="83">
        <v>78</v>
      </c>
      <c r="R87" s="5"/>
      <c r="S87" s="5"/>
      <c r="T87" s="5"/>
      <c r="U87" s="5"/>
      <c r="V87" s="5"/>
    </row>
    <row r="88" spans="1:22" ht="47.25">
      <c r="A88" s="29" t="s">
        <v>205</v>
      </c>
      <c r="B88" s="12" t="s">
        <v>208</v>
      </c>
      <c r="C88" s="41" t="s">
        <v>164</v>
      </c>
      <c r="D88" s="17">
        <f>E88+F88</f>
        <v>58</v>
      </c>
      <c r="E88" s="17">
        <v>19</v>
      </c>
      <c r="F88" s="19">
        <f>SUM(J88:Q88)</f>
        <v>39</v>
      </c>
      <c r="G88" s="17">
        <v>19</v>
      </c>
      <c r="H88" s="17">
        <v>20</v>
      </c>
      <c r="I88" s="17"/>
      <c r="J88" s="17"/>
      <c r="K88" s="17"/>
      <c r="L88" s="69"/>
      <c r="M88" s="69"/>
      <c r="N88" s="76"/>
      <c r="O88" s="76"/>
      <c r="P88" s="88">
        <v>39</v>
      </c>
      <c r="Q88" s="83"/>
      <c r="R88" s="5"/>
      <c r="S88" s="5"/>
      <c r="T88" s="5"/>
      <c r="U88" s="5"/>
      <c r="V88" s="5"/>
    </row>
    <row r="89" spans="1:22" ht="15.75">
      <c r="A89" s="34" t="s">
        <v>185</v>
      </c>
      <c r="B89" s="8"/>
      <c r="C89" s="41"/>
      <c r="D89" s="19"/>
      <c r="E89" s="19"/>
      <c r="F89" s="19"/>
      <c r="G89" s="17"/>
      <c r="H89" s="17"/>
      <c r="I89" s="17"/>
      <c r="J89" s="17"/>
      <c r="K89" s="17"/>
      <c r="L89" s="69"/>
      <c r="M89" s="69"/>
      <c r="N89" s="76"/>
      <c r="O89" s="76"/>
      <c r="P89" s="82"/>
      <c r="Q89" s="83"/>
      <c r="R89" s="5"/>
      <c r="S89" s="5"/>
      <c r="T89" s="5"/>
      <c r="U89" s="5"/>
      <c r="V89" s="5"/>
    </row>
    <row r="90" spans="1:22" ht="15.75">
      <c r="A90" s="34" t="s">
        <v>186</v>
      </c>
      <c r="B90" s="8"/>
      <c r="C90" s="41"/>
      <c r="D90" s="19"/>
      <c r="E90" s="19"/>
      <c r="F90" s="19"/>
      <c r="G90" s="17"/>
      <c r="H90" s="17"/>
      <c r="I90" s="17"/>
      <c r="J90" s="17"/>
      <c r="K90" s="17"/>
      <c r="L90" s="69"/>
      <c r="M90" s="69"/>
      <c r="N90" s="76"/>
      <c r="O90" s="76"/>
      <c r="P90" s="82"/>
      <c r="Q90" s="86" t="s">
        <v>192</v>
      </c>
      <c r="R90" s="5"/>
      <c r="S90" s="5"/>
      <c r="T90" s="5"/>
      <c r="U90" s="5"/>
      <c r="V90" s="5"/>
    </row>
    <row r="91" spans="1:22" s="10" customFormat="1" ht="63">
      <c r="A91" s="20" t="s">
        <v>73</v>
      </c>
      <c r="B91" s="11" t="s">
        <v>68</v>
      </c>
      <c r="C91" s="42" t="s">
        <v>195</v>
      </c>
      <c r="D91" s="15">
        <f t="shared" si="22"/>
        <v>105</v>
      </c>
      <c r="E91" s="15">
        <f t="shared" si="24"/>
        <v>35</v>
      </c>
      <c r="F91" s="15">
        <f>SUM(J91:Q91)</f>
        <v>70</v>
      </c>
      <c r="G91" s="15">
        <v>32</v>
      </c>
      <c r="H91" s="15">
        <v>38</v>
      </c>
      <c r="I91" s="15"/>
      <c r="J91" s="15"/>
      <c r="K91" s="15"/>
      <c r="L91" s="68"/>
      <c r="M91" s="68"/>
      <c r="N91" s="76">
        <v>32</v>
      </c>
      <c r="O91" s="80">
        <v>38</v>
      </c>
      <c r="P91" s="55"/>
      <c r="Q91" s="84"/>
      <c r="R91" s="9"/>
      <c r="S91" s="9"/>
      <c r="T91" s="9"/>
      <c r="U91" s="9"/>
      <c r="V91" s="9"/>
    </row>
    <row r="92" spans="1:22" s="10" customFormat="1" ht="15.75">
      <c r="A92" s="34" t="s">
        <v>187</v>
      </c>
      <c r="B92" s="11"/>
      <c r="C92" s="42"/>
      <c r="D92" s="15"/>
      <c r="E92" s="15"/>
      <c r="F92" s="15"/>
      <c r="G92" s="15"/>
      <c r="H92" s="15"/>
      <c r="I92" s="15"/>
      <c r="J92" s="15"/>
      <c r="K92" s="15"/>
      <c r="L92" s="68"/>
      <c r="M92" s="68"/>
      <c r="N92" s="76"/>
      <c r="O92" s="76"/>
      <c r="P92" s="55"/>
      <c r="Q92" s="55"/>
      <c r="R92" s="9"/>
      <c r="S92" s="9"/>
      <c r="T92" s="9"/>
      <c r="U92" s="9"/>
      <c r="V92" s="9"/>
    </row>
    <row r="93" spans="1:22" s="10" customFormat="1" ht="15.75">
      <c r="A93" s="34" t="s">
        <v>188</v>
      </c>
      <c r="B93" s="11"/>
      <c r="C93" s="42"/>
      <c r="D93" s="15"/>
      <c r="E93" s="15"/>
      <c r="F93" s="15"/>
      <c r="G93" s="15"/>
      <c r="H93" s="15"/>
      <c r="I93" s="15"/>
      <c r="J93" s="15"/>
      <c r="K93" s="15"/>
      <c r="L93" s="68"/>
      <c r="M93" s="68"/>
      <c r="N93" s="76"/>
      <c r="O93" s="78" t="s">
        <v>190</v>
      </c>
      <c r="P93" s="137"/>
      <c r="Q93" s="55"/>
      <c r="R93" s="9"/>
      <c r="S93" s="9"/>
      <c r="T93" s="9"/>
      <c r="U93" s="9"/>
      <c r="V93" s="9"/>
    </row>
    <row r="94" spans="1:22" s="10" customFormat="1" ht="15.75">
      <c r="A94" s="138"/>
      <c r="B94" s="11" t="s">
        <v>85</v>
      </c>
      <c r="C94" s="42"/>
      <c r="D94" s="15"/>
      <c r="E94" s="15"/>
      <c r="F94" s="15"/>
      <c r="G94" s="15"/>
      <c r="H94" s="15"/>
      <c r="I94" s="15">
        <f>I33+I28+I22+I8</f>
        <v>30</v>
      </c>
      <c r="J94" s="15">
        <f>J33+J28+J22+J8</f>
        <v>612</v>
      </c>
      <c r="K94" s="15">
        <f>K33+K28+K22+K8</f>
        <v>792</v>
      </c>
      <c r="L94" s="68"/>
      <c r="M94" s="68"/>
      <c r="N94" s="75"/>
      <c r="O94" s="75"/>
      <c r="P94" s="55"/>
      <c r="Q94" s="55"/>
    </row>
    <row r="95" spans="1:22" ht="15.75">
      <c r="A95" s="16" t="s">
        <v>87</v>
      </c>
      <c r="B95" s="8" t="s">
        <v>217</v>
      </c>
      <c r="C95" s="41"/>
      <c r="D95" s="17"/>
      <c r="E95" s="17"/>
      <c r="F95" s="17"/>
      <c r="G95" s="17"/>
      <c r="H95" s="17"/>
      <c r="I95" s="17"/>
      <c r="J95" s="17"/>
      <c r="K95" s="17"/>
      <c r="L95" s="69"/>
      <c r="M95" s="69"/>
      <c r="N95" s="76"/>
      <c r="O95" s="76"/>
      <c r="P95" s="82"/>
      <c r="Q95" s="83" t="s">
        <v>219</v>
      </c>
    </row>
    <row r="96" spans="1:22" ht="32.25" thickBot="1">
      <c r="A96" s="16" t="s">
        <v>89</v>
      </c>
      <c r="B96" s="8" t="s">
        <v>69</v>
      </c>
      <c r="C96" s="41"/>
      <c r="D96" s="17"/>
      <c r="E96" s="17"/>
      <c r="F96" s="17"/>
      <c r="G96" s="17"/>
      <c r="H96" s="17"/>
      <c r="I96" s="17"/>
      <c r="J96" s="17"/>
      <c r="K96" s="17"/>
      <c r="L96" s="69"/>
      <c r="M96" s="69"/>
      <c r="N96" s="76"/>
      <c r="O96" s="76"/>
      <c r="P96" s="82"/>
      <c r="Q96" s="83" t="s">
        <v>218</v>
      </c>
    </row>
    <row r="97" spans="1:17" ht="12.75" customHeight="1">
      <c r="A97" s="311" t="s">
        <v>176</v>
      </c>
      <c r="B97" s="312"/>
      <c r="C97" s="312"/>
      <c r="D97" s="312"/>
      <c r="E97" s="312"/>
      <c r="F97" s="313"/>
      <c r="G97" s="47" t="s">
        <v>149</v>
      </c>
      <c r="H97" s="45"/>
      <c r="I97" s="45"/>
      <c r="J97" s="65">
        <f>J94</f>
        <v>612</v>
      </c>
      <c r="K97" s="65">
        <f>K94</f>
        <v>792</v>
      </c>
      <c r="L97" s="71">
        <f>L80+L33+L28+L22</f>
        <v>256</v>
      </c>
      <c r="M97" s="71">
        <f t="shared" ref="M97:Q97" si="32">M80+M33+M28+M22</f>
        <v>126</v>
      </c>
      <c r="N97" s="71">
        <f t="shared" si="32"/>
        <v>96</v>
      </c>
      <c r="O97" s="71">
        <f t="shared" si="32"/>
        <v>114</v>
      </c>
      <c r="P97" s="71">
        <f t="shared" si="32"/>
        <v>260</v>
      </c>
      <c r="Q97" s="71">
        <f t="shared" si="32"/>
        <v>273</v>
      </c>
    </row>
    <row r="98" spans="1:17" ht="12.75" customHeight="1">
      <c r="A98" s="314"/>
      <c r="B98" s="315"/>
      <c r="C98" s="315"/>
      <c r="D98" s="315"/>
      <c r="E98" s="315"/>
      <c r="F98" s="316"/>
      <c r="G98" s="48" t="s">
        <v>150</v>
      </c>
      <c r="H98" s="43"/>
      <c r="I98" s="43"/>
      <c r="J98" s="43"/>
      <c r="K98" s="43"/>
      <c r="L98" s="72"/>
      <c r="M98" s="107">
        <v>180</v>
      </c>
      <c r="N98" s="108"/>
      <c r="O98" s="108"/>
      <c r="P98" s="109"/>
      <c r="Q98" s="110"/>
    </row>
    <row r="99" spans="1:17" ht="12.75" customHeight="1">
      <c r="A99" s="314"/>
      <c r="B99" s="315"/>
      <c r="C99" s="315"/>
      <c r="D99" s="315"/>
      <c r="E99" s="315"/>
      <c r="F99" s="316"/>
      <c r="G99" s="48" t="s">
        <v>173</v>
      </c>
      <c r="H99" s="43"/>
      <c r="I99" s="43"/>
      <c r="J99" s="43"/>
      <c r="K99" s="43"/>
      <c r="L99" s="72"/>
      <c r="M99" s="107"/>
      <c r="N99" s="108"/>
      <c r="O99" s="108">
        <v>180</v>
      </c>
      <c r="P99" s="109">
        <v>144</v>
      </c>
      <c r="Q99" s="110"/>
    </row>
    <row r="100" spans="1:17" ht="12.75" customHeight="1">
      <c r="A100" s="314"/>
      <c r="B100" s="315"/>
      <c r="C100" s="315"/>
      <c r="D100" s="315"/>
      <c r="E100" s="315"/>
      <c r="F100" s="316"/>
      <c r="G100" s="48" t="s">
        <v>174</v>
      </c>
      <c r="H100" s="44"/>
      <c r="I100" s="43"/>
      <c r="J100" s="43"/>
      <c r="K100" s="43"/>
      <c r="L100" s="72"/>
      <c r="M100" s="107"/>
      <c r="N100" s="108"/>
      <c r="O100" s="108"/>
      <c r="P100" s="109"/>
      <c r="Q100" s="110">
        <v>144</v>
      </c>
    </row>
    <row r="101" spans="1:17" ht="12.75" customHeight="1">
      <c r="A101" s="314"/>
      <c r="B101" s="315"/>
      <c r="C101" s="315"/>
      <c r="D101" s="315"/>
      <c r="E101" s="315"/>
      <c r="F101" s="316"/>
      <c r="G101" s="320" t="s">
        <v>151</v>
      </c>
      <c r="H101" s="321"/>
      <c r="I101" s="322"/>
      <c r="J101" s="43">
        <v>0</v>
      </c>
      <c r="K101" s="43">
        <v>3</v>
      </c>
      <c r="L101" s="107">
        <v>2</v>
      </c>
      <c r="M101" s="107">
        <v>2</v>
      </c>
      <c r="N101" s="108">
        <v>2</v>
      </c>
      <c r="O101" s="108">
        <v>2</v>
      </c>
      <c r="P101" s="109">
        <v>0</v>
      </c>
      <c r="Q101" s="110">
        <v>2</v>
      </c>
    </row>
    <row r="102" spans="1:17" ht="12.75" customHeight="1">
      <c r="A102" s="314"/>
      <c r="B102" s="315"/>
      <c r="C102" s="315"/>
      <c r="D102" s="315"/>
      <c r="E102" s="315"/>
      <c r="F102" s="316"/>
      <c r="G102" s="66" t="s">
        <v>152</v>
      </c>
      <c r="H102" s="67"/>
      <c r="I102" s="48"/>
      <c r="J102" s="43">
        <v>0</v>
      </c>
      <c r="K102" s="43">
        <v>10</v>
      </c>
      <c r="L102" s="107">
        <v>3</v>
      </c>
      <c r="M102" s="107">
        <v>5</v>
      </c>
      <c r="N102" s="108">
        <v>2</v>
      </c>
      <c r="O102" s="108">
        <v>6</v>
      </c>
      <c r="P102" s="109">
        <v>3</v>
      </c>
      <c r="Q102" s="110">
        <v>6</v>
      </c>
    </row>
    <row r="103" spans="1:17" ht="21" customHeight="1" thickBot="1">
      <c r="A103" s="317"/>
      <c r="B103" s="318"/>
      <c r="C103" s="318"/>
      <c r="D103" s="318"/>
      <c r="E103" s="318"/>
      <c r="F103" s="319"/>
      <c r="G103" s="323" t="s">
        <v>153</v>
      </c>
      <c r="H103" s="324"/>
      <c r="I103" s="325"/>
      <c r="J103" s="46">
        <v>0</v>
      </c>
      <c r="K103" s="46">
        <v>0</v>
      </c>
      <c r="L103" s="129">
        <v>0</v>
      </c>
      <c r="M103" s="129">
        <v>0</v>
      </c>
      <c r="N103" s="132">
        <v>0</v>
      </c>
      <c r="O103" s="132">
        <v>0</v>
      </c>
      <c r="P103" s="133">
        <v>0</v>
      </c>
      <c r="Q103" s="135">
        <v>0</v>
      </c>
    </row>
    <row r="104" spans="1:17" ht="12.75" customHeight="1"/>
  </sheetData>
  <sheetProtection selectLockedCells="1" selectUnlockedCells="1"/>
  <mergeCells count="25">
    <mergeCell ref="L4:M4"/>
    <mergeCell ref="N4:O4"/>
    <mergeCell ref="J3:Q3"/>
    <mergeCell ref="D4:D6"/>
    <mergeCell ref="P4:Q4"/>
    <mergeCell ref="F5:F6"/>
    <mergeCell ref="G5:I5"/>
    <mergeCell ref="J5:J6"/>
    <mergeCell ref="K5:K6"/>
    <mergeCell ref="L5:L6"/>
    <mergeCell ref="M5:M6"/>
    <mergeCell ref="N5:N6"/>
    <mergeCell ref="O5:O6"/>
    <mergeCell ref="P5:P6"/>
    <mergeCell ref="Q5:Q6"/>
    <mergeCell ref="E4:E6"/>
    <mergeCell ref="F4:I4"/>
    <mergeCell ref="J4:K4"/>
    <mergeCell ref="A97:F103"/>
    <mergeCell ref="G101:I101"/>
    <mergeCell ref="G103:I103"/>
    <mergeCell ref="A3:A6"/>
    <mergeCell ref="B3:B6"/>
    <mergeCell ref="C3:C6"/>
    <mergeCell ref="D3:I3"/>
  </mergeCells>
  <pageMargins left="0.19652777777777777" right="0.19652777777777777" top="0.26" bottom="0.39374999999999999" header="0.51180555555555551" footer="0.51180555555555551"/>
  <pageSetup paperSize="9" scale="54" firstPageNumber="0" orientation="portrait" horizontalDpi="300" verticalDpi="300" r:id="rId1"/>
  <headerFooter alignWithMargins="0"/>
  <rowBreaks count="2" manualBreakCount="2">
    <brk id="56" max="16" man="1"/>
    <brk id="74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RowHeight="15"/>
  <cols>
    <col min="2" max="2" width="16.42578125" customWidth="1"/>
    <col min="4" max="4" width="15.42578125" customWidth="1"/>
    <col min="5" max="5" width="16.140625" customWidth="1"/>
    <col min="6" max="6" width="17.28515625" customWidth="1"/>
    <col min="7" max="7" width="17.7109375" customWidth="1"/>
    <col min="8" max="8" width="10.42578125" customWidth="1"/>
  </cols>
  <sheetData>
    <row r="1" spans="1:9">
      <c r="A1" s="341" t="s">
        <v>284</v>
      </c>
      <c r="B1" s="341"/>
      <c r="C1" s="341"/>
      <c r="D1" s="341"/>
      <c r="E1" s="341"/>
      <c r="F1" s="341"/>
      <c r="G1" s="342"/>
      <c r="H1" s="342"/>
      <c r="I1" s="342"/>
    </row>
    <row r="2" spans="1:9" ht="15.75" thickBot="1"/>
    <row r="3" spans="1:9" ht="60" customHeight="1">
      <c r="A3" s="349" t="s">
        <v>136</v>
      </c>
      <c r="B3" s="343" t="s">
        <v>137</v>
      </c>
      <c r="C3" s="343" t="s">
        <v>86</v>
      </c>
      <c r="D3" s="351" t="s">
        <v>138</v>
      </c>
      <c r="E3" s="352"/>
      <c r="F3" s="343" t="s">
        <v>88</v>
      </c>
      <c r="G3" s="343" t="s">
        <v>69</v>
      </c>
      <c r="H3" s="345" t="s">
        <v>139</v>
      </c>
      <c r="I3" s="347" t="s">
        <v>140</v>
      </c>
    </row>
    <row r="4" spans="1:9" ht="48" thickBot="1">
      <c r="A4" s="350"/>
      <c r="B4" s="344"/>
      <c r="C4" s="344"/>
      <c r="D4" s="180" t="s">
        <v>141</v>
      </c>
      <c r="E4" s="181" t="s">
        <v>142</v>
      </c>
      <c r="F4" s="344"/>
      <c r="G4" s="344"/>
      <c r="H4" s="346"/>
      <c r="I4" s="348"/>
    </row>
    <row r="5" spans="1:9" ht="16.5" thickBot="1">
      <c r="A5" s="187">
        <v>1</v>
      </c>
      <c r="B5" s="185">
        <v>2</v>
      </c>
      <c r="C5" s="185">
        <v>3</v>
      </c>
      <c r="D5" s="185">
        <v>4</v>
      </c>
      <c r="E5" s="185">
        <v>5</v>
      </c>
      <c r="F5" s="185">
        <v>6</v>
      </c>
      <c r="G5" s="185">
        <v>7</v>
      </c>
      <c r="H5" s="185">
        <v>8</v>
      </c>
      <c r="I5" s="186">
        <v>9</v>
      </c>
    </row>
    <row r="6" spans="1:9" ht="15.75">
      <c r="A6" s="182" t="s">
        <v>93</v>
      </c>
      <c r="B6" s="183" t="s">
        <v>252</v>
      </c>
      <c r="C6" s="183">
        <v>0</v>
      </c>
      <c r="D6" s="183">
        <v>0</v>
      </c>
      <c r="E6" s="183">
        <v>0</v>
      </c>
      <c r="F6" s="183">
        <v>2</v>
      </c>
      <c r="G6" s="183">
        <v>0</v>
      </c>
      <c r="H6" s="183">
        <v>11</v>
      </c>
      <c r="I6" s="184">
        <v>52</v>
      </c>
    </row>
    <row r="7" spans="1:9" ht="15.75">
      <c r="A7" s="173" t="s">
        <v>94</v>
      </c>
      <c r="B7" s="174" t="s">
        <v>253</v>
      </c>
      <c r="C7" s="174" t="s">
        <v>254</v>
      </c>
      <c r="D7" s="174">
        <v>0</v>
      </c>
      <c r="E7" s="174">
        <v>0</v>
      </c>
      <c r="F7" s="174">
        <v>2</v>
      </c>
      <c r="G7" s="174">
        <v>0</v>
      </c>
      <c r="H7" s="174">
        <v>11</v>
      </c>
      <c r="I7" s="175">
        <v>52</v>
      </c>
    </row>
    <row r="8" spans="1:9" ht="15.75">
      <c r="A8" s="173" t="s">
        <v>95</v>
      </c>
      <c r="B8" s="174" t="s">
        <v>255</v>
      </c>
      <c r="C8" s="174">
        <v>0</v>
      </c>
      <c r="D8" s="174" t="s">
        <v>254</v>
      </c>
      <c r="E8" s="174">
        <v>0</v>
      </c>
      <c r="F8" s="174">
        <v>2</v>
      </c>
      <c r="G8" s="174">
        <v>0</v>
      </c>
      <c r="H8" s="174">
        <v>10</v>
      </c>
      <c r="I8" s="175">
        <v>52</v>
      </c>
    </row>
    <row r="9" spans="1:9" ht="16.5" thickBot="1">
      <c r="A9" s="176" t="s">
        <v>96</v>
      </c>
      <c r="B9" s="177" t="s">
        <v>256</v>
      </c>
      <c r="C9" s="177">
        <v>0</v>
      </c>
      <c r="D9" s="177" t="s">
        <v>257</v>
      </c>
      <c r="E9" s="177" t="s">
        <v>258</v>
      </c>
      <c r="F9" s="177">
        <v>1</v>
      </c>
      <c r="G9" s="177">
        <v>6</v>
      </c>
      <c r="H9" s="177">
        <v>2</v>
      </c>
      <c r="I9" s="178">
        <v>43</v>
      </c>
    </row>
    <row r="10" spans="1:9" ht="16.5" thickBot="1">
      <c r="A10" s="188" t="s">
        <v>140</v>
      </c>
      <c r="B10" s="189">
        <v>134</v>
      </c>
      <c r="C10" s="189">
        <v>5</v>
      </c>
      <c r="D10" s="189">
        <v>9</v>
      </c>
      <c r="E10" s="189">
        <v>4</v>
      </c>
      <c r="F10" s="189">
        <f t="shared" ref="F10:H10" si="0">SUM(F6:F9)</f>
        <v>7</v>
      </c>
      <c r="G10" s="189">
        <f t="shared" si="0"/>
        <v>6</v>
      </c>
      <c r="H10" s="189">
        <f t="shared" si="0"/>
        <v>34</v>
      </c>
      <c r="I10" s="190">
        <f t="shared" ref="I10" si="1">SUM(B10:H10)</f>
        <v>199</v>
      </c>
    </row>
  </sheetData>
  <mergeCells count="9">
    <mergeCell ref="A1:I1"/>
    <mergeCell ref="G3:G4"/>
    <mergeCell ref="H3:H4"/>
    <mergeCell ref="I3:I4"/>
    <mergeCell ref="A3:A4"/>
    <mergeCell ref="B3:B4"/>
    <mergeCell ref="C3:C4"/>
    <mergeCell ref="D3:E3"/>
    <mergeCell ref="F3:F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96"/>
  <sheetViews>
    <sheetView tabSelected="1" view="pageBreakPreview" topLeftCell="A73" zoomScale="90" zoomScaleNormal="100" zoomScaleSheetLayoutView="90" zoomScalePageLayoutView="96" workbookViewId="0">
      <selection activeCell="X103" sqref="X103"/>
    </sheetView>
  </sheetViews>
  <sheetFormatPr defaultRowHeight="12.75"/>
  <cols>
    <col min="1" max="1" width="3.42578125" style="2" customWidth="1"/>
    <col min="2" max="2" width="11.5703125" style="2" customWidth="1"/>
    <col min="3" max="3" width="33.5703125" style="2" customWidth="1"/>
    <col min="4" max="4" width="9.5703125" style="210" customWidth="1"/>
    <col min="5" max="6" width="6.140625" style="2" customWidth="1"/>
    <col min="7" max="7" width="6.28515625" style="2" bestFit="1" customWidth="1"/>
    <col min="8" max="8" width="5.85546875" style="2" customWidth="1"/>
    <col min="9" max="9" width="6.7109375" style="2" customWidth="1"/>
    <col min="10" max="10" width="5" style="2" customWidth="1"/>
    <col min="11" max="11" width="7.28515625" style="141" customWidth="1"/>
    <col min="12" max="12" width="6.7109375" style="141" customWidth="1"/>
    <col min="13" max="13" width="7.28515625" style="141" customWidth="1"/>
    <col min="14" max="14" width="7" style="141" customWidth="1"/>
    <col min="15" max="15" width="7.140625" style="141" customWidth="1"/>
    <col min="16" max="16" width="6.5703125" style="141" customWidth="1"/>
    <col min="17" max="17" width="7.140625" style="141" customWidth="1"/>
    <col min="18" max="18" width="7.28515625" style="141" customWidth="1"/>
    <col min="19" max="19" width="3.7109375" style="2" customWidth="1"/>
    <col min="20" max="257" width="9.140625" style="2"/>
    <col min="258" max="258" width="12" style="2" customWidth="1"/>
    <col min="259" max="259" width="34.85546875" style="2" customWidth="1"/>
    <col min="260" max="260" width="7.5703125" style="2" customWidth="1"/>
    <col min="261" max="261" width="6.7109375" style="2" customWidth="1"/>
    <col min="262" max="262" width="8.7109375" style="2" customWidth="1"/>
    <col min="263" max="265" width="5.28515625" style="2" customWidth="1"/>
    <col min="266" max="266" width="7.7109375" style="2" customWidth="1"/>
    <col min="267" max="268" width="5.28515625" style="2" customWidth="1"/>
    <col min="269" max="269" width="5.42578125" style="2" customWidth="1"/>
    <col min="270" max="272" width="5.28515625" style="2" customWidth="1"/>
    <col min="273" max="273" width="6.42578125" style="2" customWidth="1"/>
    <col min="274" max="274" width="6.5703125" style="2" customWidth="1"/>
    <col min="275" max="513" width="9.140625" style="2"/>
    <col min="514" max="514" width="12" style="2" customWidth="1"/>
    <col min="515" max="515" width="34.85546875" style="2" customWidth="1"/>
    <col min="516" max="516" width="7.5703125" style="2" customWidth="1"/>
    <col min="517" max="517" width="6.7109375" style="2" customWidth="1"/>
    <col min="518" max="518" width="8.7109375" style="2" customWidth="1"/>
    <col min="519" max="521" width="5.28515625" style="2" customWidth="1"/>
    <col min="522" max="522" width="7.7109375" style="2" customWidth="1"/>
    <col min="523" max="524" width="5.28515625" style="2" customWidth="1"/>
    <col min="525" max="525" width="5.42578125" style="2" customWidth="1"/>
    <col min="526" max="528" width="5.28515625" style="2" customWidth="1"/>
    <col min="529" max="529" width="6.42578125" style="2" customWidth="1"/>
    <col min="530" max="530" width="6.5703125" style="2" customWidth="1"/>
    <col min="531" max="769" width="9.140625" style="2"/>
    <col min="770" max="770" width="12" style="2" customWidth="1"/>
    <col min="771" max="771" width="34.85546875" style="2" customWidth="1"/>
    <col min="772" max="772" width="7.5703125" style="2" customWidth="1"/>
    <col min="773" max="773" width="6.7109375" style="2" customWidth="1"/>
    <col min="774" max="774" width="8.7109375" style="2" customWidth="1"/>
    <col min="775" max="777" width="5.28515625" style="2" customWidth="1"/>
    <col min="778" max="778" width="7.7109375" style="2" customWidth="1"/>
    <col min="779" max="780" width="5.28515625" style="2" customWidth="1"/>
    <col min="781" max="781" width="5.42578125" style="2" customWidth="1"/>
    <col min="782" max="784" width="5.28515625" style="2" customWidth="1"/>
    <col min="785" max="785" width="6.42578125" style="2" customWidth="1"/>
    <col min="786" max="786" width="6.5703125" style="2" customWidth="1"/>
    <col min="787" max="1025" width="9.140625" style="2"/>
    <col min="1026" max="1026" width="12" style="2" customWidth="1"/>
    <col min="1027" max="1027" width="34.85546875" style="2" customWidth="1"/>
    <col min="1028" max="1028" width="7.5703125" style="2" customWidth="1"/>
    <col min="1029" max="1029" width="6.7109375" style="2" customWidth="1"/>
    <col min="1030" max="1030" width="8.7109375" style="2" customWidth="1"/>
    <col min="1031" max="1033" width="5.28515625" style="2" customWidth="1"/>
    <col min="1034" max="1034" width="7.7109375" style="2" customWidth="1"/>
    <col min="1035" max="1036" width="5.28515625" style="2" customWidth="1"/>
    <col min="1037" max="1037" width="5.42578125" style="2" customWidth="1"/>
    <col min="1038" max="1040" width="5.28515625" style="2" customWidth="1"/>
    <col min="1041" max="1041" width="6.42578125" style="2" customWidth="1"/>
    <col min="1042" max="1042" width="6.5703125" style="2" customWidth="1"/>
    <col min="1043" max="1281" width="9.140625" style="2"/>
    <col min="1282" max="1282" width="12" style="2" customWidth="1"/>
    <col min="1283" max="1283" width="34.85546875" style="2" customWidth="1"/>
    <col min="1284" max="1284" width="7.5703125" style="2" customWidth="1"/>
    <col min="1285" max="1285" width="6.7109375" style="2" customWidth="1"/>
    <col min="1286" max="1286" width="8.7109375" style="2" customWidth="1"/>
    <col min="1287" max="1289" width="5.28515625" style="2" customWidth="1"/>
    <col min="1290" max="1290" width="7.7109375" style="2" customWidth="1"/>
    <col min="1291" max="1292" width="5.28515625" style="2" customWidth="1"/>
    <col min="1293" max="1293" width="5.42578125" style="2" customWidth="1"/>
    <col min="1294" max="1296" width="5.28515625" style="2" customWidth="1"/>
    <col min="1297" max="1297" width="6.42578125" style="2" customWidth="1"/>
    <col min="1298" max="1298" width="6.5703125" style="2" customWidth="1"/>
    <col min="1299" max="1537" width="9.140625" style="2"/>
    <col min="1538" max="1538" width="12" style="2" customWidth="1"/>
    <col min="1539" max="1539" width="34.85546875" style="2" customWidth="1"/>
    <col min="1540" max="1540" width="7.5703125" style="2" customWidth="1"/>
    <col min="1541" max="1541" width="6.7109375" style="2" customWidth="1"/>
    <col min="1542" max="1542" width="8.7109375" style="2" customWidth="1"/>
    <col min="1543" max="1545" width="5.28515625" style="2" customWidth="1"/>
    <col min="1546" max="1546" width="7.7109375" style="2" customWidth="1"/>
    <col min="1547" max="1548" width="5.28515625" style="2" customWidth="1"/>
    <col min="1549" max="1549" width="5.42578125" style="2" customWidth="1"/>
    <col min="1550" max="1552" width="5.28515625" style="2" customWidth="1"/>
    <col min="1553" max="1553" width="6.42578125" style="2" customWidth="1"/>
    <col min="1554" max="1554" width="6.5703125" style="2" customWidth="1"/>
    <col min="1555" max="1793" width="9.140625" style="2"/>
    <col min="1794" max="1794" width="12" style="2" customWidth="1"/>
    <col min="1795" max="1795" width="34.85546875" style="2" customWidth="1"/>
    <col min="1796" max="1796" width="7.5703125" style="2" customWidth="1"/>
    <col min="1797" max="1797" width="6.7109375" style="2" customWidth="1"/>
    <col min="1798" max="1798" width="8.7109375" style="2" customWidth="1"/>
    <col min="1799" max="1801" width="5.28515625" style="2" customWidth="1"/>
    <col min="1802" max="1802" width="7.7109375" style="2" customWidth="1"/>
    <col min="1803" max="1804" width="5.28515625" style="2" customWidth="1"/>
    <col min="1805" max="1805" width="5.42578125" style="2" customWidth="1"/>
    <col min="1806" max="1808" width="5.28515625" style="2" customWidth="1"/>
    <col min="1809" max="1809" width="6.42578125" style="2" customWidth="1"/>
    <col min="1810" max="1810" width="6.5703125" style="2" customWidth="1"/>
    <col min="1811" max="2049" width="9.140625" style="2"/>
    <col min="2050" max="2050" width="12" style="2" customWidth="1"/>
    <col min="2051" max="2051" width="34.85546875" style="2" customWidth="1"/>
    <col min="2052" max="2052" width="7.5703125" style="2" customWidth="1"/>
    <col min="2053" max="2053" width="6.7109375" style="2" customWidth="1"/>
    <col min="2054" max="2054" width="8.7109375" style="2" customWidth="1"/>
    <col min="2055" max="2057" width="5.28515625" style="2" customWidth="1"/>
    <col min="2058" max="2058" width="7.7109375" style="2" customWidth="1"/>
    <col min="2059" max="2060" width="5.28515625" style="2" customWidth="1"/>
    <col min="2061" max="2061" width="5.42578125" style="2" customWidth="1"/>
    <col min="2062" max="2064" width="5.28515625" style="2" customWidth="1"/>
    <col min="2065" max="2065" width="6.42578125" style="2" customWidth="1"/>
    <col min="2066" max="2066" width="6.5703125" style="2" customWidth="1"/>
    <col min="2067" max="2305" width="9.140625" style="2"/>
    <col min="2306" max="2306" width="12" style="2" customWidth="1"/>
    <col min="2307" max="2307" width="34.85546875" style="2" customWidth="1"/>
    <col min="2308" max="2308" width="7.5703125" style="2" customWidth="1"/>
    <col min="2309" max="2309" width="6.7109375" style="2" customWidth="1"/>
    <col min="2310" max="2310" width="8.7109375" style="2" customWidth="1"/>
    <col min="2311" max="2313" width="5.28515625" style="2" customWidth="1"/>
    <col min="2314" max="2314" width="7.7109375" style="2" customWidth="1"/>
    <col min="2315" max="2316" width="5.28515625" style="2" customWidth="1"/>
    <col min="2317" max="2317" width="5.42578125" style="2" customWidth="1"/>
    <col min="2318" max="2320" width="5.28515625" style="2" customWidth="1"/>
    <col min="2321" max="2321" width="6.42578125" style="2" customWidth="1"/>
    <col min="2322" max="2322" width="6.5703125" style="2" customWidth="1"/>
    <col min="2323" max="2561" width="9.140625" style="2"/>
    <col min="2562" max="2562" width="12" style="2" customWidth="1"/>
    <col min="2563" max="2563" width="34.85546875" style="2" customWidth="1"/>
    <col min="2564" max="2564" width="7.5703125" style="2" customWidth="1"/>
    <col min="2565" max="2565" width="6.7109375" style="2" customWidth="1"/>
    <col min="2566" max="2566" width="8.7109375" style="2" customWidth="1"/>
    <col min="2567" max="2569" width="5.28515625" style="2" customWidth="1"/>
    <col min="2570" max="2570" width="7.7109375" style="2" customWidth="1"/>
    <col min="2571" max="2572" width="5.28515625" style="2" customWidth="1"/>
    <col min="2573" max="2573" width="5.42578125" style="2" customWidth="1"/>
    <col min="2574" max="2576" width="5.28515625" style="2" customWidth="1"/>
    <col min="2577" max="2577" width="6.42578125" style="2" customWidth="1"/>
    <col min="2578" max="2578" width="6.5703125" style="2" customWidth="1"/>
    <col min="2579" max="2817" width="9.140625" style="2"/>
    <col min="2818" max="2818" width="12" style="2" customWidth="1"/>
    <col min="2819" max="2819" width="34.85546875" style="2" customWidth="1"/>
    <col min="2820" max="2820" width="7.5703125" style="2" customWidth="1"/>
    <col min="2821" max="2821" width="6.7109375" style="2" customWidth="1"/>
    <col min="2822" max="2822" width="8.7109375" style="2" customWidth="1"/>
    <col min="2823" max="2825" width="5.28515625" style="2" customWidth="1"/>
    <col min="2826" max="2826" width="7.7109375" style="2" customWidth="1"/>
    <col min="2827" max="2828" width="5.28515625" style="2" customWidth="1"/>
    <col min="2829" max="2829" width="5.42578125" style="2" customWidth="1"/>
    <col min="2830" max="2832" width="5.28515625" style="2" customWidth="1"/>
    <col min="2833" max="2833" width="6.42578125" style="2" customWidth="1"/>
    <col min="2834" max="2834" width="6.5703125" style="2" customWidth="1"/>
    <col min="2835" max="3073" width="9.140625" style="2"/>
    <col min="3074" max="3074" width="12" style="2" customWidth="1"/>
    <col min="3075" max="3075" width="34.85546875" style="2" customWidth="1"/>
    <col min="3076" max="3076" width="7.5703125" style="2" customWidth="1"/>
    <col min="3077" max="3077" width="6.7109375" style="2" customWidth="1"/>
    <col min="3078" max="3078" width="8.7109375" style="2" customWidth="1"/>
    <col min="3079" max="3081" width="5.28515625" style="2" customWidth="1"/>
    <col min="3082" max="3082" width="7.7109375" style="2" customWidth="1"/>
    <col min="3083" max="3084" width="5.28515625" style="2" customWidth="1"/>
    <col min="3085" max="3085" width="5.42578125" style="2" customWidth="1"/>
    <col min="3086" max="3088" width="5.28515625" style="2" customWidth="1"/>
    <col min="3089" max="3089" width="6.42578125" style="2" customWidth="1"/>
    <col min="3090" max="3090" width="6.5703125" style="2" customWidth="1"/>
    <col min="3091" max="3329" width="9.140625" style="2"/>
    <col min="3330" max="3330" width="12" style="2" customWidth="1"/>
    <col min="3331" max="3331" width="34.85546875" style="2" customWidth="1"/>
    <col min="3332" max="3332" width="7.5703125" style="2" customWidth="1"/>
    <col min="3333" max="3333" width="6.7109375" style="2" customWidth="1"/>
    <col min="3334" max="3334" width="8.7109375" style="2" customWidth="1"/>
    <col min="3335" max="3337" width="5.28515625" style="2" customWidth="1"/>
    <col min="3338" max="3338" width="7.7109375" style="2" customWidth="1"/>
    <col min="3339" max="3340" width="5.28515625" style="2" customWidth="1"/>
    <col min="3341" max="3341" width="5.42578125" style="2" customWidth="1"/>
    <col min="3342" max="3344" width="5.28515625" style="2" customWidth="1"/>
    <col min="3345" max="3345" width="6.42578125" style="2" customWidth="1"/>
    <col min="3346" max="3346" width="6.5703125" style="2" customWidth="1"/>
    <col min="3347" max="3585" width="9.140625" style="2"/>
    <col min="3586" max="3586" width="12" style="2" customWidth="1"/>
    <col min="3587" max="3587" width="34.85546875" style="2" customWidth="1"/>
    <col min="3588" max="3588" width="7.5703125" style="2" customWidth="1"/>
    <col min="3589" max="3589" width="6.7109375" style="2" customWidth="1"/>
    <col min="3590" max="3590" width="8.7109375" style="2" customWidth="1"/>
    <col min="3591" max="3593" width="5.28515625" style="2" customWidth="1"/>
    <col min="3594" max="3594" width="7.7109375" style="2" customWidth="1"/>
    <col min="3595" max="3596" width="5.28515625" style="2" customWidth="1"/>
    <col min="3597" max="3597" width="5.42578125" style="2" customWidth="1"/>
    <col min="3598" max="3600" width="5.28515625" style="2" customWidth="1"/>
    <col min="3601" max="3601" width="6.42578125" style="2" customWidth="1"/>
    <col min="3602" max="3602" width="6.5703125" style="2" customWidth="1"/>
    <col min="3603" max="3841" width="9.140625" style="2"/>
    <col min="3842" max="3842" width="12" style="2" customWidth="1"/>
    <col min="3843" max="3843" width="34.85546875" style="2" customWidth="1"/>
    <col min="3844" max="3844" width="7.5703125" style="2" customWidth="1"/>
    <col min="3845" max="3845" width="6.7109375" style="2" customWidth="1"/>
    <col min="3846" max="3846" width="8.7109375" style="2" customWidth="1"/>
    <col min="3847" max="3849" width="5.28515625" style="2" customWidth="1"/>
    <col min="3850" max="3850" width="7.7109375" style="2" customWidth="1"/>
    <col min="3851" max="3852" width="5.28515625" style="2" customWidth="1"/>
    <col min="3853" max="3853" width="5.42578125" style="2" customWidth="1"/>
    <col min="3854" max="3856" width="5.28515625" style="2" customWidth="1"/>
    <col min="3857" max="3857" width="6.42578125" style="2" customWidth="1"/>
    <col min="3858" max="3858" width="6.5703125" style="2" customWidth="1"/>
    <col min="3859" max="4097" width="9.140625" style="2"/>
    <col min="4098" max="4098" width="12" style="2" customWidth="1"/>
    <col min="4099" max="4099" width="34.85546875" style="2" customWidth="1"/>
    <col min="4100" max="4100" width="7.5703125" style="2" customWidth="1"/>
    <col min="4101" max="4101" width="6.7109375" style="2" customWidth="1"/>
    <col min="4102" max="4102" width="8.7109375" style="2" customWidth="1"/>
    <col min="4103" max="4105" width="5.28515625" style="2" customWidth="1"/>
    <col min="4106" max="4106" width="7.7109375" style="2" customWidth="1"/>
    <col min="4107" max="4108" width="5.28515625" style="2" customWidth="1"/>
    <col min="4109" max="4109" width="5.42578125" style="2" customWidth="1"/>
    <col min="4110" max="4112" width="5.28515625" style="2" customWidth="1"/>
    <col min="4113" max="4113" width="6.42578125" style="2" customWidth="1"/>
    <col min="4114" max="4114" width="6.5703125" style="2" customWidth="1"/>
    <col min="4115" max="4353" width="9.140625" style="2"/>
    <col min="4354" max="4354" width="12" style="2" customWidth="1"/>
    <col min="4355" max="4355" width="34.85546875" style="2" customWidth="1"/>
    <col min="4356" max="4356" width="7.5703125" style="2" customWidth="1"/>
    <col min="4357" max="4357" width="6.7109375" style="2" customWidth="1"/>
    <col min="4358" max="4358" width="8.7109375" style="2" customWidth="1"/>
    <col min="4359" max="4361" width="5.28515625" style="2" customWidth="1"/>
    <col min="4362" max="4362" width="7.7109375" style="2" customWidth="1"/>
    <col min="4363" max="4364" width="5.28515625" style="2" customWidth="1"/>
    <col min="4365" max="4365" width="5.42578125" style="2" customWidth="1"/>
    <col min="4366" max="4368" width="5.28515625" style="2" customWidth="1"/>
    <col min="4369" max="4369" width="6.42578125" style="2" customWidth="1"/>
    <col min="4370" max="4370" width="6.5703125" style="2" customWidth="1"/>
    <col min="4371" max="4609" width="9.140625" style="2"/>
    <col min="4610" max="4610" width="12" style="2" customWidth="1"/>
    <col min="4611" max="4611" width="34.85546875" style="2" customWidth="1"/>
    <col min="4612" max="4612" width="7.5703125" style="2" customWidth="1"/>
    <col min="4613" max="4613" width="6.7109375" style="2" customWidth="1"/>
    <col min="4614" max="4614" width="8.7109375" style="2" customWidth="1"/>
    <col min="4615" max="4617" width="5.28515625" style="2" customWidth="1"/>
    <col min="4618" max="4618" width="7.7109375" style="2" customWidth="1"/>
    <col min="4619" max="4620" width="5.28515625" style="2" customWidth="1"/>
    <col min="4621" max="4621" width="5.42578125" style="2" customWidth="1"/>
    <col min="4622" max="4624" width="5.28515625" style="2" customWidth="1"/>
    <col min="4625" max="4625" width="6.42578125" style="2" customWidth="1"/>
    <col min="4626" max="4626" width="6.5703125" style="2" customWidth="1"/>
    <col min="4627" max="4865" width="9.140625" style="2"/>
    <col min="4866" max="4866" width="12" style="2" customWidth="1"/>
    <col min="4867" max="4867" width="34.85546875" style="2" customWidth="1"/>
    <col min="4868" max="4868" width="7.5703125" style="2" customWidth="1"/>
    <col min="4869" max="4869" width="6.7109375" style="2" customWidth="1"/>
    <col min="4870" max="4870" width="8.7109375" style="2" customWidth="1"/>
    <col min="4871" max="4873" width="5.28515625" style="2" customWidth="1"/>
    <col min="4874" max="4874" width="7.7109375" style="2" customWidth="1"/>
    <col min="4875" max="4876" width="5.28515625" style="2" customWidth="1"/>
    <col min="4877" max="4877" width="5.42578125" style="2" customWidth="1"/>
    <col min="4878" max="4880" width="5.28515625" style="2" customWidth="1"/>
    <col min="4881" max="4881" width="6.42578125" style="2" customWidth="1"/>
    <col min="4882" max="4882" width="6.5703125" style="2" customWidth="1"/>
    <col min="4883" max="5121" width="9.140625" style="2"/>
    <col min="5122" max="5122" width="12" style="2" customWidth="1"/>
    <col min="5123" max="5123" width="34.85546875" style="2" customWidth="1"/>
    <col min="5124" max="5124" width="7.5703125" style="2" customWidth="1"/>
    <col min="5125" max="5125" width="6.7109375" style="2" customWidth="1"/>
    <col min="5126" max="5126" width="8.7109375" style="2" customWidth="1"/>
    <col min="5127" max="5129" width="5.28515625" style="2" customWidth="1"/>
    <col min="5130" max="5130" width="7.7109375" style="2" customWidth="1"/>
    <col min="5131" max="5132" width="5.28515625" style="2" customWidth="1"/>
    <col min="5133" max="5133" width="5.42578125" style="2" customWidth="1"/>
    <col min="5134" max="5136" width="5.28515625" style="2" customWidth="1"/>
    <col min="5137" max="5137" width="6.42578125" style="2" customWidth="1"/>
    <col min="5138" max="5138" width="6.5703125" style="2" customWidth="1"/>
    <col min="5139" max="5377" width="9.140625" style="2"/>
    <col min="5378" max="5378" width="12" style="2" customWidth="1"/>
    <col min="5379" max="5379" width="34.85546875" style="2" customWidth="1"/>
    <col min="5380" max="5380" width="7.5703125" style="2" customWidth="1"/>
    <col min="5381" max="5381" width="6.7109375" style="2" customWidth="1"/>
    <col min="5382" max="5382" width="8.7109375" style="2" customWidth="1"/>
    <col min="5383" max="5385" width="5.28515625" style="2" customWidth="1"/>
    <col min="5386" max="5386" width="7.7109375" style="2" customWidth="1"/>
    <col min="5387" max="5388" width="5.28515625" style="2" customWidth="1"/>
    <col min="5389" max="5389" width="5.42578125" style="2" customWidth="1"/>
    <col min="5390" max="5392" width="5.28515625" style="2" customWidth="1"/>
    <col min="5393" max="5393" width="6.42578125" style="2" customWidth="1"/>
    <col min="5394" max="5394" width="6.5703125" style="2" customWidth="1"/>
    <col min="5395" max="5633" width="9.140625" style="2"/>
    <col min="5634" max="5634" width="12" style="2" customWidth="1"/>
    <col min="5635" max="5635" width="34.85546875" style="2" customWidth="1"/>
    <col min="5636" max="5636" width="7.5703125" style="2" customWidth="1"/>
    <col min="5637" max="5637" width="6.7109375" style="2" customWidth="1"/>
    <col min="5638" max="5638" width="8.7109375" style="2" customWidth="1"/>
    <col min="5639" max="5641" width="5.28515625" style="2" customWidth="1"/>
    <col min="5642" max="5642" width="7.7109375" style="2" customWidth="1"/>
    <col min="5643" max="5644" width="5.28515625" style="2" customWidth="1"/>
    <col min="5645" max="5645" width="5.42578125" style="2" customWidth="1"/>
    <col min="5646" max="5648" width="5.28515625" style="2" customWidth="1"/>
    <col min="5649" max="5649" width="6.42578125" style="2" customWidth="1"/>
    <col min="5650" max="5650" width="6.5703125" style="2" customWidth="1"/>
    <col min="5651" max="5889" width="9.140625" style="2"/>
    <col min="5890" max="5890" width="12" style="2" customWidth="1"/>
    <col min="5891" max="5891" width="34.85546875" style="2" customWidth="1"/>
    <col min="5892" max="5892" width="7.5703125" style="2" customWidth="1"/>
    <col min="5893" max="5893" width="6.7109375" style="2" customWidth="1"/>
    <col min="5894" max="5894" width="8.7109375" style="2" customWidth="1"/>
    <col min="5895" max="5897" width="5.28515625" style="2" customWidth="1"/>
    <col min="5898" max="5898" width="7.7109375" style="2" customWidth="1"/>
    <col min="5899" max="5900" width="5.28515625" style="2" customWidth="1"/>
    <col min="5901" max="5901" width="5.42578125" style="2" customWidth="1"/>
    <col min="5902" max="5904" width="5.28515625" style="2" customWidth="1"/>
    <col min="5905" max="5905" width="6.42578125" style="2" customWidth="1"/>
    <col min="5906" max="5906" width="6.5703125" style="2" customWidth="1"/>
    <col min="5907" max="6145" width="9.140625" style="2"/>
    <col min="6146" max="6146" width="12" style="2" customWidth="1"/>
    <col min="6147" max="6147" width="34.85546875" style="2" customWidth="1"/>
    <col min="6148" max="6148" width="7.5703125" style="2" customWidth="1"/>
    <col min="6149" max="6149" width="6.7109375" style="2" customWidth="1"/>
    <col min="6150" max="6150" width="8.7109375" style="2" customWidth="1"/>
    <col min="6151" max="6153" width="5.28515625" style="2" customWidth="1"/>
    <col min="6154" max="6154" width="7.7109375" style="2" customWidth="1"/>
    <col min="6155" max="6156" width="5.28515625" style="2" customWidth="1"/>
    <col min="6157" max="6157" width="5.42578125" style="2" customWidth="1"/>
    <col min="6158" max="6160" width="5.28515625" style="2" customWidth="1"/>
    <col min="6161" max="6161" width="6.42578125" style="2" customWidth="1"/>
    <col min="6162" max="6162" width="6.5703125" style="2" customWidth="1"/>
    <col min="6163" max="6401" width="9.140625" style="2"/>
    <col min="6402" max="6402" width="12" style="2" customWidth="1"/>
    <col min="6403" max="6403" width="34.85546875" style="2" customWidth="1"/>
    <col min="6404" max="6404" width="7.5703125" style="2" customWidth="1"/>
    <col min="6405" max="6405" width="6.7109375" style="2" customWidth="1"/>
    <col min="6406" max="6406" width="8.7109375" style="2" customWidth="1"/>
    <col min="6407" max="6409" width="5.28515625" style="2" customWidth="1"/>
    <col min="6410" max="6410" width="7.7109375" style="2" customWidth="1"/>
    <col min="6411" max="6412" width="5.28515625" style="2" customWidth="1"/>
    <col min="6413" max="6413" width="5.42578125" style="2" customWidth="1"/>
    <col min="6414" max="6416" width="5.28515625" style="2" customWidth="1"/>
    <col min="6417" max="6417" width="6.42578125" style="2" customWidth="1"/>
    <col min="6418" max="6418" width="6.5703125" style="2" customWidth="1"/>
    <col min="6419" max="6657" width="9.140625" style="2"/>
    <col min="6658" max="6658" width="12" style="2" customWidth="1"/>
    <col min="6659" max="6659" width="34.85546875" style="2" customWidth="1"/>
    <col min="6660" max="6660" width="7.5703125" style="2" customWidth="1"/>
    <col min="6661" max="6661" width="6.7109375" style="2" customWidth="1"/>
    <col min="6662" max="6662" width="8.7109375" style="2" customWidth="1"/>
    <col min="6663" max="6665" width="5.28515625" style="2" customWidth="1"/>
    <col min="6666" max="6666" width="7.7109375" style="2" customWidth="1"/>
    <col min="6667" max="6668" width="5.28515625" style="2" customWidth="1"/>
    <col min="6669" max="6669" width="5.42578125" style="2" customWidth="1"/>
    <col min="6670" max="6672" width="5.28515625" style="2" customWidth="1"/>
    <col min="6673" max="6673" width="6.42578125" style="2" customWidth="1"/>
    <col min="6674" max="6674" width="6.5703125" style="2" customWidth="1"/>
    <col min="6675" max="6913" width="9.140625" style="2"/>
    <col min="6914" max="6914" width="12" style="2" customWidth="1"/>
    <col min="6915" max="6915" width="34.85546875" style="2" customWidth="1"/>
    <col min="6916" max="6916" width="7.5703125" style="2" customWidth="1"/>
    <col min="6917" max="6917" width="6.7109375" style="2" customWidth="1"/>
    <col min="6918" max="6918" width="8.7109375" style="2" customWidth="1"/>
    <col min="6919" max="6921" width="5.28515625" style="2" customWidth="1"/>
    <col min="6922" max="6922" width="7.7109375" style="2" customWidth="1"/>
    <col min="6923" max="6924" width="5.28515625" style="2" customWidth="1"/>
    <col min="6925" max="6925" width="5.42578125" style="2" customWidth="1"/>
    <col min="6926" max="6928" width="5.28515625" style="2" customWidth="1"/>
    <col min="6929" max="6929" width="6.42578125" style="2" customWidth="1"/>
    <col min="6930" max="6930" width="6.5703125" style="2" customWidth="1"/>
    <col min="6931" max="7169" width="9.140625" style="2"/>
    <col min="7170" max="7170" width="12" style="2" customWidth="1"/>
    <col min="7171" max="7171" width="34.85546875" style="2" customWidth="1"/>
    <col min="7172" max="7172" width="7.5703125" style="2" customWidth="1"/>
    <col min="7173" max="7173" width="6.7109375" style="2" customWidth="1"/>
    <col min="7174" max="7174" width="8.7109375" style="2" customWidth="1"/>
    <col min="7175" max="7177" width="5.28515625" style="2" customWidth="1"/>
    <col min="7178" max="7178" width="7.7109375" style="2" customWidth="1"/>
    <col min="7179" max="7180" width="5.28515625" style="2" customWidth="1"/>
    <col min="7181" max="7181" width="5.42578125" style="2" customWidth="1"/>
    <col min="7182" max="7184" width="5.28515625" style="2" customWidth="1"/>
    <col min="7185" max="7185" width="6.42578125" style="2" customWidth="1"/>
    <col min="7186" max="7186" width="6.5703125" style="2" customWidth="1"/>
    <col min="7187" max="7425" width="9.140625" style="2"/>
    <col min="7426" max="7426" width="12" style="2" customWidth="1"/>
    <col min="7427" max="7427" width="34.85546875" style="2" customWidth="1"/>
    <col min="7428" max="7428" width="7.5703125" style="2" customWidth="1"/>
    <col min="7429" max="7429" width="6.7109375" style="2" customWidth="1"/>
    <col min="7430" max="7430" width="8.7109375" style="2" customWidth="1"/>
    <col min="7431" max="7433" width="5.28515625" style="2" customWidth="1"/>
    <col min="7434" max="7434" width="7.7109375" style="2" customWidth="1"/>
    <col min="7435" max="7436" width="5.28515625" style="2" customWidth="1"/>
    <col min="7437" max="7437" width="5.42578125" style="2" customWidth="1"/>
    <col min="7438" max="7440" width="5.28515625" style="2" customWidth="1"/>
    <col min="7441" max="7441" width="6.42578125" style="2" customWidth="1"/>
    <col min="7442" max="7442" width="6.5703125" style="2" customWidth="1"/>
    <col min="7443" max="7681" width="9.140625" style="2"/>
    <col min="7682" max="7682" width="12" style="2" customWidth="1"/>
    <col min="7683" max="7683" width="34.85546875" style="2" customWidth="1"/>
    <col min="7684" max="7684" width="7.5703125" style="2" customWidth="1"/>
    <col min="7685" max="7685" width="6.7109375" style="2" customWidth="1"/>
    <col min="7686" max="7686" width="8.7109375" style="2" customWidth="1"/>
    <col min="7687" max="7689" width="5.28515625" style="2" customWidth="1"/>
    <col min="7690" max="7690" width="7.7109375" style="2" customWidth="1"/>
    <col min="7691" max="7692" width="5.28515625" style="2" customWidth="1"/>
    <col min="7693" max="7693" width="5.42578125" style="2" customWidth="1"/>
    <col min="7694" max="7696" width="5.28515625" style="2" customWidth="1"/>
    <col min="7697" max="7697" width="6.42578125" style="2" customWidth="1"/>
    <col min="7698" max="7698" width="6.5703125" style="2" customWidth="1"/>
    <col min="7699" max="7937" width="9.140625" style="2"/>
    <col min="7938" max="7938" width="12" style="2" customWidth="1"/>
    <col min="7939" max="7939" width="34.85546875" style="2" customWidth="1"/>
    <col min="7940" max="7940" width="7.5703125" style="2" customWidth="1"/>
    <col min="7941" max="7941" width="6.7109375" style="2" customWidth="1"/>
    <col min="7942" max="7942" width="8.7109375" style="2" customWidth="1"/>
    <col min="7943" max="7945" width="5.28515625" style="2" customWidth="1"/>
    <col min="7946" max="7946" width="7.7109375" style="2" customWidth="1"/>
    <col min="7947" max="7948" width="5.28515625" style="2" customWidth="1"/>
    <col min="7949" max="7949" width="5.42578125" style="2" customWidth="1"/>
    <col min="7950" max="7952" width="5.28515625" style="2" customWidth="1"/>
    <col min="7953" max="7953" width="6.42578125" style="2" customWidth="1"/>
    <col min="7954" max="7954" width="6.5703125" style="2" customWidth="1"/>
    <col min="7955" max="8193" width="9.140625" style="2"/>
    <col min="8194" max="8194" width="12" style="2" customWidth="1"/>
    <col min="8195" max="8195" width="34.85546875" style="2" customWidth="1"/>
    <col min="8196" max="8196" width="7.5703125" style="2" customWidth="1"/>
    <col min="8197" max="8197" width="6.7109375" style="2" customWidth="1"/>
    <col min="8198" max="8198" width="8.7109375" style="2" customWidth="1"/>
    <col min="8199" max="8201" width="5.28515625" style="2" customWidth="1"/>
    <col min="8202" max="8202" width="7.7109375" style="2" customWidth="1"/>
    <col min="8203" max="8204" width="5.28515625" style="2" customWidth="1"/>
    <col min="8205" max="8205" width="5.42578125" style="2" customWidth="1"/>
    <col min="8206" max="8208" width="5.28515625" style="2" customWidth="1"/>
    <col min="8209" max="8209" width="6.42578125" style="2" customWidth="1"/>
    <col min="8210" max="8210" width="6.5703125" style="2" customWidth="1"/>
    <col min="8211" max="8449" width="9.140625" style="2"/>
    <col min="8450" max="8450" width="12" style="2" customWidth="1"/>
    <col min="8451" max="8451" width="34.85546875" style="2" customWidth="1"/>
    <col min="8452" max="8452" width="7.5703125" style="2" customWidth="1"/>
    <col min="8453" max="8453" width="6.7109375" style="2" customWidth="1"/>
    <col min="8454" max="8454" width="8.7109375" style="2" customWidth="1"/>
    <col min="8455" max="8457" width="5.28515625" style="2" customWidth="1"/>
    <col min="8458" max="8458" width="7.7109375" style="2" customWidth="1"/>
    <col min="8459" max="8460" width="5.28515625" style="2" customWidth="1"/>
    <col min="8461" max="8461" width="5.42578125" style="2" customWidth="1"/>
    <col min="8462" max="8464" width="5.28515625" style="2" customWidth="1"/>
    <col min="8465" max="8465" width="6.42578125" style="2" customWidth="1"/>
    <col min="8466" max="8466" width="6.5703125" style="2" customWidth="1"/>
    <col min="8467" max="8705" width="9.140625" style="2"/>
    <col min="8706" max="8706" width="12" style="2" customWidth="1"/>
    <col min="8707" max="8707" width="34.85546875" style="2" customWidth="1"/>
    <col min="8708" max="8708" width="7.5703125" style="2" customWidth="1"/>
    <col min="8709" max="8709" width="6.7109375" style="2" customWidth="1"/>
    <col min="8710" max="8710" width="8.7109375" style="2" customWidth="1"/>
    <col min="8711" max="8713" width="5.28515625" style="2" customWidth="1"/>
    <col min="8714" max="8714" width="7.7109375" style="2" customWidth="1"/>
    <col min="8715" max="8716" width="5.28515625" style="2" customWidth="1"/>
    <col min="8717" max="8717" width="5.42578125" style="2" customWidth="1"/>
    <col min="8718" max="8720" width="5.28515625" style="2" customWidth="1"/>
    <col min="8721" max="8721" width="6.42578125" style="2" customWidth="1"/>
    <col min="8722" max="8722" width="6.5703125" style="2" customWidth="1"/>
    <col min="8723" max="8961" width="9.140625" style="2"/>
    <col min="8962" max="8962" width="12" style="2" customWidth="1"/>
    <col min="8963" max="8963" width="34.85546875" style="2" customWidth="1"/>
    <col min="8964" max="8964" width="7.5703125" style="2" customWidth="1"/>
    <col min="8965" max="8965" width="6.7109375" style="2" customWidth="1"/>
    <col min="8966" max="8966" width="8.7109375" style="2" customWidth="1"/>
    <col min="8967" max="8969" width="5.28515625" style="2" customWidth="1"/>
    <col min="8970" max="8970" width="7.7109375" style="2" customWidth="1"/>
    <col min="8971" max="8972" width="5.28515625" style="2" customWidth="1"/>
    <col min="8973" max="8973" width="5.42578125" style="2" customWidth="1"/>
    <col min="8974" max="8976" width="5.28515625" style="2" customWidth="1"/>
    <col min="8977" max="8977" width="6.42578125" style="2" customWidth="1"/>
    <col min="8978" max="8978" width="6.5703125" style="2" customWidth="1"/>
    <col min="8979" max="9217" width="9.140625" style="2"/>
    <col min="9218" max="9218" width="12" style="2" customWidth="1"/>
    <col min="9219" max="9219" width="34.85546875" style="2" customWidth="1"/>
    <col min="9220" max="9220" width="7.5703125" style="2" customWidth="1"/>
    <col min="9221" max="9221" width="6.7109375" style="2" customWidth="1"/>
    <col min="9222" max="9222" width="8.7109375" style="2" customWidth="1"/>
    <col min="9223" max="9225" width="5.28515625" style="2" customWidth="1"/>
    <col min="9226" max="9226" width="7.7109375" style="2" customWidth="1"/>
    <col min="9227" max="9228" width="5.28515625" style="2" customWidth="1"/>
    <col min="9229" max="9229" width="5.42578125" style="2" customWidth="1"/>
    <col min="9230" max="9232" width="5.28515625" style="2" customWidth="1"/>
    <col min="9233" max="9233" width="6.42578125" style="2" customWidth="1"/>
    <col min="9234" max="9234" width="6.5703125" style="2" customWidth="1"/>
    <col min="9235" max="9473" width="9.140625" style="2"/>
    <col min="9474" max="9474" width="12" style="2" customWidth="1"/>
    <col min="9475" max="9475" width="34.85546875" style="2" customWidth="1"/>
    <col min="9476" max="9476" width="7.5703125" style="2" customWidth="1"/>
    <col min="9477" max="9477" width="6.7109375" style="2" customWidth="1"/>
    <col min="9478" max="9478" width="8.7109375" style="2" customWidth="1"/>
    <col min="9479" max="9481" width="5.28515625" style="2" customWidth="1"/>
    <col min="9482" max="9482" width="7.7109375" style="2" customWidth="1"/>
    <col min="9483" max="9484" width="5.28515625" style="2" customWidth="1"/>
    <col min="9485" max="9485" width="5.42578125" style="2" customWidth="1"/>
    <col min="9486" max="9488" width="5.28515625" style="2" customWidth="1"/>
    <col min="9489" max="9489" width="6.42578125" style="2" customWidth="1"/>
    <col min="9490" max="9490" width="6.5703125" style="2" customWidth="1"/>
    <col min="9491" max="9729" width="9.140625" style="2"/>
    <col min="9730" max="9730" width="12" style="2" customWidth="1"/>
    <col min="9731" max="9731" width="34.85546875" style="2" customWidth="1"/>
    <col min="9732" max="9732" width="7.5703125" style="2" customWidth="1"/>
    <col min="9733" max="9733" width="6.7109375" style="2" customWidth="1"/>
    <col min="9734" max="9734" width="8.7109375" style="2" customWidth="1"/>
    <col min="9735" max="9737" width="5.28515625" style="2" customWidth="1"/>
    <col min="9738" max="9738" width="7.7109375" style="2" customWidth="1"/>
    <col min="9739" max="9740" width="5.28515625" style="2" customWidth="1"/>
    <col min="9741" max="9741" width="5.42578125" style="2" customWidth="1"/>
    <col min="9742" max="9744" width="5.28515625" style="2" customWidth="1"/>
    <col min="9745" max="9745" width="6.42578125" style="2" customWidth="1"/>
    <col min="9746" max="9746" width="6.5703125" style="2" customWidth="1"/>
    <col min="9747" max="9985" width="9.140625" style="2"/>
    <col min="9986" max="9986" width="12" style="2" customWidth="1"/>
    <col min="9987" max="9987" width="34.85546875" style="2" customWidth="1"/>
    <col min="9988" max="9988" width="7.5703125" style="2" customWidth="1"/>
    <col min="9989" max="9989" width="6.7109375" style="2" customWidth="1"/>
    <col min="9990" max="9990" width="8.7109375" style="2" customWidth="1"/>
    <col min="9991" max="9993" width="5.28515625" style="2" customWidth="1"/>
    <col min="9994" max="9994" width="7.7109375" style="2" customWidth="1"/>
    <col min="9995" max="9996" width="5.28515625" style="2" customWidth="1"/>
    <col min="9997" max="9997" width="5.42578125" style="2" customWidth="1"/>
    <col min="9998" max="10000" width="5.28515625" style="2" customWidth="1"/>
    <col min="10001" max="10001" width="6.42578125" style="2" customWidth="1"/>
    <col min="10002" max="10002" width="6.5703125" style="2" customWidth="1"/>
    <col min="10003" max="10241" width="9.140625" style="2"/>
    <col min="10242" max="10242" width="12" style="2" customWidth="1"/>
    <col min="10243" max="10243" width="34.85546875" style="2" customWidth="1"/>
    <col min="10244" max="10244" width="7.5703125" style="2" customWidth="1"/>
    <col min="10245" max="10245" width="6.7109375" style="2" customWidth="1"/>
    <col min="10246" max="10246" width="8.7109375" style="2" customWidth="1"/>
    <col min="10247" max="10249" width="5.28515625" style="2" customWidth="1"/>
    <col min="10250" max="10250" width="7.7109375" style="2" customWidth="1"/>
    <col min="10251" max="10252" width="5.28515625" style="2" customWidth="1"/>
    <col min="10253" max="10253" width="5.42578125" style="2" customWidth="1"/>
    <col min="10254" max="10256" width="5.28515625" style="2" customWidth="1"/>
    <col min="10257" max="10257" width="6.42578125" style="2" customWidth="1"/>
    <col min="10258" max="10258" width="6.5703125" style="2" customWidth="1"/>
    <col min="10259" max="10497" width="9.140625" style="2"/>
    <col min="10498" max="10498" width="12" style="2" customWidth="1"/>
    <col min="10499" max="10499" width="34.85546875" style="2" customWidth="1"/>
    <col min="10500" max="10500" width="7.5703125" style="2" customWidth="1"/>
    <col min="10501" max="10501" width="6.7109375" style="2" customWidth="1"/>
    <col min="10502" max="10502" width="8.7109375" style="2" customWidth="1"/>
    <col min="10503" max="10505" width="5.28515625" style="2" customWidth="1"/>
    <col min="10506" max="10506" width="7.7109375" style="2" customWidth="1"/>
    <col min="10507" max="10508" width="5.28515625" style="2" customWidth="1"/>
    <col min="10509" max="10509" width="5.42578125" style="2" customWidth="1"/>
    <col min="10510" max="10512" width="5.28515625" style="2" customWidth="1"/>
    <col min="10513" max="10513" width="6.42578125" style="2" customWidth="1"/>
    <col min="10514" max="10514" width="6.5703125" style="2" customWidth="1"/>
    <col min="10515" max="10753" width="9.140625" style="2"/>
    <col min="10754" max="10754" width="12" style="2" customWidth="1"/>
    <col min="10755" max="10755" width="34.85546875" style="2" customWidth="1"/>
    <col min="10756" max="10756" width="7.5703125" style="2" customWidth="1"/>
    <col min="10757" max="10757" width="6.7109375" style="2" customWidth="1"/>
    <col min="10758" max="10758" width="8.7109375" style="2" customWidth="1"/>
    <col min="10759" max="10761" width="5.28515625" style="2" customWidth="1"/>
    <col min="10762" max="10762" width="7.7109375" style="2" customWidth="1"/>
    <col min="10763" max="10764" width="5.28515625" style="2" customWidth="1"/>
    <col min="10765" max="10765" width="5.42578125" style="2" customWidth="1"/>
    <col min="10766" max="10768" width="5.28515625" style="2" customWidth="1"/>
    <col min="10769" max="10769" width="6.42578125" style="2" customWidth="1"/>
    <col min="10770" max="10770" width="6.5703125" style="2" customWidth="1"/>
    <col min="10771" max="11009" width="9.140625" style="2"/>
    <col min="11010" max="11010" width="12" style="2" customWidth="1"/>
    <col min="11011" max="11011" width="34.85546875" style="2" customWidth="1"/>
    <col min="11012" max="11012" width="7.5703125" style="2" customWidth="1"/>
    <col min="11013" max="11013" width="6.7109375" style="2" customWidth="1"/>
    <col min="11014" max="11014" width="8.7109375" style="2" customWidth="1"/>
    <col min="11015" max="11017" width="5.28515625" style="2" customWidth="1"/>
    <col min="11018" max="11018" width="7.7109375" style="2" customWidth="1"/>
    <col min="11019" max="11020" width="5.28515625" style="2" customWidth="1"/>
    <col min="11021" max="11021" width="5.42578125" style="2" customWidth="1"/>
    <col min="11022" max="11024" width="5.28515625" style="2" customWidth="1"/>
    <col min="11025" max="11025" width="6.42578125" style="2" customWidth="1"/>
    <col min="11026" max="11026" width="6.5703125" style="2" customWidth="1"/>
    <col min="11027" max="11265" width="9.140625" style="2"/>
    <col min="11266" max="11266" width="12" style="2" customWidth="1"/>
    <col min="11267" max="11267" width="34.85546875" style="2" customWidth="1"/>
    <col min="11268" max="11268" width="7.5703125" style="2" customWidth="1"/>
    <col min="11269" max="11269" width="6.7109375" style="2" customWidth="1"/>
    <col min="11270" max="11270" width="8.7109375" style="2" customWidth="1"/>
    <col min="11271" max="11273" width="5.28515625" style="2" customWidth="1"/>
    <col min="11274" max="11274" width="7.7109375" style="2" customWidth="1"/>
    <col min="11275" max="11276" width="5.28515625" style="2" customWidth="1"/>
    <col min="11277" max="11277" width="5.42578125" style="2" customWidth="1"/>
    <col min="11278" max="11280" width="5.28515625" style="2" customWidth="1"/>
    <col min="11281" max="11281" width="6.42578125" style="2" customWidth="1"/>
    <col min="11282" max="11282" width="6.5703125" style="2" customWidth="1"/>
    <col min="11283" max="11521" width="9.140625" style="2"/>
    <col min="11522" max="11522" width="12" style="2" customWidth="1"/>
    <col min="11523" max="11523" width="34.85546875" style="2" customWidth="1"/>
    <col min="11524" max="11524" width="7.5703125" style="2" customWidth="1"/>
    <col min="11525" max="11525" width="6.7109375" style="2" customWidth="1"/>
    <col min="11526" max="11526" width="8.7109375" style="2" customWidth="1"/>
    <col min="11527" max="11529" width="5.28515625" style="2" customWidth="1"/>
    <col min="11530" max="11530" width="7.7109375" style="2" customWidth="1"/>
    <col min="11531" max="11532" width="5.28515625" style="2" customWidth="1"/>
    <col min="11533" max="11533" width="5.42578125" style="2" customWidth="1"/>
    <col min="11534" max="11536" width="5.28515625" style="2" customWidth="1"/>
    <col min="11537" max="11537" width="6.42578125" style="2" customWidth="1"/>
    <col min="11538" max="11538" width="6.5703125" style="2" customWidth="1"/>
    <col min="11539" max="11777" width="9.140625" style="2"/>
    <col min="11778" max="11778" width="12" style="2" customWidth="1"/>
    <col min="11779" max="11779" width="34.85546875" style="2" customWidth="1"/>
    <col min="11780" max="11780" width="7.5703125" style="2" customWidth="1"/>
    <col min="11781" max="11781" width="6.7109375" style="2" customWidth="1"/>
    <col min="11782" max="11782" width="8.7109375" style="2" customWidth="1"/>
    <col min="11783" max="11785" width="5.28515625" style="2" customWidth="1"/>
    <col min="11786" max="11786" width="7.7109375" style="2" customWidth="1"/>
    <col min="11787" max="11788" width="5.28515625" style="2" customWidth="1"/>
    <col min="11789" max="11789" width="5.42578125" style="2" customWidth="1"/>
    <col min="11790" max="11792" width="5.28515625" style="2" customWidth="1"/>
    <col min="11793" max="11793" width="6.42578125" style="2" customWidth="1"/>
    <col min="11794" max="11794" width="6.5703125" style="2" customWidth="1"/>
    <col min="11795" max="12033" width="9.140625" style="2"/>
    <col min="12034" max="12034" width="12" style="2" customWidth="1"/>
    <col min="12035" max="12035" width="34.85546875" style="2" customWidth="1"/>
    <col min="12036" max="12036" width="7.5703125" style="2" customWidth="1"/>
    <col min="12037" max="12037" width="6.7109375" style="2" customWidth="1"/>
    <col min="12038" max="12038" width="8.7109375" style="2" customWidth="1"/>
    <col min="12039" max="12041" width="5.28515625" style="2" customWidth="1"/>
    <col min="12042" max="12042" width="7.7109375" style="2" customWidth="1"/>
    <col min="12043" max="12044" width="5.28515625" style="2" customWidth="1"/>
    <col min="12045" max="12045" width="5.42578125" style="2" customWidth="1"/>
    <col min="12046" max="12048" width="5.28515625" style="2" customWidth="1"/>
    <col min="12049" max="12049" width="6.42578125" style="2" customWidth="1"/>
    <col min="12050" max="12050" width="6.5703125" style="2" customWidth="1"/>
    <col min="12051" max="12289" width="9.140625" style="2"/>
    <col min="12290" max="12290" width="12" style="2" customWidth="1"/>
    <col min="12291" max="12291" width="34.85546875" style="2" customWidth="1"/>
    <col min="12292" max="12292" width="7.5703125" style="2" customWidth="1"/>
    <col min="12293" max="12293" width="6.7109375" style="2" customWidth="1"/>
    <col min="12294" max="12294" width="8.7109375" style="2" customWidth="1"/>
    <col min="12295" max="12297" width="5.28515625" style="2" customWidth="1"/>
    <col min="12298" max="12298" width="7.7109375" style="2" customWidth="1"/>
    <col min="12299" max="12300" width="5.28515625" style="2" customWidth="1"/>
    <col min="12301" max="12301" width="5.42578125" style="2" customWidth="1"/>
    <col min="12302" max="12304" width="5.28515625" style="2" customWidth="1"/>
    <col min="12305" max="12305" width="6.42578125" style="2" customWidth="1"/>
    <col min="12306" max="12306" width="6.5703125" style="2" customWidth="1"/>
    <col min="12307" max="12545" width="9.140625" style="2"/>
    <col min="12546" max="12546" width="12" style="2" customWidth="1"/>
    <col min="12547" max="12547" width="34.85546875" style="2" customWidth="1"/>
    <col min="12548" max="12548" width="7.5703125" style="2" customWidth="1"/>
    <col min="12549" max="12549" width="6.7109375" style="2" customWidth="1"/>
    <col min="12550" max="12550" width="8.7109375" style="2" customWidth="1"/>
    <col min="12551" max="12553" width="5.28515625" style="2" customWidth="1"/>
    <col min="12554" max="12554" width="7.7109375" style="2" customWidth="1"/>
    <col min="12555" max="12556" width="5.28515625" style="2" customWidth="1"/>
    <col min="12557" max="12557" width="5.42578125" style="2" customWidth="1"/>
    <col min="12558" max="12560" width="5.28515625" style="2" customWidth="1"/>
    <col min="12561" max="12561" width="6.42578125" style="2" customWidth="1"/>
    <col min="12562" max="12562" width="6.5703125" style="2" customWidth="1"/>
    <col min="12563" max="12801" width="9.140625" style="2"/>
    <col min="12802" max="12802" width="12" style="2" customWidth="1"/>
    <col min="12803" max="12803" width="34.85546875" style="2" customWidth="1"/>
    <col min="12804" max="12804" width="7.5703125" style="2" customWidth="1"/>
    <col min="12805" max="12805" width="6.7109375" style="2" customWidth="1"/>
    <col min="12806" max="12806" width="8.7109375" style="2" customWidth="1"/>
    <col min="12807" max="12809" width="5.28515625" style="2" customWidth="1"/>
    <col min="12810" max="12810" width="7.7109375" style="2" customWidth="1"/>
    <col min="12811" max="12812" width="5.28515625" style="2" customWidth="1"/>
    <col min="12813" max="12813" width="5.42578125" style="2" customWidth="1"/>
    <col min="12814" max="12816" width="5.28515625" style="2" customWidth="1"/>
    <col min="12817" max="12817" width="6.42578125" style="2" customWidth="1"/>
    <col min="12818" max="12818" width="6.5703125" style="2" customWidth="1"/>
    <col min="12819" max="13057" width="9.140625" style="2"/>
    <col min="13058" max="13058" width="12" style="2" customWidth="1"/>
    <col min="13059" max="13059" width="34.85546875" style="2" customWidth="1"/>
    <col min="13060" max="13060" width="7.5703125" style="2" customWidth="1"/>
    <col min="13061" max="13061" width="6.7109375" style="2" customWidth="1"/>
    <col min="13062" max="13062" width="8.7109375" style="2" customWidth="1"/>
    <col min="13063" max="13065" width="5.28515625" style="2" customWidth="1"/>
    <col min="13066" max="13066" width="7.7109375" style="2" customWidth="1"/>
    <col min="13067" max="13068" width="5.28515625" style="2" customWidth="1"/>
    <col min="13069" max="13069" width="5.42578125" style="2" customWidth="1"/>
    <col min="13070" max="13072" width="5.28515625" style="2" customWidth="1"/>
    <col min="13073" max="13073" width="6.42578125" style="2" customWidth="1"/>
    <col min="13074" max="13074" width="6.5703125" style="2" customWidth="1"/>
    <col min="13075" max="13313" width="9.140625" style="2"/>
    <col min="13314" max="13314" width="12" style="2" customWidth="1"/>
    <col min="13315" max="13315" width="34.85546875" style="2" customWidth="1"/>
    <col min="13316" max="13316" width="7.5703125" style="2" customWidth="1"/>
    <col min="13317" max="13317" width="6.7109375" style="2" customWidth="1"/>
    <col min="13318" max="13318" width="8.7109375" style="2" customWidth="1"/>
    <col min="13319" max="13321" width="5.28515625" style="2" customWidth="1"/>
    <col min="13322" max="13322" width="7.7109375" style="2" customWidth="1"/>
    <col min="13323" max="13324" width="5.28515625" style="2" customWidth="1"/>
    <col min="13325" max="13325" width="5.42578125" style="2" customWidth="1"/>
    <col min="13326" max="13328" width="5.28515625" style="2" customWidth="1"/>
    <col min="13329" max="13329" width="6.42578125" style="2" customWidth="1"/>
    <col min="13330" max="13330" width="6.5703125" style="2" customWidth="1"/>
    <col min="13331" max="13569" width="9.140625" style="2"/>
    <col min="13570" max="13570" width="12" style="2" customWidth="1"/>
    <col min="13571" max="13571" width="34.85546875" style="2" customWidth="1"/>
    <col min="13572" max="13572" width="7.5703125" style="2" customWidth="1"/>
    <col min="13573" max="13573" width="6.7109375" style="2" customWidth="1"/>
    <col min="13574" max="13574" width="8.7109375" style="2" customWidth="1"/>
    <col min="13575" max="13577" width="5.28515625" style="2" customWidth="1"/>
    <col min="13578" max="13578" width="7.7109375" style="2" customWidth="1"/>
    <col min="13579" max="13580" width="5.28515625" style="2" customWidth="1"/>
    <col min="13581" max="13581" width="5.42578125" style="2" customWidth="1"/>
    <col min="13582" max="13584" width="5.28515625" style="2" customWidth="1"/>
    <col min="13585" max="13585" width="6.42578125" style="2" customWidth="1"/>
    <col min="13586" max="13586" width="6.5703125" style="2" customWidth="1"/>
    <col min="13587" max="13825" width="9.140625" style="2"/>
    <col min="13826" max="13826" width="12" style="2" customWidth="1"/>
    <col min="13827" max="13827" width="34.85546875" style="2" customWidth="1"/>
    <col min="13828" max="13828" width="7.5703125" style="2" customWidth="1"/>
    <col min="13829" max="13829" width="6.7109375" style="2" customWidth="1"/>
    <col min="13830" max="13830" width="8.7109375" style="2" customWidth="1"/>
    <col min="13831" max="13833" width="5.28515625" style="2" customWidth="1"/>
    <col min="13834" max="13834" width="7.7109375" style="2" customWidth="1"/>
    <col min="13835" max="13836" width="5.28515625" style="2" customWidth="1"/>
    <col min="13837" max="13837" width="5.42578125" style="2" customWidth="1"/>
    <col min="13838" max="13840" width="5.28515625" style="2" customWidth="1"/>
    <col min="13841" max="13841" width="6.42578125" style="2" customWidth="1"/>
    <col min="13842" max="13842" width="6.5703125" style="2" customWidth="1"/>
    <col min="13843" max="14081" width="9.140625" style="2"/>
    <col min="14082" max="14082" width="12" style="2" customWidth="1"/>
    <col min="14083" max="14083" width="34.85546875" style="2" customWidth="1"/>
    <col min="14084" max="14084" width="7.5703125" style="2" customWidth="1"/>
    <col min="14085" max="14085" width="6.7109375" style="2" customWidth="1"/>
    <col min="14086" max="14086" width="8.7109375" style="2" customWidth="1"/>
    <col min="14087" max="14089" width="5.28515625" style="2" customWidth="1"/>
    <col min="14090" max="14090" width="7.7109375" style="2" customWidth="1"/>
    <col min="14091" max="14092" width="5.28515625" style="2" customWidth="1"/>
    <col min="14093" max="14093" width="5.42578125" style="2" customWidth="1"/>
    <col min="14094" max="14096" width="5.28515625" style="2" customWidth="1"/>
    <col min="14097" max="14097" width="6.42578125" style="2" customWidth="1"/>
    <col min="14098" max="14098" width="6.5703125" style="2" customWidth="1"/>
    <col min="14099" max="14337" width="9.140625" style="2"/>
    <col min="14338" max="14338" width="12" style="2" customWidth="1"/>
    <col min="14339" max="14339" width="34.85546875" style="2" customWidth="1"/>
    <col min="14340" max="14340" width="7.5703125" style="2" customWidth="1"/>
    <col min="14341" max="14341" width="6.7109375" style="2" customWidth="1"/>
    <col min="14342" max="14342" width="8.7109375" style="2" customWidth="1"/>
    <col min="14343" max="14345" width="5.28515625" style="2" customWidth="1"/>
    <col min="14346" max="14346" width="7.7109375" style="2" customWidth="1"/>
    <col min="14347" max="14348" width="5.28515625" style="2" customWidth="1"/>
    <col min="14349" max="14349" width="5.42578125" style="2" customWidth="1"/>
    <col min="14350" max="14352" width="5.28515625" style="2" customWidth="1"/>
    <col min="14353" max="14353" width="6.42578125" style="2" customWidth="1"/>
    <col min="14354" max="14354" width="6.5703125" style="2" customWidth="1"/>
    <col min="14355" max="14593" width="9.140625" style="2"/>
    <col min="14594" max="14594" width="12" style="2" customWidth="1"/>
    <col min="14595" max="14595" width="34.85546875" style="2" customWidth="1"/>
    <col min="14596" max="14596" width="7.5703125" style="2" customWidth="1"/>
    <col min="14597" max="14597" width="6.7109375" style="2" customWidth="1"/>
    <col min="14598" max="14598" width="8.7109375" style="2" customWidth="1"/>
    <col min="14599" max="14601" width="5.28515625" style="2" customWidth="1"/>
    <col min="14602" max="14602" width="7.7109375" style="2" customWidth="1"/>
    <col min="14603" max="14604" width="5.28515625" style="2" customWidth="1"/>
    <col min="14605" max="14605" width="5.42578125" style="2" customWidth="1"/>
    <col min="14606" max="14608" width="5.28515625" style="2" customWidth="1"/>
    <col min="14609" max="14609" width="6.42578125" style="2" customWidth="1"/>
    <col min="14610" max="14610" width="6.5703125" style="2" customWidth="1"/>
    <col min="14611" max="14849" width="9.140625" style="2"/>
    <col min="14850" max="14850" width="12" style="2" customWidth="1"/>
    <col min="14851" max="14851" width="34.85546875" style="2" customWidth="1"/>
    <col min="14852" max="14852" width="7.5703125" style="2" customWidth="1"/>
    <col min="14853" max="14853" width="6.7109375" style="2" customWidth="1"/>
    <col min="14854" max="14854" width="8.7109375" style="2" customWidth="1"/>
    <col min="14855" max="14857" width="5.28515625" style="2" customWidth="1"/>
    <col min="14858" max="14858" width="7.7109375" style="2" customWidth="1"/>
    <col min="14859" max="14860" width="5.28515625" style="2" customWidth="1"/>
    <col min="14861" max="14861" width="5.42578125" style="2" customWidth="1"/>
    <col min="14862" max="14864" width="5.28515625" style="2" customWidth="1"/>
    <col min="14865" max="14865" width="6.42578125" style="2" customWidth="1"/>
    <col min="14866" max="14866" width="6.5703125" style="2" customWidth="1"/>
    <col min="14867" max="15105" width="9.140625" style="2"/>
    <col min="15106" max="15106" width="12" style="2" customWidth="1"/>
    <col min="15107" max="15107" width="34.85546875" style="2" customWidth="1"/>
    <col min="15108" max="15108" width="7.5703125" style="2" customWidth="1"/>
    <col min="15109" max="15109" width="6.7109375" style="2" customWidth="1"/>
    <col min="15110" max="15110" width="8.7109375" style="2" customWidth="1"/>
    <col min="15111" max="15113" width="5.28515625" style="2" customWidth="1"/>
    <col min="15114" max="15114" width="7.7109375" style="2" customWidth="1"/>
    <col min="15115" max="15116" width="5.28515625" style="2" customWidth="1"/>
    <col min="15117" max="15117" width="5.42578125" style="2" customWidth="1"/>
    <col min="15118" max="15120" width="5.28515625" style="2" customWidth="1"/>
    <col min="15121" max="15121" width="6.42578125" style="2" customWidth="1"/>
    <col min="15122" max="15122" width="6.5703125" style="2" customWidth="1"/>
    <col min="15123" max="15361" width="9.140625" style="2"/>
    <col min="15362" max="15362" width="12" style="2" customWidth="1"/>
    <col min="15363" max="15363" width="34.85546875" style="2" customWidth="1"/>
    <col min="15364" max="15364" width="7.5703125" style="2" customWidth="1"/>
    <col min="15365" max="15365" width="6.7109375" style="2" customWidth="1"/>
    <col min="15366" max="15366" width="8.7109375" style="2" customWidth="1"/>
    <col min="15367" max="15369" width="5.28515625" style="2" customWidth="1"/>
    <col min="15370" max="15370" width="7.7109375" style="2" customWidth="1"/>
    <col min="15371" max="15372" width="5.28515625" style="2" customWidth="1"/>
    <col min="15373" max="15373" width="5.42578125" style="2" customWidth="1"/>
    <col min="15374" max="15376" width="5.28515625" style="2" customWidth="1"/>
    <col min="15377" max="15377" width="6.42578125" style="2" customWidth="1"/>
    <col min="15378" max="15378" width="6.5703125" style="2" customWidth="1"/>
    <col min="15379" max="15617" width="9.140625" style="2"/>
    <col min="15618" max="15618" width="12" style="2" customWidth="1"/>
    <col min="15619" max="15619" width="34.85546875" style="2" customWidth="1"/>
    <col min="15620" max="15620" width="7.5703125" style="2" customWidth="1"/>
    <col min="15621" max="15621" width="6.7109375" style="2" customWidth="1"/>
    <col min="15622" max="15622" width="8.7109375" style="2" customWidth="1"/>
    <col min="15623" max="15625" width="5.28515625" style="2" customWidth="1"/>
    <col min="15626" max="15626" width="7.7109375" style="2" customWidth="1"/>
    <col min="15627" max="15628" width="5.28515625" style="2" customWidth="1"/>
    <col min="15629" max="15629" width="5.42578125" style="2" customWidth="1"/>
    <col min="15630" max="15632" width="5.28515625" style="2" customWidth="1"/>
    <col min="15633" max="15633" width="6.42578125" style="2" customWidth="1"/>
    <col min="15634" max="15634" width="6.5703125" style="2" customWidth="1"/>
    <col min="15635" max="15873" width="9.140625" style="2"/>
    <col min="15874" max="15874" width="12" style="2" customWidth="1"/>
    <col min="15875" max="15875" width="34.85546875" style="2" customWidth="1"/>
    <col min="15876" max="15876" width="7.5703125" style="2" customWidth="1"/>
    <col min="15877" max="15877" width="6.7109375" style="2" customWidth="1"/>
    <col min="15878" max="15878" width="8.7109375" style="2" customWidth="1"/>
    <col min="15879" max="15881" width="5.28515625" style="2" customWidth="1"/>
    <col min="15882" max="15882" width="7.7109375" style="2" customWidth="1"/>
    <col min="15883" max="15884" width="5.28515625" style="2" customWidth="1"/>
    <col min="15885" max="15885" width="5.42578125" style="2" customWidth="1"/>
    <col min="15886" max="15888" width="5.28515625" style="2" customWidth="1"/>
    <col min="15889" max="15889" width="6.42578125" style="2" customWidth="1"/>
    <col min="15890" max="15890" width="6.5703125" style="2" customWidth="1"/>
    <col min="15891" max="16129" width="9.140625" style="2"/>
    <col min="16130" max="16130" width="12" style="2" customWidth="1"/>
    <col min="16131" max="16131" width="34.85546875" style="2" customWidth="1"/>
    <col min="16132" max="16132" width="7.5703125" style="2" customWidth="1"/>
    <col min="16133" max="16133" width="6.7109375" style="2" customWidth="1"/>
    <col min="16134" max="16134" width="8.7109375" style="2" customWidth="1"/>
    <col min="16135" max="16137" width="5.28515625" style="2" customWidth="1"/>
    <col min="16138" max="16138" width="7.7109375" style="2" customWidth="1"/>
    <col min="16139" max="16140" width="5.28515625" style="2" customWidth="1"/>
    <col min="16141" max="16141" width="5.42578125" style="2" customWidth="1"/>
    <col min="16142" max="16144" width="5.28515625" style="2" customWidth="1"/>
    <col min="16145" max="16145" width="6.42578125" style="2" customWidth="1"/>
    <col min="16146" max="16146" width="6.5703125" style="2" customWidth="1"/>
    <col min="16147" max="16384" width="9.140625" style="2"/>
  </cols>
  <sheetData>
    <row r="1" spans="2:18" s="1" customFormat="1" ht="15">
      <c r="B1" s="307" t="s">
        <v>285</v>
      </c>
      <c r="C1" s="308" t="s">
        <v>1</v>
      </c>
      <c r="D1" s="309"/>
      <c r="E1" s="308"/>
      <c r="F1" s="308"/>
      <c r="G1" s="308"/>
      <c r="H1" s="308"/>
      <c r="I1" s="308"/>
      <c r="J1" s="308"/>
      <c r="K1" s="144"/>
      <c r="L1" s="144"/>
      <c r="M1" s="144"/>
      <c r="N1" s="144"/>
      <c r="O1" s="144"/>
      <c r="P1" s="144"/>
      <c r="Q1" s="144"/>
      <c r="R1" s="144"/>
    </row>
    <row r="2" spans="2:18" s="1" customFormat="1" ht="12" customHeight="1" thickBot="1">
      <c r="B2" s="142"/>
      <c r="C2" s="143"/>
      <c r="D2" s="194"/>
      <c r="E2" s="143"/>
      <c r="F2" s="143"/>
      <c r="G2" s="143"/>
      <c r="H2" s="143"/>
      <c r="I2" s="143"/>
      <c r="J2" s="143"/>
      <c r="K2" s="144"/>
      <c r="L2" s="144"/>
      <c r="M2" s="144"/>
      <c r="N2" s="144"/>
      <c r="O2" s="144"/>
      <c r="P2" s="144"/>
      <c r="Q2" s="144"/>
      <c r="R2" s="144"/>
    </row>
    <row r="3" spans="2:18" ht="25.9" customHeight="1" thickBot="1">
      <c r="B3" s="357" t="s">
        <v>2</v>
      </c>
      <c r="C3" s="359" t="s">
        <v>3</v>
      </c>
      <c r="D3" s="361" t="s">
        <v>4</v>
      </c>
      <c r="E3" s="359" t="s">
        <v>5</v>
      </c>
      <c r="F3" s="359"/>
      <c r="G3" s="359"/>
      <c r="H3" s="359"/>
      <c r="I3" s="359"/>
      <c r="J3" s="359"/>
      <c r="K3" s="372" t="s">
        <v>222</v>
      </c>
      <c r="L3" s="372"/>
      <c r="M3" s="372"/>
      <c r="N3" s="372"/>
      <c r="O3" s="372"/>
      <c r="P3" s="372"/>
      <c r="Q3" s="372"/>
      <c r="R3" s="373"/>
    </row>
    <row r="4" spans="2:18" ht="18" customHeight="1">
      <c r="B4" s="358"/>
      <c r="C4" s="360"/>
      <c r="D4" s="362"/>
      <c r="E4" s="363" t="s">
        <v>7</v>
      </c>
      <c r="F4" s="367" t="s">
        <v>8</v>
      </c>
      <c r="G4" s="364" t="s">
        <v>9</v>
      </c>
      <c r="H4" s="364"/>
      <c r="I4" s="364"/>
      <c r="J4" s="365"/>
      <c r="K4" s="368" t="s">
        <v>93</v>
      </c>
      <c r="L4" s="369"/>
      <c r="M4" s="370" t="s">
        <v>94</v>
      </c>
      <c r="N4" s="371"/>
      <c r="O4" s="370" t="s">
        <v>95</v>
      </c>
      <c r="P4" s="371"/>
      <c r="Q4" s="370" t="s">
        <v>96</v>
      </c>
      <c r="R4" s="371"/>
    </row>
    <row r="5" spans="2:18" ht="12.6" customHeight="1">
      <c r="B5" s="358"/>
      <c r="C5" s="360"/>
      <c r="D5" s="362"/>
      <c r="E5" s="363"/>
      <c r="F5" s="367"/>
      <c r="G5" s="363" t="s">
        <v>10</v>
      </c>
      <c r="H5" s="364" t="s">
        <v>11</v>
      </c>
      <c r="I5" s="364"/>
      <c r="J5" s="365"/>
      <c r="K5" s="374" t="s">
        <v>248</v>
      </c>
      <c r="L5" s="375" t="s">
        <v>249</v>
      </c>
      <c r="M5" s="376" t="s">
        <v>250</v>
      </c>
      <c r="N5" s="378" t="s">
        <v>234</v>
      </c>
      <c r="O5" s="379" t="s">
        <v>235</v>
      </c>
      <c r="P5" s="377" t="s">
        <v>251</v>
      </c>
      <c r="Q5" s="376" t="s">
        <v>236</v>
      </c>
      <c r="R5" s="377" t="s">
        <v>259</v>
      </c>
    </row>
    <row r="6" spans="2:18" ht="162" customHeight="1">
      <c r="B6" s="358"/>
      <c r="C6" s="360"/>
      <c r="D6" s="362"/>
      <c r="E6" s="363"/>
      <c r="F6" s="367"/>
      <c r="G6" s="363"/>
      <c r="H6" s="192" t="s">
        <v>13</v>
      </c>
      <c r="I6" s="192" t="s">
        <v>14</v>
      </c>
      <c r="J6" s="242" t="s">
        <v>15</v>
      </c>
      <c r="K6" s="374"/>
      <c r="L6" s="375"/>
      <c r="M6" s="376"/>
      <c r="N6" s="378"/>
      <c r="O6" s="379"/>
      <c r="P6" s="377"/>
      <c r="Q6" s="376"/>
      <c r="R6" s="377"/>
    </row>
    <row r="7" spans="2:18" s="3" customFormat="1" ht="13.5" customHeight="1">
      <c r="B7" s="211">
        <v>1</v>
      </c>
      <c r="C7" s="193">
        <v>2</v>
      </c>
      <c r="D7" s="195">
        <v>3</v>
      </c>
      <c r="E7" s="193">
        <v>4</v>
      </c>
      <c r="F7" s="193">
        <v>5</v>
      </c>
      <c r="G7" s="193">
        <v>6</v>
      </c>
      <c r="H7" s="193">
        <v>7</v>
      </c>
      <c r="I7" s="193">
        <v>8</v>
      </c>
      <c r="J7" s="243">
        <v>9</v>
      </c>
      <c r="K7" s="211">
        <v>10</v>
      </c>
      <c r="L7" s="212">
        <v>11</v>
      </c>
      <c r="M7" s="255">
        <v>12</v>
      </c>
      <c r="N7" s="243">
        <v>13</v>
      </c>
      <c r="O7" s="211">
        <v>14</v>
      </c>
      <c r="P7" s="212">
        <v>15</v>
      </c>
      <c r="Q7" s="255">
        <v>16</v>
      </c>
      <c r="R7" s="212">
        <v>17</v>
      </c>
    </row>
    <row r="8" spans="2:18" s="3" customFormat="1" ht="14.25" customHeight="1">
      <c r="B8" s="213" t="s">
        <v>16</v>
      </c>
      <c r="C8" s="145" t="s">
        <v>17</v>
      </c>
      <c r="D8" s="196" t="s">
        <v>270</v>
      </c>
      <c r="E8" s="146">
        <f>E9+E10+E11+E12+E13+E14+E15+E16+E17+E18+E19+E20+E21</f>
        <v>2106</v>
      </c>
      <c r="F8" s="146">
        <f>SUM(F9:F21)</f>
        <v>702</v>
      </c>
      <c r="G8" s="146">
        <f>G9+G10+G11+G12+G13+G14+G15+G16+G17+G18+G19+G20+G21</f>
        <v>1404</v>
      </c>
      <c r="H8" s="146">
        <f>H10+H11+H12+H13+H14+H15+H16+H17+H18+H19+H20+H21+H9</f>
        <v>923</v>
      </c>
      <c r="I8" s="146">
        <f>I10+I11+I12+I13+I14+I15+I16+I17+I18+I19+I20+I21+I9</f>
        <v>481</v>
      </c>
      <c r="J8" s="244"/>
      <c r="K8" s="266">
        <f>SUM(K9:K21)</f>
        <v>522</v>
      </c>
      <c r="L8" s="214">
        <f t="shared" ref="L8:R8" si="0">SUM(L9:L21)</f>
        <v>621</v>
      </c>
      <c r="M8" s="256">
        <f t="shared" si="0"/>
        <v>145</v>
      </c>
      <c r="N8" s="278">
        <f t="shared" si="0"/>
        <v>116</v>
      </c>
      <c r="O8" s="266">
        <f t="shared" si="0"/>
        <v>0</v>
      </c>
      <c r="P8" s="214">
        <f t="shared" si="0"/>
        <v>0</v>
      </c>
      <c r="Q8" s="256">
        <f t="shared" si="0"/>
        <v>0</v>
      </c>
      <c r="R8" s="214">
        <f t="shared" si="0"/>
        <v>0</v>
      </c>
    </row>
    <row r="9" spans="2:18" ht="19.5" customHeight="1">
      <c r="B9" s="215" t="s">
        <v>18</v>
      </c>
      <c r="C9" s="147" t="s">
        <v>19</v>
      </c>
      <c r="D9" s="148" t="s">
        <v>271</v>
      </c>
      <c r="E9" s="149">
        <f t="shared" ref="E9:E17" si="1">F9+G9</f>
        <v>117</v>
      </c>
      <c r="F9" s="149">
        <v>39</v>
      </c>
      <c r="G9" s="149">
        <f>SUM(K9:R9)</f>
        <v>78</v>
      </c>
      <c r="H9" s="149">
        <v>78</v>
      </c>
      <c r="I9" s="149"/>
      <c r="J9" s="245"/>
      <c r="K9" s="267">
        <v>17</v>
      </c>
      <c r="L9" s="230">
        <v>22</v>
      </c>
      <c r="M9" s="257">
        <v>16</v>
      </c>
      <c r="N9" s="279">
        <v>23</v>
      </c>
      <c r="O9" s="271">
        <v>0</v>
      </c>
      <c r="P9" s="216">
        <v>0</v>
      </c>
      <c r="Q9" s="260">
        <v>0</v>
      </c>
      <c r="R9" s="216">
        <v>0</v>
      </c>
    </row>
    <row r="10" spans="2:18" ht="15.75" customHeight="1">
      <c r="B10" s="215" t="s">
        <v>20</v>
      </c>
      <c r="C10" s="147" t="s">
        <v>21</v>
      </c>
      <c r="D10" s="148" t="s">
        <v>272</v>
      </c>
      <c r="E10" s="149">
        <f t="shared" si="1"/>
        <v>175</v>
      </c>
      <c r="F10" s="149">
        <v>58</v>
      </c>
      <c r="G10" s="149">
        <f>SUM(K10:R10)</f>
        <v>117</v>
      </c>
      <c r="H10" s="149">
        <v>117</v>
      </c>
      <c r="I10" s="149"/>
      <c r="J10" s="245"/>
      <c r="K10" s="267">
        <v>34</v>
      </c>
      <c r="L10" s="230">
        <v>44</v>
      </c>
      <c r="M10" s="257">
        <v>16</v>
      </c>
      <c r="N10" s="279">
        <v>23</v>
      </c>
      <c r="O10" s="271">
        <v>0</v>
      </c>
      <c r="P10" s="216">
        <v>0</v>
      </c>
      <c r="Q10" s="260">
        <v>0</v>
      </c>
      <c r="R10" s="216">
        <v>0</v>
      </c>
    </row>
    <row r="11" spans="2:18" ht="18" customHeight="1">
      <c r="B11" s="215" t="s">
        <v>22</v>
      </c>
      <c r="C11" s="147" t="s">
        <v>23</v>
      </c>
      <c r="D11" s="148" t="s">
        <v>273</v>
      </c>
      <c r="E11" s="149">
        <f t="shared" si="1"/>
        <v>117</v>
      </c>
      <c r="F11" s="149">
        <v>39</v>
      </c>
      <c r="G11" s="149">
        <f t="shared" ref="G11:G21" si="2">SUM(K11:R11)</f>
        <v>78</v>
      </c>
      <c r="H11" s="149"/>
      <c r="I11" s="149">
        <v>78</v>
      </c>
      <c r="J11" s="245"/>
      <c r="K11" s="267">
        <v>34</v>
      </c>
      <c r="L11" s="230">
        <v>44</v>
      </c>
      <c r="M11" s="257">
        <v>0</v>
      </c>
      <c r="N11" s="279">
        <v>0</v>
      </c>
      <c r="O11" s="271">
        <v>0</v>
      </c>
      <c r="P11" s="216">
        <v>0</v>
      </c>
      <c r="Q11" s="260">
        <v>0</v>
      </c>
      <c r="R11" s="216">
        <v>0</v>
      </c>
    </row>
    <row r="12" spans="2:18" ht="18.75" customHeight="1">
      <c r="B12" s="215" t="s">
        <v>24</v>
      </c>
      <c r="C12" s="147" t="s">
        <v>25</v>
      </c>
      <c r="D12" s="148" t="s">
        <v>274</v>
      </c>
      <c r="E12" s="149">
        <f t="shared" si="1"/>
        <v>176</v>
      </c>
      <c r="F12" s="149">
        <v>59</v>
      </c>
      <c r="G12" s="149">
        <f t="shared" si="2"/>
        <v>117</v>
      </c>
      <c r="H12" s="149">
        <v>117</v>
      </c>
      <c r="I12" s="149"/>
      <c r="J12" s="245"/>
      <c r="K12" s="267">
        <v>46</v>
      </c>
      <c r="L12" s="230">
        <v>44</v>
      </c>
      <c r="M12" s="257">
        <v>27</v>
      </c>
      <c r="N12" s="279">
        <v>0</v>
      </c>
      <c r="O12" s="271">
        <v>0</v>
      </c>
      <c r="P12" s="216">
        <v>0</v>
      </c>
      <c r="Q12" s="260">
        <v>0</v>
      </c>
      <c r="R12" s="216">
        <v>0</v>
      </c>
    </row>
    <row r="13" spans="2:18" ht="19.5" customHeight="1">
      <c r="B13" s="215" t="s">
        <v>26</v>
      </c>
      <c r="C13" s="147" t="s">
        <v>27</v>
      </c>
      <c r="D13" s="148" t="s">
        <v>273</v>
      </c>
      <c r="E13" s="149">
        <f t="shared" si="1"/>
        <v>117</v>
      </c>
      <c r="F13" s="149">
        <v>39</v>
      </c>
      <c r="G13" s="149">
        <f t="shared" si="2"/>
        <v>78</v>
      </c>
      <c r="H13" s="149">
        <v>78</v>
      </c>
      <c r="I13" s="149"/>
      <c r="J13" s="245"/>
      <c r="K13" s="267">
        <v>34</v>
      </c>
      <c r="L13" s="230">
        <v>44</v>
      </c>
      <c r="M13" s="257">
        <v>0</v>
      </c>
      <c r="N13" s="279">
        <v>0</v>
      </c>
      <c r="O13" s="271">
        <v>0</v>
      </c>
      <c r="P13" s="216">
        <v>0</v>
      </c>
      <c r="Q13" s="260">
        <v>0</v>
      </c>
      <c r="R13" s="216">
        <v>0</v>
      </c>
    </row>
    <row r="14" spans="2:18" ht="15" customHeight="1">
      <c r="B14" s="215" t="s">
        <v>28</v>
      </c>
      <c r="C14" s="147" t="s">
        <v>143</v>
      </c>
      <c r="D14" s="148" t="s">
        <v>273</v>
      </c>
      <c r="E14" s="149">
        <f t="shared" si="1"/>
        <v>58</v>
      </c>
      <c r="F14" s="149">
        <v>19</v>
      </c>
      <c r="G14" s="149">
        <f t="shared" si="2"/>
        <v>39</v>
      </c>
      <c r="H14" s="149">
        <v>33</v>
      </c>
      <c r="I14" s="149">
        <v>6</v>
      </c>
      <c r="J14" s="245"/>
      <c r="K14" s="267">
        <v>17</v>
      </c>
      <c r="L14" s="230">
        <v>22</v>
      </c>
      <c r="M14" s="257">
        <v>0</v>
      </c>
      <c r="N14" s="279">
        <v>0</v>
      </c>
      <c r="O14" s="271">
        <v>0</v>
      </c>
      <c r="P14" s="216">
        <v>0</v>
      </c>
      <c r="Q14" s="260">
        <v>0</v>
      </c>
      <c r="R14" s="216">
        <v>0</v>
      </c>
    </row>
    <row r="15" spans="2:18" ht="17.25" customHeight="1">
      <c r="B15" s="215" t="s">
        <v>30</v>
      </c>
      <c r="C15" s="147" t="s">
        <v>144</v>
      </c>
      <c r="D15" s="148" t="s">
        <v>273</v>
      </c>
      <c r="E15" s="149">
        <f t="shared" si="1"/>
        <v>176</v>
      </c>
      <c r="F15" s="149">
        <v>59</v>
      </c>
      <c r="G15" s="149">
        <f t="shared" si="2"/>
        <v>117</v>
      </c>
      <c r="H15" s="149">
        <v>81</v>
      </c>
      <c r="I15" s="149">
        <v>36</v>
      </c>
      <c r="J15" s="245"/>
      <c r="K15" s="267">
        <v>51</v>
      </c>
      <c r="L15" s="230">
        <v>66</v>
      </c>
      <c r="M15" s="257">
        <v>0</v>
      </c>
      <c r="N15" s="279">
        <v>0</v>
      </c>
      <c r="O15" s="271">
        <v>0</v>
      </c>
      <c r="P15" s="216">
        <v>0</v>
      </c>
      <c r="Q15" s="260">
        <v>0</v>
      </c>
      <c r="R15" s="216">
        <v>0</v>
      </c>
    </row>
    <row r="16" spans="2:18" ht="18.75" customHeight="1">
      <c r="B16" s="215" t="s">
        <v>31</v>
      </c>
      <c r="C16" s="147" t="s">
        <v>32</v>
      </c>
      <c r="D16" s="148" t="s">
        <v>275</v>
      </c>
      <c r="E16" s="149">
        <f t="shared" si="1"/>
        <v>176</v>
      </c>
      <c r="F16" s="149">
        <v>59</v>
      </c>
      <c r="G16" s="149">
        <f t="shared" si="2"/>
        <v>117</v>
      </c>
      <c r="H16" s="149">
        <v>2</v>
      </c>
      <c r="I16" s="149">
        <v>115</v>
      </c>
      <c r="J16" s="245"/>
      <c r="K16" s="267">
        <v>51</v>
      </c>
      <c r="L16" s="230">
        <v>66</v>
      </c>
      <c r="M16" s="257">
        <v>0</v>
      </c>
      <c r="N16" s="279">
        <v>0</v>
      </c>
      <c r="O16" s="271">
        <v>0</v>
      </c>
      <c r="P16" s="216">
        <v>0</v>
      </c>
      <c r="Q16" s="260">
        <v>0</v>
      </c>
      <c r="R16" s="216">
        <v>0</v>
      </c>
    </row>
    <row r="17" spans="2:23" ht="19.5" customHeight="1">
      <c r="B17" s="215" t="s">
        <v>33</v>
      </c>
      <c r="C17" s="191" t="s">
        <v>34</v>
      </c>
      <c r="D17" s="148" t="s">
        <v>273</v>
      </c>
      <c r="E17" s="149">
        <f t="shared" si="1"/>
        <v>105</v>
      </c>
      <c r="F17" s="149">
        <f t="shared" ref="F17" si="3">G17/2</f>
        <v>35</v>
      </c>
      <c r="G17" s="149">
        <f t="shared" si="2"/>
        <v>70</v>
      </c>
      <c r="H17" s="149">
        <v>54</v>
      </c>
      <c r="I17" s="149">
        <v>16</v>
      </c>
      <c r="J17" s="245"/>
      <c r="K17" s="267">
        <v>34</v>
      </c>
      <c r="L17" s="230">
        <v>36</v>
      </c>
      <c r="M17" s="257">
        <v>0</v>
      </c>
      <c r="N17" s="279">
        <v>0</v>
      </c>
      <c r="O17" s="271">
        <v>0</v>
      </c>
      <c r="P17" s="216">
        <v>0</v>
      </c>
      <c r="Q17" s="260">
        <v>0</v>
      </c>
      <c r="R17" s="216">
        <v>0</v>
      </c>
    </row>
    <row r="18" spans="2:23" ht="17.25" customHeight="1">
      <c r="B18" s="215" t="s">
        <v>226</v>
      </c>
      <c r="C18" s="150" t="s">
        <v>145</v>
      </c>
      <c r="D18" s="148" t="s">
        <v>276</v>
      </c>
      <c r="E18" s="151">
        <v>150</v>
      </c>
      <c r="F18" s="151">
        <v>50</v>
      </c>
      <c r="G18" s="149">
        <f t="shared" si="2"/>
        <v>100</v>
      </c>
      <c r="H18" s="151">
        <v>60</v>
      </c>
      <c r="I18" s="151">
        <v>40</v>
      </c>
      <c r="J18" s="245"/>
      <c r="K18" s="268">
        <v>34</v>
      </c>
      <c r="L18" s="269">
        <v>44</v>
      </c>
      <c r="M18" s="257">
        <v>22</v>
      </c>
      <c r="N18" s="279">
        <v>0</v>
      </c>
      <c r="O18" s="271">
        <v>0</v>
      </c>
      <c r="P18" s="216">
        <v>0</v>
      </c>
      <c r="Q18" s="260">
        <v>0</v>
      </c>
      <c r="R18" s="216">
        <v>0</v>
      </c>
    </row>
    <row r="19" spans="2:23" ht="18" customHeight="1">
      <c r="B19" s="215" t="s">
        <v>227</v>
      </c>
      <c r="C19" s="150" t="s">
        <v>147</v>
      </c>
      <c r="D19" s="148" t="s">
        <v>273</v>
      </c>
      <c r="E19" s="151">
        <v>162</v>
      </c>
      <c r="F19" s="151">
        <v>54</v>
      </c>
      <c r="G19" s="149">
        <f t="shared" si="2"/>
        <v>108</v>
      </c>
      <c r="H19" s="151">
        <v>78</v>
      </c>
      <c r="I19" s="151">
        <v>30</v>
      </c>
      <c r="J19" s="245"/>
      <c r="K19" s="267">
        <v>51</v>
      </c>
      <c r="L19" s="269">
        <v>57</v>
      </c>
      <c r="M19" s="257">
        <v>0</v>
      </c>
      <c r="N19" s="279">
        <v>0</v>
      </c>
      <c r="O19" s="271">
        <v>0</v>
      </c>
      <c r="P19" s="216">
        <v>0</v>
      </c>
      <c r="Q19" s="260">
        <v>0</v>
      </c>
      <c r="R19" s="216">
        <v>0</v>
      </c>
    </row>
    <row r="20" spans="2:23" ht="20.25" customHeight="1">
      <c r="B20" s="215" t="s">
        <v>228</v>
      </c>
      <c r="C20" s="152" t="s">
        <v>36</v>
      </c>
      <c r="D20" s="148" t="s">
        <v>271</v>
      </c>
      <c r="E20" s="151">
        <v>435</v>
      </c>
      <c r="F20" s="151">
        <v>145</v>
      </c>
      <c r="G20" s="149">
        <f t="shared" si="2"/>
        <v>290</v>
      </c>
      <c r="H20" s="151">
        <v>190</v>
      </c>
      <c r="I20" s="151">
        <v>100</v>
      </c>
      <c r="J20" s="245"/>
      <c r="K20" s="268">
        <v>68</v>
      </c>
      <c r="L20" s="269">
        <v>88</v>
      </c>
      <c r="M20" s="257">
        <v>64</v>
      </c>
      <c r="N20" s="279">
        <v>70</v>
      </c>
      <c r="O20" s="271">
        <v>0</v>
      </c>
      <c r="P20" s="216">
        <v>0</v>
      </c>
      <c r="Q20" s="260">
        <v>0</v>
      </c>
      <c r="R20" s="216">
        <v>0</v>
      </c>
      <c r="S20" s="4"/>
    </row>
    <row r="21" spans="2:23" ht="18.75" customHeight="1">
      <c r="B21" s="215" t="s">
        <v>229</v>
      </c>
      <c r="C21" s="150" t="s">
        <v>39</v>
      </c>
      <c r="D21" s="148" t="s">
        <v>273</v>
      </c>
      <c r="E21" s="151">
        <v>142</v>
      </c>
      <c r="F21" s="151">
        <v>47</v>
      </c>
      <c r="G21" s="149">
        <f t="shared" si="2"/>
        <v>95</v>
      </c>
      <c r="H21" s="151">
        <v>35</v>
      </c>
      <c r="I21" s="151">
        <v>60</v>
      </c>
      <c r="J21" s="245"/>
      <c r="K21" s="267">
        <v>51</v>
      </c>
      <c r="L21" s="269">
        <v>44</v>
      </c>
      <c r="M21" s="257">
        <v>0</v>
      </c>
      <c r="N21" s="279">
        <v>0</v>
      </c>
      <c r="O21" s="271">
        <v>0</v>
      </c>
      <c r="P21" s="216">
        <v>0</v>
      </c>
      <c r="Q21" s="260">
        <v>0</v>
      </c>
      <c r="R21" s="216">
        <v>0</v>
      </c>
      <c r="S21" s="4"/>
    </row>
    <row r="22" spans="2:23" s="10" customFormat="1" ht="25.5">
      <c r="B22" s="217" t="s">
        <v>40</v>
      </c>
      <c r="C22" s="153" t="s">
        <v>41</v>
      </c>
      <c r="D22" s="197" t="s">
        <v>277</v>
      </c>
      <c r="E22" s="154">
        <f>SUM(E23:E28)</f>
        <v>917</v>
      </c>
      <c r="F22" s="154">
        <f>SUM(F23:F28)</f>
        <v>361</v>
      </c>
      <c r="G22" s="154">
        <f>G23+G24+G25+G26+G27+G28</f>
        <v>556</v>
      </c>
      <c r="H22" s="154">
        <f>SUM(H23:H28)</f>
        <v>136</v>
      </c>
      <c r="I22" s="154">
        <f>SUM(I23:I28)</f>
        <v>420</v>
      </c>
      <c r="J22" s="246">
        <v>0</v>
      </c>
      <c r="K22" s="270">
        <f>K23+K24+K25+K26+K27+K28</f>
        <v>0</v>
      </c>
      <c r="L22" s="218">
        <f t="shared" ref="L22:R22" si="4">L23+L24+L25+L26+L27+L28</f>
        <v>0</v>
      </c>
      <c r="M22" s="258">
        <f t="shared" si="4"/>
        <v>160</v>
      </c>
      <c r="N22" s="246">
        <f t="shared" si="4"/>
        <v>120</v>
      </c>
      <c r="O22" s="270">
        <f t="shared" si="4"/>
        <v>96</v>
      </c>
      <c r="P22" s="218">
        <f t="shared" si="4"/>
        <v>76</v>
      </c>
      <c r="Q22" s="258">
        <f t="shared" si="4"/>
        <v>52</v>
      </c>
      <c r="R22" s="218">
        <f t="shared" si="4"/>
        <v>52</v>
      </c>
    </row>
    <row r="23" spans="2:23">
      <c r="B23" s="219" t="s">
        <v>42</v>
      </c>
      <c r="C23" s="155" t="s">
        <v>43</v>
      </c>
      <c r="D23" s="198" t="s">
        <v>223</v>
      </c>
      <c r="E23" s="156">
        <f>F23+G23</f>
        <v>70</v>
      </c>
      <c r="F23" s="156">
        <v>22</v>
      </c>
      <c r="G23" s="156">
        <f t="shared" ref="G23:G28" si="5">SUM(K23:R23)</f>
        <v>48</v>
      </c>
      <c r="H23" s="156">
        <v>48</v>
      </c>
      <c r="I23" s="156">
        <v>0</v>
      </c>
      <c r="J23" s="247">
        <v>0</v>
      </c>
      <c r="K23" s="271">
        <v>0</v>
      </c>
      <c r="L23" s="216">
        <v>0</v>
      </c>
      <c r="M23" s="259">
        <v>48</v>
      </c>
      <c r="N23" s="245">
        <v>0</v>
      </c>
      <c r="O23" s="271">
        <v>0</v>
      </c>
      <c r="P23" s="216">
        <v>0</v>
      </c>
      <c r="Q23" s="260">
        <v>0</v>
      </c>
      <c r="R23" s="216">
        <v>0</v>
      </c>
      <c r="S23" s="5"/>
      <c r="T23" s="5"/>
      <c r="U23" s="5"/>
      <c r="V23" s="5"/>
      <c r="W23" s="5"/>
    </row>
    <row r="24" spans="2:23">
      <c r="B24" s="220" t="s">
        <v>44</v>
      </c>
      <c r="C24" s="157" t="s">
        <v>25</v>
      </c>
      <c r="D24" s="148" t="s">
        <v>223</v>
      </c>
      <c r="E24" s="149">
        <f>F24+G24</f>
        <v>70</v>
      </c>
      <c r="F24" s="149">
        <v>22</v>
      </c>
      <c r="G24" s="156">
        <f t="shared" si="5"/>
        <v>48</v>
      </c>
      <c r="H24" s="149">
        <v>48</v>
      </c>
      <c r="I24" s="149">
        <v>0</v>
      </c>
      <c r="J24" s="245">
        <v>0</v>
      </c>
      <c r="K24" s="272">
        <v>0</v>
      </c>
      <c r="L24" s="221">
        <v>0</v>
      </c>
      <c r="M24" s="259">
        <v>0</v>
      </c>
      <c r="N24" s="245">
        <v>48</v>
      </c>
      <c r="O24" s="272">
        <v>0</v>
      </c>
      <c r="P24" s="221">
        <v>0</v>
      </c>
      <c r="Q24" s="259">
        <v>0</v>
      </c>
      <c r="R24" s="221">
        <v>0</v>
      </c>
      <c r="S24" s="5"/>
      <c r="T24" s="5"/>
      <c r="U24" s="5"/>
      <c r="V24" s="5"/>
      <c r="W24" s="5"/>
    </row>
    <row r="25" spans="2:23">
      <c r="B25" s="220" t="s">
        <v>45</v>
      </c>
      <c r="C25" s="157" t="s">
        <v>77</v>
      </c>
      <c r="D25" s="148" t="s">
        <v>223</v>
      </c>
      <c r="E25" s="149">
        <f>F25+G25</f>
        <v>70</v>
      </c>
      <c r="F25" s="149">
        <v>22</v>
      </c>
      <c r="G25" s="156">
        <f t="shared" si="5"/>
        <v>48</v>
      </c>
      <c r="H25" s="149">
        <v>6</v>
      </c>
      <c r="I25" s="149">
        <v>42</v>
      </c>
      <c r="J25" s="245">
        <v>0</v>
      </c>
      <c r="K25" s="272">
        <v>0</v>
      </c>
      <c r="L25" s="221">
        <v>0</v>
      </c>
      <c r="M25" s="259">
        <v>48</v>
      </c>
      <c r="N25" s="245">
        <v>0</v>
      </c>
      <c r="O25" s="272">
        <v>0</v>
      </c>
      <c r="P25" s="221">
        <v>0</v>
      </c>
      <c r="Q25" s="259">
        <v>0</v>
      </c>
      <c r="R25" s="221"/>
      <c r="S25" s="5"/>
      <c r="T25" s="5"/>
      <c r="U25" s="5"/>
      <c r="V25" s="5"/>
      <c r="W25" s="5"/>
    </row>
    <row r="26" spans="2:23" ht="15.75">
      <c r="B26" s="220" t="s">
        <v>46</v>
      </c>
      <c r="C26" s="157" t="s">
        <v>23</v>
      </c>
      <c r="D26" s="199" t="s">
        <v>240</v>
      </c>
      <c r="E26" s="149">
        <f>F26+G26</f>
        <v>281</v>
      </c>
      <c r="F26" s="156">
        <v>91</v>
      </c>
      <c r="G26" s="156">
        <f t="shared" si="5"/>
        <v>190</v>
      </c>
      <c r="H26" s="156">
        <v>0</v>
      </c>
      <c r="I26" s="156">
        <v>190</v>
      </c>
      <c r="J26" s="247">
        <v>0</v>
      </c>
      <c r="K26" s="271">
        <v>0</v>
      </c>
      <c r="L26" s="216">
        <v>0</v>
      </c>
      <c r="M26" s="260">
        <v>32</v>
      </c>
      <c r="N26" s="247">
        <v>36</v>
      </c>
      <c r="O26" s="271">
        <v>32</v>
      </c>
      <c r="P26" s="216">
        <v>38</v>
      </c>
      <c r="Q26" s="260">
        <v>26</v>
      </c>
      <c r="R26" s="216">
        <v>26</v>
      </c>
      <c r="S26" s="6"/>
      <c r="T26" s="6"/>
      <c r="U26" s="6"/>
      <c r="V26" s="6"/>
      <c r="W26" s="6"/>
    </row>
    <row r="27" spans="2:23" ht="25.5">
      <c r="B27" s="220" t="s">
        <v>76</v>
      </c>
      <c r="C27" s="157" t="s">
        <v>32</v>
      </c>
      <c r="D27" s="200" t="s">
        <v>286</v>
      </c>
      <c r="E27" s="149">
        <f>F27+G27</f>
        <v>380</v>
      </c>
      <c r="F27" s="149">
        <v>190</v>
      </c>
      <c r="G27" s="156">
        <f t="shared" si="5"/>
        <v>190</v>
      </c>
      <c r="H27" s="149">
        <v>2</v>
      </c>
      <c r="I27" s="149">
        <v>188</v>
      </c>
      <c r="J27" s="245">
        <v>0</v>
      </c>
      <c r="K27" s="272">
        <v>0</v>
      </c>
      <c r="L27" s="221">
        <v>0</v>
      </c>
      <c r="M27" s="259">
        <v>32</v>
      </c>
      <c r="N27" s="245">
        <v>36</v>
      </c>
      <c r="O27" s="272">
        <v>32</v>
      </c>
      <c r="P27" s="221">
        <v>38</v>
      </c>
      <c r="Q27" s="259">
        <v>26</v>
      </c>
      <c r="R27" s="221">
        <v>26</v>
      </c>
      <c r="S27" s="6"/>
      <c r="T27" s="6"/>
      <c r="U27" s="6"/>
      <c r="V27" s="6"/>
      <c r="W27" s="6"/>
    </row>
    <row r="28" spans="2:23" ht="15.75">
      <c r="B28" s="220" t="s">
        <v>232</v>
      </c>
      <c r="C28" s="157" t="s">
        <v>233</v>
      </c>
      <c r="D28" s="201" t="s">
        <v>239</v>
      </c>
      <c r="E28" s="149">
        <f>SUM(G28+F28)</f>
        <v>46</v>
      </c>
      <c r="F28" s="149">
        <v>14</v>
      </c>
      <c r="G28" s="156">
        <f t="shared" si="5"/>
        <v>32</v>
      </c>
      <c r="H28" s="149">
        <v>32</v>
      </c>
      <c r="I28" s="149">
        <v>0</v>
      </c>
      <c r="J28" s="245">
        <v>0</v>
      </c>
      <c r="K28" s="272">
        <v>0</v>
      </c>
      <c r="L28" s="221">
        <v>0</v>
      </c>
      <c r="M28" s="259">
        <v>0</v>
      </c>
      <c r="N28" s="245">
        <v>0</v>
      </c>
      <c r="O28" s="272">
        <v>32</v>
      </c>
      <c r="P28" s="221">
        <v>0</v>
      </c>
      <c r="Q28" s="259">
        <v>0</v>
      </c>
      <c r="R28" s="221">
        <v>0</v>
      </c>
      <c r="S28" s="6"/>
      <c r="T28" s="6"/>
      <c r="U28" s="6"/>
      <c r="V28" s="6"/>
      <c r="W28" s="6"/>
    </row>
    <row r="29" spans="2:23" s="10" customFormat="1" ht="25.5">
      <c r="B29" s="222" t="s">
        <v>47</v>
      </c>
      <c r="C29" s="153" t="s">
        <v>48</v>
      </c>
      <c r="D29" s="197" t="s">
        <v>221</v>
      </c>
      <c r="E29" s="154">
        <f>SUM(E30:E31)</f>
        <v>443</v>
      </c>
      <c r="F29" s="154">
        <f>SUM(F30:F31)</f>
        <v>138</v>
      </c>
      <c r="G29" s="154">
        <f t="shared" ref="G29:J29" si="6">G30+G31</f>
        <v>305</v>
      </c>
      <c r="H29" s="154">
        <f t="shared" si="6"/>
        <v>127</v>
      </c>
      <c r="I29" s="154">
        <f t="shared" si="6"/>
        <v>178</v>
      </c>
      <c r="J29" s="246">
        <f t="shared" si="6"/>
        <v>0</v>
      </c>
      <c r="K29" s="270">
        <f>K30+K31</f>
        <v>0</v>
      </c>
      <c r="L29" s="218">
        <f t="shared" ref="L29:R29" si="7">L30+L31</f>
        <v>0</v>
      </c>
      <c r="M29" s="258">
        <f t="shared" si="7"/>
        <v>32</v>
      </c>
      <c r="N29" s="246">
        <f t="shared" si="7"/>
        <v>103</v>
      </c>
      <c r="O29" s="270">
        <f t="shared" si="7"/>
        <v>80</v>
      </c>
      <c r="P29" s="218">
        <f t="shared" si="7"/>
        <v>38</v>
      </c>
      <c r="Q29" s="258">
        <f t="shared" si="7"/>
        <v>26</v>
      </c>
      <c r="R29" s="218">
        <f t="shared" si="7"/>
        <v>26</v>
      </c>
      <c r="S29" s="9"/>
      <c r="T29" s="9"/>
      <c r="U29" s="9"/>
      <c r="V29" s="9"/>
      <c r="W29" s="9"/>
    </row>
    <row r="30" spans="2:23" ht="23.25" customHeight="1">
      <c r="B30" s="220" t="s">
        <v>49</v>
      </c>
      <c r="C30" s="157" t="s">
        <v>36</v>
      </c>
      <c r="D30" s="148" t="s">
        <v>238</v>
      </c>
      <c r="E30" s="149">
        <f>F30+G30</f>
        <v>167</v>
      </c>
      <c r="F30" s="149">
        <v>52</v>
      </c>
      <c r="G30" s="149">
        <f t="shared" ref="G30:G31" si="8">SUM(K30:R30)</f>
        <v>115</v>
      </c>
      <c r="H30" s="149">
        <v>59</v>
      </c>
      <c r="I30" s="149">
        <v>56</v>
      </c>
      <c r="J30" s="245">
        <v>0</v>
      </c>
      <c r="K30" s="272">
        <v>0</v>
      </c>
      <c r="L30" s="221">
        <v>0</v>
      </c>
      <c r="M30" s="259"/>
      <c r="N30" s="245">
        <v>67</v>
      </c>
      <c r="O30" s="272">
        <v>48</v>
      </c>
      <c r="P30" s="221">
        <v>0</v>
      </c>
      <c r="Q30" s="259">
        <v>0</v>
      </c>
      <c r="R30" s="221">
        <v>0</v>
      </c>
      <c r="S30" s="5"/>
      <c r="T30" s="5"/>
      <c r="U30" s="5"/>
      <c r="V30" s="5"/>
      <c r="W30" s="5"/>
    </row>
    <row r="31" spans="2:23" ht="25.5">
      <c r="B31" s="223" t="s">
        <v>50</v>
      </c>
      <c r="C31" s="157" t="s">
        <v>78</v>
      </c>
      <c r="D31" s="199" t="s">
        <v>240</v>
      </c>
      <c r="E31" s="149">
        <f>F31+G31</f>
        <v>276</v>
      </c>
      <c r="F31" s="156">
        <v>86</v>
      </c>
      <c r="G31" s="149">
        <f t="shared" si="8"/>
        <v>190</v>
      </c>
      <c r="H31" s="156">
        <v>68</v>
      </c>
      <c r="I31" s="156">
        <v>122</v>
      </c>
      <c r="J31" s="247">
        <v>0</v>
      </c>
      <c r="K31" s="271">
        <v>0</v>
      </c>
      <c r="L31" s="216">
        <v>0</v>
      </c>
      <c r="M31" s="260">
        <v>32</v>
      </c>
      <c r="N31" s="247">
        <v>36</v>
      </c>
      <c r="O31" s="271">
        <v>32</v>
      </c>
      <c r="P31" s="216">
        <v>38</v>
      </c>
      <c r="Q31" s="260">
        <v>26</v>
      </c>
      <c r="R31" s="216">
        <v>26</v>
      </c>
      <c r="S31" s="5"/>
      <c r="T31" s="5"/>
      <c r="U31" s="5"/>
      <c r="V31" s="5"/>
      <c r="W31" s="5"/>
    </row>
    <row r="32" spans="2:23" s="10" customFormat="1">
      <c r="B32" s="224" t="s">
        <v>51</v>
      </c>
      <c r="C32" s="158" t="s">
        <v>52</v>
      </c>
      <c r="D32" s="202" t="s">
        <v>278</v>
      </c>
      <c r="E32" s="159">
        <f t="shared" ref="E32:R32" si="9">E33+E53</f>
        <v>3770</v>
      </c>
      <c r="F32" s="159">
        <f t="shared" si="9"/>
        <v>1211</v>
      </c>
      <c r="G32" s="159">
        <f t="shared" si="9"/>
        <v>2559</v>
      </c>
      <c r="H32" s="159">
        <f t="shared" si="9"/>
        <v>1419</v>
      </c>
      <c r="I32" s="159">
        <f t="shared" si="9"/>
        <v>1080</v>
      </c>
      <c r="J32" s="248">
        <f>SUM(J33+J53)</f>
        <v>60</v>
      </c>
      <c r="K32" s="273">
        <f t="shared" si="9"/>
        <v>90</v>
      </c>
      <c r="L32" s="225">
        <f t="shared" si="9"/>
        <v>171</v>
      </c>
      <c r="M32" s="261">
        <f t="shared" si="9"/>
        <v>239</v>
      </c>
      <c r="N32" s="248">
        <f t="shared" si="9"/>
        <v>489</v>
      </c>
      <c r="O32" s="273">
        <f t="shared" si="9"/>
        <v>400</v>
      </c>
      <c r="P32" s="225">
        <f t="shared" si="9"/>
        <v>750</v>
      </c>
      <c r="Q32" s="261">
        <f t="shared" si="9"/>
        <v>534</v>
      </c>
      <c r="R32" s="225">
        <f t="shared" si="9"/>
        <v>390</v>
      </c>
      <c r="S32" s="9"/>
      <c r="T32" s="9"/>
      <c r="U32" s="9"/>
      <c r="V32" s="9"/>
      <c r="W32" s="9"/>
    </row>
    <row r="33" spans="2:23" s="10" customFormat="1" ht="27" customHeight="1">
      <c r="B33" s="226" t="s">
        <v>53</v>
      </c>
      <c r="C33" s="160" t="s">
        <v>54</v>
      </c>
      <c r="D33" s="203" t="s">
        <v>279</v>
      </c>
      <c r="E33" s="161">
        <f>SUM(E34:E52)</f>
        <v>1968</v>
      </c>
      <c r="F33" s="161">
        <f>SUM(F34:F52)</f>
        <v>625</v>
      </c>
      <c r="G33" s="161">
        <f>SUM(G34:G52)</f>
        <v>1343</v>
      </c>
      <c r="H33" s="161">
        <f>SUM(H34:H52)</f>
        <v>775</v>
      </c>
      <c r="I33" s="161">
        <f>I34+I35+I36+I37+I38+I39+I40+I41+I42+I43+I44+I45+I46+I47+I48+I49+I50+I51+I52</f>
        <v>548</v>
      </c>
      <c r="J33" s="249">
        <f>SUM(J34:J51)</f>
        <v>20</v>
      </c>
      <c r="K33" s="274">
        <f>K34+K35+K36+K37+K38+K39+K40+K41+K42+K43+K44+K45+K46+K47+K48+K49+K50+K51+K52</f>
        <v>90</v>
      </c>
      <c r="L33" s="227">
        <f t="shared" ref="L33:R33" si="10">L34+L35+L36+L37+L38+L39+L40+L41+L42+L43+L44+L45+L46+L47+L48+L49+L50+L51+L52</f>
        <v>171</v>
      </c>
      <c r="M33" s="262">
        <f t="shared" si="10"/>
        <v>239</v>
      </c>
      <c r="N33" s="249">
        <f t="shared" si="10"/>
        <v>201</v>
      </c>
      <c r="O33" s="274">
        <f t="shared" si="10"/>
        <v>164</v>
      </c>
      <c r="P33" s="227">
        <f t="shared" si="10"/>
        <v>361</v>
      </c>
      <c r="Q33" s="262">
        <f t="shared" si="10"/>
        <v>78</v>
      </c>
      <c r="R33" s="227">
        <f t="shared" si="10"/>
        <v>39</v>
      </c>
      <c r="S33" s="9"/>
      <c r="T33" s="9"/>
      <c r="U33" s="9"/>
      <c r="V33" s="9"/>
      <c r="W33" s="9"/>
    </row>
    <row r="34" spans="2:23">
      <c r="B34" s="228" t="s">
        <v>55</v>
      </c>
      <c r="C34" s="162" t="s">
        <v>70</v>
      </c>
      <c r="D34" s="148" t="s">
        <v>273</v>
      </c>
      <c r="E34" s="163">
        <f>F34+G34</f>
        <v>148</v>
      </c>
      <c r="F34" s="163">
        <v>46</v>
      </c>
      <c r="G34" s="156">
        <f t="shared" ref="G34:G52" si="11">SUM(K34:R34)</f>
        <v>102</v>
      </c>
      <c r="H34" s="163">
        <v>60</v>
      </c>
      <c r="I34" s="163">
        <v>42</v>
      </c>
      <c r="J34" s="250">
        <v>0</v>
      </c>
      <c r="K34" s="272">
        <v>0</v>
      </c>
      <c r="L34" s="221">
        <v>0</v>
      </c>
      <c r="M34" s="259">
        <v>63</v>
      </c>
      <c r="N34" s="245">
        <v>39</v>
      </c>
      <c r="O34" s="272">
        <v>0</v>
      </c>
      <c r="P34" s="221">
        <v>0</v>
      </c>
      <c r="Q34" s="259">
        <v>0</v>
      </c>
      <c r="R34" s="221">
        <v>0</v>
      </c>
      <c r="S34" s="5"/>
      <c r="T34" s="5"/>
      <c r="U34" s="5"/>
      <c r="V34" s="5"/>
      <c r="W34" s="5"/>
    </row>
    <row r="35" spans="2:23">
      <c r="B35" s="229" t="s">
        <v>56</v>
      </c>
      <c r="C35" s="164" t="s">
        <v>220</v>
      </c>
      <c r="D35" s="201" t="s">
        <v>274</v>
      </c>
      <c r="E35" s="163">
        <f>SUM(G35+F35)</f>
        <v>189</v>
      </c>
      <c r="F35" s="149">
        <v>59</v>
      </c>
      <c r="G35" s="156">
        <f t="shared" si="11"/>
        <v>130</v>
      </c>
      <c r="H35" s="163">
        <v>74</v>
      </c>
      <c r="I35" s="163">
        <v>56</v>
      </c>
      <c r="J35" s="250">
        <v>0</v>
      </c>
      <c r="K35" s="272">
        <v>0</v>
      </c>
      <c r="L35" s="221">
        <v>0</v>
      </c>
      <c r="M35" s="259">
        <v>48</v>
      </c>
      <c r="N35" s="245">
        <v>36</v>
      </c>
      <c r="O35" s="272">
        <v>46</v>
      </c>
      <c r="P35" s="230">
        <v>0</v>
      </c>
      <c r="Q35" s="282">
        <v>0</v>
      </c>
      <c r="R35" s="230">
        <v>0</v>
      </c>
      <c r="S35" s="5"/>
      <c r="T35" s="5"/>
      <c r="U35" s="5"/>
      <c r="V35" s="5"/>
      <c r="W35" s="5"/>
    </row>
    <row r="36" spans="2:23">
      <c r="B36" s="228" t="s">
        <v>57</v>
      </c>
      <c r="C36" s="164" t="s">
        <v>71</v>
      </c>
      <c r="D36" s="195" t="s">
        <v>280</v>
      </c>
      <c r="E36" s="163">
        <f>SUM(G36+F36)</f>
        <v>150</v>
      </c>
      <c r="F36" s="163">
        <v>50</v>
      </c>
      <c r="G36" s="156">
        <f t="shared" si="11"/>
        <v>100</v>
      </c>
      <c r="H36" s="163">
        <v>52</v>
      </c>
      <c r="I36" s="163">
        <v>48</v>
      </c>
      <c r="J36" s="250">
        <v>0</v>
      </c>
      <c r="K36" s="272">
        <v>56</v>
      </c>
      <c r="L36" s="221">
        <v>44</v>
      </c>
      <c r="M36" s="259">
        <v>0</v>
      </c>
      <c r="N36" s="245">
        <v>0</v>
      </c>
      <c r="O36" s="272">
        <v>0</v>
      </c>
      <c r="P36" s="221">
        <v>0</v>
      </c>
      <c r="Q36" s="259">
        <v>0</v>
      </c>
      <c r="R36" s="221">
        <v>0</v>
      </c>
      <c r="S36" s="5"/>
      <c r="T36" s="5"/>
      <c r="U36" s="5"/>
      <c r="V36" s="5"/>
      <c r="W36" s="5"/>
    </row>
    <row r="37" spans="2:23" ht="25.5">
      <c r="B37" s="231" t="s">
        <v>58</v>
      </c>
      <c r="C37" s="162" t="s">
        <v>247</v>
      </c>
      <c r="D37" s="195" t="s">
        <v>280</v>
      </c>
      <c r="E37" s="163">
        <f t="shared" ref="E37:E52" si="12">F37+G37</f>
        <v>75</v>
      </c>
      <c r="F37" s="163">
        <v>24</v>
      </c>
      <c r="G37" s="156">
        <f t="shared" si="11"/>
        <v>51</v>
      </c>
      <c r="H37" s="163">
        <v>25</v>
      </c>
      <c r="I37" s="163">
        <v>26</v>
      </c>
      <c r="J37" s="250">
        <v>0</v>
      </c>
      <c r="K37" s="272">
        <v>0</v>
      </c>
      <c r="L37" s="221">
        <v>51</v>
      </c>
      <c r="M37" s="259">
        <v>0</v>
      </c>
      <c r="N37" s="245">
        <v>0</v>
      </c>
      <c r="O37" s="272">
        <v>0</v>
      </c>
      <c r="P37" s="221">
        <v>0</v>
      </c>
      <c r="Q37" s="259">
        <v>0</v>
      </c>
      <c r="R37" s="221">
        <v>0</v>
      </c>
      <c r="S37" s="5"/>
      <c r="T37" s="5"/>
      <c r="U37" s="5"/>
      <c r="V37" s="5"/>
      <c r="W37" s="5"/>
    </row>
    <row r="38" spans="2:23" ht="27.75" customHeight="1">
      <c r="B38" s="231" t="s">
        <v>59</v>
      </c>
      <c r="C38" s="162" t="s">
        <v>91</v>
      </c>
      <c r="D38" s="148" t="s">
        <v>239</v>
      </c>
      <c r="E38" s="163">
        <f t="shared" si="12"/>
        <v>82</v>
      </c>
      <c r="F38" s="163">
        <v>25</v>
      </c>
      <c r="G38" s="156">
        <f t="shared" si="11"/>
        <v>57</v>
      </c>
      <c r="H38" s="163">
        <v>37</v>
      </c>
      <c r="I38" s="163">
        <v>20</v>
      </c>
      <c r="J38" s="250">
        <v>0</v>
      </c>
      <c r="K38" s="272">
        <v>0</v>
      </c>
      <c r="L38" s="221">
        <v>0</v>
      </c>
      <c r="M38" s="259">
        <v>0</v>
      </c>
      <c r="N38" s="245">
        <v>0</v>
      </c>
      <c r="O38" s="272">
        <v>0</v>
      </c>
      <c r="P38" s="221">
        <v>57</v>
      </c>
      <c r="Q38" s="259">
        <v>0</v>
      </c>
      <c r="R38" s="221">
        <v>0</v>
      </c>
      <c r="S38" s="5"/>
      <c r="T38" s="5"/>
      <c r="U38" s="5"/>
      <c r="V38" s="5"/>
      <c r="W38" s="5"/>
    </row>
    <row r="39" spans="2:23" ht="24" customHeight="1">
      <c r="B39" s="228" t="s">
        <v>60</v>
      </c>
      <c r="C39" s="162" t="s">
        <v>97</v>
      </c>
      <c r="D39" s="148" t="s">
        <v>223</v>
      </c>
      <c r="E39" s="163">
        <f t="shared" si="12"/>
        <v>111</v>
      </c>
      <c r="F39" s="163">
        <v>35</v>
      </c>
      <c r="G39" s="156">
        <f t="shared" si="11"/>
        <v>76</v>
      </c>
      <c r="H39" s="163">
        <v>52</v>
      </c>
      <c r="I39" s="163">
        <v>24</v>
      </c>
      <c r="J39" s="250">
        <v>0</v>
      </c>
      <c r="K39" s="272">
        <v>0</v>
      </c>
      <c r="L39" s="221">
        <v>0</v>
      </c>
      <c r="M39" s="259">
        <v>0</v>
      </c>
      <c r="N39" s="245">
        <v>0</v>
      </c>
      <c r="O39" s="272">
        <v>0</v>
      </c>
      <c r="P39" s="221">
        <v>76</v>
      </c>
      <c r="Q39" s="259">
        <v>0</v>
      </c>
      <c r="R39" s="221">
        <v>0</v>
      </c>
      <c r="S39" s="5"/>
      <c r="T39" s="5"/>
      <c r="U39" s="5"/>
      <c r="V39" s="5"/>
      <c r="W39" s="5"/>
    </row>
    <row r="40" spans="2:23" ht="18" customHeight="1">
      <c r="B40" s="228" t="s">
        <v>61</v>
      </c>
      <c r="C40" s="164" t="s">
        <v>98</v>
      </c>
      <c r="D40" s="148" t="s">
        <v>225</v>
      </c>
      <c r="E40" s="163">
        <f t="shared" si="12"/>
        <v>172</v>
      </c>
      <c r="F40" s="163">
        <v>54</v>
      </c>
      <c r="G40" s="156">
        <f t="shared" si="11"/>
        <v>118</v>
      </c>
      <c r="H40" s="163">
        <v>64</v>
      </c>
      <c r="I40" s="163">
        <v>54</v>
      </c>
      <c r="J40" s="251"/>
      <c r="K40" s="272">
        <v>0</v>
      </c>
      <c r="L40" s="221">
        <v>0</v>
      </c>
      <c r="M40" s="259">
        <v>0</v>
      </c>
      <c r="N40" s="245">
        <v>0</v>
      </c>
      <c r="O40" s="272">
        <v>118</v>
      </c>
      <c r="P40" s="221">
        <v>0</v>
      </c>
      <c r="Q40" s="259">
        <v>0</v>
      </c>
      <c r="R40" s="221">
        <v>0</v>
      </c>
      <c r="S40" s="5"/>
      <c r="T40" s="5"/>
      <c r="U40" s="5"/>
      <c r="V40" s="5"/>
      <c r="W40" s="5"/>
    </row>
    <row r="41" spans="2:23" ht="20.25" customHeight="1">
      <c r="B41" s="228" t="s">
        <v>62</v>
      </c>
      <c r="C41" s="162" t="s">
        <v>99</v>
      </c>
      <c r="D41" s="148" t="s">
        <v>225</v>
      </c>
      <c r="E41" s="163">
        <f t="shared" si="12"/>
        <v>140</v>
      </c>
      <c r="F41" s="163">
        <v>44</v>
      </c>
      <c r="G41" s="156">
        <f t="shared" si="11"/>
        <v>96</v>
      </c>
      <c r="H41" s="163">
        <v>56</v>
      </c>
      <c r="I41" s="163">
        <v>40</v>
      </c>
      <c r="J41" s="250">
        <v>0</v>
      </c>
      <c r="K41" s="272">
        <v>0</v>
      </c>
      <c r="L41" s="221">
        <v>0</v>
      </c>
      <c r="M41" s="259">
        <v>96</v>
      </c>
      <c r="N41" s="245">
        <v>0</v>
      </c>
      <c r="O41" s="272">
        <v>0</v>
      </c>
      <c r="P41" s="221">
        <v>0</v>
      </c>
      <c r="Q41" s="259">
        <v>0</v>
      </c>
      <c r="R41" s="221">
        <v>0</v>
      </c>
      <c r="S41" s="139"/>
      <c r="T41" s="5"/>
      <c r="U41" s="5"/>
      <c r="V41" s="5"/>
      <c r="W41" s="5"/>
    </row>
    <row r="42" spans="2:23">
      <c r="B42" s="228" t="s">
        <v>63</v>
      </c>
      <c r="C42" s="162" t="s">
        <v>100</v>
      </c>
      <c r="D42" s="148" t="s">
        <v>223</v>
      </c>
      <c r="E42" s="163">
        <f t="shared" si="12"/>
        <v>111</v>
      </c>
      <c r="F42" s="163">
        <v>35</v>
      </c>
      <c r="G42" s="156">
        <f t="shared" si="11"/>
        <v>76</v>
      </c>
      <c r="H42" s="163">
        <v>48</v>
      </c>
      <c r="I42" s="163">
        <v>28</v>
      </c>
      <c r="J42" s="250">
        <v>0</v>
      </c>
      <c r="K42" s="272">
        <v>0</v>
      </c>
      <c r="L42" s="221">
        <v>0</v>
      </c>
      <c r="M42" s="259">
        <v>0</v>
      </c>
      <c r="N42" s="245">
        <v>0</v>
      </c>
      <c r="O42" s="272">
        <v>0</v>
      </c>
      <c r="P42" s="221">
        <v>76</v>
      </c>
      <c r="Q42" s="259">
        <v>0</v>
      </c>
      <c r="R42" s="221">
        <v>0</v>
      </c>
      <c r="S42" s="140"/>
      <c r="T42" s="5"/>
      <c r="U42" s="5"/>
      <c r="V42" s="5"/>
      <c r="W42" s="5"/>
    </row>
    <row r="43" spans="2:23" ht="21.75" customHeight="1">
      <c r="B43" s="228" t="s">
        <v>104</v>
      </c>
      <c r="C43" s="162" t="s">
        <v>80</v>
      </c>
      <c r="D43" s="148" t="s">
        <v>280</v>
      </c>
      <c r="E43" s="163">
        <f t="shared" si="12"/>
        <v>108</v>
      </c>
      <c r="F43" s="163">
        <v>34</v>
      </c>
      <c r="G43" s="156">
        <f t="shared" si="11"/>
        <v>74</v>
      </c>
      <c r="H43" s="163">
        <v>40</v>
      </c>
      <c r="I43" s="163">
        <v>34</v>
      </c>
      <c r="J43" s="250">
        <v>0</v>
      </c>
      <c r="K43" s="272">
        <v>34</v>
      </c>
      <c r="L43" s="221">
        <v>40</v>
      </c>
      <c r="M43" s="259">
        <v>0</v>
      </c>
      <c r="N43" s="245">
        <v>0</v>
      </c>
      <c r="O43" s="272">
        <v>0</v>
      </c>
      <c r="P43" s="221">
        <v>0</v>
      </c>
      <c r="Q43" s="259">
        <v>0</v>
      </c>
      <c r="R43" s="221">
        <v>0</v>
      </c>
      <c r="S43" s="140"/>
      <c r="T43" s="5"/>
      <c r="U43" s="5"/>
      <c r="V43" s="5"/>
      <c r="W43" s="5"/>
    </row>
    <row r="44" spans="2:23" ht="25.5">
      <c r="B44" s="228" t="s">
        <v>101</v>
      </c>
      <c r="C44" s="166" t="s">
        <v>246</v>
      </c>
      <c r="D44" s="195" t="s">
        <v>225</v>
      </c>
      <c r="E44" s="163">
        <f t="shared" si="12"/>
        <v>166</v>
      </c>
      <c r="F44" s="163">
        <v>52</v>
      </c>
      <c r="G44" s="156">
        <f t="shared" si="11"/>
        <v>114</v>
      </c>
      <c r="H44" s="163">
        <v>44</v>
      </c>
      <c r="I44" s="163">
        <v>50</v>
      </c>
      <c r="J44" s="250">
        <v>20</v>
      </c>
      <c r="K44" s="272">
        <v>0</v>
      </c>
      <c r="L44" s="221">
        <v>0</v>
      </c>
      <c r="M44" s="259">
        <v>0</v>
      </c>
      <c r="N44" s="245">
        <v>0</v>
      </c>
      <c r="O44" s="272">
        <v>0</v>
      </c>
      <c r="P44" s="221">
        <v>114</v>
      </c>
      <c r="Q44" s="259">
        <v>0</v>
      </c>
      <c r="R44" s="221">
        <v>0</v>
      </c>
      <c r="S44" s="140"/>
      <c r="T44" s="5"/>
      <c r="U44" s="5"/>
      <c r="V44" s="5"/>
      <c r="W44" s="5"/>
    </row>
    <row r="45" spans="2:23" ht="18" customHeight="1">
      <c r="B45" s="231" t="s">
        <v>103</v>
      </c>
      <c r="C45" s="162" t="s">
        <v>72</v>
      </c>
      <c r="D45" s="148" t="s">
        <v>238</v>
      </c>
      <c r="E45" s="163">
        <f t="shared" si="12"/>
        <v>99</v>
      </c>
      <c r="F45" s="163">
        <v>31</v>
      </c>
      <c r="G45" s="156">
        <f t="shared" si="11"/>
        <v>68</v>
      </c>
      <c r="H45" s="163">
        <v>20</v>
      </c>
      <c r="I45" s="163">
        <v>48</v>
      </c>
      <c r="J45" s="250">
        <v>0</v>
      </c>
      <c r="K45" s="272">
        <v>0</v>
      </c>
      <c r="L45" s="221">
        <v>0</v>
      </c>
      <c r="M45" s="259">
        <v>32</v>
      </c>
      <c r="N45" s="245">
        <v>36</v>
      </c>
      <c r="O45" s="272">
        <v>0</v>
      </c>
      <c r="P45" s="221">
        <v>0</v>
      </c>
      <c r="Q45" s="259">
        <v>0</v>
      </c>
      <c r="R45" s="221">
        <v>0</v>
      </c>
      <c r="S45" s="140"/>
      <c r="T45" s="5"/>
      <c r="U45" s="5"/>
      <c r="V45" s="5"/>
      <c r="W45" s="5"/>
    </row>
    <row r="46" spans="2:23" ht="15.75" customHeight="1">
      <c r="B46" s="231" t="s">
        <v>154</v>
      </c>
      <c r="C46" s="162" t="s">
        <v>92</v>
      </c>
      <c r="D46" s="148" t="s">
        <v>223</v>
      </c>
      <c r="E46" s="163">
        <f t="shared" si="12"/>
        <v>80</v>
      </c>
      <c r="F46" s="163">
        <v>26</v>
      </c>
      <c r="G46" s="156">
        <f t="shared" si="11"/>
        <v>54</v>
      </c>
      <c r="H46" s="163">
        <v>36</v>
      </c>
      <c r="I46" s="163">
        <v>18</v>
      </c>
      <c r="J46" s="250">
        <v>0</v>
      </c>
      <c r="K46" s="272">
        <v>0</v>
      </c>
      <c r="L46" s="221">
        <v>0</v>
      </c>
      <c r="M46" s="259">
        <v>0</v>
      </c>
      <c r="N46" s="245">
        <v>54</v>
      </c>
      <c r="O46" s="272">
        <v>0</v>
      </c>
      <c r="P46" s="221">
        <v>0</v>
      </c>
      <c r="Q46" s="259">
        <v>0</v>
      </c>
      <c r="R46" s="221">
        <v>0</v>
      </c>
      <c r="S46" s="140"/>
      <c r="T46" s="5"/>
      <c r="U46" s="5"/>
      <c r="V46" s="5"/>
      <c r="W46" s="5"/>
    </row>
    <row r="47" spans="2:23" ht="20.25" customHeight="1">
      <c r="B47" s="231" t="s">
        <v>155</v>
      </c>
      <c r="C47" s="162" t="s">
        <v>105</v>
      </c>
      <c r="D47" s="148" t="s">
        <v>239</v>
      </c>
      <c r="E47" s="163">
        <f t="shared" si="12"/>
        <v>52</v>
      </c>
      <c r="F47" s="163">
        <v>16</v>
      </c>
      <c r="G47" s="156">
        <f t="shared" si="11"/>
        <v>36</v>
      </c>
      <c r="H47" s="163">
        <v>26</v>
      </c>
      <c r="I47" s="163">
        <v>10</v>
      </c>
      <c r="J47" s="250">
        <v>0</v>
      </c>
      <c r="K47" s="272">
        <v>0</v>
      </c>
      <c r="L47" s="221">
        <v>36</v>
      </c>
      <c r="M47" s="259">
        <v>0</v>
      </c>
      <c r="N47" s="245">
        <v>0</v>
      </c>
      <c r="O47" s="272">
        <v>0</v>
      </c>
      <c r="P47" s="221">
        <v>0</v>
      </c>
      <c r="Q47" s="259">
        <v>0</v>
      </c>
      <c r="R47" s="221">
        <v>0</v>
      </c>
      <c r="S47" s="140"/>
      <c r="T47" s="5"/>
      <c r="U47" s="5"/>
      <c r="V47" s="5"/>
      <c r="W47" s="5"/>
    </row>
    <row r="48" spans="2:23" ht="25.5">
      <c r="B48" s="231" t="s">
        <v>156</v>
      </c>
      <c r="C48" s="162" t="s">
        <v>108</v>
      </c>
      <c r="D48" s="148" t="s">
        <v>239</v>
      </c>
      <c r="E48" s="163">
        <f t="shared" si="12"/>
        <v>57</v>
      </c>
      <c r="F48" s="163">
        <v>19</v>
      </c>
      <c r="G48" s="156">
        <f t="shared" si="11"/>
        <v>38</v>
      </c>
      <c r="H48" s="163">
        <v>28</v>
      </c>
      <c r="I48" s="163">
        <v>10</v>
      </c>
      <c r="J48" s="250">
        <v>0</v>
      </c>
      <c r="K48" s="267">
        <v>0</v>
      </c>
      <c r="L48" s="230">
        <v>0</v>
      </c>
      <c r="M48" s="259">
        <v>0</v>
      </c>
      <c r="N48" s="245">
        <v>0</v>
      </c>
      <c r="O48" s="272">
        <v>0</v>
      </c>
      <c r="P48" s="221">
        <v>38</v>
      </c>
      <c r="Q48" s="259">
        <v>0</v>
      </c>
      <c r="R48" s="221">
        <v>0</v>
      </c>
      <c r="S48" s="140"/>
      <c r="T48" s="5"/>
      <c r="U48" s="5"/>
      <c r="V48" s="5"/>
      <c r="W48" s="5"/>
    </row>
    <row r="49" spans="2:23" ht="25.5">
      <c r="B49" s="231" t="s">
        <v>210</v>
      </c>
      <c r="C49" s="164" t="s">
        <v>83</v>
      </c>
      <c r="D49" s="148" t="s">
        <v>241</v>
      </c>
      <c r="E49" s="163">
        <f t="shared" si="12"/>
        <v>58</v>
      </c>
      <c r="F49" s="163">
        <v>19</v>
      </c>
      <c r="G49" s="156">
        <f t="shared" si="11"/>
        <v>39</v>
      </c>
      <c r="H49" s="163">
        <v>27</v>
      </c>
      <c r="I49" s="163">
        <v>12</v>
      </c>
      <c r="J49" s="250">
        <v>0</v>
      </c>
      <c r="K49" s="267">
        <v>0</v>
      </c>
      <c r="L49" s="230">
        <v>0</v>
      </c>
      <c r="M49" s="259">
        <v>0</v>
      </c>
      <c r="N49" s="245">
        <v>0</v>
      </c>
      <c r="O49" s="272">
        <v>0</v>
      </c>
      <c r="P49" s="221">
        <v>0</v>
      </c>
      <c r="Q49" s="259">
        <v>0</v>
      </c>
      <c r="R49" s="216">
        <v>39</v>
      </c>
      <c r="S49" s="7"/>
      <c r="T49" s="5"/>
      <c r="U49" s="5"/>
      <c r="V49" s="5"/>
      <c r="W49" s="5"/>
    </row>
    <row r="50" spans="2:23" ht="21" customHeight="1">
      <c r="B50" s="231" t="s">
        <v>230</v>
      </c>
      <c r="C50" s="162" t="s">
        <v>113</v>
      </c>
      <c r="D50" s="148" t="s">
        <v>239</v>
      </c>
      <c r="E50" s="163">
        <f t="shared" si="12"/>
        <v>54</v>
      </c>
      <c r="F50" s="163">
        <f t="shared" ref="F50" si="13">G50/2</f>
        <v>18</v>
      </c>
      <c r="G50" s="156">
        <f t="shared" si="11"/>
        <v>36</v>
      </c>
      <c r="H50" s="163">
        <v>28</v>
      </c>
      <c r="I50" s="163">
        <v>8</v>
      </c>
      <c r="J50" s="250">
        <v>0</v>
      </c>
      <c r="K50" s="267">
        <v>0</v>
      </c>
      <c r="L50" s="230">
        <v>0</v>
      </c>
      <c r="M50" s="259">
        <v>0</v>
      </c>
      <c r="N50" s="245">
        <v>36</v>
      </c>
      <c r="O50" s="272">
        <v>0</v>
      </c>
      <c r="P50" s="221">
        <v>0</v>
      </c>
      <c r="Q50" s="259">
        <v>0</v>
      </c>
      <c r="R50" s="221">
        <v>0</v>
      </c>
      <c r="S50" s="7"/>
      <c r="T50" s="5"/>
      <c r="U50" s="5"/>
      <c r="V50" s="5"/>
      <c r="W50" s="5"/>
    </row>
    <row r="51" spans="2:23" ht="21.75" customHeight="1">
      <c r="B51" s="232" t="s">
        <v>231</v>
      </c>
      <c r="C51" s="164" t="s">
        <v>114</v>
      </c>
      <c r="D51" s="148" t="s">
        <v>223</v>
      </c>
      <c r="E51" s="149">
        <f t="shared" si="12"/>
        <v>58</v>
      </c>
      <c r="F51" s="149">
        <v>19</v>
      </c>
      <c r="G51" s="156">
        <f t="shared" si="11"/>
        <v>39</v>
      </c>
      <c r="H51" s="149">
        <v>31</v>
      </c>
      <c r="I51" s="149">
        <v>8</v>
      </c>
      <c r="J51" s="245">
        <v>0</v>
      </c>
      <c r="K51" s="272">
        <v>0</v>
      </c>
      <c r="L51" s="221">
        <v>0</v>
      </c>
      <c r="M51" s="259">
        <v>0</v>
      </c>
      <c r="N51" s="245">
        <v>0</v>
      </c>
      <c r="O51" s="272">
        <v>0</v>
      </c>
      <c r="P51" s="221">
        <v>0</v>
      </c>
      <c r="Q51" s="259">
        <v>39</v>
      </c>
      <c r="R51" s="221">
        <v>0</v>
      </c>
      <c r="S51" s="7"/>
      <c r="T51" s="5"/>
      <c r="U51" s="5"/>
      <c r="V51" s="5"/>
      <c r="W51" s="5"/>
    </row>
    <row r="52" spans="2:23" ht="25.5">
      <c r="B52" s="232" t="s">
        <v>157</v>
      </c>
      <c r="C52" s="164" t="s">
        <v>268</v>
      </c>
      <c r="D52" s="148" t="s">
        <v>223</v>
      </c>
      <c r="E52" s="149">
        <f t="shared" si="12"/>
        <v>58</v>
      </c>
      <c r="F52" s="149">
        <v>19</v>
      </c>
      <c r="G52" s="156">
        <f t="shared" si="11"/>
        <v>39</v>
      </c>
      <c r="H52" s="149">
        <v>27</v>
      </c>
      <c r="I52" s="149">
        <v>12</v>
      </c>
      <c r="J52" s="245">
        <v>0</v>
      </c>
      <c r="K52" s="272">
        <v>0</v>
      </c>
      <c r="L52" s="221">
        <v>0</v>
      </c>
      <c r="M52" s="259">
        <v>0</v>
      </c>
      <c r="N52" s="245">
        <v>0</v>
      </c>
      <c r="O52" s="272">
        <v>0</v>
      </c>
      <c r="P52" s="221">
        <v>0</v>
      </c>
      <c r="Q52" s="259">
        <v>39</v>
      </c>
      <c r="R52" s="221">
        <v>0</v>
      </c>
      <c r="S52" s="7"/>
      <c r="T52" s="5"/>
      <c r="U52" s="5"/>
      <c r="V52" s="5"/>
      <c r="W52" s="5"/>
    </row>
    <row r="53" spans="2:23" s="10" customFormat="1" ht="18.75" customHeight="1">
      <c r="B53" s="233" t="s">
        <v>64</v>
      </c>
      <c r="C53" s="153" t="s">
        <v>117</v>
      </c>
      <c r="D53" s="204" t="s">
        <v>287</v>
      </c>
      <c r="E53" s="154">
        <f>SUM(E54+E58+E63+E67+E72+E76)</f>
        <v>1802</v>
      </c>
      <c r="F53" s="154">
        <f t="shared" ref="F53:I53" si="14">F54+F58+F63+F67+F72+F76</f>
        <v>586</v>
      </c>
      <c r="G53" s="154">
        <f t="shared" si="14"/>
        <v>1216</v>
      </c>
      <c r="H53" s="154">
        <f t="shared" si="14"/>
        <v>644</v>
      </c>
      <c r="I53" s="154">
        <f t="shared" si="14"/>
        <v>532</v>
      </c>
      <c r="J53" s="246">
        <f>SUM(J72+J67)</f>
        <v>40</v>
      </c>
      <c r="K53" s="270">
        <v>0</v>
      </c>
      <c r="L53" s="218">
        <v>0</v>
      </c>
      <c r="M53" s="258">
        <f t="shared" ref="M53:R53" si="15">M54+M58+M63+M67+M72+M76</f>
        <v>0</v>
      </c>
      <c r="N53" s="246">
        <f t="shared" si="15"/>
        <v>288</v>
      </c>
      <c r="O53" s="270">
        <f t="shared" si="15"/>
        <v>236</v>
      </c>
      <c r="P53" s="218">
        <f t="shared" si="15"/>
        <v>389</v>
      </c>
      <c r="Q53" s="258">
        <f t="shared" si="15"/>
        <v>456</v>
      </c>
      <c r="R53" s="218">
        <f t="shared" si="15"/>
        <v>351</v>
      </c>
      <c r="S53" s="9"/>
      <c r="T53" s="9"/>
      <c r="U53" s="9"/>
      <c r="V53" s="9"/>
      <c r="W53" s="9"/>
    </row>
    <row r="54" spans="2:23" s="10" customFormat="1" ht="40.5" customHeight="1">
      <c r="B54" s="234" t="s">
        <v>260</v>
      </c>
      <c r="C54" s="160" t="s">
        <v>118</v>
      </c>
      <c r="D54" s="205" t="s">
        <v>242</v>
      </c>
      <c r="E54" s="161">
        <f>E55+E56</f>
        <v>312</v>
      </c>
      <c r="F54" s="161">
        <f t="shared" ref="F54:I54" si="16">F55</f>
        <v>102</v>
      </c>
      <c r="G54" s="161">
        <f>G55+G56</f>
        <v>210</v>
      </c>
      <c r="H54" s="161">
        <f t="shared" si="16"/>
        <v>130</v>
      </c>
      <c r="I54" s="161">
        <f t="shared" si="16"/>
        <v>80</v>
      </c>
      <c r="J54" s="249">
        <v>0</v>
      </c>
      <c r="K54" s="274">
        <f>K55+K56</f>
        <v>0</v>
      </c>
      <c r="L54" s="227">
        <f t="shared" ref="L54:R54" si="17">L55+L56</f>
        <v>0</v>
      </c>
      <c r="M54" s="262">
        <f t="shared" si="17"/>
        <v>0</v>
      </c>
      <c r="N54" s="249">
        <f t="shared" si="17"/>
        <v>288</v>
      </c>
      <c r="O54" s="274">
        <f t="shared" si="17"/>
        <v>102</v>
      </c>
      <c r="P54" s="227">
        <f t="shared" si="17"/>
        <v>0</v>
      </c>
      <c r="Q54" s="262">
        <f t="shared" si="17"/>
        <v>0</v>
      </c>
      <c r="R54" s="227">
        <f t="shared" si="17"/>
        <v>0</v>
      </c>
      <c r="S54" s="9"/>
      <c r="T54" s="9"/>
      <c r="U54" s="9"/>
      <c r="V54" s="9"/>
      <c r="W54" s="9"/>
    </row>
    <row r="55" spans="2:23" ht="31.5" customHeight="1">
      <c r="B55" s="235" t="s">
        <v>262</v>
      </c>
      <c r="C55" s="166" t="s">
        <v>119</v>
      </c>
      <c r="D55" s="195" t="s">
        <v>224</v>
      </c>
      <c r="E55" s="163">
        <f>F55+G55</f>
        <v>312</v>
      </c>
      <c r="F55" s="149">
        <v>102</v>
      </c>
      <c r="G55" s="149">
        <f>SUM(K55:R55)</f>
        <v>210</v>
      </c>
      <c r="H55" s="149">
        <v>130</v>
      </c>
      <c r="I55" s="149">
        <v>80</v>
      </c>
      <c r="J55" s="245">
        <v>0</v>
      </c>
      <c r="K55" s="272">
        <v>0</v>
      </c>
      <c r="L55" s="221">
        <v>0</v>
      </c>
      <c r="M55" s="259">
        <v>0</v>
      </c>
      <c r="N55" s="245">
        <v>108</v>
      </c>
      <c r="O55" s="272">
        <v>102</v>
      </c>
      <c r="P55" s="221">
        <v>0</v>
      </c>
      <c r="Q55" s="259">
        <v>0</v>
      </c>
      <c r="R55" s="221">
        <v>0</v>
      </c>
      <c r="S55" s="5"/>
      <c r="T55" s="5"/>
      <c r="U55" s="5"/>
      <c r="V55" s="5"/>
      <c r="W55" s="5"/>
    </row>
    <row r="56" spans="2:23">
      <c r="B56" s="235" t="s">
        <v>177</v>
      </c>
      <c r="C56" s="166"/>
      <c r="D56" s="148" t="s">
        <v>223</v>
      </c>
      <c r="E56" s="163"/>
      <c r="F56" s="163"/>
      <c r="G56" s="156"/>
      <c r="H56" s="163"/>
      <c r="I56" s="163"/>
      <c r="J56" s="250"/>
      <c r="K56" s="267"/>
      <c r="L56" s="230"/>
      <c r="M56" s="259"/>
      <c r="N56" s="245">
        <v>180</v>
      </c>
      <c r="O56" s="272"/>
      <c r="P56" s="221"/>
      <c r="Q56" s="259"/>
      <c r="R56" s="221"/>
      <c r="S56" s="5"/>
      <c r="T56" s="5"/>
      <c r="U56" s="5"/>
      <c r="V56" s="5"/>
      <c r="W56" s="5"/>
    </row>
    <row r="57" spans="2:23">
      <c r="B57" s="235" t="s">
        <v>178</v>
      </c>
      <c r="C57" s="166"/>
      <c r="D57" s="195"/>
      <c r="E57" s="163"/>
      <c r="F57" s="163"/>
      <c r="G57" s="156"/>
      <c r="H57" s="163"/>
      <c r="I57" s="163"/>
      <c r="J57" s="250"/>
      <c r="K57" s="267"/>
      <c r="L57" s="230"/>
      <c r="M57" s="259"/>
      <c r="N57" s="245"/>
      <c r="O57" s="272"/>
      <c r="P57" s="221"/>
      <c r="Q57" s="259"/>
      <c r="R57" s="221"/>
      <c r="S57" s="5"/>
      <c r="T57" s="5"/>
      <c r="U57" s="5"/>
      <c r="V57" s="5"/>
      <c r="W57" s="5"/>
    </row>
    <row r="58" spans="2:23" s="10" customFormat="1" ht="73.5" customHeight="1">
      <c r="B58" s="234" t="s">
        <v>261</v>
      </c>
      <c r="C58" s="160" t="s">
        <v>121</v>
      </c>
      <c r="D58" s="380" t="s">
        <v>243</v>
      </c>
      <c r="E58" s="161">
        <f>SUM(E59:E60)</f>
        <v>235</v>
      </c>
      <c r="F58" s="161">
        <f>F59+F60</f>
        <v>76</v>
      </c>
      <c r="G58" s="161">
        <f>G59+G60+G62</f>
        <v>159</v>
      </c>
      <c r="H58" s="161">
        <f t="shared" ref="H58:O58" si="18">H59+H60</f>
        <v>69</v>
      </c>
      <c r="I58" s="161">
        <f t="shared" si="18"/>
        <v>90</v>
      </c>
      <c r="J58" s="249">
        <v>0</v>
      </c>
      <c r="K58" s="274">
        <f>K59+K60+K61+K62</f>
        <v>0</v>
      </c>
      <c r="L58" s="227">
        <v>0</v>
      </c>
      <c r="M58" s="262">
        <v>0</v>
      </c>
      <c r="N58" s="249">
        <v>0</v>
      </c>
      <c r="O58" s="274">
        <f t="shared" si="18"/>
        <v>102</v>
      </c>
      <c r="P58" s="227">
        <f>P59+P60+P61+P62</f>
        <v>129</v>
      </c>
      <c r="Q58" s="262">
        <v>0</v>
      </c>
      <c r="R58" s="227">
        <v>0</v>
      </c>
      <c r="S58" s="9"/>
      <c r="T58" s="9"/>
      <c r="U58" s="9"/>
      <c r="V58" s="9"/>
      <c r="W58" s="9"/>
    </row>
    <row r="59" spans="2:23" s="10" customFormat="1" ht="41.25" customHeight="1">
      <c r="B59" s="236" t="s">
        <v>263</v>
      </c>
      <c r="C59" s="166" t="s">
        <v>124</v>
      </c>
      <c r="D59" s="148" t="s">
        <v>237</v>
      </c>
      <c r="E59" s="156">
        <f>SUM(G59+F59)</f>
        <v>173</v>
      </c>
      <c r="F59" s="156">
        <v>56</v>
      </c>
      <c r="G59" s="156">
        <f t="shared" ref="G59:G60" si="19">SUM(K59:R59)</f>
        <v>117</v>
      </c>
      <c r="H59" s="163">
        <v>47</v>
      </c>
      <c r="I59" s="163">
        <v>70</v>
      </c>
      <c r="J59" s="250">
        <v>0</v>
      </c>
      <c r="K59" s="267">
        <v>0</v>
      </c>
      <c r="L59" s="230">
        <v>0</v>
      </c>
      <c r="M59" s="259">
        <v>0</v>
      </c>
      <c r="N59" s="245">
        <v>0</v>
      </c>
      <c r="O59" s="272">
        <v>60</v>
      </c>
      <c r="P59" s="221">
        <v>57</v>
      </c>
      <c r="Q59" s="263">
        <v>0</v>
      </c>
      <c r="R59" s="237">
        <v>0</v>
      </c>
      <c r="S59" s="9"/>
      <c r="T59" s="9"/>
      <c r="U59" s="9"/>
      <c r="V59" s="9"/>
      <c r="W59" s="9"/>
    </row>
    <row r="60" spans="2:23" ht="25.5">
      <c r="B60" s="236" t="s">
        <v>264</v>
      </c>
      <c r="C60" s="166" t="s">
        <v>125</v>
      </c>
      <c r="D60" s="148" t="s">
        <v>223</v>
      </c>
      <c r="E60" s="156">
        <f>F60+G60</f>
        <v>62</v>
      </c>
      <c r="F60" s="156">
        <v>20</v>
      </c>
      <c r="G60" s="156">
        <f t="shared" si="19"/>
        <v>42</v>
      </c>
      <c r="H60" s="163">
        <v>22</v>
      </c>
      <c r="I60" s="163">
        <v>20</v>
      </c>
      <c r="J60" s="250">
        <v>0</v>
      </c>
      <c r="K60" s="267">
        <v>0</v>
      </c>
      <c r="L60" s="230">
        <v>0</v>
      </c>
      <c r="M60" s="259">
        <v>0</v>
      </c>
      <c r="N60" s="245">
        <v>0</v>
      </c>
      <c r="O60" s="272">
        <v>42</v>
      </c>
      <c r="P60" s="221">
        <v>0</v>
      </c>
      <c r="Q60" s="259">
        <v>0</v>
      </c>
      <c r="R60" s="221">
        <v>0</v>
      </c>
      <c r="S60" s="5"/>
      <c r="T60" s="5"/>
      <c r="U60" s="5"/>
      <c r="V60" s="5"/>
      <c r="W60" s="5"/>
    </row>
    <row r="61" spans="2:23">
      <c r="B61" s="236" t="s">
        <v>179</v>
      </c>
      <c r="C61" s="166"/>
      <c r="D61" s="195"/>
      <c r="E61" s="156"/>
      <c r="F61" s="156"/>
      <c r="G61" s="156"/>
      <c r="H61" s="163"/>
      <c r="I61" s="163"/>
      <c r="J61" s="250"/>
      <c r="K61" s="267"/>
      <c r="L61" s="230"/>
      <c r="M61" s="259"/>
      <c r="N61" s="245"/>
      <c r="O61" s="272"/>
      <c r="P61" s="221"/>
      <c r="Q61" s="259"/>
      <c r="R61" s="221"/>
      <c r="S61" s="5"/>
      <c r="T61" s="5"/>
      <c r="U61" s="5"/>
      <c r="V61" s="5"/>
      <c r="W61" s="5"/>
    </row>
    <row r="62" spans="2:23">
      <c r="B62" s="236" t="s">
        <v>180</v>
      </c>
      <c r="C62" s="166"/>
      <c r="D62" s="148" t="s">
        <v>223</v>
      </c>
      <c r="E62" s="156"/>
      <c r="F62" s="156"/>
      <c r="G62" s="156"/>
      <c r="H62" s="163"/>
      <c r="I62" s="163"/>
      <c r="J62" s="250"/>
      <c r="K62" s="267"/>
      <c r="L62" s="230"/>
      <c r="M62" s="259"/>
      <c r="N62" s="245"/>
      <c r="O62" s="272"/>
      <c r="P62" s="221">
        <v>72</v>
      </c>
      <c r="Q62" s="259"/>
      <c r="R62" s="221"/>
      <c r="S62" s="5"/>
      <c r="T62" s="5"/>
      <c r="U62" s="5"/>
      <c r="V62" s="5"/>
      <c r="W62" s="5"/>
    </row>
    <row r="63" spans="2:23" s="10" customFormat="1" ht="27.75" customHeight="1">
      <c r="B63" s="226" t="s">
        <v>66</v>
      </c>
      <c r="C63" s="160" t="s">
        <v>126</v>
      </c>
      <c r="D63" s="205" t="s">
        <v>244</v>
      </c>
      <c r="E63" s="161">
        <f>E64+E66</f>
        <v>170</v>
      </c>
      <c r="F63" s="161">
        <f t="shared" ref="F63:I63" si="20">F64</f>
        <v>56</v>
      </c>
      <c r="G63" s="161">
        <f>G64+G66</f>
        <v>114</v>
      </c>
      <c r="H63" s="161">
        <f t="shared" si="20"/>
        <v>64</v>
      </c>
      <c r="I63" s="161">
        <f t="shared" si="20"/>
        <v>50</v>
      </c>
      <c r="J63" s="249">
        <v>0</v>
      </c>
      <c r="K63" s="274">
        <f>K64+K65+K66</f>
        <v>0</v>
      </c>
      <c r="L63" s="227">
        <f t="shared" ref="L63:R63" si="21">L64+L65+L66</f>
        <v>0</v>
      </c>
      <c r="M63" s="262">
        <f t="shared" si="21"/>
        <v>0</v>
      </c>
      <c r="N63" s="249">
        <f t="shared" si="21"/>
        <v>0</v>
      </c>
      <c r="O63" s="274">
        <f t="shared" si="21"/>
        <v>0</v>
      </c>
      <c r="P63" s="227">
        <f t="shared" si="21"/>
        <v>150</v>
      </c>
      <c r="Q63" s="262">
        <f t="shared" si="21"/>
        <v>0</v>
      </c>
      <c r="R63" s="227">
        <f t="shared" si="21"/>
        <v>0</v>
      </c>
      <c r="S63" s="9"/>
      <c r="T63" s="9"/>
      <c r="U63" s="9"/>
      <c r="V63" s="9"/>
      <c r="W63" s="9"/>
    </row>
    <row r="64" spans="2:23" ht="25.5">
      <c r="B64" s="236" t="s">
        <v>128</v>
      </c>
      <c r="C64" s="166" t="s">
        <v>127</v>
      </c>
      <c r="D64" s="195" t="s">
        <v>223</v>
      </c>
      <c r="E64" s="163">
        <f>F64+G64</f>
        <v>170</v>
      </c>
      <c r="F64" s="163">
        <v>56</v>
      </c>
      <c r="G64" s="156">
        <f>SUM(K64:R64)</f>
        <v>114</v>
      </c>
      <c r="H64" s="163">
        <v>64</v>
      </c>
      <c r="I64" s="163">
        <v>50</v>
      </c>
      <c r="J64" s="250">
        <v>0</v>
      </c>
      <c r="K64" s="267">
        <v>0</v>
      </c>
      <c r="L64" s="230">
        <v>0</v>
      </c>
      <c r="M64" s="259">
        <v>0</v>
      </c>
      <c r="N64" s="245">
        <v>0</v>
      </c>
      <c r="O64" s="272">
        <v>0</v>
      </c>
      <c r="P64" s="221">
        <v>114</v>
      </c>
      <c r="Q64" s="263">
        <v>0</v>
      </c>
      <c r="R64" s="237">
        <v>0</v>
      </c>
      <c r="S64" s="5"/>
      <c r="T64" s="5"/>
      <c r="U64" s="5"/>
      <c r="V64" s="5"/>
      <c r="W64" s="5"/>
    </row>
    <row r="65" spans="2:23">
      <c r="B65" s="236" t="s">
        <v>181</v>
      </c>
      <c r="C65" s="166"/>
      <c r="D65" s="195"/>
      <c r="E65" s="163"/>
      <c r="F65" s="163"/>
      <c r="G65" s="156"/>
      <c r="H65" s="163"/>
      <c r="I65" s="163"/>
      <c r="J65" s="250"/>
      <c r="K65" s="267"/>
      <c r="L65" s="230"/>
      <c r="M65" s="259"/>
      <c r="N65" s="245"/>
      <c r="O65" s="272"/>
      <c r="P65" s="221"/>
      <c r="Q65" s="263"/>
      <c r="R65" s="237"/>
      <c r="S65" s="5"/>
      <c r="T65" s="5"/>
      <c r="U65" s="5"/>
      <c r="V65" s="5"/>
      <c r="W65" s="5"/>
    </row>
    <row r="66" spans="2:23">
      <c r="B66" s="236" t="s">
        <v>182</v>
      </c>
      <c r="C66" s="166"/>
      <c r="D66" s="148" t="s">
        <v>223</v>
      </c>
      <c r="E66" s="163"/>
      <c r="F66" s="163"/>
      <c r="G66" s="156"/>
      <c r="H66" s="163"/>
      <c r="I66" s="163"/>
      <c r="J66" s="250"/>
      <c r="K66" s="267"/>
      <c r="L66" s="230"/>
      <c r="M66" s="259"/>
      <c r="N66" s="245"/>
      <c r="O66" s="272"/>
      <c r="P66" s="221">
        <v>36</v>
      </c>
      <c r="Q66" s="263"/>
      <c r="R66" s="237"/>
      <c r="S66" s="5"/>
      <c r="T66" s="5"/>
      <c r="U66" s="5"/>
      <c r="V66" s="5"/>
      <c r="W66" s="5"/>
    </row>
    <row r="67" spans="2:23" s="10" customFormat="1" ht="28.5" customHeight="1">
      <c r="B67" s="234" t="s">
        <v>265</v>
      </c>
      <c r="C67" s="160" t="s">
        <v>129</v>
      </c>
      <c r="D67" s="205" t="s">
        <v>281</v>
      </c>
      <c r="E67" s="161">
        <f>E68+E69+E71</f>
        <v>346</v>
      </c>
      <c r="F67" s="161">
        <f t="shared" ref="F67:J67" si="22">F68+F69</f>
        <v>112</v>
      </c>
      <c r="G67" s="161">
        <f>G68+G69+G71</f>
        <v>234</v>
      </c>
      <c r="H67" s="161">
        <f t="shared" si="22"/>
        <v>110</v>
      </c>
      <c r="I67" s="161">
        <f t="shared" si="22"/>
        <v>104</v>
      </c>
      <c r="J67" s="249">
        <f t="shared" si="22"/>
        <v>20</v>
      </c>
      <c r="K67" s="274">
        <f>K68+K69+K70+K71</f>
        <v>0</v>
      </c>
      <c r="L67" s="227">
        <f t="shared" ref="L67:R67" si="23">L68+L69+L70+L71</f>
        <v>0</v>
      </c>
      <c r="M67" s="262">
        <f t="shared" si="23"/>
        <v>0</v>
      </c>
      <c r="N67" s="249">
        <f t="shared" si="23"/>
        <v>0</v>
      </c>
      <c r="O67" s="274">
        <f t="shared" si="23"/>
        <v>0</v>
      </c>
      <c r="P67" s="227">
        <f t="shared" si="23"/>
        <v>0</v>
      </c>
      <c r="Q67" s="262">
        <f t="shared" si="23"/>
        <v>176</v>
      </c>
      <c r="R67" s="227">
        <f t="shared" si="23"/>
        <v>130</v>
      </c>
      <c r="S67" s="9"/>
      <c r="T67" s="9"/>
      <c r="U67" s="9"/>
      <c r="V67" s="9"/>
      <c r="W67" s="9"/>
    </row>
    <row r="68" spans="2:23" s="10" customFormat="1" ht="33" customHeight="1">
      <c r="B68" s="236" t="s">
        <v>74</v>
      </c>
      <c r="C68" s="157" t="s">
        <v>131</v>
      </c>
      <c r="D68" s="148" t="s">
        <v>282</v>
      </c>
      <c r="E68" s="163">
        <f>F68+G68</f>
        <v>230</v>
      </c>
      <c r="F68" s="163">
        <v>74</v>
      </c>
      <c r="G68" s="163">
        <f t="shared" ref="G68:G69" si="24">SUM(K68:R68)</f>
        <v>156</v>
      </c>
      <c r="H68" s="163">
        <v>76</v>
      </c>
      <c r="I68" s="163">
        <v>70</v>
      </c>
      <c r="J68" s="250">
        <v>10</v>
      </c>
      <c r="K68" s="267">
        <v>0</v>
      </c>
      <c r="L68" s="230">
        <v>0</v>
      </c>
      <c r="M68" s="259">
        <v>0</v>
      </c>
      <c r="N68" s="245">
        <v>0</v>
      </c>
      <c r="O68" s="272">
        <v>0</v>
      </c>
      <c r="P68" s="221">
        <v>0</v>
      </c>
      <c r="Q68" s="260">
        <v>104</v>
      </c>
      <c r="R68" s="216">
        <v>52</v>
      </c>
      <c r="S68" s="9"/>
      <c r="T68" s="9"/>
      <c r="U68" s="9"/>
      <c r="V68" s="9"/>
      <c r="W68" s="9"/>
    </row>
    <row r="69" spans="2:23" ht="30.75" customHeight="1">
      <c r="B69" s="236" t="s">
        <v>130</v>
      </c>
      <c r="C69" s="167" t="s">
        <v>132</v>
      </c>
      <c r="D69" s="195" t="s">
        <v>225</v>
      </c>
      <c r="E69" s="163">
        <f>SUM(G69+F69)</f>
        <v>116</v>
      </c>
      <c r="F69" s="163">
        <v>38</v>
      </c>
      <c r="G69" s="163">
        <f t="shared" si="24"/>
        <v>78</v>
      </c>
      <c r="H69" s="163">
        <v>34</v>
      </c>
      <c r="I69" s="163">
        <v>34</v>
      </c>
      <c r="J69" s="250">
        <v>10</v>
      </c>
      <c r="K69" s="267">
        <v>0</v>
      </c>
      <c r="L69" s="230">
        <v>0</v>
      </c>
      <c r="M69" s="259">
        <v>0</v>
      </c>
      <c r="N69" s="245">
        <v>0</v>
      </c>
      <c r="O69" s="272">
        <v>0</v>
      </c>
      <c r="P69" s="221">
        <v>0</v>
      </c>
      <c r="Q69" s="260">
        <v>0</v>
      </c>
      <c r="R69" s="216">
        <v>78</v>
      </c>
      <c r="S69" s="5"/>
      <c r="T69" s="5"/>
      <c r="U69" s="5"/>
      <c r="V69" s="5"/>
      <c r="W69" s="5"/>
    </row>
    <row r="70" spans="2:23">
      <c r="B70" s="236" t="s">
        <v>183</v>
      </c>
      <c r="C70" s="167"/>
      <c r="D70" s="206"/>
      <c r="E70" s="163"/>
      <c r="F70" s="163"/>
      <c r="G70" s="163"/>
      <c r="H70" s="163"/>
      <c r="I70" s="163"/>
      <c r="J70" s="250"/>
      <c r="K70" s="267"/>
      <c r="L70" s="230"/>
      <c r="M70" s="259"/>
      <c r="N70" s="245"/>
      <c r="O70" s="272"/>
      <c r="P70" s="221"/>
      <c r="Q70" s="259"/>
      <c r="R70" s="221"/>
      <c r="S70" s="5"/>
      <c r="T70" s="5"/>
      <c r="U70" s="5"/>
      <c r="V70" s="5"/>
      <c r="W70" s="5"/>
    </row>
    <row r="71" spans="2:23">
      <c r="B71" s="236" t="s">
        <v>184</v>
      </c>
      <c r="C71" s="167"/>
      <c r="D71" s="195" t="s">
        <v>223</v>
      </c>
      <c r="E71" s="163"/>
      <c r="F71" s="163"/>
      <c r="G71" s="163"/>
      <c r="H71" s="163"/>
      <c r="I71" s="163"/>
      <c r="J71" s="250"/>
      <c r="K71" s="267"/>
      <c r="L71" s="230"/>
      <c r="M71" s="259"/>
      <c r="N71" s="245"/>
      <c r="O71" s="272"/>
      <c r="P71" s="221"/>
      <c r="Q71" s="259">
        <v>72</v>
      </c>
      <c r="R71" s="221"/>
      <c r="S71" s="5"/>
      <c r="T71" s="5"/>
      <c r="U71" s="5"/>
      <c r="V71" s="5"/>
      <c r="W71" s="5"/>
    </row>
    <row r="72" spans="2:23" s="10" customFormat="1" ht="41.25" customHeight="1">
      <c r="B72" s="234" t="s">
        <v>266</v>
      </c>
      <c r="C72" s="160" t="s">
        <v>133</v>
      </c>
      <c r="D72" s="205" t="s">
        <v>243</v>
      </c>
      <c r="E72" s="161">
        <f>E73+E74+E75</f>
        <v>635</v>
      </c>
      <c r="F72" s="161">
        <f>F73+F75</f>
        <v>206</v>
      </c>
      <c r="G72" s="161">
        <f>G73+G74+G75</f>
        <v>429</v>
      </c>
      <c r="H72" s="161">
        <f>SUM(H73)</f>
        <v>239</v>
      </c>
      <c r="I72" s="161">
        <v>170</v>
      </c>
      <c r="J72" s="249">
        <v>20</v>
      </c>
      <c r="K72" s="274">
        <f>K73+K74+K75</f>
        <v>0</v>
      </c>
      <c r="L72" s="227">
        <f t="shared" ref="L72:R72" si="25">L73+L74+L75</f>
        <v>0</v>
      </c>
      <c r="M72" s="262">
        <f t="shared" si="25"/>
        <v>0</v>
      </c>
      <c r="N72" s="249">
        <f t="shared" si="25"/>
        <v>0</v>
      </c>
      <c r="O72" s="274">
        <f t="shared" si="25"/>
        <v>0</v>
      </c>
      <c r="P72" s="227">
        <f t="shared" si="25"/>
        <v>0</v>
      </c>
      <c r="Q72" s="262">
        <f t="shared" si="25"/>
        <v>280</v>
      </c>
      <c r="R72" s="227">
        <f t="shared" si="25"/>
        <v>221</v>
      </c>
      <c r="S72" s="9"/>
      <c r="T72" s="9"/>
      <c r="U72" s="9"/>
      <c r="V72" s="9"/>
      <c r="W72" s="9"/>
    </row>
    <row r="73" spans="2:23" ht="28.5" customHeight="1">
      <c r="B73" s="236" t="s">
        <v>84</v>
      </c>
      <c r="C73" s="167" t="s">
        <v>134</v>
      </c>
      <c r="D73" s="195" t="s">
        <v>224</v>
      </c>
      <c r="E73" s="156">
        <f>SUM(G73+F73)</f>
        <v>635</v>
      </c>
      <c r="F73" s="156">
        <v>206</v>
      </c>
      <c r="G73" s="156">
        <f>SUM(K73:R73)</f>
        <v>429</v>
      </c>
      <c r="H73" s="156">
        <v>239</v>
      </c>
      <c r="I73" s="156">
        <v>170</v>
      </c>
      <c r="J73" s="247">
        <v>20</v>
      </c>
      <c r="K73" s="271">
        <v>0</v>
      </c>
      <c r="L73" s="216">
        <v>0</v>
      </c>
      <c r="M73" s="260">
        <v>0</v>
      </c>
      <c r="N73" s="247">
        <v>0</v>
      </c>
      <c r="O73" s="271">
        <v>0</v>
      </c>
      <c r="P73" s="216">
        <v>0</v>
      </c>
      <c r="Q73" s="260">
        <v>208</v>
      </c>
      <c r="R73" s="216">
        <v>221</v>
      </c>
      <c r="S73" s="5"/>
      <c r="T73" s="5"/>
      <c r="U73" s="5"/>
      <c r="V73" s="5"/>
      <c r="W73" s="5"/>
    </row>
    <row r="74" spans="2:23">
      <c r="B74" s="236" t="s">
        <v>185</v>
      </c>
      <c r="C74" s="167"/>
      <c r="D74" s="195"/>
      <c r="E74" s="156"/>
      <c r="F74" s="156"/>
      <c r="G74" s="156"/>
      <c r="H74" s="163"/>
      <c r="I74" s="163"/>
      <c r="J74" s="250"/>
      <c r="K74" s="267"/>
      <c r="L74" s="230"/>
      <c r="M74" s="259"/>
      <c r="N74" s="245"/>
      <c r="O74" s="272"/>
      <c r="P74" s="221"/>
      <c r="Q74" s="259"/>
      <c r="R74" s="221"/>
      <c r="S74" s="5"/>
      <c r="T74" s="5"/>
      <c r="U74" s="5"/>
      <c r="V74" s="5"/>
      <c r="W74" s="5"/>
    </row>
    <row r="75" spans="2:23">
      <c r="B75" s="236" t="s">
        <v>186</v>
      </c>
      <c r="C75" s="167"/>
      <c r="D75" s="195" t="s">
        <v>223</v>
      </c>
      <c r="E75" s="156"/>
      <c r="F75" s="156"/>
      <c r="G75" s="156"/>
      <c r="H75" s="163"/>
      <c r="I75" s="163"/>
      <c r="J75" s="250"/>
      <c r="K75" s="267"/>
      <c r="L75" s="230"/>
      <c r="M75" s="259"/>
      <c r="N75" s="245"/>
      <c r="O75" s="272"/>
      <c r="P75" s="221"/>
      <c r="Q75" s="259">
        <v>72</v>
      </c>
      <c r="R75" s="221"/>
      <c r="S75" s="5"/>
      <c r="T75" s="5"/>
      <c r="U75" s="5"/>
      <c r="V75" s="5"/>
      <c r="W75" s="5"/>
    </row>
    <row r="76" spans="2:23" s="10" customFormat="1" ht="38.25">
      <c r="B76" s="234" t="s">
        <v>267</v>
      </c>
      <c r="C76" s="160" t="s">
        <v>68</v>
      </c>
      <c r="D76" s="205" t="s">
        <v>283</v>
      </c>
      <c r="E76" s="161">
        <v>104</v>
      </c>
      <c r="F76" s="161">
        <v>34</v>
      </c>
      <c r="G76" s="161">
        <v>70</v>
      </c>
      <c r="H76" s="161">
        <v>32</v>
      </c>
      <c r="I76" s="161">
        <v>38</v>
      </c>
      <c r="J76" s="249">
        <v>0</v>
      </c>
      <c r="K76" s="274">
        <f>K77+K78+K79</f>
        <v>0</v>
      </c>
      <c r="L76" s="227">
        <f t="shared" ref="L76:R76" si="26">L77+L78+L79</f>
        <v>0</v>
      </c>
      <c r="M76" s="262">
        <f t="shared" si="26"/>
        <v>0</v>
      </c>
      <c r="N76" s="249">
        <f t="shared" si="26"/>
        <v>0</v>
      </c>
      <c r="O76" s="274">
        <f t="shared" si="26"/>
        <v>32</v>
      </c>
      <c r="P76" s="227">
        <f t="shared" si="26"/>
        <v>110</v>
      </c>
      <c r="Q76" s="262">
        <f t="shared" si="26"/>
        <v>0</v>
      </c>
      <c r="R76" s="227">
        <f t="shared" si="26"/>
        <v>0</v>
      </c>
      <c r="S76" s="9"/>
      <c r="T76" s="9"/>
      <c r="U76" s="9"/>
      <c r="V76" s="9"/>
      <c r="W76" s="9"/>
    </row>
    <row r="77" spans="2:23" s="10" customFormat="1" ht="38.25">
      <c r="B77" s="236" t="s">
        <v>245</v>
      </c>
      <c r="C77" s="167" t="s">
        <v>269</v>
      </c>
      <c r="D77" s="195" t="s">
        <v>241</v>
      </c>
      <c r="E77" s="163">
        <f>SUM(G77+F77)</f>
        <v>104</v>
      </c>
      <c r="F77" s="163">
        <v>34</v>
      </c>
      <c r="G77" s="163">
        <f>SUM(K77:R77)</f>
        <v>70</v>
      </c>
      <c r="H77" s="163">
        <v>32</v>
      </c>
      <c r="I77" s="163">
        <v>38</v>
      </c>
      <c r="J77" s="252">
        <v>0</v>
      </c>
      <c r="K77" s="267">
        <v>0</v>
      </c>
      <c r="L77" s="230">
        <v>0</v>
      </c>
      <c r="M77" s="259">
        <v>0</v>
      </c>
      <c r="N77" s="245">
        <v>0</v>
      </c>
      <c r="O77" s="272">
        <v>32</v>
      </c>
      <c r="P77" s="221">
        <v>38</v>
      </c>
      <c r="Q77" s="259">
        <v>0</v>
      </c>
      <c r="R77" s="221">
        <v>0</v>
      </c>
      <c r="S77" s="9"/>
      <c r="T77" s="9"/>
      <c r="U77" s="9"/>
      <c r="V77" s="9"/>
      <c r="W77" s="9"/>
    </row>
    <row r="78" spans="2:23" s="10" customFormat="1">
      <c r="B78" s="236" t="s">
        <v>187</v>
      </c>
      <c r="C78" s="168"/>
      <c r="D78" s="207"/>
      <c r="E78" s="169"/>
      <c r="F78" s="169"/>
      <c r="G78" s="169"/>
      <c r="H78" s="169"/>
      <c r="I78" s="169"/>
      <c r="J78" s="252"/>
      <c r="K78" s="275"/>
      <c r="L78" s="276"/>
      <c r="M78" s="263"/>
      <c r="N78" s="280"/>
      <c r="O78" s="272"/>
      <c r="P78" s="221"/>
      <c r="Q78" s="263"/>
      <c r="R78" s="237"/>
      <c r="S78" s="9"/>
      <c r="T78" s="9"/>
      <c r="U78" s="9"/>
      <c r="V78" s="9"/>
      <c r="W78" s="9"/>
    </row>
    <row r="79" spans="2:23" s="10" customFormat="1">
      <c r="B79" s="236" t="s">
        <v>188</v>
      </c>
      <c r="C79" s="168"/>
      <c r="D79" s="148" t="s">
        <v>223</v>
      </c>
      <c r="E79" s="169"/>
      <c r="F79" s="169"/>
      <c r="G79" s="169"/>
      <c r="H79" s="169"/>
      <c r="I79" s="169"/>
      <c r="J79" s="252"/>
      <c r="K79" s="275"/>
      <c r="L79" s="276"/>
      <c r="M79" s="263"/>
      <c r="N79" s="280"/>
      <c r="O79" s="272"/>
      <c r="P79" s="221">
        <v>72</v>
      </c>
      <c r="Q79" s="263"/>
      <c r="R79" s="237"/>
      <c r="S79" s="9"/>
      <c r="T79" s="9"/>
      <c r="U79" s="9"/>
      <c r="V79" s="9"/>
      <c r="W79" s="9"/>
    </row>
    <row r="80" spans="2:23" s="10" customFormat="1">
      <c r="B80" s="238"/>
      <c r="C80" s="170" t="s">
        <v>85</v>
      </c>
      <c r="D80" s="208" t="s">
        <v>288</v>
      </c>
      <c r="E80" s="179">
        <f>E8+E22+E29+E32</f>
        <v>7236</v>
      </c>
      <c r="F80" s="179">
        <f>F8+F22+F29+F32</f>
        <v>2412</v>
      </c>
      <c r="G80" s="179">
        <f>G8+G22+G29+G32</f>
        <v>4824</v>
      </c>
      <c r="H80" s="179">
        <f t="shared" ref="H80:I80" si="27">H8+H22+H29+H32</f>
        <v>2605</v>
      </c>
      <c r="I80" s="179">
        <f t="shared" si="27"/>
        <v>2159</v>
      </c>
      <c r="J80" s="253">
        <f>SUM(J33+J53)</f>
        <v>60</v>
      </c>
      <c r="K80" s="277">
        <f t="shared" ref="K80:R80" si="28">K32+K29+K22+K8</f>
        <v>612</v>
      </c>
      <c r="L80" s="239">
        <f t="shared" si="28"/>
        <v>792</v>
      </c>
      <c r="M80" s="264">
        <f t="shared" si="28"/>
        <v>576</v>
      </c>
      <c r="N80" s="253">
        <f t="shared" si="28"/>
        <v>828</v>
      </c>
      <c r="O80" s="277">
        <f t="shared" si="28"/>
        <v>576</v>
      </c>
      <c r="P80" s="239">
        <f t="shared" si="28"/>
        <v>864</v>
      </c>
      <c r="Q80" s="264">
        <f>Q22+Q29+Q32</f>
        <v>612</v>
      </c>
      <c r="R80" s="239">
        <f t="shared" si="28"/>
        <v>468</v>
      </c>
    </row>
    <row r="81" spans="2:19" ht="17.25" customHeight="1">
      <c r="B81" s="240" t="s">
        <v>87</v>
      </c>
      <c r="C81" s="168" t="s">
        <v>217</v>
      </c>
      <c r="D81" s="195"/>
      <c r="E81" s="165"/>
      <c r="F81" s="165"/>
      <c r="G81" s="165"/>
      <c r="H81" s="165"/>
      <c r="I81" s="165"/>
      <c r="J81" s="254"/>
      <c r="K81" s="211"/>
      <c r="L81" s="212"/>
      <c r="M81" s="265"/>
      <c r="N81" s="281"/>
      <c r="O81" s="283"/>
      <c r="P81" s="284"/>
      <c r="Q81" s="265"/>
      <c r="R81" s="241" t="s">
        <v>219</v>
      </c>
    </row>
    <row r="82" spans="2:19" ht="26.25" customHeight="1" thickBot="1">
      <c r="B82" s="286" t="s">
        <v>89</v>
      </c>
      <c r="C82" s="287" t="s">
        <v>69</v>
      </c>
      <c r="D82" s="288"/>
      <c r="E82" s="289"/>
      <c r="F82" s="290"/>
      <c r="G82" s="290"/>
      <c r="H82" s="290"/>
      <c r="I82" s="290"/>
      <c r="J82" s="291"/>
      <c r="K82" s="292"/>
      <c r="L82" s="293"/>
      <c r="M82" s="294"/>
      <c r="N82" s="295"/>
      <c r="O82" s="296"/>
      <c r="P82" s="297"/>
      <c r="Q82" s="294"/>
      <c r="R82" s="298" t="s">
        <v>218</v>
      </c>
    </row>
    <row r="83" spans="2:19" ht="12.75" customHeight="1">
      <c r="B83" s="381" t="s">
        <v>289</v>
      </c>
      <c r="C83" s="381"/>
      <c r="D83" s="381"/>
      <c r="E83" s="381"/>
      <c r="F83" s="381"/>
      <c r="G83" s="381"/>
      <c r="H83" s="299" t="s">
        <v>149</v>
      </c>
      <c r="I83" s="299"/>
      <c r="J83" s="299"/>
      <c r="K83" s="305">
        <f>K8+K22+K29+K33+K55+K59+K60+K64+K68+K69+K77+K73</f>
        <v>612</v>
      </c>
      <c r="L83" s="302">
        <f t="shared" ref="L83:R83" si="29">L8+L22+L29+L33+L55+L59+L60+L64+L68+L69+L77+L73</f>
        <v>792</v>
      </c>
      <c r="M83" s="305">
        <f t="shared" si="29"/>
        <v>576</v>
      </c>
      <c r="N83" s="302">
        <f t="shared" si="29"/>
        <v>648</v>
      </c>
      <c r="O83" s="305">
        <f t="shared" si="29"/>
        <v>576</v>
      </c>
      <c r="P83" s="302">
        <f t="shared" si="29"/>
        <v>684</v>
      </c>
      <c r="Q83" s="305">
        <f t="shared" si="29"/>
        <v>468</v>
      </c>
      <c r="R83" s="302">
        <f t="shared" si="29"/>
        <v>468</v>
      </c>
    </row>
    <row r="84" spans="2:19" ht="12.75" customHeight="1">
      <c r="B84" s="382"/>
      <c r="C84" s="382"/>
      <c r="D84" s="382"/>
      <c r="E84" s="382"/>
      <c r="F84" s="382"/>
      <c r="G84" s="382"/>
      <c r="H84" s="300" t="s">
        <v>150</v>
      </c>
      <c r="I84" s="300"/>
      <c r="J84" s="300"/>
      <c r="K84" s="306">
        <v>0</v>
      </c>
      <c r="L84" s="303">
        <v>0</v>
      </c>
      <c r="M84" s="306">
        <v>0</v>
      </c>
      <c r="N84" s="303">
        <v>180</v>
      </c>
      <c r="O84" s="306">
        <v>0</v>
      </c>
      <c r="P84" s="303">
        <v>0</v>
      </c>
      <c r="Q84" s="306">
        <v>0</v>
      </c>
      <c r="R84" s="303">
        <v>0</v>
      </c>
      <c r="S84" s="141"/>
    </row>
    <row r="85" spans="2:19" ht="12.75" customHeight="1">
      <c r="B85" s="382"/>
      <c r="C85" s="382"/>
      <c r="D85" s="382"/>
      <c r="E85" s="382"/>
      <c r="F85" s="382"/>
      <c r="G85" s="382"/>
      <c r="H85" s="300" t="s">
        <v>173</v>
      </c>
      <c r="I85" s="300"/>
      <c r="J85" s="300"/>
      <c r="K85" s="306">
        <v>0</v>
      </c>
      <c r="L85" s="303">
        <v>0</v>
      </c>
      <c r="M85" s="306">
        <v>0</v>
      </c>
      <c r="N85" s="303">
        <v>0</v>
      </c>
      <c r="O85" s="306">
        <v>0</v>
      </c>
      <c r="P85" s="303">
        <v>180</v>
      </c>
      <c r="Q85" s="306">
        <v>144</v>
      </c>
      <c r="R85" s="303">
        <v>0</v>
      </c>
      <c r="S85" s="141"/>
    </row>
    <row r="86" spans="2:19" ht="12.75" customHeight="1">
      <c r="B86" s="382"/>
      <c r="C86" s="382"/>
      <c r="D86" s="382"/>
      <c r="E86" s="382"/>
      <c r="F86" s="382"/>
      <c r="G86" s="382"/>
      <c r="H86" s="300" t="s">
        <v>174</v>
      </c>
      <c r="I86" s="301"/>
      <c r="J86" s="300"/>
      <c r="K86" s="306">
        <v>0</v>
      </c>
      <c r="L86" s="303">
        <v>0</v>
      </c>
      <c r="M86" s="306">
        <v>0</v>
      </c>
      <c r="N86" s="303">
        <v>0</v>
      </c>
      <c r="O86" s="306">
        <v>0</v>
      </c>
      <c r="P86" s="303">
        <v>0</v>
      </c>
      <c r="Q86" s="306">
        <v>0</v>
      </c>
      <c r="R86" s="303">
        <v>144</v>
      </c>
      <c r="S86" s="141"/>
    </row>
    <row r="87" spans="2:19" ht="12.75" customHeight="1">
      <c r="B87" s="382"/>
      <c r="C87" s="382"/>
      <c r="D87" s="382"/>
      <c r="E87" s="382"/>
      <c r="F87" s="382"/>
      <c r="G87" s="382"/>
      <c r="H87" s="353" t="s">
        <v>151</v>
      </c>
      <c r="I87" s="354"/>
      <c r="J87" s="354"/>
      <c r="K87" s="306">
        <v>0</v>
      </c>
      <c r="L87" s="303">
        <v>3</v>
      </c>
      <c r="M87" s="306">
        <v>2</v>
      </c>
      <c r="N87" s="303">
        <v>2</v>
      </c>
      <c r="O87" s="306">
        <v>3</v>
      </c>
      <c r="P87" s="303">
        <v>5</v>
      </c>
      <c r="Q87" s="306">
        <v>0</v>
      </c>
      <c r="R87" s="303">
        <v>4</v>
      </c>
      <c r="S87" s="141"/>
    </row>
    <row r="88" spans="2:19" ht="12.75" customHeight="1">
      <c r="B88" s="382"/>
      <c r="C88" s="382"/>
      <c r="D88" s="382"/>
      <c r="E88" s="382"/>
      <c r="F88" s="382"/>
      <c r="G88" s="382"/>
      <c r="H88" s="353" t="s">
        <v>152</v>
      </c>
      <c r="I88" s="366"/>
      <c r="J88" s="366"/>
      <c r="K88" s="306">
        <v>0</v>
      </c>
      <c r="L88" s="303">
        <v>10</v>
      </c>
      <c r="M88" s="306">
        <v>3</v>
      </c>
      <c r="N88" s="303">
        <v>7</v>
      </c>
      <c r="O88" s="306">
        <v>3</v>
      </c>
      <c r="P88" s="303">
        <v>7</v>
      </c>
      <c r="Q88" s="306">
        <v>6</v>
      </c>
      <c r="R88" s="303">
        <v>4</v>
      </c>
      <c r="S88" s="141"/>
    </row>
    <row r="89" spans="2:19" ht="21" customHeight="1" thickBot="1">
      <c r="B89" s="383"/>
      <c r="C89" s="383"/>
      <c r="D89" s="383"/>
      <c r="E89" s="383"/>
      <c r="F89" s="383"/>
      <c r="G89" s="383"/>
      <c r="H89" s="355" t="s">
        <v>153</v>
      </c>
      <c r="I89" s="356"/>
      <c r="J89" s="356"/>
      <c r="K89" s="285">
        <v>0</v>
      </c>
      <c r="L89" s="304">
        <v>0</v>
      </c>
      <c r="M89" s="285">
        <v>0</v>
      </c>
      <c r="N89" s="304">
        <v>0</v>
      </c>
      <c r="O89" s="285">
        <v>0</v>
      </c>
      <c r="P89" s="304">
        <v>0</v>
      </c>
      <c r="Q89" s="285">
        <v>0</v>
      </c>
      <c r="R89" s="304">
        <v>0</v>
      </c>
      <c r="S89" s="141"/>
    </row>
    <row r="90" spans="2:19" ht="12.75" customHeight="1">
      <c r="B90" s="171"/>
      <c r="C90" s="171"/>
      <c r="D90" s="209"/>
      <c r="E90" s="171"/>
      <c r="F90" s="171"/>
      <c r="G90" s="171"/>
      <c r="H90" s="171"/>
      <c r="I90" s="171"/>
      <c r="J90" s="171"/>
      <c r="K90" s="172"/>
      <c r="L90" s="172"/>
      <c r="M90" s="172"/>
      <c r="N90" s="172"/>
      <c r="O90" s="172"/>
      <c r="P90" s="172"/>
      <c r="Q90" s="172"/>
      <c r="R90" s="172"/>
    </row>
    <row r="91" spans="2:19">
      <c r="F91" s="5"/>
      <c r="G91" s="5"/>
      <c r="H91" s="5"/>
    </row>
    <row r="93" spans="2:19">
      <c r="E93" s="5"/>
      <c r="F93" s="5"/>
      <c r="G93" s="5"/>
    </row>
    <row r="96" spans="2:19">
      <c r="C96" s="5"/>
    </row>
  </sheetData>
  <sheetProtection selectLockedCells="1" selectUnlockedCells="1"/>
  <mergeCells count="26">
    <mergeCell ref="K4:L4"/>
    <mergeCell ref="M4:N4"/>
    <mergeCell ref="K3:R3"/>
    <mergeCell ref="E4:E6"/>
    <mergeCell ref="O4:P4"/>
    <mergeCell ref="Q4:R4"/>
    <mergeCell ref="K5:K6"/>
    <mergeCell ref="L5:L6"/>
    <mergeCell ref="Q5:Q6"/>
    <mergeCell ref="R5:R6"/>
    <mergeCell ref="M5:M6"/>
    <mergeCell ref="N5:N6"/>
    <mergeCell ref="O5:O6"/>
    <mergeCell ref="P5:P6"/>
    <mergeCell ref="B83:G89"/>
    <mergeCell ref="H87:J87"/>
    <mergeCell ref="H89:J89"/>
    <mergeCell ref="B3:B6"/>
    <mergeCell ref="C3:C6"/>
    <mergeCell ref="D3:D6"/>
    <mergeCell ref="E3:J3"/>
    <mergeCell ref="G5:G6"/>
    <mergeCell ref="H5:J5"/>
    <mergeCell ref="G4:J4"/>
    <mergeCell ref="H88:J88"/>
    <mergeCell ref="F4:F6"/>
  </mergeCells>
  <printOptions horizontalCentered="1" verticalCentered="1"/>
  <pageMargins left="3.937007874015748E-2" right="3.937007874015748E-2" top="0" bottom="0" header="0" footer="0"/>
  <pageSetup paperSize="9" scale="95" firstPageNumber="0" fitToHeight="0" orientation="landscape" r:id="rId1"/>
  <headerFooter alignWithMargins="0"/>
  <rowBreaks count="3" manualBreakCount="3">
    <brk id="27" max="17" man="1"/>
    <brk id="51" max="17" man="1"/>
    <brk id="7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Учебный план полный</vt:lpstr>
      <vt:lpstr>Бюджет времени</vt:lpstr>
      <vt:lpstr>Учебный план краткий</vt:lpstr>
      <vt:lpstr>'Учебный план краткий'!Область_печати</vt:lpstr>
      <vt:lpstr>'Учебный план полный'!Область_печати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2015-02-05T13:38:14Z</dcterms:modified>
</cp:coreProperties>
</file>