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Work\پندار حساب شهسوار\فایل های کاربردی\"/>
    </mc:Choice>
  </mc:AlternateContent>
  <xr:revisionPtr revIDLastSave="0" documentId="13_ncr:1_{4F2F4137-B72A-49D1-B836-4F32E4C33FA5}" xr6:coauthVersionLast="47" xr6:coauthVersionMax="47" xr10:uidLastSave="{00000000-0000-0000-0000-000000000000}"/>
  <bookViews>
    <workbookView xWindow="-120" yWindow="-120" windowWidth="20730" windowHeight="11310" xr2:uid="{2BD9099E-F0B9-4DDD-A2C0-FD748F0CF2A3}"/>
  </bookViews>
  <sheets>
    <sheet name="اطلاعات" sheetId="2" r:id="rId1"/>
    <sheet name="کارت تسهیلات" sheetId="1" r:id="rId2"/>
  </sheets>
  <definedNames>
    <definedName name="_xlnm.Print_Area" localSheetId="0">اطلاعات!$A$1:$B$9</definedName>
    <definedName name="_xlnm.Print_Area" localSheetId="1">'کارت تسهیلات'!$A$1:$G$127</definedName>
    <definedName name="_xlnm.Print_Titles" localSheetId="1">'کارت تسهیلات'!$6:$6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E4" i="1"/>
  <c r="E3" i="1"/>
  <c r="G2" i="1"/>
  <c r="E2" i="1"/>
  <c r="A2" i="1"/>
  <c r="A1" i="1"/>
  <c r="B10" i="2"/>
  <c r="B11" i="2"/>
  <c r="B12" i="2"/>
  <c r="B13" i="2"/>
  <c r="E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D8" i="1" a="1"/>
  <c r="D8" i="1" s="1"/>
  <c r="G7" i="1"/>
  <c r="A8" i="1" a="1"/>
  <c r="I7" i="1" l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A8" i="1"/>
  <c r="C8" i="1" a="1"/>
  <c r="C8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H8" i="1" l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I60" i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E59" i="1"/>
  <c r="E24" i="1"/>
  <c r="E23" i="1"/>
  <c r="E39" i="1"/>
  <c r="E34" i="1"/>
  <c r="E67" i="1"/>
  <c r="E29" i="1"/>
  <c r="E13" i="1"/>
  <c r="E26" i="1"/>
  <c r="E10" i="1"/>
  <c r="E19" i="1"/>
  <c r="E41" i="1"/>
  <c r="E36" i="1"/>
  <c r="E35" i="1"/>
  <c r="E44" i="1"/>
  <c r="E46" i="1"/>
  <c r="E45" i="1"/>
  <c r="E61" i="1"/>
  <c r="E66" i="1"/>
  <c r="E42" i="1"/>
  <c r="E30" i="1"/>
  <c r="E38" i="1"/>
  <c r="E62" i="1"/>
  <c r="E9" i="1"/>
  <c r="E16" i="1"/>
  <c r="E22" i="1"/>
  <c r="E31" i="1"/>
  <c r="E15" i="1"/>
  <c r="E37" i="1"/>
  <c r="E32" i="1"/>
  <c r="E47" i="1"/>
  <c r="E48" i="1"/>
  <c r="E50" i="1"/>
  <c r="E49" i="1"/>
  <c r="E65" i="1"/>
  <c r="E60" i="1"/>
  <c r="E64" i="1"/>
  <c r="E17" i="1"/>
  <c r="E14" i="1"/>
  <c r="E40" i="1"/>
  <c r="E55" i="1"/>
  <c r="E57" i="1"/>
  <c r="E25" i="1"/>
  <c r="E21" i="1"/>
  <c r="E28" i="1"/>
  <c r="E12" i="1"/>
  <c r="E18" i="1"/>
  <c r="E27" i="1"/>
  <c r="E11" i="1"/>
  <c r="E33" i="1"/>
  <c r="E43" i="1"/>
  <c r="E51" i="1"/>
  <c r="E52" i="1"/>
  <c r="E54" i="1"/>
  <c r="E53" i="1"/>
  <c r="E58" i="1"/>
  <c r="E63" i="1"/>
  <c r="E56" i="1"/>
  <c r="E8" i="1"/>
  <c r="B8" i="1" a="1"/>
  <c r="B8" i="1" s="1"/>
  <c r="B8" i="2" s="1"/>
  <c r="E20" i="1" l="1"/>
  <c r="B9" i="2"/>
  <c r="G3" i="1"/>
  <c r="G4" i="1" s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<sst xmlns="http://schemas.openxmlformats.org/spreadsheetml/2006/main" count="25" uniqueCount="24">
  <si>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>نام واحد تجاری:</t>
  </si>
  <si>
    <t>بانک:</t>
  </si>
  <si>
    <t>شماره قرارداد:</t>
  </si>
  <si>
    <t>تاریخ دریافت:</t>
  </si>
  <si>
    <t>مبلغ تسهیلات:</t>
  </si>
  <si>
    <t>نرخ بهره:</t>
  </si>
  <si>
    <t>آهن آلات دوستی</t>
  </si>
  <si>
    <t>ملی</t>
  </si>
  <si>
    <t>تعداد اقساط به سال:</t>
  </si>
  <si>
    <t>تعداد اقساط به ماه:</t>
  </si>
  <si>
    <t>ماه</t>
  </si>
  <si>
    <t>مبلغ بهره</t>
  </si>
  <si>
    <t>مبلغ اصل</t>
  </si>
  <si>
    <t>مبلغ اقساط</t>
  </si>
  <si>
    <t>مانده از اصل</t>
  </si>
  <si>
    <t>مانده از بهره</t>
  </si>
  <si>
    <t>تاریخ</t>
  </si>
  <si>
    <t>سال:</t>
  </si>
  <si>
    <t>ماه:</t>
  </si>
  <si>
    <t>روز:</t>
  </si>
  <si>
    <t>سال</t>
  </si>
  <si>
    <t>مبلغ اصل و بهره:</t>
  </si>
  <si>
    <t>مبلغ بهره:</t>
  </si>
  <si>
    <t>1402/01/05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</si>
</sst>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-_ ;_ * #,##0\-_ ;_ * &quot;-&quot;_-_ ;_ @_ "/>
    <numFmt numFmtId="164" formatCode="[$-160429]yyyy/mm/dd;@"/>
  </numFmts>
  <fonts count="8" x14ac:knownFonts="1">
    <font>
      <sz val="12"/>
      <color theme="1"/>
      <name val="B Nazanin"/>
      <family val="2"/>
      <charset val="178"/>
    </font>
    <font>
      <sz val="12"/>
      <color theme="1"/>
      <name val="B Nazanin"/>
      <family val="2"/>
      <charset val="178"/>
    </font>
    <font>
      <b/>
      <sz val="12"/>
      <color theme="1"/>
      <name val="B Nazanin"/>
      <charset val="178"/>
    </font>
    <font>
      <sz val="12"/>
      <color theme="0"/>
      <name val="B Nazanin"/>
      <family val="2"/>
      <charset val="178"/>
    </font>
    <font>
      <sz val="8"/>
      <name val="B Nazanin"/>
      <family val="2"/>
      <charset val="178"/>
    </font>
    <font>
      <b/>
      <sz val="12"/>
      <color theme="0"/>
      <name val="B Nazanin"/>
      <charset val="178"/>
    </font>
    <font>
      <sz val="12"/>
      <color theme="0"/>
      <name val="B Nazanin"/>
      <charset val="178"/>
    </font>
    <font>
      <b/>
      <sz val="20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mediumGray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41" fontId="0" fillId="0" borderId="1" xfId="1" applyFont="1" applyBorder="1" applyAlignment="1" applyProtection="1">
      <alignment horizontal="center" vertical="center"/>
    </xf>
    <xf numFmtId="41" fontId="0" fillId="0" borderId="2" xfId="1" applyFont="1" applyBorder="1" applyAlignment="1" applyProtection="1">
      <alignment horizontal="center" vertical="center"/>
    </xf>
    <xf numFmtId="0" fontId="0" fillId="3" borderId="1" xfId="0" applyFill="1" applyBorder="1" applyAlignment="1">
      <alignment horizontal="center" vertical="center"/>
    </xf>
    <xf numFmtId="41" fontId="0" fillId="3" borderId="1" xfId="1" applyFont="1" applyFill="1" applyBorder="1" applyAlignment="1" applyProtection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 applyBorder="1" applyAlignment="1" applyProtection="1">
      <alignment horizontal="center" vertical="center"/>
    </xf>
    <xf numFmtId="41" fontId="0" fillId="0" borderId="0" xfId="0" applyNumberFormat="1" applyAlignment="1">
      <alignment horizontal="center" vertical="center"/>
    </xf>
    <xf numFmtId="41" fontId="0" fillId="0" borderId="0" xfId="1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41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2" applyNumberFormat="1" applyFont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2" fillId="0" borderId="1" xfId="1" applyFont="1" applyBorder="1" applyAlignment="1" applyProtection="1">
      <alignment horizontal="center" vertical="center"/>
    </xf>
    <xf numFmtId="41" fontId="2" fillId="0" borderId="2" xfId="1" applyFont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41" fontId="0" fillId="2" borderId="1" xfId="1" applyFont="1" applyFill="1" applyBorder="1" applyAlignment="1" applyProtection="1">
      <alignment horizontal="center" vertical="center"/>
      <protection locked="0"/>
    </xf>
    <xf numFmtId="9" fontId="0" fillId="2" borderId="1" xfId="2" applyFont="1" applyFill="1" applyBorder="1" applyAlignment="1" applyProtection="1">
      <alignment horizontal="center" vertical="center"/>
      <protection locked="0"/>
    </xf>
    <xf numFmtId="0" fontId="0" fillId="2" borderId="1" xfId="2" applyNumberFormat="1" applyFont="1" applyFill="1" applyBorder="1" applyAlignment="1" applyProtection="1">
      <alignment horizontal="center" vertical="center"/>
      <protection locked="0"/>
    </xf>
    <xf numFmtId="164" fontId="0" fillId="2" borderId="1" xfId="0" applyNumberFormat="1" applyFill="1" applyBorder="1" applyAlignment="1" applyProtection="1">
      <alignment horizontal="center" vertical="center"/>
      <protection locked="0"/>
    </xf>
    <xf numFmtId="41" fontId="0" fillId="0" borderId="0" xfId="1" applyFont="1" applyAlignment="1" applyProtection="1">
      <alignment vertical="center"/>
    </xf>
    <xf numFmtId="41" fontId="0" fillId="0" borderId="3" xfId="0" applyNumberForma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1" fontId="2" fillId="0" borderId="0" xfId="1" applyFont="1" applyAlignment="1" applyProtection="1">
      <alignment horizontal="center" vertical="center" wrapText="1" readingOrder="2"/>
    </xf>
    <xf numFmtId="41" fontId="2" fillId="0" borderId="0" xfId="1" applyFont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3">
    <cellStyle name="Comma [0]" xfId="1" builtinId="6"/>
    <cellStyle name="Normal" xfId="0" builtinId="0"/>
    <cellStyle name="Percent" xfId="2" builtinId="5"/>
  </cellStyles>
  <dxfs count="8">
    <dxf>
      <font>
        <strike val="0"/>
        <outline val="0"/>
        <shadow val="0"/>
        <u val="none"/>
        <vertAlign val="baseline"/>
        <sz val="12"/>
        <color theme="0"/>
        <name val="B Nazanin"/>
        <family val="2"/>
        <charset val="178"/>
        <scheme val="none"/>
      </font>
      <numFmt numFmtId="33" formatCode="_ * #,##0_-_ ;_ * #,##0\-_ ;_ * &quot;-&quot;_-_ ;_ @_ "/>
      <alignment horizontal="center" vertical="center" textRotation="0" wrapText="0" indent="0" justifyLastLine="0" shrinkToFit="0" readingOrder="0"/>
      <protection locked="1" hidden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B Nazanin"/>
        <family val="2"/>
        <charset val="178"/>
        <scheme val="none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numFmt numFmtId="33" formatCode="_ * #,##0_-_ ;_ * #,##0\-_ ;_ * &quot;-&quot;_-_ ;_ @_ "/>
      <alignment horizontal="center" vertical="center" textRotation="0" wrapText="0" indent="0" justifyLastLine="0" shrinkToFit="0" readingOrder="0"/>
      <protection locked="1" hidden="0"/>
    </dxf>
    <dxf>
      <numFmt numFmtId="33" formatCode="_ * #,##0_-_ ;_ * #,##0\-_ ;_ * &quot;-&quot;_-_ ;_ @_ "/>
      <alignment horizontal="center" vertical="center" textRotation="0" wrapText="0" indent="0" justifyLastLine="0" shrinkToFit="0" readingOrder="0"/>
      <protection locked="1" hidden="0"/>
    </dxf>
    <dxf>
      <numFmt numFmtId="0" formatCode="General"/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4B6DA1-1881-42FE-A711-7599CA960026}" name="Table3" displayName="Table3" ref="E6:I127" totalsRowShown="0" headerRowDxfId="7" dataDxfId="6">
  <tableColumns count="5">
    <tableColumn id="5" xr3:uid="{6F230D3A-CD3F-43B2-9547-2AA1A06FEFD3}" name="تاریخ" dataDxfId="5" dataCellStyle="Comma [0]">
      <calculatedColumnFormula>IF(COUNT(A7),CONCATENATE(Table3[[#This Row],[سال]],"/",I7,"/",اطلاعات!$B$12),"")</calculatedColumnFormula>
    </tableColumn>
    <tableColumn id="2" xr3:uid="{4EE50F95-B689-4414-9641-9800F8B45BD4}" name="مانده از بهره" dataDxfId="4">
      <calculatedColumnFormula>IFERROR(IF((F6-B7)&gt;=0,F6-B7,""),"")</calculatedColumnFormula>
    </tableColumn>
    <tableColumn id="1" xr3:uid="{783BBFB8-0CCB-460D-B932-04AB125DC7DD}" name="مانده از اصل" dataDxfId="3" dataCellStyle="Comma [0]">
      <calculatedColumnFormula>IFERROR(IF((G6-C7)&gt;=0,G6-C7,""),"")</calculatedColumnFormula>
    </tableColumn>
    <tableColumn id="4" xr3:uid="{84B48C8C-D8D1-445A-93E9-4BB5873907BA}" name="سال" dataDxfId="0">
      <calculatedColumnFormula>IF(I6=12,H6+1,H6)</calculatedColumnFormula>
    </tableColumn>
    <tableColumn id="6" xr3:uid="{20ED804E-6BCD-4B32-B991-EC8FEC429A2A}" name="ماه" dataDxfId="2">
      <calculatedColumnFormula>MOD(I6, 12) + 1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68A9-CB51-441B-A0A3-431815BFA954}">
  <dimension ref="A1:C14"/>
  <sheetViews>
    <sheetView rightToLeft="1" tabSelected="1" view="pageBreakPreview" zoomScale="85" zoomScaleNormal="100" zoomScaleSheetLayoutView="85" workbookViewId="0">
      <selection activeCell="B9" sqref="B9"/>
    </sheetView>
  </sheetViews>
  <sheetFormatPr defaultRowHeight="18.75" x14ac:dyDescent="0.45"/>
  <cols>
    <col min="1" max="1" width="15.625" bestFit="1" customWidth="1"/>
    <col min="2" max="2" width="50.625" customWidth="1"/>
  </cols>
  <sheetData>
    <row r="1" spans="1:3" ht="21" x14ac:dyDescent="0.45">
      <c r="A1" s="15" t="s">
        <v>0</v>
      </c>
      <c r="B1" s="18" t="s">
        <v>6</v>
      </c>
      <c r="C1" s="6"/>
    </row>
    <row r="2" spans="1:3" ht="21" x14ac:dyDescent="0.45">
      <c r="A2" s="15" t="s">
        <v>1</v>
      </c>
      <c r="B2" s="18" t="s">
        <v>7</v>
      </c>
      <c r="C2" s="6"/>
    </row>
    <row r="3" spans="1:3" ht="21" x14ac:dyDescent="0.45">
      <c r="A3" s="15" t="s">
        <v>2</v>
      </c>
      <c r="B3" s="18">
        <v>123</v>
      </c>
      <c r="C3" s="6"/>
    </row>
    <row r="4" spans="1:3" ht="21" x14ac:dyDescent="0.45">
      <c r="A4" s="15" t="s">
        <v>4</v>
      </c>
      <c r="B4" s="19">
        <v>4000000000</v>
      </c>
      <c r="C4" s="6"/>
    </row>
    <row r="5" spans="1:3" ht="21" x14ac:dyDescent="0.45">
      <c r="A5" s="15" t="s">
        <v>5</v>
      </c>
      <c r="B5" s="20">
        <v>0.23</v>
      </c>
      <c r="C5" s="6"/>
    </row>
    <row r="6" spans="1:3" ht="21" x14ac:dyDescent="0.45">
      <c r="A6" s="15" t="s">
        <v>8</v>
      </c>
      <c r="B6" s="21">
        <v>2</v>
      </c>
      <c r="C6" s="6"/>
    </row>
    <row r="7" spans="1:3" ht="21" x14ac:dyDescent="0.45">
      <c r="A7" s="15" t="s">
        <v>3</v>
      </c>
      <c r="B7" s="22" t="s">
        <v>23</v>
      </c>
      <c r="C7" s="6"/>
    </row>
    <row r="8" spans="1:3" ht="21" x14ac:dyDescent="0.45">
      <c r="A8" s="15" t="s">
        <v>22</v>
      </c>
      <c r="B8" s="1">
        <f>SUM(_xlfn.ANCHORARRAY('کارت تسهیلات'!B8))</f>
        <v>1027837378.8665345</v>
      </c>
      <c r="C8" s="6"/>
    </row>
    <row r="9" spans="1:3" ht="21" x14ac:dyDescent="0.45">
      <c r="A9" s="15" t="s">
        <v>21</v>
      </c>
      <c r="B9" s="1">
        <f>B4+B8</f>
        <v>5027837378.8665342</v>
      </c>
      <c r="C9" s="6"/>
    </row>
    <row r="10" spans="1:3" ht="21" hidden="1" x14ac:dyDescent="0.45">
      <c r="A10" s="12" t="s">
        <v>17</v>
      </c>
      <c r="B10" s="13" t="str">
        <f>LEFT(B7,4)</f>
        <v>1402</v>
      </c>
      <c r="C10" s="6"/>
    </row>
    <row r="11" spans="1:3" ht="21" hidden="1" x14ac:dyDescent="0.45">
      <c r="A11" s="12" t="s">
        <v>18</v>
      </c>
      <c r="B11" s="13" t="str">
        <f>MID(B7,6,2)</f>
        <v>01</v>
      </c>
      <c r="C11" s="6"/>
    </row>
    <row r="12" spans="1:3" ht="21" hidden="1" x14ac:dyDescent="0.45">
      <c r="A12" s="12" t="s">
        <v>19</v>
      </c>
      <c r="B12" s="13" t="str">
        <f>RIGHT(B7,2)</f>
        <v>05</v>
      </c>
      <c r="C12" s="6"/>
    </row>
    <row r="13" spans="1:3" ht="21" hidden="1" x14ac:dyDescent="0.45">
      <c r="A13" s="12" t="s">
        <v>9</v>
      </c>
      <c r="B13" s="14">
        <f>B6*12</f>
        <v>24</v>
      </c>
      <c r="C13" s="6"/>
    </row>
    <row r="14" spans="1:3" x14ac:dyDescent="0.45">
      <c r="A14" s="6"/>
      <c r="B14" s="6"/>
      <c r="C14" s="6"/>
    </row>
  </sheetData>
  <sheetProtection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529D-7E86-4986-A299-12B4CD095CD2}">
  <sheetPr codeName="Sheet1"/>
  <dimension ref="A1:K127"/>
  <sheetViews>
    <sheetView rightToLeft="1" view="pageBreakPreview" zoomScale="85" zoomScaleNormal="100" zoomScaleSheetLayoutView="85" workbookViewId="0">
      <selection activeCell="G8" sqref="G8"/>
    </sheetView>
  </sheetViews>
  <sheetFormatPr defaultRowHeight="24.95" customHeight="1" x14ac:dyDescent="0.45"/>
  <cols>
    <col min="1" max="1" width="5.625" style="6" customWidth="1"/>
    <col min="2" max="4" width="15.625" style="9" customWidth="1"/>
    <col min="5" max="5" width="10.625" style="9" customWidth="1"/>
    <col min="6" max="7" width="20.625" style="6" customWidth="1"/>
    <col min="8" max="8" width="7.625" style="6" hidden="1" customWidth="1"/>
    <col min="9" max="9" width="3.5" style="6" hidden="1" customWidth="1"/>
    <col min="10" max="10" width="11" style="10" bestFit="1" customWidth="1"/>
    <col min="11" max="11" width="9" style="10"/>
    <col min="12" max="16384" width="9" style="6"/>
  </cols>
  <sheetData>
    <row r="1" spans="1:11" ht="50.1" customHeight="1" x14ac:dyDescent="0.45">
      <c r="A1" s="25" t="str">
        <f>اطلاعات!B1</f>
        <v>آهن آلات دوستی</v>
      </c>
      <c r="B1" s="25"/>
      <c r="C1" s="25"/>
      <c r="D1" s="25"/>
      <c r="E1" s="25"/>
      <c r="F1" s="25"/>
      <c r="G1" s="25"/>
    </row>
    <row r="2" spans="1:11" ht="24.95" customHeight="1" x14ac:dyDescent="0.45">
      <c r="A2" s="28" t="str">
        <f>CONCATENATE(اطلاعات!A2," ",اطلاعات!B2," ","-"," ",اطلاعات!A3," ",اطلاعات!B3)</f>
        <v>بانک: ملی - شماره قرارداد: 123</v>
      </c>
      <c r="B2" s="28"/>
      <c r="C2" s="28"/>
      <c r="D2" s="28"/>
      <c r="E2" s="26" t="str">
        <f>اطلاعات!A4</f>
        <v>مبلغ تسهیلات:</v>
      </c>
      <c r="F2" s="26"/>
      <c r="G2" s="23">
        <f>اطلاعات!B4</f>
        <v>4000000000</v>
      </c>
    </row>
    <row r="3" spans="1:11" ht="24.95" customHeight="1" x14ac:dyDescent="0.45">
      <c r="A3" s="28"/>
      <c r="B3" s="28"/>
      <c r="C3" s="28"/>
      <c r="D3" s="28"/>
      <c r="E3" s="27" t="str">
        <f>اطلاعات!A8</f>
        <v>مبلغ بهره:</v>
      </c>
      <c r="F3" s="27"/>
      <c r="G3" s="8">
        <f>اطلاعات!B8</f>
        <v>1027837378.8665345</v>
      </c>
    </row>
    <row r="4" spans="1:11" ht="24.95" customHeight="1" thickBot="1" x14ac:dyDescent="0.5">
      <c r="A4" s="28"/>
      <c r="B4" s="28"/>
      <c r="C4" s="28"/>
      <c r="D4" s="28"/>
      <c r="E4" s="27" t="str">
        <f>اطلاعات!A9</f>
        <v>مبلغ اصل و بهره:</v>
      </c>
      <c r="F4" s="27"/>
      <c r="G4" s="24">
        <f>SUM(G2:G3)</f>
        <v>5027837378.8665342</v>
      </c>
    </row>
    <row r="5" spans="1:11" ht="24.95" customHeight="1" thickTop="1" x14ac:dyDescent="0.45"/>
    <row r="6" spans="1:11" ht="24.95" customHeight="1" x14ac:dyDescent="0.45">
      <c r="A6" s="15" t="s">
        <v>10</v>
      </c>
      <c r="B6" s="16" t="s">
        <v>11</v>
      </c>
      <c r="C6" s="16" t="s">
        <v>12</v>
      </c>
      <c r="D6" s="16" t="s">
        <v>13</v>
      </c>
      <c r="E6" s="15" t="s">
        <v>16</v>
      </c>
      <c r="F6" s="15" t="s">
        <v>15</v>
      </c>
      <c r="G6" s="17" t="s">
        <v>14</v>
      </c>
      <c r="H6" s="10" t="s">
        <v>20</v>
      </c>
      <c r="I6" s="10" t="s">
        <v>10</v>
      </c>
      <c r="J6" s="6"/>
      <c r="K6" s="6"/>
    </row>
    <row r="7" spans="1:11" ht="24.95" customHeight="1" x14ac:dyDescent="0.45">
      <c r="A7" s="3"/>
      <c r="B7" s="4"/>
      <c r="C7" s="4"/>
      <c r="D7" s="4"/>
      <c r="E7" s="3" t="str">
        <f>IF(COUNT(A7),CONCATENATE(Table3[[#This Row],[سال]],"/",I7,"/",اطلاعات!$B$12),"")</f>
        <v/>
      </c>
      <c r="F7" s="5">
        <f>اطلاعات!B8</f>
        <v>1027837378.8665345</v>
      </c>
      <c r="G7" s="2">
        <f>اطلاعات!B4</f>
        <v>4000000000</v>
      </c>
      <c r="H7" s="11" t="str">
        <f>اطلاعات!B10</f>
        <v>1402</v>
      </c>
      <c r="I7" s="10" t="str">
        <f>اطلاعات!B11</f>
        <v>01</v>
      </c>
      <c r="J7" s="6"/>
      <c r="K7" s="6"/>
    </row>
    <row r="8" spans="1:11" ht="24.95" customHeight="1" x14ac:dyDescent="0.45">
      <c r="A8" s="6" cm="1">
        <f t="array" ref="A8:A31">_xlfn.SEQUENCE(اطلاعات!B6*12)</f>
        <v>1</v>
      </c>
      <c r="B8" s="7" cm="1">
        <f t="array" ref="B8:B31">IPMT(اطلاعات!B5/12,_xlfn.ANCHORARRAY(A8),اطلاعات!B6*12,-اطلاعات!B4)</f>
        <v>76666666.666666687</v>
      </c>
      <c r="C8" s="7" cm="1">
        <f t="array" ref="C8:C31">PPMT(اطلاعات!B5/12,_xlfn.ANCHORARRAY(A8),اطلاعات!B6*12,-اطلاعات!B4)</f>
        <v>132826557.45277224</v>
      </c>
      <c r="D8" s="7" cm="1">
        <f t="array" ref="D8:D31">_xlfn.SEQUENCE(اطلاعات!B6*12,,PMT(اطلاعات!B5/12,اطلاعات!B6*12,-اطلاعات!B4),0)</f>
        <v>209493224.11943892</v>
      </c>
      <c r="E8" s="6" t="str">
        <f>IF(COUNT(A8),CONCATENATE(Table3[[#This Row],[سال]],"/",I8,"/",اطلاعات!$B$12),"")</f>
        <v>1402/2/05</v>
      </c>
      <c r="F8" s="8">
        <f t="shared" ref="F8:F39" si="0">IFERROR(IF((F7-B8)&gt;=0,F7-B8,""),"")</f>
        <v>951170712.19986773</v>
      </c>
      <c r="G8" s="7">
        <f t="shared" ref="G8:G39" si="1">IFERROR(IF((G7-C8)&gt;=0,G7-C8,""),"")</f>
        <v>3867173442.5472279</v>
      </c>
      <c r="H8" s="11" t="str">
        <f t="shared" ref="H7:H38" si="2">IF(I7=12,H7+1,H7)</f>
        <v>1402</v>
      </c>
      <c r="I8" s="10">
        <f t="shared" ref="I8:I38" si="3">MOD(I7, 12) + 1</f>
        <v>2</v>
      </c>
      <c r="J8" s="6"/>
      <c r="K8" s="6"/>
    </row>
    <row r="9" spans="1:11" ht="24.95" customHeight="1" x14ac:dyDescent="0.45">
      <c r="A9" s="6">
        <v>2</v>
      </c>
      <c r="B9" s="7">
        <v>74120824.315488547</v>
      </c>
      <c r="C9" s="7">
        <v>135372399.80395037</v>
      </c>
      <c r="D9" s="7">
        <v>209493224.11943892</v>
      </c>
      <c r="E9" s="6" t="str">
        <f>IF(COUNT(A9),CONCATENATE(Table3[[#This Row],[سال]],"/",I9,"/",اطلاعات!$B$12),"")</f>
        <v>1402/3/05</v>
      </c>
      <c r="F9" s="8">
        <f t="shared" si="0"/>
        <v>877049887.88437915</v>
      </c>
      <c r="G9" s="7">
        <f t="shared" si="1"/>
        <v>3731801042.7432775</v>
      </c>
      <c r="H9" s="11" t="str">
        <f t="shared" si="2"/>
        <v>1402</v>
      </c>
      <c r="I9" s="10">
        <f t="shared" si="3"/>
        <v>3</v>
      </c>
      <c r="J9" s="6"/>
      <c r="K9" s="6"/>
    </row>
    <row r="10" spans="1:11" ht="24.95" customHeight="1" x14ac:dyDescent="0.45">
      <c r="A10" s="6">
        <v>3</v>
      </c>
      <c r="B10" s="7">
        <v>71526186.652579486</v>
      </c>
      <c r="C10" s="7">
        <v>137967037.46685943</v>
      </c>
      <c r="D10" s="7">
        <v>209493224.11943892</v>
      </c>
      <c r="E10" s="6" t="str">
        <f>IF(COUNT(A10),CONCATENATE(Table3[[#This Row],[سال]],"/",I10,"/",اطلاعات!$B$12),"")</f>
        <v>1402/4/05</v>
      </c>
      <c r="F10" s="8">
        <f t="shared" si="0"/>
        <v>805523701.2317996</v>
      </c>
      <c r="G10" s="7">
        <f t="shared" si="1"/>
        <v>3593834005.2764182</v>
      </c>
      <c r="H10" s="11" t="str">
        <f t="shared" si="2"/>
        <v>1402</v>
      </c>
      <c r="I10" s="10">
        <f t="shared" si="3"/>
        <v>4</v>
      </c>
      <c r="J10" s="6"/>
      <c r="K10" s="6"/>
    </row>
    <row r="11" spans="1:11" ht="24.95" customHeight="1" x14ac:dyDescent="0.45">
      <c r="A11" s="6">
        <v>4</v>
      </c>
      <c r="B11" s="7">
        <v>68881818.434464678</v>
      </c>
      <c r="C11" s="7">
        <v>140611405.68497425</v>
      </c>
      <c r="D11" s="7">
        <v>209493224.11943892</v>
      </c>
      <c r="E11" s="6" t="str">
        <f>IF(COUNT(A11),CONCATENATE(Table3[[#This Row],[سال]],"/",I11,"/",اطلاعات!$B$12),"")</f>
        <v>1402/5/05</v>
      </c>
      <c r="F11" s="8">
        <f t="shared" si="0"/>
        <v>736641882.79733491</v>
      </c>
      <c r="G11" s="7">
        <f t="shared" si="1"/>
        <v>3453222599.591444</v>
      </c>
      <c r="H11" s="11" t="str">
        <f t="shared" si="2"/>
        <v>1402</v>
      </c>
      <c r="I11" s="10">
        <f t="shared" si="3"/>
        <v>5</v>
      </c>
      <c r="J11" s="6"/>
      <c r="K11" s="6"/>
    </row>
    <row r="12" spans="1:11" ht="24.95" customHeight="1" x14ac:dyDescent="0.45">
      <c r="A12" s="6">
        <v>5</v>
      </c>
      <c r="B12" s="7">
        <v>66186766.49216935</v>
      </c>
      <c r="C12" s="7">
        <v>143306457.6272696</v>
      </c>
      <c r="D12" s="7">
        <v>209493224.11943892</v>
      </c>
      <c r="E12" s="6" t="str">
        <f>IF(COUNT(A12),CONCATENATE(Table3[[#This Row],[سال]],"/",I12,"/",اطلاعات!$B$12),"")</f>
        <v>1402/6/05</v>
      </c>
      <c r="F12" s="8">
        <f t="shared" si="0"/>
        <v>670455116.30516553</v>
      </c>
      <c r="G12" s="7">
        <f t="shared" si="1"/>
        <v>3309916141.9641743</v>
      </c>
      <c r="H12" s="11" t="str">
        <f t="shared" si="2"/>
        <v>1402</v>
      </c>
      <c r="I12" s="10">
        <f t="shared" si="3"/>
        <v>6</v>
      </c>
      <c r="J12" s="6"/>
      <c r="K12" s="6"/>
    </row>
    <row r="13" spans="1:11" ht="24.95" customHeight="1" x14ac:dyDescent="0.45">
      <c r="A13" s="6">
        <v>6</v>
      </c>
      <c r="B13" s="7">
        <v>63440059.387646683</v>
      </c>
      <c r="C13" s="7">
        <v>146053164.73179224</v>
      </c>
      <c r="D13" s="7">
        <v>209493224.11943892</v>
      </c>
      <c r="E13" s="6" t="str">
        <f>IF(COUNT(A13),CONCATENATE(Table3[[#This Row],[سال]],"/",I13,"/",اطلاعات!$B$12),"")</f>
        <v>1402/7/05</v>
      </c>
      <c r="F13" s="8">
        <f t="shared" si="0"/>
        <v>607015056.91751885</v>
      </c>
      <c r="G13" s="7">
        <f t="shared" si="1"/>
        <v>3163862977.2323818</v>
      </c>
      <c r="H13" s="11" t="str">
        <f t="shared" si="2"/>
        <v>1402</v>
      </c>
      <c r="I13" s="10">
        <f t="shared" si="3"/>
        <v>7</v>
      </c>
      <c r="J13" s="6"/>
      <c r="K13" s="6"/>
    </row>
    <row r="14" spans="1:11" ht="24.95" customHeight="1" x14ac:dyDescent="0.45">
      <c r="A14" s="6">
        <v>7</v>
      </c>
      <c r="B14" s="7">
        <v>60640707.063620657</v>
      </c>
      <c r="C14" s="7">
        <v>148852517.05581829</v>
      </c>
      <c r="D14" s="7">
        <v>209493224.11943892</v>
      </c>
      <c r="E14" s="6" t="str">
        <f>IF(COUNT(A14),CONCATENATE(Table3[[#This Row],[سال]],"/",I14,"/",اطلاعات!$B$12),"")</f>
        <v>1402/8/05</v>
      </c>
      <c r="F14" s="8">
        <f t="shared" si="0"/>
        <v>546374349.85389817</v>
      </c>
      <c r="G14" s="7">
        <f t="shared" si="1"/>
        <v>3015010460.1765637</v>
      </c>
      <c r="H14" s="11" t="str">
        <f t="shared" si="2"/>
        <v>1402</v>
      </c>
      <c r="I14" s="10">
        <f t="shared" si="3"/>
        <v>8</v>
      </c>
      <c r="J14" s="6"/>
      <c r="K14" s="6"/>
    </row>
    <row r="15" spans="1:11" ht="24.95" customHeight="1" x14ac:dyDescent="0.45">
      <c r="A15" s="6">
        <v>8</v>
      </c>
      <c r="B15" s="7">
        <v>57787700.486717477</v>
      </c>
      <c r="C15" s="7">
        <v>151705523.63272145</v>
      </c>
      <c r="D15" s="7">
        <v>209493224.11943892</v>
      </c>
      <c r="E15" s="6" t="str">
        <f>IF(COUNT(A15),CONCATENATE(Table3[[#This Row],[سال]],"/",I15,"/",اطلاعات!$B$12),"")</f>
        <v>1402/9/05</v>
      </c>
      <c r="F15" s="8">
        <f t="shared" si="0"/>
        <v>488586649.36718071</v>
      </c>
      <c r="G15" s="7">
        <f t="shared" si="1"/>
        <v>2863304936.5438423</v>
      </c>
      <c r="H15" s="11" t="str">
        <f t="shared" si="2"/>
        <v>1402</v>
      </c>
      <c r="I15" s="10">
        <f t="shared" si="3"/>
        <v>9</v>
      </c>
      <c r="J15" s="6"/>
      <c r="K15" s="6"/>
    </row>
    <row r="16" spans="1:11" ht="24.95" customHeight="1" x14ac:dyDescent="0.45">
      <c r="A16" s="6">
        <v>9</v>
      </c>
      <c r="B16" s="7">
        <v>54880011.283756986</v>
      </c>
      <c r="C16" s="7">
        <v>154613212.83568195</v>
      </c>
      <c r="D16" s="7">
        <v>209493224.11943892</v>
      </c>
      <c r="E16" s="6" t="str">
        <f>IF(COUNT(A16),CONCATENATE(Table3[[#This Row],[سال]],"/",I16,"/",اطلاعات!$B$12),"")</f>
        <v>1402/10/05</v>
      </c>
      <c r="F16" s="8">
        <f t="shared" si="0"/>
        <v>433706638.08342373</v>
      </c>
      <c r="G16" s="7">
        <f t="shared" si="1"/>
        <v>2708691723.7081604</v>
      </c>
      <c r="H16" s="11" t="str">
        <f t="shared" si="2"/>
        <v>1402</v>
      </c>
      <c r="I16" s="10">
        <f t="shared" si="3"/>
        <v>10</v>
      </c>
      <c r="J16" s="6"/>
      <c r="K16" s="6"/>
    </row>
    <row r="17" spans="1:11" ht="24.95" customHeight="1" x14ac:dyDescent="0.45">
      <c r="A17" s="6">
        <v>10</v>
      </c>
      <c r="B17" s="7">
        <v>51916591.371073082</v>
      </c>
      <c r="C17" s="7">
        <v>157576632.74836585</v>
      </c>
      <c r="D17" s="7">
        <v>209493224.11943892</v>
      </c>
      <c r="E17" s="6" t="str">
        <f>IF(COUNT(A17),CONCATENATE(Table3[[#This Row],[سال]],"/",I17,"/",اطلاعات!$B$12),"")</f>
        <v>1402/11/05</v>
      </c>
      <c r="F17" s="8">
        <f t="shared" si="0"/>
        <v>381790046.71235067</v>
      </c>
      <c r="G17" s="7">
        <f t="shared" si="1"/>
        <v>2551115090.9597945</v>
      </c>
      <c r="H17" s="11" t="str">
        <f t="shared" si="2"/>
        <v>1402</v>
      </c>
      <c r="I17" s="10">
        <f t="shared" si="3"/>
        <v>11</v>
      </c>
      <c r="J17" s="6"/>
      <c r="K17" s="6"/>
    </row>
    <row r="18" spans="1:11" ht="24.95" customHeight="1" x14ac:dyDescent="0.45">
      <c r="A18" s="6">
        <v>11</v>
      </c>
      <c r="B18" s="7">
        <v>48896372.576729409</v>
      </c>
      <c r="C18" s="7">
        <v>160596851.54270953</v>
      </c>
      <c r="D18" s="7">
        <v>209493224.11943892</v>
      </c>
      <c r="E18" s="6" t="str">
        <f>IF(COUNT(A18),CONCATENATE(Table3[[#This Row],[سال]],"/",I18,"/",اطلاعات!$B$12),"")</f>
        <v>1402/12/05</v>
      </c>
      <c r="F18" s="8">
        <f t="shared" si="0"/>
        <v>332893674.13562125</v>
      </c>
      <c r="G18" s="7">
        <f t="shared" si="1"/>
        <v>2390518239.4170852</v>
      </c>
      <c r="H18" s="11" t="str">
        <f t="shared" si="2"/>
        <v>1402</v>
      </c>
      <c r="I18" s="10">
        <f t="shared" si="3"/>
        <v>12</v>
      </c>
      <c r="J18" s="6"/>
      <c r="K18" s="6"/>
    </row>
    <row r="19" spans="1:11" ht="24.95" customHeight="1" x14ac:dyDescent="0.45">
      <c r="A19" s="6">
        <v>12</v>
      </c>
      <c r="B19" s="7">
        <v>45818266.255494125</v>
      </c>
      <c r="C19" s="7">
        <v>163674957.86394483</v>
      </c>
      <c r="D19" s="7">
        <v>209493224.11943892</v>
      </c>
      <c r="E19" s="6" t="str">
        <f>IF(COUNT(A19),CONCATENATE(Table3[[#This Row],[سال]],"/",I19,"/",اطلاعات!$B$12),"")</f>
        <v>1403/1/05</v>
      </c>
      <c r="F19" s="8">
        <f t="shared" si="0"/>
        <v>287075407.88012713</v>
      </c>
      <c r="G19" s="7">
        <f t="shared" si="1"/>
        <v>2226843281.5531402</v>
      </c>
      <c r="H19" s="11">
        <f t="shared" si="2"/>
        <v>1403</v>
      </c>
      <c r="I19" s="10">
        <f t="shared" si="3"/>
        <v>1</v>
      </c>
      <c r="J19" s="6"/>
      <c r="K19" s="6"/>
    </row>
    <row r="20" spans="1:11" ht="24.95" customHeight="1" x14ac:dyDescent="0.45">
      <c r="A20" s="6">
        <v>13</v>
      </c>
      <c r="B20" s="7">
        <v>42681162.896435194</v>
      </c>
      <c r="C20" s="7">
        <v>166812061.22300372</v>
      </c>
      <c r="D20" s="7">
        <v>209493224.11943892</v>
      </c>
      <c r="E20" s="6" t="str">
        <f>IF(COUNT(A20),CONCATENATE(Table3[[#This Row],[سال]],"/",I20,"/",اطلاعات!$B$12),"")</f>
        <v>1403/2/05</v>
      </c>
      <c r="F20" s="8">
        <f t="shared" si="0"/>
        <v>244394244.98369193</v>
      </c>
      <c r="G20" s="8">
        <f t="shared" si="1"/>
        <v>2060031220.3301365</v>
      </c>
      <c r="H20" s="11">
        <f t="shared" si="2"/>
        <v>1403</v>
      </c>
      <c r="I20" s="10">
        <f t="shared" si="3"/>
        <v>2</v>
      </c>
      <c r="J20" s="6"/>
      <c r="K20" s="6"/>
    </row>
    <row r="21" spans="1:11" ht="24.95" customHeight="1" x14ac:dyDescent="0.45">
      <c r="A21" s="6">
        <v>14</v>
      </c>
      <c r="B21" s="7">
        <v>39483931.72299429</v>
      </c>
      <c r="C21" s="7">
        <v>170009292.39644465</v>
      </c>
      <c r="D21" s="7">
        <v>209493224.11943892</v>
      </c>
      <c r="E21" s="6" t="str">
        <f>IF(COUNT(A21),CONCATENATE(Table3[[#This Row],[سال]],"/",I21,"/",اطلاعات!$B$12),"")</f>
        <v>1403/3/05</v>
      </c>
      <c r="F21" s="8">
        <f t="shared" si="0"/>
        <v>204910313.26069763</v>
      </c>
      <c r="G21" s="7">
        <f t="shared" si="1"/>
        <v>1890021927.933692</v>
      </c>
      <c r="H21" s="11">
        <f t="shared" si="2"/>
        <v>1403</v>
      </c>
      <c r="I21" s="10">
        <f t="shared" si="3"/>
        <v>3</v>
      </c>
      <c r="J21" s="6"/>
      <c r="K21" s="6"/>
    </row>
    <row r="22" spans="1:11" ht="24.95" customHeight="1" x14ac:dyDescent="0.45">
      <c r="A22" s="6">
        <v>15</v>
      </c>
      <c r="B22" s="7">
        <v>36225420.285395756</v>
      </c>
      <c r="C22" s="7">
        <v>173267803.83404317</v>
      </c>
      <c r="D22" s="7">
        <v>209493224.11943892</v>
      </c>
      <c r="E22" s="6" t="str">
        <f>IF(COUNT(A22),CONCATENATE(Table3[[#This Row],[سال]],"/",I22,"/",اطلاعات!$B$12),"")</f>
        <v>1403/4/05</v>
      </c>
      <c r="F22" s="8">
        <f t="shared" si="0"/>
        <v>168684892.97530186</v>
      </c>
      <c r="G22" s="7">
        <f t="shared" si="1"/>
        <v>1716754124.0996487</v>
      </c>
      <c r="H22" s="11">
        <f t="shared" si="2"/>
        <v>1403</v>
      </c>
      <c r="I22" s="10">
        <f t="shared" si="3"/>
        <v>4</v>
      </c>
      <c r="J22" s="6"/>
      <c r="K22" s="6"/>
    </row>
    <row r="23" spans="1:11" ht="24.95" customHeight="1" x14ac:dyDescent="0.45">
      <c r="A23" s="6">
        <v>16</v>
      </c>
      <c r="B23" s="7">
        <v>32904454.045243256</v>
      </c>
      <c r="C23" s="7">
        <v>176588770.07419565</v>
      </c>
      <c r="D23" s="7">
        <v>209493224.11943892</v>
      </c>
      <c r="E23" s="6" t="str">
        <f>IF(COUNT(A23),CONCATENATE(Table3[[#This Row],[سال]],"/",I23,"/",اطلاعات!$B$12),"")</f>
        <v>1403/5/05</v>
      </c>
      <c r="F23" s="8">
        <f t="shared" si="0"/>
        <v>135780438.9300586</v>
      </c>
      <c r="G23" s="7">
        <f t="shared" si="1"/>
        <v>1540165354.0254531</v>
      </c>
      <c r="H23" s="11">
        <f t="shared" si="2"/>
        <v>1403</v>
      </c>
      <c r="I23" s="10">
        <f t="shared" si="3"/>
        <v>5</v>
      </c>
      <c r="J23" s="6"/>
      <c r="K23" s="6"/>
    </row>
    <row r="24" spans="1:11" ht="24.95" customHeight="1" x14ac:dyDescent="0.45">
      <c r="A24" s="6">
        <v>17</v>
      </c>
      <c r="B24" s="7">
        <v>29519835.952154517</v>
      </c>
      <c r="C24" s="7">
        <v>179973388.16728443</v>
      </c>
      <c r="D24" s="7">
        <v>209493224.11943892</v>
      </c>
      <c r="E24" s="6" t="str">
        <f>IF(COUNT(A24),CONCATENATE(Table3[[#This Row],[سال]],"/",I24,"/",اطلاعات!$B$12),"")</f>
        <v>1403/6/05</v>
      </c>
      <c r="F24" s="8">
        <f t="shared" si="0"/>
        <v>106260602.97790408</v>
      </c>
      <c r="G24" s="7">
        <f t="shared" si="1"/>
        <v>1360191965.8581686</v>
      </c>
      <c r="H24" s="11">
        <f t="shared" si="2"/>
        <v>1403</v>
      </c>
      <c r="I24" s="10">
        <f t="shared" si="3"/>
        <v>6</v>
      </c>
      <c r="J24" s="6"/>
      <c r="K24" s="6"/>
    </row>
    <row r="25" spans="1:11" ht="24.95" customHeight="1" x14ac:dyDescent="0.45">
      <c r="A25" s="6">
        <v>18</v>
      </c>
      <c r="B25" s="7">
        <v>26070346.012281563</v>
      </c>
      <c r="C25" s="7">
        <v>183422878.10715735</v>
      </c>
      <c r="D25" s="7">
        <v>209493224.11943892</v>
      </c>
      <c r="E25" s="6" t="str">
        <f>IF(COUNT(A25),CONCATENATE(Table3[[#This Row],[سال]],"/",I25,"/",اطلاعات!$B$12),"")</f>
        <v>1403/7/05</v>
      </c>
      <c r="F25" s="8">
        <f t="shared" si="0"/>
        <v>80190256.965622514</v>
      </c>
      <c r="G25" s="7">
        <f t="shared" si="1"/>
        <v>1176769087.7510114</v>
      </c>
      <c r="H25" s="11">
        <f t="shared" si="2"/>
        <v>1403</v>
      </c>
      <c r="I25" s="10">
        <f t="shared" si="3"/>
        <v>7</v>
      </c>
      <c r="J25" s="6"/>
      <c r="K25" s="6"/>
    </row>
    <row r="26" spans="1:11" ht="24.95" customHeight="1" x14ac:dyDescent="0.45">
      <c r="A26" s="6">
        <v>19</v>
      </c>
      <c r="B26" s="7">
        <v>22554740.848561045</v>
      </c>
      <c r="C26" s="7">
        <v>186938483.27087787</v>
      </c>
      <c r="D26" s="7">
        <v>209493224.11943892</v>
      </c>
      <c r="E26" s="6" t="str">
        <f>IF(COUNT(A26),CONCATENATE(Table3[[#This Row],[سال]],"/",I26,"/",اطلاعات!$B$12),"")</f>
        <v>1403/8/05</v>
      </c>
      <c r="F26" s="8">
        <f t="shared" si="0"/>
        <v>57635516.117061466</v>
      </c>
      <c r="G26" s="7">
        <f t="shared" si="1"/>
        <v>989830604.48013353</v>
      </c>
      <c r="H26" s="11">
        <f t="shared" si="2"/>
        <v>1403</v>
      </c>
      <c r="I26" s="10">
        <f t="shared" si="3"/>
        <v>8</v>
      </c>
      <c r="J26" s="6"/>
      <c r="K26" s="6"/>
    </row>
    <row r="27" spans="1:11" ht="24.95" customHeight="1" x14ac:dyDescent="0.45">
      <c r="A27" s="6">
        <v>20</v>
      </c>
      <c r="B27" s="7">
        <v>18971753.252535883</v>
      </c>
      <c r="C27" s="7">
        <v>190521470.86690304</v>
      </c>
      <c r="D27" s="7">
        <v>209493224.11943892</v>
      </c>
      <c r="E27" s="6" t="str">
        <f>IF(COUNT(A27),CONCATENATE(Table3[[#This Row],[سال]],"/",I27,"/",اطلاعات!$B$12),"")</f>
        <v>1403/9/05</v>
      </c>
      <c r="F27" s="8">
        <f t="shared" si="0"/>
        <v>38663762.864525586</v>
      </c>
      <c r="G27" s="7">
        <f t="shared" si="1"/>
        <v>799309133.61323047</v>
      </c>
      <c r="H27" s="11">
        <f t="shared" si="2"/>
        <v>1403</v>
      </c>
      <c r="I27" s="10">
        <f t="shared" si="3"/>
        <v>9</v>
      </c>
      <c r="J27" s="6"/>
      <c r="K27" s="6"/>
    </row>
    <row r="28" spans="1:11" ht="24.95" customHeight="1" x14ac:dyDescent="0.45">
      <c r="A28" s="6">
        <v>21</v>
      </c>
      <c r="B28" s="7">
        <v>15320091.72758691</v>
      </c>
      <c r="C28" s="7">
        <v>194173132.39185202</v>
      </c>
      <c r="D28" s="7">
        <v>209493224.11943892</v>
      </c>
      <c r="E28" s="6" t="str">
        <f>IF(COUNT(A28),CONCATENATE(Table3[[#This Row],[سال]],"/",I28,"/",اطلاعات!$B$12),"")</f>
        <v>1403/10/05</v>
      </c>
      <c r="F28" s="8">
        <f t="shared" si="0"/>
        <v>23343671.136938676</v>
      </c>
      <c r="G28" s="7">
        <f t="shared" si="1"/>
        <v>605136001.22137845</v>
      </c>
      <c r="H28" s="11">
        <f t="shared" si="2"/>
        <v>1403</v>
      </c>
      <c r="I28" s="10">
        <f t="shared" si="3"/>
        <v>10</v>
      </c>
      <c r="J28" s="6"/>
      <c r="K28" s="6"/>
    </row>
    <row r="29" spans="1:11" ht="24.95" customHeight="1" x14ac:dyDescent="0.45">
      <c r="A29" s="6">
        <v>22</v>
      </c>
      <c r="B29" s="7">
        <v>11598440.023409743</v>
      </c>
      <c r="C29" s="7">
        <v>197894784.09602916</v>
      </c>
      <c r="D29" s="7">
        <v>209493224.11943892</v>
      </c>
      <c r="E29" s="6" t="str">
        <f>IF(COUNT(A29),CONCATENATE(Table3[[#This Row],[سال]],"/",I29,"/",اطلاعات!$B$12),"")</f>
        <v>1403/11/05</v>
      </c>
      <c r="F29" s="8">
        <f t="shared" si="0"/>
        <v>11745231.113528933</v>
      </c>
      <c r="G29" s="7">
        <f t="shared" si="1"/>
        <v>407241217.12534928</v>
      </c>
      <c r="H29" s="11">
        <f t="shared" si="2"/>
        <v>1403</v>
      </c>
      <c r="I29" s="10">
        <f t="shared" si="3"/>
        <v>11</v>
      </c>
      <c r="J29" s="6"/>
      <c r="K29" s="6"/>
    </row>
    <row r="30" spans="1:11" ht="24.95" customHeight="1" x14ac:dyDescent="0.45">
      <c r="A30" s="6">
        <v>23</v>
      </c>
      <c r="B30" s="7">
        <v>7805456.6615691837</v>
      </c>
      <c r="C30" s="7">
        <v>201687767.45786974</v>
      </c>
      <c r="D30" s="7">
        <v>209493224.11943892</v>
      </c>
      <c r="E30" s="6" t="str">
        <f>IF(COUNT(A30),CONCATENATE(Table3[[#This Row],[سال]],"/",I30,"/",اطلاعات!$B$12),"")</f>
        <v>1403/12/05</v>
      </c>
      <c r="F30" s="8">
        <f t="shared" si="0"/>
        <v>3939774.4519597497</v>
      </c>
      <c r="G30" s="7">
        <f t="shared" si="1"/>
        <v>205553449.66747954</v>
      </c>
      <c r="H30" s="11">
        <f t="shared" si="2"/>
        <v>1403</v>
      </c>
      <c r="I30" s="10">
        <f t="shared" si="3"/>
        <v>12</v>
      </c>
      <c r="J30" s="6"/>
      <c r="K30" s="6"/>
    </row>
    <row r="31" spans="1:11" ht="24.95" customHeight="1" x14ac:dyDescent="0.45">
      <c r="A31" s="6">
        <v>24</v>
      </c>
      <c r="B31" s="7">
        <v>3939774.4519600137</v>
      </c>
      <c r="C31" s="7">
        <v>205553449.66747892</v>
      </c>
      <c r="D31" s="7">
        <v>209493224.11943892</v>
      </c>
      <c r="E31" s="6" t="str">
        <f>IF(COUNT(A31),CONCATENATE(Table3[[#This Row],[سال]],"/",I31,"/",اطلاعات!$B$12),"")</f>
        <v>1404/1/05</v>
      </c>
      <c r="F31" s="8" t="str">
        <f t="shared" si="0"/>
        <v/>
      </c>
      <c r="G31" s="7">
        <f t="shared" si="1"/>
        <v>6.2584877014160156E-7</v>
      </c>
      <c r="H31" s="11">
        <f t="shared" si="2"/>
        <v>1404</v>
      </c>
      <c r="I31" s="10">
        <f t="shared" si="3"/>
        <v>1</v>
      </c>
      <c r="J31" s="6"/>
      <c r="K31" s="6"/>
    </row>
    <row r="32" spans="1:11" ht="24.95" customHeight="1" x14ac:dyDescent="0.45">
      <c r="B32" s="7"/>
      <c r="C32" s="7"/>
      <c r="D32" s="7"/>
      <c r="E32" s="6" t="str">
        <f>IF(COUNT(A32),CONCATENATE(Table3[[#This Row],[سال]],"/",I32,"/",اطلاعات!$B$12),"")</f>
        <v/>
      </c>
      <c r="F32" s="8" t="str">
        <f t="shared" si="0"/>
        <v/>
      </c>
      <c r="G32" s="7">
        <f t="shared" si="1"/>
        <v>6.2584877014160156E-7</v>
      </c>
      <c r="H32" s="11">
        <f t="shared" si="2"/>
        <v>1404</v>
      </c>
      <c r="I32" s="10">
        <f t="shared" si="3"/>
        <v>2</v>
      </c>
      <c r="J32" s="6"/>
      <c r="K32" s="6"/>
    </row>
    <row r="33" spans="2:11" ht="24.95" customHeight="1" x14ac:dyDescent="0.45">
      <c r="B33" s="7"/>
      <c r="C33" s="7"/>
      <c r="D33" s="7"/>
      <c r="E33" s="6" t="str">
        <f>IF(COUNT(A33),CONCATENATE(Table3[[#This Row],[سال]],"/",I33,"/",اطلاعات!$B$12),"")</f>
        <v/>
      </c>
      <c r="F33" s="8" t="str">
        <f t="shared" si="0"/>
        <v/>
      </c>
      <c r="G33" s="7">
        <f t="shared" si="1"/>
        <v>6.2584877014160156E-7</v>
      </c>
      <c r="H33" s="11">
        <f t="shared" si="2"/>
        <v>1404</v>
      </c>
      <c r="I33" s="10">
        <f t="shared" si="3"/>
        <v>3</v>
      </c>
      <c r="J33" s="6"/>
      <c r="K33" s="6"/>
    </row>
    <row r="34" spans="2:11" ht="24.95" customHeight="1" x14ac:dyDescent="0.45">
      <c r="B34" s="7"/>
      <c r="C34" s="7"/>
      <c r="D34" s="7"/>
      <c r="E34" s="6" t="str">
        <f>IF(COUNT(A34),CONCATENATE(Table3[[#This Row],[سال]],"/",I34,"/",اطلاعات!$B$12),"")</f>
        <v/>
      </c>
      <c r="F34" s="8" t="str">
        <f t="shared" si="0"/>
        <v/>
      </c>
      <c r="G34" s="7">
        <f t="shared" si="1"/>
        <v>6.2584877014160156E-7</v>
      </c>
      <c r="H34" s="11">
        <f t="shared" si="2"/>
        <v>1404</v>
      </c>
      <c r="I34" s="10">
        <f t="shared" si="3"/>
        <v>4</v>
      </c>
      <c r="J34" s="6"/>
      <c r="K34" s="6"/>
    </row>
    <row r="35" spans="2:11" ht="24.95" customHeight="1" x14ac:dyDescent="0.45">
      <c r="B35" s="7"/>
      <c r="C35" s="7"/>
      <c r="D35" s="7"/>
      <c r="E35" s="6" t="str">
        <f>IF(COUNT(A35),CONCATENATE(Table3[[#This Row],[سال]],"/",I35,"/",اطلاعات!$B$12),"")</f>
        <v/>
      </c>
      <c r="F35" s="8" t="str">
        <f t="shared" si="0"/>
        <v/>
      </c>
      <c r="G35" s="7">
        <f t="shared" si="1"/>
        <v>6.2584877014160156E-7</v>
      </c>
      <c r="H35" s="11">
        <f t="shared" si="2"/>
        <v>1404</v>
      </c>
      <c r="I35" s="10">
        <f t="shared" si="3"/>
        <v>5</v>
      </c>
      <c r="J35" s="6"/>
      <c r="K35" s="6"/>
    </row>
    <row r="36" spans="2:11" ht="24.95" customHeight="1" x14ac:dyDescent="0.45">
      <c r="B36" s="7"/>
      <c r="C36" s="7"/>
      <c r="D36" s="7"/>
      <c r="E36" s="6" t="str">
        <f>IF(COUNT(A36),CONCATENATE(Table3[[#This Row],[سال]],"/",I36,"/",اطلاعات!$B$12),"")</f>
        <v/>
      </c>
      <c r="F36" s="8" t="str">
        <f t="shared" si="0"/>
        <v/>
      </c>
      <c r="G36" s="7">
        <f t="shared" si="1"/>
        <v>6.2584877014160156E-7</v>
      </c>
      <c r="H36" s="11">
        <f t="shared" si="2"/>
        <v>1404</v>
      </c>
      <c r="I36" s="10">
        <f t="shared" si="3"/>
        <v>6</v>
      </c>
      <c r="J36" s="6"/>
      <c r="K36" s="6"/>
    </row>
    <row r="37" spans="2:11" ht="24.95" customHeight="1" x14ac:dyDescent="0.45">
      <c r="B37" s="7"/>
      <c r="C37" s="7"/>
      <c r="D37" s="7"/>
      <c r="E37" s="6" t="str">
        <f>IF(COUNT(A37),CONCATENATE(Table3[[#This Row],[سال]],"/",I37,"/",اطلاعات!$B$12),"")</f>
        <v/>
      </c>
      <c r="F37" s="8" t="str">
        <f t="shared" si="0"/>
        <v/>
      </c>
      <c r="G37" s="7">
        <f t="shared" si="1"/>
        <v>6.2584877014160156E-7</v>
      </c>
      <c r="H37" s="11">
        <f t="shared" si="2"/>
        <v>1404</v>
      </c>
      <c r="I37" s="10">
        <f t="shared" si="3"/>
        <v>7</v>
      </c>
      <c r="J37" s="6"/>
      <c r="K37" s="6"/>
    </row>
    <row r="38" spans="2:11" ht="24.95" customHeight="1" x14ac:dyDescent="0.45">
      <c r="B38" s="7"/>
      <c r="C38" s="7"/>
      <c r="D38" s="7"/>
      <c r="E38" s="6" t="str">
        <f>IF(COUNT(A38),CONCATENATE(Table3[[#This Row],[سال]],"/",I38,"/",اطلاعات!$B$12),"")</f>
        <v/>
      </c>
      <c r="F38" s="8" t="str">
        <f t="shared" si="0"/>
        <v/>
      </c>
      <c r="G38" s="7">
        <f t="shared" si="1"/>
        <v>6.2584877014160156E-7</v>
      </c>
      <c r="H38" s="11">
        <f t="shared" si="2"/>
        <v>1404</v>
      </c>
      <c r="I38" s="10">
        <f t="shared" si="3"/>
        <v>8</v>
      </c>
      <c r="J38" s="6"/>
      <c r="K38" s="6"/>
    </row>
    <row r="39" spans="2:11" ht="24.95" customHeight="1" x14ac:dyDescent="0.45">
      <c r="B39" s="7"/>
      <c r="C39" s="7"/>
      <c r="D39" s="7"/>
      <c r="E39" s="6" t="str">
        <f>IF(COUNT(A39),CONCATENATE(Table3[[#This Row],[سال]],"/",I39,"/",اطلاعات!$B$12),"")</f>
        <v/>
      </c>
      <c r="F39" s="8" t="str">
        <f t="shared" si="0"/>
        <v/>
      </c>
      <c r="G39" s="7">
        <f t="shared" si="1"/>
        <v>6.2584877014160156E-7</v>
      </c>
      <c r="H39" s="11">
        <f t="shared" ref="H39:H70" si="4">IF(I38=12,H38+1,H38)</f>
        <v>1404</v>
      </c>
      <c r="I39" s="10">
        <f t="shared" ref="I39:I70" si="5">MOD(I38, 12) + 1</f>
        <v>9</v>
      </c>
      <c r="J39" s="6"/>
      <c r="K39" s="6"/>
    </row>
    <row r="40" spans="2:11" ht="24.95" customHeight="1" x14ac:dyDescent="0.45">
      <c r="B40" s="7"/>
      <c r="C40" s="7"/>
      <c r="D40" s="7"/>
      <c r="E40" s="6" t="str">
        <f>IF(COUNT(A40),CONCATENATE(Table3[[#This Row],[سال]],"/",I40,"/",اطلاعات!$B$12),"")</f>
        <v/>
      </c>
      <c r="F40" s="8" t="str">
        <f t="shared" ref="F40:F71" si="6">IFERROR(IF((F39-B40)&gt;=0,F39-B40,""),"")</f>
        <v/>
      </c>
      <c r="G40" s="7">
        <f t="shared" ref="G40:G71" si="7">IFERROR(IF((G39-C40)&gt;=0,G39-C40,""),"")</f>
        <v>6.2584877014160156E-7</v>
      </c>
      <c r="H40" s="11">
        <f t="shared" si="4"/>
        <v>1404</v>
      </c>
      <c r="I40" s="10">
        <f t="shared" si="5"/>
        <v>10</v>
      </c>
      <c r="J40" s="6"/>
      <c r="K40" s="6"/>
    </row>
    <row r="41" spans="2:11" ht="24.95" customHeight="1" x14ac:dyDescent="0.45">
      <c r="B41" s="7"/>
      <c r="C41" s="7"/>
      <c r="D41" s="7"/>
      <c r="E41" s="6" t="str">
        <f>IF(COUNT(A41),CONCATENATE(Table3[[#This Row],[سال]],"/",I41,"/",اطلاعات!$B$12),"")</f>
        <v/>
      </c>
      <c r="F41" s="8" t="str">
        <f t="shared" si="6"/>
        <v/>
      </c>
      <c r="G41" s="7">
        <f t="shared" si="7"/>
        <v>6.2584877014160156E-7</v>
      </c>
      <c r="H41" s="11">
        <f t="shared" si="4"/>
        <v>1404</v>
      </c>
      <c r="I41" s="10">
        <f t="shared" si="5"/>
        <v>11</v>
      </c>
      <c r="J41" s="6"/>
      <c r="K41" s="6"/>
    </row>
    <row r="42" spans="2:11" ht="24.95" customHeight="1" x14ac:dyDescent="0.45">
      <c r="B42" s="7"/>
      <c r="C42" s="7"/>
      <c r="D42" s="7"/>
      <c r="E42" s="6" t="str">
        <f>IF(COUNT(A42),CONCATENATE(Table3[[#This Row],[سال]],"/",I42,"/",اطلاعات!$B$12),"")</f>
        <v/>
      </c>
      <c r="F42" s="8" t="str">
        <f t="shared" si="6"/>
        <v/>
      </c>
      <c r="G42" s="7">
        <f t="shared" si="7"/>
        <v>6.2584877014160156E-7</v>
      </c>
      <c r="H42" s="11">
        <f t="shared" si="4"/>
        <v>1404</v>
      </c>
      <c r="I42" s="10">
        <f t="shared" si="5"/>
        <v>12</v>
      </c>
      <c r="J42" s="6"/>
      <c r="K42" s="6"/>
    </row>
    <row r="43" spans="2:11" ht="24.95" customHeight="1" x14ac:dyDescent="0.45">
      <c r="B43" s="7"/>
      <c r="C43" s="7"/>
      <c r="D43" s="7"/>
      <c r="E43" s="6" t="str">
        <f>IF(COUNT(A43),CONCATENATE(Table3[[#This Row],[سال]],"/",I43,"/",اطلاعات!$B$12),"")</f>
        <v/>
      </c>
      <c r="F43" s="8" t="str">
        <f t="shared" si="6"/>
        <v/>
      </c>
      <c r="G43" s="7">
        <f t="shared" si="7"/>
        <v>6.2584877014160156E-7</v>
      </c>
      <c r="H43" s="11">
        <f t="shared" si="4"/>
        <v>1405</v>
      </c>
      <c r="I43" s="10">
        <f t="shared" si="5"/>
        <v>1</v>
      </c>
      <c r="J43" s="6"/>
      <c r="K43" s="6"/>
    </row>
    <row r="44" spans="2:11" ht="24.95" customHeight="1" x14ac:dyDescent="0.45">
      <c r="B44" s="7"/>
      <c r="C44" s="7"/>
      <c r="D44" s="7"/>
      <c r="E44" s="6" t="str">
        <f>IF(COUNT(A44),CONCATENATE(Table3[[#This Row],[سال]],"/",I44,"/",اطلاعات!$B$12),"")</f>
        <v/>
      </c>
      <c r="F44" s="8" t="str">
        <f t="shared" si="6"/>
        <v/>
      </c>
      <c r="G44" s="7">
        <f t="shared" si="7"/>
        <v>6.2584877014160156E-7</v>
      </c>
      <c r="H44" s="11">
        <f t="shared" si="4"/>
        <v>1405</v>
      </c>
      <c r="I44" s="10">
        <f t="shared" si="5"/>
        <v>2</v>
      </c>
      <c r="J44" s="6"/>
      <c r="K44" s="6"/>
    </row>
    <row r="45" spans="2:11" ht="24.95" customHeight="1" x14ac:dyDescent="0.45">
      <c r="B45" s="7"/>
      <c r="C45" s="7"/>
      <c r="D45" s="7"/>
      <c r="E45" s="6" t="str">
        <f>IF(COUNT(A45),CONCATENATE(Table3[[#This Row],[سال]],"/",I45,"/",اطلاعات!$B$12),"")</f>
        <v/>
      </c>
      <c r="F45" s="8" t="str">
        <f t="shared" si="6"/>
        <v/>
      </c>
      <c r="G45" s="7">
        <f t="shared" si="7"/>
        <v>6.2584877014160156E-7</v>
      </c>
      <c r="H45" s="11">
        <f t="shared" si="4"/>
        <v>1405</v>
      </c>
      <c r="I45" s="10">
        <f t="shared" si="5"/>
        <v>3</v>
      </c>
      <c r="J45" s="6"/>
      <c r="K45" s="6"/>
    </row>
    <row r="46" spans="2:11" ht="24.95" customHeight="1" x14ac:dyDescent="0.45">
      <c r="B46" s="7"/>
      <c r="C46" s="7"/>
      <c r="D46" s="7"/>
      <c r="E46" s="6" t="str">
        <f>IF(COUNT(A46),CONCATENATE(Table3[[#This Row],[سال]],"/",I46,"/",اطلاعات!$B$12),"")</f>
        <v/>
      </c>
      <c r="F46" s="8" t="str">
        <f t="shared" si="6"/>
        <v/>
      </c>
      <c r="G46" s="7">
        <f t="shared" si="7"/>
        <v>6.2584877014160156E-7</v>
      </c>
      <c r="H46" s="11">
        <f t="shared" si="4"/>
        <v>1405</v>
      </c>
      <c r="I46" s="10">
        <f t="shared" si="5"/>
        <v>4</v>
      </c>
      <c r="J46" s="6"/>
      <c r="K46" s="6"/>
    </row>
    <row r="47" spans="2:11" ht="24.95" customHeight="1" x14ac:dyDescent="0.45">
      <c r="B47" s="7"/>
      <c r="C47" s="7"/>
      <c r="D47" s="7"/>
      <c r="E47" s="6" t="str">
        <f>IF(COUNT(A47),CONCATENATE(Table3[[#This Row],[سال]],"/",I47,"/",اطلاعات!$B$12),"")</f>
        <v/>
      </c>
      <c r="F47" s="8" t="str">
        <f t="shared" si="6"/>
        <v/>
      </c>
      <c r="G47" s="7">
        <f t="shared" si="7"/>
        <v>6.2584877014160156E-7</v>
      </c>
      <c r="H47" s="11">
        <f t="shared" si="4"/>
        <v>1405</v>
      </c>
      <c r="I47" s="10">
        <f t="shared" si="5"/>
        <v>5</v>
      </c>
      <c r="J47" s="6"/>
      <c r="K47" s="6"/>
    </row>
    <row r="48" spans="2:11" ht="24.95" customHeight="1" x14ac:dyDescent="0.45">
      <c r="B48" s="7"/>
      <c r="C48" s="7"/>
      <c r="D48" s="7"/>
      <c r="E48" s="6" t="str">
        <f>IF(COUNT(A48),CONCATENATE(Table3[[#This Row],[سال]],"/",I48,"/",اطلاعات!$B$12),"")</f>
        <v/>
      </c>
      <c r="F48" s="8" t="str">
        <f t="shared" si="6"/>
        <v/>
      </c>
      <c r="G48" s="7">
        <f t="shared" si="7"/>
        <v>6.2584877014160156E-7</v>
      </c>
      <c r="H48" s="11">
        <f t="shared" si="4"/>
        <v>1405</v>
      </c>
      <c r="I48" s="10">
        <f t="shared" si="5"/>
        <v>6</v>
      </c>
      <c r="J48" s="6"/>
      <c r="K48" s="6"/>
    </row>
    <row r="49" spans="2:11" ht="24.95" customHeight="1" x14ac:dyDescent="0.45">
      <c r="B49" s="7"/>
      <c r="C49" s="7"/>
      <c r="D49" s="7"/>
      <c r="E49" s="6" t="str">
        <f>IF(COUNT(A49),CONCATENATE(Table3[[#This Row],[سال]],"/",I49,"/",اطلاعات!$B$12),"")</f>
        <v/>
      </c>
      <c r="F49" s="8" t="str">
        <f t="shared" si="6"/>
        <v/>
      </c>
      <c r="G49" s="7">
        <f t="shared" si="7"/>
        <v>6.2584877014160156E-7</v>
      </c>
      <c r="H49" s="11">
        <f t="shared" si="4"/>
        <v>1405</v>
      </c>
      <c r="I49" s="10">
        <f t="shared" si="5"/>
        <v>7</v>
      </c>
      <c r="J49" s="6"/>
      <c r="K49" s="6"/>
    </row>
    <row r="50" spans="2:11" ht="24.95" customHeight="1" x14ac:dyDescent="0.45">
      <c r="B50" s="7"/>
      <c r="C50" s="7"/>
      <c r="D50" s="7"/>
      <c r="E50" s="6" t="str">
        <f>IF(COUNT(A50),CONCATENATE(Table3[[#This Row],[سال]],"/",I50,"/",اطلاعات!$B$12),"")</f>
        <v/>
      </c>
      <c r="F50" s="8" t="str">
        <f t="shared" si="6"/>
        <v/>
      </c>
      <c r="G50" s="7">
        <f t="shared" si="7"/>
        <v>6.2584877014160156E-7</v>
      </c>
      <c r="H50" s="11">
        <f t="shared" si="4"/>
        <v>1405</v>
      </c>
      <c r="I50" s="10">
        <f t="shared" si="5"/>
        <v>8</v>
      </c>
      <c r="J50" s="6"/>
      <c r="K50" s="6"/>
    </row>
    <row r="51" spans="2:11" ht="24.95" customHeight="1" x14ac:dyDescent="0.45">
      <c r="B51" s="7"/>
      <c r="C51" s="7"/>
      <c r="D51" s="7"/>
      <c r="E51" s="6" t="str">
        <f>IF(COUNT(A51),CONCATENATE(Table3[[#This Row],[سال]],"/",I51,"/",اطلاعات!$B$12),"")</f>
        <v/>
      </c>
      <c r="F51" s="8" t="str">
        <f t="shared" si="6"/>
        <v/>
      </c>
      <c r="G51" s="7">
        <f t="shared" si="7"/>
        <v>6.2584877014160156E-7</v>
      </c>
      <c r="H51" s="11">
        <f t="shared" si="4"/>
        <v>1405</v>
      </c>
      <c r="I51" s="10">
        <f t="shared" si="5"/>
        <v>9</v>
      </c>
      <c r="J51" s="6"/>
      <c r="K51" s="6"/>
    </row>
    <row r="52" spans="2:11" ht="24.95" customHeight="1" x14ac:dyDescent="0.45">
      <c r="B52" s="7"/>
      <c r="C52" s="7"/>
      <c r="D52" s="7"/>
      <c r="E52" s="6" t="str">
        <f>IF(COUNT(A52),CONCATENATE(Table3[[#This Row],[سال]],"/",I52,"/",اطلاعات!$B$12),"")</f>
        <v/>
      </c>
      <c r="F52" s="8" t="str">
        <f t="shared" si="6"/>
        <v/>
      </c>
      <c r="G52" s="7">
        <f t="shared" si="7"/>
        <v>6.2584877014160156E-7</v>
      </c>
      <c r="H52" s="11">
        <f t="shared" si="4"/>
        <v>1405</v>
      </c>
      <c r="I52" s="10">
        <f t="shared" si="5"/>
        <v>10</v>
      </c>
      <c r="J52" s="6"/>
      <c r="K52" s="6"/>
    </row>
    <row r="53" spans="2:11" ht="24.95" customHeight="1" x14ac:dyDescent="0.45">
      <c r="B53" s="7"/>
      <c r="C53" s="7"/>
      <c r="D53" s="7"/>
      <c r="E53" s="6" t="str">
        <f>IF(COUNT(A53),CONCATENATE(Table3[[#This Row],[سال]],"/",I53,"/",اطلاعات!$B$12),"")</f>
        <v/>
      </c>
      <c r="F53" s="8" t="str">
        <f t="shared" si="6"/>
        <v/>
      </c>
      <c r="G53" s="7">
        <f t="shared" si="7"/>
        <v>6.2584877014160156E-7</v>
      </c>
      <c r="H53" s="11">
        <f t="shared" si="4"/>
        <v>1405</v>
      </c>
      <c r="I53" s="10">
        <f t="shared" si="5"/>
        <v>11</v>
      </c>
      <c r="J53" s="6"/>
      <c r="K53" s="6"/>
    </row>
    <row r="54" spans="2:11" ht="24.95" customHeight="1" x14ac:dyDescent="0.45">
      <c r="B54" s="7"/>
      <c r="C54" s="7"/>
      <c r="D54" s="7"/>
      <c r="E54" s="6" t="str">
        <f>IF(COUNT(A54),CONCATENATE(Table3[[#This Row],[سال]],"/",I54,"/",اطلاعات!$B$12),"")</f>
        <v/>
      </c>
      <c r="F54" s="8" t="str">
        <f t="shared" si="6"/>
        <v/>
      </c>
      <c r="G54" s="7">
        <f t="shared" si="7"/>
        <v>6.2584877014160156E-7</v>
      </c>
      <c r="H54" s="11">
        <f t="shared" si="4"/>
        <v>1405</v>
      </c>
      <c r="I54" s="10">
        <f t="shared" si="5"/>
        <v>12</v>
      </c>
      <c r="J54" s="6"/>
      <c r="K54" s="6"/>
    </row>
    <row r="55" spans="2:11" ht="24.95" customHeight="1" x14ac:dyDescent="0.45">
      <c r="B55" s="7"/>
      <c r="C55" s="7"/>
      <c r="D55" s="7"/>
      <c r="E55" s="6" t="str">
        <f>IF(COUNT(A55),CONCATENATE(Table3[[#This Row],[سال]],"/",I55,"/",اطلاعات!$B$12),"")</f>
        <v/>
      </c>
      <c r="F55" s="8" t="str">
        <f t="shared" si="6"/>
        <v/>
      </c>
      <c r="G55" s="7">
        <f t="shared" si="7"/>
        <v>6.2584877014160156E-7</v>
      </c>
      <c r="H55" s="11">
        <f t="shared" si="4"/>
        <v>1406</v>
      </c>
      <c r="I55" s="10">
        <f t="shared" si="5"/>
        <v>1</v>
      </c>
      <c r="J55" s="6"/>
      <c r="K55" s="6"/>
    </row>
    <row r="56" spans="2:11" ht="24.95" customHeight="1" x14ac:dyDescent="0.45">
      <c r="B56" s="7"/>
      <c r="C56" s="7"/>
      <c r="D56" s="7"/>
      <c r="E56" s="6" t="str">
        <f>IF(COUNT(A56),CONCATENATE(Table3[[#This Row],[سال]],"/",I56,"/",اطلاعات!$B$12),"")</f>
        <v/>
      </c>
      <c r="F56" s="8" t="str">
        <f t="shared" si="6"/>
        <v/>
      </c>
      <c r="G56" s="7">
        <f t="shared" si="7"/>
        <v>6.2584877014160156E-7</v>
      </c>
      <c r="H56" s="11">
        <f t="shared" si="4"/>
        <v>1406</v>
      </c>
      <c r="I56" s="10">
        <f t="shared" si="5"/>
        <v>2</v>
      </c>
      <c r="J56" s="6"/>
      <c r="K56" s="6"/>
    </row>
    <row r="57" spans="2:11" ht="24.95" customHeight="1" x14ac:dyDescent="0.45">
      <c r="B57" s="7"/>
      <c r="C57" s="7"/>
      <c r="D57" s="7"/>
      <c r="E57" s="6" t="str">
        <f>IF(COUNT(A57),CONCATENATE(Table3[[#This Row],[سال]],"/",I57,"/",اطلاعات!$B$12),"")</f>
        <v/>
      </c>
      <c r="F57" s="8" t="str">
        <f t="shared" si="6"/>
        <v/>
      </c>
      <c r="G57" s="7">
        <f t="shared" si="7"/>
        <v>6.2584877014160156E-7</v>
      </c>
      <c r="H57" s="11">
        <f t="shared" si="4"/>
        <v>1406</v>
      </c>
      <c r="I57" s="10">
        <f t="shared" si="5"/>
        <v>3</v>
      </c>
      <c r="J57" s="6"/>
      <c r="K57" s="6"/>
    </row>
    <row r="58" spans="2:11" ht="24.95" customHeight="1" x14ac:dyDescent="0.45">
      <c r="B58" s="7"/>
      <c r="C58" s="7"/>
      <c r="D58" s="7"/>
      <c r="E58" s="6" t="str">
        <f>IF(COUNT(A58),CONCATENATE(Table3[[#This Row],[سال]],"/",I58,"/",اطلاعات!$B$12),"")</f>
        <v/>
      </c>
      <c r="F58" s="8" t="str">
        <f t="shared" si="6"/>
        <v/>
      </c>
      <c r="G58" s="7">
        <f t="shared" si="7"/>
        <v>6.2584877014160156E-7</v>
      </c>
      <c r="H58" s="11">
        <f t="shared" si="4"/>
        <v>1406</v>
      </c>
      <c r="I58" s="10">
        <f t="shared" si="5"/>
        <v>4</v>
      </c>
      <c r="J58" s="6"/>
      <c r="K58" s="6"/>
    </row>
    <row r="59" spans="2:11" ht="24.95" customHeight="1" x14ac:dyDescent="0.45">
      <c r="B59" s="7"/>
      <c r="C59" s="7"/>
      <c r="D59" s="7"/>
      <c r="E59" s="6" t="str">
        <f>IF(COUNT(A59),CONCATENATE(Table3[[#This Row],[سال]],"/",I59,"/",اطلاعات!$B$12),"")</f>
        <v/>
      </c>
      <c r="F59" s="8" t="str">
        <f t="shared" si="6"/>
        <v/>
      </c>
      <c r="G59" s="7">
        <f t="shared" si="7"/>
        <v>6.2584877014160156E-7</v>
      </c>
      <c r="H59" s="11">
        <f t="shared" si="4"/>
        <v>1406</v>
      </c>
      <c r="I59" s="10">
        <f t="shared" si="5"/>
        <v>5</v>
      </c>
      <c r="J59" s="6"/>
      <c r="K59" s="6"/>
    </row>
    <row r="60" spans="2:11" ht="24.95" customHeight="1" x14ac:dyDescent="0.45">
      <c r="B60" s="7"/>
      <c r="C60" s="7"/>
      <c r="D60" s="7"/>
      <c r="E60" s="6" t="str">
        <f>IF(COUNT(A60),CONCATENATE(Table3[[#This Row],[سال]],"/",I60,"/",اطلاعات!$B$12),"")</f>
        <v/>
      </c>
      <c r="F60" s="8" t="str">
        <f t="shared" si="6"/>
        <v/>
      </c>
      <c r="G60" s="7">
        <f t="shared" si="7"/>
        <v>6.2584877014160156E-7</v>
      </c>
      <c r="H60" s="11">
        <f t="shared" si="4"/>
        <v>1406</v>
      </c>
      <c r="I60" s="10">
        <f t="shared" si="5"/>
        <v>6</v>
      </c>
      <c r="J60" s="6"/>
      <c r="K60" s="6"/>
    </row>
    <row r="61" spans="2:11" ht="24.95" customHeight="1" x14ac:dyDescent="0.45">
      <c r="B61" s="7"/>
      <c r="C61" s="7"/>
      <c r="D61" s="7"/>
      <c r="E61" s="6" t="str">
        <f>IF(COUNT(A61),CONCATENATE(Table3[[#This Row],[سال]],"/",I61,"/",اطلاعات!$B$12),"")</f>
        <v/>
      </c>
      <c r="F61" s="8" t="str">
        <f t="shared" si="6"/>
        <v/>
      </c>
      <c r="G61" s="7">
        <f t="shared" si="7"/>
        <v>6.2584877014160156E-7</v>
      </c>
      <c r="H61" s="11">
        <f t="shared" si="4"/>
        <v>1406</v>
      </c>
      <c r="I61" s="10">
        <f t="shared" si="5"/>
        <v>7</v>
      </c>
      <c r="J61" s="6"/>
      <c r="K61" s="6"/>
    </row>
    <row r="62" spans="2:11" ht="24.95" customHeight="1" x14ac:dyDescent="0.45">
      <c r="B62" s="7"/>
      <c r="C62" s="7"/>
      <c r="D62" s="7"/>
      <c r="E62" s="6" t="str">
        <f>IF(COUNT(A62),CONCATENATE(Table3[[#This Row],[سال]],"/",I62,"/",اطلاعات!$B$12),"")</f>
        <v/>
      </c>
      <c r="F62" s="8" t="str">
        <f t="shared" si="6"/>
        <v/>
      </c>
      <c r="G62" s="7">
        <f t="shared" si="7"/>
        <v>6.2584877014160156E-7</v>
      </c>
      <c r="H62" s="11">
        <f t="shared" si="4"/>
        <v>1406</v>
      </c>
      <c r="I62" s="10">
        <f t="shared" si="5"/>
        <v>8</v>
      </c>
      <c r="J62" s="6"/>
      <c r="K62" s="6"/>
    </row>
    <row r="63" spans="2:11" ht="24.95" customHeight="1" x14ac:dyDescent="0.45">
      <c r="B63" s="7"/>
      <c r="C63" s="7"/>
      <c r="D63" s="7"/>
      <c r="E63" s="6" t="str">
        <f>IF(COUNT(A63),CONCATENATE(Table3[[#This Row],[سال]],"/",I63,"/",اطلاعات!$B$12),"")</f>
        <v/>
      </c>
      <c r="F63" s="8" t="str">
        <f t="shared" si="6"/>
        <v/>
      </c>
      <c r="G63" s="7">
        <f t="shared" si="7"/>
        <v>6.2584877014160156E-7</v>
      </c>
      <c r="H63" s="11">
        <f t="shared" si="4"/>
        <v>1406</v>
      </c>
      <c r="I63" s="10">
        <f t="shared" si="5"/>
        <v>9</v>
      </c>
      <c r="J63" s="6"/>
      <c r="K63" s="6"/>
    </row>
    <row r="64" spans="2:11" ht="24.95" customHeight="1" x14ac:dyDescent="0.45">
      <c r="B64" s="7"/>
      <c r="C64" s="7"/>
      <c r="D64" s="7"/>
      <c r="E64" s="6" t="str">
        <f>IF(COUNT(A64),CONCATENATE(Table3[[#This Row],[سال]],"/",I64,"/",اطلاعات!$B$12),"")</f>
        <v/>
      </c>
      <c r="F64" s="8" t="str">
        <f t="shared" si="6"/>
        <v/>
      </c>
      <c r="G64" s="7">
        <f t="shared" si="7"/>
        <v>6.2584877014160156E-7</v>
      </c>
      <c r="H64" s="11">
        <f t="shared" si="4"/>
        <v>1406</v>
      </c>
      <c r="I64" s="10">
        <f t="shared" si="5"/>
        <v>10</v>
      </c>
      <c r="J64" s="6"/>
      <c r="K64" s="6"/>
    </row>
    <row r="65" spans="2:11" ht="24.95" customHeight="1" x14ac:dyDescent="0.45">
      <c r="B65" s="7"/>
      <c r="C65" s="7"/>
      <c r="D65" s="7"/>
      <c r="E65" s="6" t="str">
        <f>IF(COUNT(A65),CONCATENATE(Table3[[#This Row],[سال]],"/",I65,"/",اطلاعات!$B$12),"")</f>
        <v/>
      </c>
      <c r="F65" s="8" t="str">
        <f t="shared" si="6"/>
        <v/>
      </c>
      <c r="G65" s="7">
        <f t="shared" si="7"/>
        <v>6.2584877014160156E-7</v>
      </c>
      <c r="H65" s="11">
        <f t="shared" si="4"/>
        <v>1406</v>
      </c>
      <c r="I65" s="10">
        <f t="shared" si="5"/>
        <v>11</v>
      </c>
      <c r="J65" s="6"/>
      <c r="K65" s="6"/>
    </row>
    <row r="66" spans="2:11" ht="24.95" customHeight="1" x14ac:dyDescent="0.45">
      <c r="B66" s="7"/>
      <c r="C66" s="7"/>
      <c r="D66" s="7"/>
      <c r="E66" s="6" t="str">
        <f>IF(COUNT(A66),CONCATENATE(Table3[[#This Row],[سال]],"/",I66,"/",اطلاعات!$B$12),"")</f>
        <v/>
      </c>
      <c r="F66" s="8" t="str">
        <f t="shared" si="6"/>
        <v/>
      </c>
      <c r="G66" s="7">
        <f t="shared" si="7"/>
        <v>6.2584877014160156E-7</v>
      </c>
      <c r="H66" s="11">
        <f t="shared" si="4"/>
        <v>1406</v>
      </c>
      <c r="I66" s="10">
        <f t="shared" si="5"/>
        <v>12</v>
      </c>
      <c r="J66" s="6"/>
      <c r="K66" s="6"/>
    </row>
    <row r="67" spans="2:11" ht="24.95" customHeight="1" x14ac:dyDescent="0.45">
      <c r="B67" s="7"/>
      <c r="C67" s="7"/>
      <c r="D67" s="7"/>
      <c r="E67" s="6" t="str">
        <f>IF(COUNT(A67),CONCATENATE(Table3[[#This Row],[سال]],"/",I67,"/",اطلاعات!$B$12),"")</f>
        <v/>
      </c>
      <c r="F67" s="8" t="str">
        <f t="shared" si="6"/>
        <v/>
      </c>
      <c r="G67" s="7">
        <f t="shared" si="7"/>
        <v>6.2584877014160156E-7</v>
      </c>
      <c r="H67" s="11">
        <f t="shared" si="4"/>
        <v>1407</v>
      </c>
      <c r="I67" s="10">
        <f t="shared" si="5"/>
        <v>1</v>
      </c>
      <c r="J67" s="6"/>
      <c r="K67" s="6"/>
    </row>
    <row r="68" spans="2:11" ht="24.95" customHeight="1" x14ac:dyDescent="0.45">
      <c r="B68" s="7"/>
      <c r="C68" s="7"/>
      <c r="D68" s="7"/>
      <c r="E68" s="6" t="str">
        <f>IF(COUNT(A68),CONCATENATE(Table3[[#This Row],[سال]],"/",I68,"/",اطلاعات!$B$12),"")</f>
        <v/>
      </c>
      <c r="F68" s="8" t="str">
        <f t="shared" si="6"/>
        <v/>
      </c>
      <c r="G68" s="7">
        <f t="shared" si="7"/>
        <v>6.2584877014160156E-7</v>
      </c>
      <c r="H68" s="11">
        <f t="shared" si="4"/>
        <v>1407</v>
      </c>
      <c r="I68" s="10">
        <f t="shared" si="5"/>
        <v>2</v>
      </c>
      <c r="J68" s="6"/>
      <c r="K68" s="6"/>
    </row>
    <row r="69" spans="2:11" ht="24.95" customHeight="1" x14ac:dyDescent="0.45">
      <c r="B69" s="7"/>
      <c r="C69" s="7"/>
      <c r="D69" s="7"/>
      <c r="E69" s="6" t="str">
        <f>IF(COUNT(A69),CONCATENATE(Table3[[#This Row],[سال]],"/",I69,"/",اطلاعات!$B$12),"")</f>
        <v/>
      </c>
      <c r="F69" s="8" t="str">
        <f t="shared" si="6"/>
        <v/>
      </c>
      <c r="G69" s="7">
        <f t="shared" si="7"/>
        <v>6.2584877014160156E-7</v>
      </c>
      <c r="H69" s="11">
        <f t="shared" si="4"/>
        <v>1407</v>
      </c>
      <c r="I69" s="10">
        <f t="shared" si="5"/>
        <v>3</v>
      </c>
      <c r="J69" s="6"/>
      <c r="K69" s="6"/>
    </row>
    <row r="70" spans="2:11" ht="24.95" customHeight="1" x14ac:dyDescent="0.45">
      <c r="B70" s="7"/>
      <c r="C70" s="7"/>
      <c r="D70" s="7"/>
      <c r="E70" s="6" t="str">
        <f>IF(COUNT(A70),CONCATENATE(Table3[[#This Row],[سال]],"/",I70,"/",اطلاعات!$B$12),"")</f>
        <v/>
      </c>
      <c r="F70" s="8" t="str">
        <f t="shared" si="6"/>
        <v/>
      </c>
      <c r="G70" s="7">
        <f t="shared" si="7"/>
        <v>6.2584877014160156E-7</v>
      </c>
      <c r="H70" s="11">
        <f t="shared" si="4"/>
        <v>1407</v>
      </c>
      <c r="I70" s="10">
        <f t="shared" si="5"/>
        <v>4</v>
      </c>
      <c r="J70" s="6"/>
      <c r="K70" s="6"/>
    </row>
    <row r="71" spans="2:11" ht="24.95" customHeight="1" x14ac:dyDescent="0.45">
      <c r="B71" s="7"/>
      <c r="C71" s="7"/>
      <c r="D71" s="7"/>
      <c r="E71" s="6" t="str">
        <f>IF(COUNT(A71),CONCATENATE(Table3[[#This Row],[سال]],"/",I71,"/",اطلاعات!$B$12),"")</f>
        <v/>
      </c>
      <c r="F71" s="8" t="str">
        <f t="shared" si="6"/>
        <v/>
      </c>
      <c r="G71" s="7">
        <f t="shared" si="7"/>
        <v>6.2584877014160156E-7</v>
      </c>
      <c r="H71" s="11">
        <f t="shared" ref="H71:H102" si="8">IF(I70=12,H70+1,H70)</f>
        <v>1407</v>
      </c>
      <c r="I71" s="10">
        <f t="shared" ref="I71:I102" si="9">MOD(I70, 12) + 1</f>
        <v>5</v>
      </c>
      <c r="J71" s="6"/>
      <c r="K71" s="6"/>
    </row>
    <row r="72" spans="2:11" ht="24.95" customHeight="1" x14ac:dyDescent="0.45">
      <c r="B72" s="7"/>
      <c r="C72" s="7"/>
      <c r="D72" s="7"/>
      <c r="E72" s="6" t="str">
        <f>IF(COUNT(A72),CONCATENATE(Table3[[#This Row],[سال]],"/",I72,"/",اطلاعات!$B$12),"")</f>
        <v/>
      </c>
      <c r="F72" s="8" t="str">
        <f t="shared" ref="F72:F103" si="10">IFERROR(IF((F71-B72)&gt;=0,F71-B72,""),"")</f>
        <v/>
      </c>
      <c r="G72" s="7">
        <f t="shared" ref="G72:G103" si="11">IFERROR(IF((G71-C72)&gt;=0,G71-C72,""),"")</f>
        <v>6.2584877014160156E-7</v>
      </c>
      <c r="H72" s="11">
        <f t="shared" si="8"/>
        <v>1407</v>
      </c>
      <c r="I72" s="10">
        <f t="shared" si="9"/>
        <v>6</v>
      </c>
      <c r="J72" s="6"/>
      <c r="K72" s="6"/>
    </row>
    <row r="73" spans="2:11" ht="24.95" customHeight="1" x14ac:dyDescent="0.45">
      <c r="B73" s="7"/>
      <c r="C73" s="7"/>
      <c r="D73" s="7"/>
      <c r="E73" s="6" t="str">
        <f>IF(COUNT(A73),CONCATENATE(Table3[[#This Row],[سال]],"/",I73,"/",اطلاعات!$B$12),"")</f>
        <v/>
      </c>
      <c r="F73" s="8" t="str">
        <f t="shared" si="10"/>
        <v/>
      </c>
      <c r="G73" s="7">
        <f t="shared" si="11"/>
        <v>6.2584877014160156E-7</v>
      </c>
      <c r="H73" s="11">
        <f t="shared" si="8"/>
        <v>1407</v>
      </c>
      <c r="I73" s="10">
        <f t="shared" si="9"/>
        <v>7</v>
      </c>
      <c r="J73" s="6"/>
      <c r="K73" s="6"/>
    </row>
    <row r="74" spans="2:11" ht="24.95" customHeight="1" x14ac:dyDescent="0.45">
      <c r="B74" s="7"/>
      <c r="C74" s="7"/>
      <c r="D74" s="7"/>
      <c r="E74" s="6" t="str">
        <f>IF(COUNT(A74),CONCATENATE(Table3[[#This Row],[سال]],"/",I74,"/",اطلاعات!$B$12),"")</f>
        <v/>
      </c>
      <c r="F74" s="8" t="str">
        <f t="shared" si="10"/>
        <v/>
      </c>
      <c r="G74" s="7">
        <f t="shared" si="11"/>
        <v>6.2584877014160156E-7</v>
      </c>
      <c r="H74" s="11">
        <f t="shared" si="8"/>
        <v>1407</v>
      </c>
      <c r="I74" s="10">
        <f t="shared" si="9"/>
        <v>8</v>
      </c>
      <c r="J74" s="6"/>
      <c r="K74" s="6"/>
    </row>
    <row r="75" spans="2:11" ht="24.95" customHeight="1" x14ac:dyDescent="0.45">
      <c r="B75" s="7"/>
      <c r="C75" s="7"/>
      <c r="D75" s="7"/>
      <c r="E75" s="6" t="str">
        <f>IF(COUNT(A75),CONCATENATE(Table3[[#This Row],[سال]],"/",I75,"/",اطلاعات!$B$12),"")</f>
        <v/>
      </c>
      <c r="F75" s="8" t="str">
        <f t="shared" si="10"/>
        <v/>
      </c>
      <c r="G75" s="7">
        <f t="shared" si="11"/>
        <v>6.2584877014160156E-7</v>
      </c>
      <c r="H75" s="11">
        <f t="shared" si="8"/>
        <v>1407</v>
      </c>
      <c r="I75" s="10">
        <f t="shared" si="9"/>
        <v>9</v>
      </c>
      <c r="J75" s="6"/>
      <c r="K75" s="6"/>
    </row>
    <row r="76" spans="2:11" ht="24.95" customHeight="1" x14ac:dyDescent="0.45">
      <c r="B76" s="7"/>
      <c r="C76" s="7"/>
      <c r="D76" s="7"/>
      <c r="E76" s="6" t="str">
        <f>IF(COUNT(A76),CONCATENATE(Table3[[#This Row],[سال]],"/",I76,"/",اطلاعات!$B$12),"")</f>
        <v/>
      </c>
      <c r="F76" s="8" t="str">
        <f t="shared" si="10"/>
        <v/>
      </c>
      <c r="G76" s="7">
        <f t="shared" si="11"/>
        <v>6.2584877014160156E-7</v>
      </c>
      <c r="H76" s="11">
        <f t="shared" si="8"/>
        <v>1407</v>
      </c>
      <c r="I76" s="10">
        <f t="shared" si="9"/>
        <v>10</v>
      </c>
      <c r="J76" s="6"/>
      <c r="K76" s="6"/>
    </row>
    <row r="77" spans="2:11" ht="24.95" customHeight="1" x14ac:dyDescent="0.45">
      <c r="B77" s="7"/>
      <c r="C77" s="7"/>
      <c r="D77" s="7"/>
      <c r="E77" s="6" t="str">
        <f>IF(COUNT(A77),CONCATENATE(Table3[[#This Row],[سال]],"/",I77,"/",اطلاعات!$B$12),"")</f>
        <v/>
      </c>
      <c r="F77" s="8" t="str">
        <f t="shared" si="10"/>
        <v/>
      </c>
      <c r="G77" s="7">
        <f t="shared" si="11"/>
        <v>6.2584877014160156E-7</v>
      </c>
      <c r="H77" s="11">
        <f t="shared" si="8"/>
        <v>1407</v>
      </c>
      <c r="I77" s="10">
        <f t="shared" si="9"/>
        <v>11</v>
      </c>
      <c r="J77" s="6"/>
      <c r="K77" s="6"/>
    </row>
    <row r="78" spans="2:11" ht="24.95" customHeight="1" x14ac:dyDescent="0.45">
      <c r="B78" s="7"/>
      <c r="C78" s="7"/>
      <c r="D78" s="7"/>
      <c r="E78" s="6" t="str">
        <f>IF(COUNT(A78),CONCATENATE(Table3[[#This Row],[سال]],"/",I78,"/",اطلاعات!$B$12),"")</f>
        <v/>
      </c>
      <c r="F78" s="8" t="str">
        <f t="shared" si="10"/>
        <v/>
      </c>
      <c r="G78" s="7">
        <f t="shared" si="11"/>
        <v>6.2584877014160156E-7</v>
      </c>
      <c r="H78" s="11">
        <f t="shared" si="8"/>
        <v>1407</v>
      </c>
      <c r="I78" s="10">
        <f t="shared" si="9"/>
        <v>12</v>
      </c>
      <c r="J78" s="6"/>
      <c r="K78" s="6"/>
    </row>
    <row r="79" spans="2:11" ht="24.95" customHeight="1" x14ac:dyDescent="0.45">
      <c r="B79" s="7"/>
      <c r="C79" s="7"/>
      <c r="D79" s="7"/>
      <c r="E79" s="6" t="str">
        <f>IF(COUNT(A79),CONCATENATE(Table3[[#This Row],[سال]],"/",I79,"/",اطلاعات!$B$12),"")</f>
        <v/>
      </c>
      <c r="F79" s="8" t="str">
        <f t="shared" si="10"/>
        <v/>
      </c>
      <c r="G79" s="7">
        <f t="shared" si="11"/>
        <v>6.2584877014160156E-7</v>
      </c>
      <c r="H79" s="11">
        <f t="shared" si="8"/>
        <v>1408</v>
      </c>
      <c r="I79" s="10">
        <f t="shared" si="9"/>
        <v>1</v>
      </c>
      <c r="J79" s="6"/>
      <c r="K79" s="6"/>
    </row>
    <row r="80" spans="2:11" ht="24.95" customHeight="1" x14ac:dyDescent="0.45">
      <c r="B80" s="7"/>
      <c r="C80" s="7"/>
      <c r="D80" s="7"/>
      <c r="E80" s="6" t="str">
        <f>IF(COUNT(A80),CONCATENATE(Table3[[#This Row],[سال]],"/",I80,"/",اطلاعات!$B$12),"")</f>
        <v/>
      </c>
      <c r="F80" s="8" t="str">
        <f t="shared" si="10"/>
        <v/>
      </c>
      <c r="G80" s="7">
        <f t="shared" si="11"/>
        <v>6.2584877014160156E-7</v>
      </c>
      <c r="H80" s="11">
        <f t="shared" si="8"/>
        <v>1408</v>
      </c>
      <c r="I80" s="10">
        <f t="shared" si="9"/>
        <v>2</v>
      </c>
      <c r="J80" s="6"/>
      <c r="K80" s="6"/>
    </row>
    <row r="81" spans="2:11" ht="24.95" customHeight="1" x14ac:dyDescent="0.45">
      <c r="B81" s="7"/>
      <c r="C81" s="7"/>
      <c r="D81" s="7"/>
      <c r="E81" s="6" t="str">
        <f>IF(COUNT(A81),CONCATENATE(Table3[[#This Row],[سال]],"/",I81,"/",اطلاعات!$B$12),"")</f>
        <v/>
      </c>
      <c r="F81" s="8" t="str">
        <f t="shared" si="10"/>
        <v/>
      </c>
      <c r="G81" s="7">
        <f t="shared" si="11"/>
        <v>6.2584877014160156E-7</v>
      </c>
      <c r="H81" s="11">
        <f t="shared" si="8"/>
        <v>1408</v>
      </c>
      <c r="I81" s="10">
        <f t="shared" si="9"/>
        <v>3</v>
      </c>
      <c r="J81" s="6"/>
      <c r="K81" s="6"/>
    </row>
    <row r="82" spans="2:11" ht="24.95" customHeight="1" x14ac:dyDescent="0.45">
      <c r="B82" s="7"/>
      <c r="C82" s="7"/>
      <c r="D82" s="7"/>
      <c r="E82" s="6" t="str">
        <f>IF(COUNT(A82),CONCATENATE(Table3[[#This Row],[سال]],"/",I82,"/",اطلاعات!$B$12),"")</f>
        <v/>
      </c>
      <c r="F82" s="8" t="str">
        <f t="shared" si="10"/>
        <v/>
      </c>
      <c r="G82" s="7">
        <f t="shared" si="11"/>
        <v>6.2584877014160156E-7</v>
      </c>
      <c r="H82" s="11">
        <f t="shared" si="8"/>
        <v>1408</v>
      </c>
      <c r="I82" s="10">
        <f t="shared" si="9"/>
        <v>4</v>
      </c>
      <c r="J82" s="6"/>
      <c r="K82" s="6"/>
    </row>
    <row r="83" spans="2:11" ht="24.95" customHeight="1" x14ac:dyDescent="0.45">
      <c r="B83" s="7"/>
      <c r="C83" s="7"/>
      <c r="D83" s="7"/>
      <c r="E83" s="6" t="str">
        <f>IF(COUNT(A83),CONCATENATE(Table3[[#This Row],[سال]],"/",I83,"/",اطلاعات!$B$12),"")</f>
        <v/>
      </c>
      <c r="F83" s="8" t="str">
        <f t="shared" si="10"/>
        <v/>
      </c>
      <c r="G83" s="7">
        <f t="shared" si="11"/>
        <v>6.2584877014160156E-7</v>
      </c>
      <c r="H83" s="11">
        <f t="shared" si="8"/>
        <v>1408</v>
      </c>
      <c r="I83" s="10">
        <f t="shared" si="9"/>
        <v>5</v>
      </c>
      <c r="J83" s="6"/>
      <c r="K83" s="6"/>
    </row>
    <row r="84" spans="2:11" ht="24.95" customHeight="1" x14ac:dyDescent="0.45">
      <c r="B84" s="7"/>
      <c r="C84" s="7"/>
      <c r="D84" s="7"/>
      <c r="E84" s="6" t="str">
        <f>IF(COUNT(A84),CONCATENATE(Table3[[#This Row],[سال]],"/",I84,"/",اطلاعات!$B$12),"")</f>
        <v/>
      </c>
      <c r="F84" s="8" t="str">
        <f t="shared" si="10"/>
        <v/>
      </c>
      <c r="G84" s="7">
        <f t="shared" si="11"/>
        <v>6.2584877014160156E-7</v>
      </c>
      <c r="H84" s="11">
        <f t="shared" si="8"/>
        <v>1408</v>
      </c>
      <c r="I84" s="10">
        <f t="shared" si="9"/>
        <v>6</v>
      </c>
      <c r="J84" s="6"/>
      <c r="K84" s="6"/>
    </row>
    <row r="85" spans="2:11" ht="24.95" customHeight="1" x14ac:dyDescent="0.45">
      <c r="B85" s="7"/>
      <c r="C85" s="7"/>
      <c r="D85" s="7"/>
      <c r="E85" s="6" t="str">
        <f>IF(COUNT(A85),CONCATENATE(Table3[[#This Row],[سال]],"/",I85,"/",اطلاعات!$B$12),"")</f>
        <v/>
      </c>
      <c r="F85" s="8" t="str">
        <f t="shared" si="10"/>
        <v/>
      </c>
      <c r="G85" s="7">
        <f t="shared" si="11"/>
        <v>6.2584877014160156E-7</v>
      </c>
      <c r="H85" s="11">
        <f t="shared" si="8"/>
        <v>1408</v>
      </c>
      <c r="I85" s="10">
        <f t="shared" si="9"/>
        <v>7</v>
      </c>
      <c r="J85" s="6"/>
      <c r="K85" s="6"/>
    </row>
    <row r="86" spans="2:11" ht="24.95" customHeight="1" x14ac:dyDescent="0.45">
      <c r="B86" s="7"/>
      <c r="C86" s="7"/>
      <c r="D86" s="7"/>
      <c r="E86" s="6" t="str">
        <f>IF(COUNT(A86),CONCATENATE(Table3[[#This Row],[سال]],"/",I86,"/",اطلاعات!$B$12),"")</f>
        <v/>
      </c>
      <c r="F86" s="8" t="str">
        <f t="shared" si="10"/>
        <v/>
      </c>
      <c r="G86" s="7">
        <f t="shared" si="11"/>
        <v>6.2584877014160156E-7</v>
      </c>
      <c r="H86" s="11">
        <f t="shared" si="8"/>
        <v>1408</v>
      </c>
      <c r="I86" s="10">
        <f t="shared" si="9"/>
        <v>8</v>
      </c>
      <c r="J86" s="6"/>
      <c r="K86" s="6"/>
    </row>
    <row r="87" spans="2:11" ht="24.95" customHeight="1" x14ac:dyDescent="0.45">
      <c r="B87" s="7"/>
      <c r="C87" s="7"/>
      <c r="D87" s="7"/>
      <c r="E87" s="6" t="str">
        <f>IF(COUNT(A87),CONCATENATE(Table3[[#This Row],[سال]],"/",I87,"/",اطلاعات!$B$12),"")</f>
        <v/>
      </c>
      <c r="F87" s="8" t="str">
        <f t="shared" si="10"/>
        <v/>
      </c>
      <c r="G87" s="7">
        <f t="shared" si="11"/>
        <v>6.2584877014160156E-7</v>
      </c>
      <c r="H87" s="11">
        <f t="shared" si="8"/>
        <v>1408</v>
      </c>
      <c r="I87" s="10">
        <f t="shared" si="9"/>
        <v>9</v>
      </c>
      <c r="J87" s="6"/>
      <c r="K87" s="6"/>
    </row>
    <row r="88" spans="2:11" ht="24.95" customHeight="1" x14ac:dyDescent="0.45">
      <c r="B88" s="7"/>
      <c r="C88" s="7"/>
      <c r="D88" s="7"/>
      <c r="E88" s="6" t="str">
        <f>IF(COUNT(A88),CONCATENATE(Table3[[#This Row],[سال]],"/",I88,"/",اطلاعات!$B$12),"")</f>
        <v/>
      </c>
      <c r="F88" s="8" t="str">
        <f t="shared" si="10"/>
        <v/>
      </c>
      <c r="G88" s="7">
        <f t="shared" si="11"/>
        <v>6.2584877014160156E-7</v>
      </c>
      <c r="H88" s="11">
        <f t="shared" si="8"/>
        <v>1408</v>
      </c>
      <c r="I88" s="10">
        <f t="shared" si="9"/>
        <v>10</v>
      </c>
      <c r="J88" s="6"/>
      <c r="K88" s="6"/>
    </row>
    <row r="89" spans="2:11" ht="24.95" customHeight="1" x14ac:dyDescent="0.45">
      <c r="B89" s="7"/>
      <c r="C89" s="7"/>
      <c r="D89" s="7"/>
      <c r="E89" s="6" t="str">
        <f>IF(COUNT(A89),CONCATENATE(Table3[[#This Row],[سال]],"/",I89,"/",اطلاعات!$B$12),"")</f>
        <v/>
      </c>
      <c r="F89" s="8" t="str">
        <f t="shared" si="10"/>
        <v/>
      </c>
      <c r="G89" s="7">
        <f t="shared" si="11"/>
        <v>6.2584877014160156E-7</v>
      </c>
      <c r="H89" s="11">
        <f t="shared" si="8"/>
        <v>1408</v>
      </c>
      <c r="I89" s="10">
        <f t="shared" si="9"/>
        <v>11</v>
      </c>
      <c r="J89" s="6"/>
      <c r="K89" s="6"/>
    </row>
    <row r="90" spans="2:11" ht="24.95" customHeight="1" x14ac:dyDescent="0.45">
      <c r="B90" s="7"/>
      <c r="C90" s="7"/>
      <c r="D90" s="7"/>
      <c r="E90" s="6" t="str">
        <f>IF(COUNT(A90),CONCATENATE(Table3[[#This Row],[سال]],"/",I90,"/",اطلاعات!$B$12),"")</f>
        <v/>
      </c>
      <c r="F90" s="8" t="str">
        <f t="shared" si="10"/>
        <v/>
      </c>
      <c r="G90" s="7">
        <f t="shared" si="11"/>
        <v>6.2584877014160156E-7</v>
      </c>
      <c r="H90" s="11">
        <f t="shared" si="8"/>
        <v>1408</v>
      </c>
      <c r="I90" s="10">
        <f t="shared" si="9"/>
        <v>12</v>
      </c>
      <c r="J90" s="6"/>
      <c r="K90" s="6"/>
    </row>
    <row r="91" spans="2:11" ht="24.95" customHeight="1" x14ac:dyDescent="0.45">
      <c r="B91" s="7"/>
      <c r="C91" s="7"/>
      <c r="D91" s="7"/>
      <c r="E91" s="6" t="str">
        <f>IF(COUNT(A91),CONCATENATE(Table3[[#This Row],[سال]],"/",I91,"/",اطلاعات!$B$12),"")</f>
        <v/>
      </c>
      <c r="F91" s="8" t="str">
        <f t="shared" si="10"/>
        <v/>
      </c>
      <c r="G91" s="7">
        <f t="shared" si="11"/>
        <v>6.2584877014160156E-7</v>
      </c>
      <c r="H91" s="11">
        <f t="shared" si="8"/>
        <v>1409</v>
      </c>
      <c r="I91" s="10">
        <f t="shared" si="9"/>
        <v>1</v>
      </c>
      <c r="J91" s="6"/>
      <c r="K91" s="6"/>
    </row>
    <row r="92" spans="2:11" ht="24.95" customHeight="1" x14ac:dyDescent="0.45">
      <c r="B92" s="7"/>
      <c r="C92" s="7"/>
      <c r="D92" s="7"/>
      <c r="E92" s="6" t="str">
        <f>IF(COUNT(A92),CONCATENATE(Table3[[#This Row],[سال]],"/",I92,"/",اطلاعات!$B$12),"")</f>
        <v/>
      </c>
      <c r="F92" s="8" t="str">
        <f t="shared" si="10"/>
        <v/>
      </c>
      <c r="G92" s="7">
        <f t="shared" si="11"/>
        <v>6.2584877014160156E-7</v>
      </c>
      <c r="H92" s="11">
        <f t="shared" si="8"/>
        <v>1409</v>
      </c>
      <c r="I92" s="10">
        <f t="shared" si="9"/>
        <v>2</v>
      </c>
      <c r="J92" s="6"/>
      <c r="K92" s="6"/>
    </row>
    <row r="93" spans="2:11" ht="24.95" customHeight="1" x14ac:dyDescent="0.45">
      <c r="B93" s="7"/>
      <c r="C93" s="7"/>
      <c r="D93" s="7"/>
      <c r="E93" s="6" t="str">
        <f>IF(COUNT(A93),CONCATENATE(Table3[[#This Row],[سال]],"/",I93,"/",اطلاعات!$B$12),"")</f>
        <v/>
      </c>
      <c r="F93" s="8" t="str">
        <f t="shared" si="10"/>
        <v/>
      </c>
      <c r="G93" s="7">
        <f t="shared" si="11"/>
        <v>6.2584877014160156E-7</v>
      </c>
      <c r="H93" s="11">
        <f t="shared" si="8"/>
        <v>1409</v>
      </c>
      <c r="I93" s="10">
        <f t="shared" si="9"/>
        <v>3</v>
      </c>
      <c r="J93" s="6"/>
      <c r="K93" s="6"/>
    </row>
    <row r="94" spans="2:11" ht="24.95" customHeight="1" x14ac:dyDescent="0.45">
      <c r="B94" s="7"/>
      <c r="C94" s="7"/>
      <c r="D94" s="7"/>
      <c r="E94" s="6" t="str">
        <f>IF(COUNT(A94),CONCATENATE(Table3[[#This Row],[سال]],"/",I94,"/",اطلاعات!$B$12),"")</f>
        <v/>
      </c>
      <c r="F94" s="8" t="str">
        <f t="shared" si="10"/>
        <v/>
      </c>
      <c r="G94" s="7">
        <f t="shared" si="11"/>
        <v>6.2584877014160156E-7</v>
      </c>
      <c r="H94" s="11">
        <f t="shared" si="8"/>
        <v>1409</v>
      </c>
      <c r="I94" s="10">
        <f t="shared" si="9"/>
        <v>4</v>
      </c>
      <c r="J94" s="6"/>
      <c r="K94" s="6"/>
    </row>
    <row r="95" spans="2:11" ht="24.95" customHeight="1" x14ac:dyDescent="0.45">
      <c r="B95" s="7"/>
      <c r="C95" s="7"/>
      <c r="D95" s="7"/>
      <c r="E95" s="6" t="str">
        <f>IF(COUNT(A95),CONCATENATE(Table3[[#This Row],[سال]],"/",I95,"/",اطلاعات!$B$12),"")</f>
        <v/>
      </c>
      <c r="F95" s="8" t="str">
        <f t="shared" si="10"/>
        <v/>
      </c>
      <c r="G95" s="7">
        <f t="shared" si="11"/>
        <v>6.2584877014160156E-7</v>
      </c>
      <c r="H95" s="11">
        <f t="shared" si="8"/>
        <v>1409</v>
      </c>
      <c r="I95" s="10">
        <f t="shared" si="9"/>
        <v>5</v>
      </c>
      <c r="J95" s="6"/>
      <c r="K95" s="6"/>
    </row>
    <row r="96" spans="2:11" ht="24.95" customHeight="1" x14ac:dyDescent="0.45">
      <c r="B96" s="7"/>
      <c r="C96" s="7"/>
      <c r="D96" s="7"/>
      <c r="E96" s="6" t="str">
        <f>IF(COUNT(A96),CONCATENATE(Table3[[#This Row],[سال]],"/",I96,"/",اطلاعات!$B$12),"")</f>
        <v/>
      </c>
      <c r="F96" s="8" t="str">
        <f t="shared" si="10"/>
        <v/>
      </c>
      <c r="G96" s="7">
        <f t="shared" si="11"/>
        <v>6.2584877014160156E-7</v>
      </c>
      <c r="H96" s="11">
        <f t="shared" si="8"/>
        <v>1409</v>
      </c>
      <c r="I96" s="10">
        <f t="shared" si="9"/>
        <v>6</v>
      </c>
      <c r="J96" s="6"/>
      <c r="K96" s="6"/>
    </row>
    <row r="97" spans="2:11" ht="24.95" customHeight="1" x14ac:dyDescent="0.45">
      <c r="B97" s="7"/>
      <c r="C97" s="7"/>
      <c r="D97" s="7"/>
      <c r="E97" s="6" t="str">
        <f>IF(COUNT(A97),CONCATENATE(Table3[[#This Row],[سال]],"/",I97,"/",اطلاعات!$B$12),"")</f>
        <v/>
      </c>
      <c r="F97" s="8" t="str">
        <f t="shared" si="10"/>
        <v/>
      </c>
      <c r="G97" s="7">
        <f t="shared" si="11"/>
        <v>6.2584877014160156E-7</v>
      </c>
      <c r="H97" s="11">
        <f t="shared" si="8"/>
        <v>1409</v>
      </c>
      <c r="I97" s="10">
        <f t="shared" si="9"/>
        <v>7</v>
      </c>
      <c r="J97" s="6"/>
      <c r="K97" s="6"/>
    </row>
    <row r="98" spans="2:11" ht="24.95" customHeight="1" x14ac:dyDescent="0.45">
      <c r="B98" s="7"/>
      <c r="C98" s="7"/>
      <c r="D98" s="7"/>
      <c r="E98" s="6" t="str">
        <f>IF(COUNT(A98),CONCATENATE(Table3[[#This Row],[سال]],"/",I98,"/",اطلاعات!$B$12),"")</f>
        <v/>
      </c>
      <c r="F98" s="8" t="str">
        <f t="shared" si="10"/>
        <v/>
      </c>
      <c r="G98" s="7">
        <f t="shared" si="11"/>
        <v>6.2584877014160156E-7</v>
      </c>
      <c r="H98" s="11">
        <f t="shared" si="8"/>
        <v>1409</v>
      </c>
      <c r="I98" s="10">
        <f t="shared" si="9"/>
        <v>8</v>
      </c>
      <c r="J98" s="6"/>
      <c r="K98" s="6"/>
    </row>
    <row r="99" spans="2:11" ht="24.95" customHeight="1" x14ac:dyDescent="0.45">
      <c r="B99" s="7"/>
      <c r="C99" s="7"/>
      <c r="D99" s="7"/>
      <c r="E99" s="6" t="str">
        <f>IF(COUNT(A99),CONCATENATE(Table3[[#This Row],[سال]],"/",I99,"/",اطلاعات!$B$12),"")</f>
        <v/>
      </c>
      <c r="F99" s="8" t="str">
        <f t="shared" si="10"/>
        <v/>
      </c>
      <c r="G99" s="7">
        <f t="shared" si="11"/>
        <v>6.2584877014160156E-7</v>
      </c>
      <c r="H99" s="11">
        <f t="shared" si="8"/>
        <v>1409</v>
      </c>
      <c r="I99" s="10">
        <f t="shared" si="9"/>
        <v>9</v>
      </c>
      <c r="J99" s="6"/>
      <c r="K99" s="6"/>
    </row>
    <row r="100" spans="2:11" ht="24.95" customHeight="1" x14ac:dyDescent="0.45">
      <c r="B100" s="7"/>
      <c r="C100" s="7"/>
      <c r="D100" s="7"/>
      <c r="E100" s="6" t="str">
        <f>IF(COUNT(A100),CONCATENATE(Table3[[#This Row],[سال]],"/",I100,"/",اطلاعات!$B$12),"")</f>
        <v/>
      </c>
      <c r="F100" s="8" t="str">
        <f t="shared" si="10"/>
        <v/>
      </c>
      <c r="G100" s="7">
        <f t="shared" si="11"/>
        <v>6.2584877014160156E-7</v>
      </c>
      <c r="H100" s="11">
        <f t="shared" si="8"/>
        <v>1409</v>
      </c>
      <c r="I100" s="10">
        <f t="shared" si="9"/>
        <v>10</v>
      </c>
      <c r="J100" s="6"/>
      <c r="K100" s="6"/>
    </row>
    <row r="101" spans="2:11" ht="24.95" customHeight="1" x14ac:dyDescent="0.45">
      <c r="B101" s="7"/>
      <c r="C101" s="7"/>
      <c r="D101" s="7"/>
      <c r="E101" s="6" t="str">
        <f>IF(COUNT(A101),CONCATENATE(Table3[[#This Row],[سال]],"/",I101,"/",اطلاعات!$B$12),"")</f>
        <v/>
      </c>
      <c r="F101" s="8" t="str">
        <f t="shared" si="10"/>
        <v/>
      </c>
      <c r="G101" s="7">
        <f t="shared" si="11"/>
        <v>6.2584877014160156E-7</v>
      </c>
      <c r="H101" s="11">
        <f t="shared" si="8"/>
        <v>1409</v>
      </c>
      <c r="I101" s="10">
        <f t="shared" si="9"/>
        <v>11</v>
      </c>
      <c r="J101" s="6"/>
      <c r="K101" s="6"/>
    </row>
    <row r="102" spans="2:11" ht="24.95" customHeight="1" x14ac:dyDescent="0.45">
      <c r="B102" s="7"/>
      <c r="C102" s="7"/>
      <c r="D102" s="7"/>
      <c r="E102" s="6" t="str">
        <f>IF(COUNT(A102),CONCATENATE(Table3[[#This Row],[سال]],"/",I102,"/",اطلاعات!$B$12),"")</f>
        <v/>
      </c>
      <c r="F102" s="8" t="str">
        <f t="shared" si="10"/>
        <v/>
      </c>
      <c r="G102" s="7">
        <f t="shared" si="11"/>
        <v>6.2584877014160156E-7</v>
      </c>
      <c r="H102" s="11">
        <f t="shared" si="8"/>
        <v>1409</v>
      </c>
      <c r="I102" s="10">
        <f t="shared" si="9"/>
        <v>12</v>
      </c>
      <c r="J102" s="6"/>
      <c r="K102" s="6"/>
    </row>
    <row r="103" spans="2:11" ht="24.95" customHeight="1" x14ac:dyDescent="0.45">
      <c r="B103" s="7"/>
      <c r="C103" s="7"/>
      <c r="D103" s="7"/>
      <c r="E103" s="6" t="str">
        <f>IF(COUNT(A103),CONCATENATE(Table3[[#This Row],[سال]],"/",I103,"/",اطلاعات!$B$12),"")</f>
        <v/>
      </c>
      <c r="F103" s="8" t="str">
        <f t="shared" si="10"/>
        <v/>
      </c>
      <c r="G103" s="7">
        <f t="shared" si="11"/>
        <v>6.2584877014160156E-7</v>
      </c>
      <c r="H103" s="11">
        <f t="shared" ref="H103:H127" si="12">IF(I102=12,H102+1,H102)</f>
        <v>1410</v>
      </c>
      <c r="I103" s="10">
        <f t="shared" ref="I103:I127" si="13">MOD(I102, 12) + 1</f>
        <v>1</v>
      </c>
      <c r="J103" s="6"/>
      <c r="K103" s="6"/>
    </row>
    <row r="104" spans="2:11" ht="24.95" customHeight="1" x14ac:dyDescent="0.45">
      <c r="B104" s="7"/>
      <c r="C104" s="7"/>
      <c r="D104" s="7"/>
      <c r="E104" s="6" t="str">
        <f>IF(COUNT(A104),CONCATENATE(Table3[[#This Row],[سال]],"/",I104,"/",اطلاعات!$B$12),"")</f>
        <v/>
      </c>
      <c r="F104" s="8" t="str">
        <f t="shared" ref="F104:F127" si="14">IFERROR(IF((F103-B104)&gt;=0,F103-B104,""),"")</f>
        <v/>
      </c>
      <c r="G104" s="7">
        <f t="shared" ref="G104:G127" si="15">IFERROR(IF((G103-C104)&gt;=0,G103-C104,""),"")</f>
        <v>6.2584877014160156E-7</v>
      </c>
      <c r="H104" s="11">
        <f t="shared" si="12"/>
        <v>1410</v>
      </c>
      <c r="I104" s="10">
        <f t="shared" si="13"/>
        <v>2</v>
      </c>
      <c r="J104" s="6"/>
      <c r="K104" s="6"/>
    </row>
    <row r="105" spans="2:11" ht="24.95" customHeight="1" x14ac:dyDescent="0.45">
      <c r="B105" s="7"/>
      <c r="C105" s="7"/>
      <c r="D105" s="7"/>
      <c r="E105" s="6" t="str">
        <f>IF(COUNT(A105),CONCATENATE(Table3[[#This Row],[سال]],"/",I105,"/",اطلاعات!$B$12),"")</f>
        <v/>
      </c>
      <c r="F105" s="8" t="str">
        <f t="shared" si="14"/>
        <v/>
      </c>
      <c r="G105" s="7">
        <f t="shared" si="15"/>
        <v>6.2584877014160156E-7</v>
      </c>
      <c r="H105" s="11">
        <f t="shared" si="12"/>
        <v>1410</v>
      </c>
      <c r="I105" s="10">
        <f t="shared" si="13"/>
        <v>3</v>
      </c>
      <c r="J105" s="6"/>
      <c r="K105" s="6"/>
    </row>
    <row r="106" spans="2:11" ht="24.95" customHeight="1" x14ac:dyDescent="0.45">
      <c r="B106" s="7"/>
      <c r="C106" s="7"/>
      <c r="D106" s="7"/>
      <c r="E106" s="6" t="str">
        <f>IF(COUNT(A106),CONCATENATE(Table3[[#This Row],[سال]],"/",I106,"/",اطلاعات!$B$12),"")</f>
        <v/>
      </c>
      <c r="F106" s="8" t="str">
        <f t="shared" si="14"/>
        <v/>
      </c>
      <c r="G106" s="7">
        <f t="shared" si="15"/>
        <v>6.2584877014160156E-7</v>
      </c>
      <c r="H106" s="11">
        <f t="shared" si="12"/>
        <v>1410</v>
      </c>
      <c r="I106" s="10">
        <f t="shared" si="13"/>
        <v>4</v>
      </c>
      <c r="J106" s="6"/>
      <c r="K106" s="6"/>
    </row>
    <row r="107" spans="2:11" ht="24.95" customHeight="1" x14ac:dyDescent="0.45">
      <c r="B107" s="7"/>
      <c r="C107" s="7"/>
      <c r="D107" s="7"/>
      <c r="E107" s="6" t="str">
        <f>IF(COUNT(A107),CONCATENATE(Table3[[#This Row],[سال]],"/",I107,"/",اطلاعات!$B$12),"")</f>
        <v/>
      </c>
      <c r="F107" s="8" t="str">
        <f t="shared" si="14"/>
        <v/>
      </c>
      <c r="G107" s="7">
        <f t="shared" si="15"/>
        <v>6.2584877014160156E-7</v>
      </c>
      <c r="H107" s="11">
        <f t="shared" si="12"/>
        <v>1410</v>
      </c>
      <c r="I107" s="10">
        <f t="shared" si="13"/>
        <v>5</v>
      </c>
      <c r="J107" s="6"/>
      <c r="K107" s="6"/>
    </row>
    <row r="108" spans="2:11" ht="24.95" customHeight="1" x14ac:dyDescent="0.45">
      <c r="B108" s="7"/>
      <c r="C108" s="7"/>
      <c r="D108" s="7"/>
      <c r="E108" s="6" t="str">
        <f>IF(COUNT(A108),CONCATENATE(Table3[[#This Row],[سال]],"/",I108,"/",اطلاعات!$B$12),"")</f>
        <v/>
      </c>
      <c r="F108" s="8" t="str">
        <f t="shared" si="14"/>
        <v/>
      </c>
      <c r="G108" s="7">
        <f t="shared" si="15"/>
        <v>6.2584877014160156E-7</v>
      </c>
      <c r="H108" s="11">
        <f t="shared" si="12"/>
        <v>1410</v>
      </c>
      <c r="I108" s="10">
        <f t="shared" si="13"/>
        <v>6</v>
      </c>
      <c r="J108" s="6"/>
      <c r="K108" s="6"/>
    </row>
    <row r="109" spans="2:11" ht="24.95" customHeight="1" x14ac:dyDescent="0.45">
      <c r="B109" s="7"/>
      <c r="C109" s="7"/>
      <c r="D109" s="7"/>
      <c r="E109" s="6" t="str">
        <f>IF(COUNT(A109),CONCATENATE(Table3[[#This Row],[سال]],"/",I109,"/",اطلاعات!$B$12),"")</f>
        <v/>
      </c>
      <c r="F109" s="8" t="str">
        <f t="shared" si="14"/>
        <v/>
      </c>
      <c r="G109" s="7">
        <f t="shared" si="15"/>
        <v>6.2584877014160156E-7</v>
      </c>
      <c r="H109" s="11">
        <f t="shared" si="12"/>
        <v>1410</v>
      </c>
      <c r="I109" s="10">
        <f t="shared" si="13"/>
        <v>7</v>
      </c>
      <c r="J109" s="6"/>
      <c r="K109" s="6"/>
    </row>
    <row r="110" spans="2:11" ht="24.95" customHeight="1" x14ac:dyDescent="0.45">
      <c r="B110" s="7"/>
      <c r="C110" s="7"/>
      <c r="D110" s="7"/>
      <c r="E110" s="6" t="str">
        <f>IF(COUNT(A110),CONCATENATE(Table3[[#This Row],[سال]],"/",I110,"/",اطلاعات!$B$12),"")</f>
        <v/>
      </c>
      <c r="F110" s="8" t="str">
        <f t="shared" si="14"/>
        <v/>
      </c>
      <c r="G110" s="7">
        <f t="shared" si="15"/>
        <v>6.2584877014160156E-7</v>
      </c>
      <c r="H110" s="11">
        <f t="shared" si="12"/>
        <v>1410</v>
      </c>
      <c r="I110" s="10">
        <f t="shared" si="13"/>
        <v>8</v>
      </c>
      <c r="J110" s="6"/>
      <c r="K110" s="6"/>
    </row>
    <row r="111" spans="2:11" ht="24.95" customHeight="1" x14ac:dyDescent="0.45">
      <c r="B111" s="7"/>
      <c r="C111" s="7"/>
      <c r="D111" s="7"/>
      <c r="E111" s="6" t="str">
        <f>IF(COUNT(A111),CONCATENATE(Table3[[#This Row],[سال]],"/",I111,"/",اطلاعات!$B$12),"")</f>
        <v/>
      </c>
      <c r="F111" s="8" t="str">
        <f t="shared" si="14"/>
        <v/>
      </c>
      <c r="G111" s="7">
        <f t="shared" si="15"/>
        <v>6.2584877014160156E-7</v>
      </c>
      <c r="H111" s="11">
        <f t="shared" si="12"/>
        <v>1410</v>
      </c>
      <c r="I111" s="10">
        <f t="shared" si="13"/>
        <v>9</v>
      </c>
      <c r="J111" s="6"/>
      <c r="K111" s="6"/>
    </row>
    <row r="112" spans="2:11" ht="24.95" customHeight="1" x14ac:dyDescent="0.45">
      <c r="B112" s="7"/>
      <c r="C112" s="7"/>
      <c r="D112" s="7"/>
      <c r="E112" s="6" t="str">
        <f>IF(COUNT(A112),CONCATENATE(Table3[[#This Row],[سال]],"/",I112,"/",اطلاعات!$B$12),"")</f>
        <v/>
      </c>
      <c r="F112" s="8" t="str">
        <f t="shared" si="14"/>
        <v/>
      </c>
      <c r="G112" s="7">
        <f t="shared" si="15"/>
        <v>6.2584877014160156E-7</v>
      </c>
      <c r="H112" s="11">
        <f t="shared" si="12"/>
        <v>1410</v>
      </c>
      <c r="I112" s="10">
        <f t="shared" si="13"/>
        <v>10</v>
      </c>
      <c r="J112" s="6"/>
      <c r="K112" s="6"/>
    </row>
    <row r="113" spans="2:11" ht="24.95" customHeight="1" x14ac:dyDescent="0.45">
      <c r="B113" s="7"/>
      <c r="C113" s="7"/>
      <c r="D113" s="7"/>
      <c r="E113" s="6" t="str">
        <f>IF(COUNT(A113),CONCATENATE(Table3[[#This Row],[سال]],"/",I113,"/",اطلاعات!$B$12),"")</f>
        <v/>
      </c>
      <c r="F113" s="8" t="str">
        <f t="shared" si="14"/>
        <v/>
      </c>
      <c r="G113" s="7">
        <f t="shared" si="15"/>
        <v>6.2584877014160156E-7</v>
      </c>
      <c r="H113" s="11">
        <f t="shared" si="12"/>
        <v>1410</v>
      </c>
      <c r="I113" s="10">
        <f t="shared" si="13"/>
        <v>11</v>
      </c>
      <c r="J113" s="6"/>
      <c r="K113" s="6"/>
    </row>
    <row r="114" spans="2:11" ht="24.95" customHeight="1" x14ac:dyDescent="0.45">
      <c r="B114" s="7"/>
      <c r="C114" s="7"/>
      <c r="D114" s="7"/>
      <c r="E114" s="6" t="str">
        <f>IF(COUNT(A114),CONCATENATE(Table3[[#This Row],[سال]],"/",I114,"/",اطلاعات!$B$12),"")</f>
        <v/>
      </c>
      <c r="F114" s="8" t="str">
        <f t="shared" si="14"/>
        <v/>
      </c>
      <c r="G114" s="7">
        <f t="shared" si="15"/>
        <v>6.2584877014160156E-7</v>
      </c>
      <c r="H114" s="11">
        <f t="shared" si="12"/>
        <v>1410</v>
      </c>
      <c r="I114" s="10">
        <f t="shared" si="13"/>
        <v>12</v>
      </c>
      <c r="J114" s="6"/>
      <c r="K114" s="6"/>
    </row>
    <row r="115" spans="2:11" ht="24.95" customHeight="1" x14ac:dyDescent="0.45">
      <c r="B115" s="7"/>
      <c r="C115" s="7"/>
      <c r="D115" s="7"/>
      <c r="E115" s="6" t="str">
        <f>IF(COUNT(A115),CONCATENATE(Table3[[#This Row],[سال]],"/",I115,"/",اطلاعات!$B$12),"")</f>
        <v/>
      </c>
      <c r="F115" s="8" t="str">
        <f t="shared" si="14"/>
        <v/>
      </c>
      <c r="G115" s="7">
        <f t="shared" si="15"/>
        <v>6.2584877014160156E-7</v>
      </c>
      <c r="H115" s="11">
        <f t="shared" si="12"/>
        <v>1411</v>
      </c>
      <c r="I115" s="10">
        <f t="shared" si="13"/>
        <v>1</v>
      </c>
      <c r="J115" s="6"/>
      <c r="K115" s="6"/>
    </row>
    <row r="116" spans="2:11" ht="24.95" customHeight="1" x14ac:dyDescent="0.45">
      <c r="B116" s="7"/>
      <c r="C116" s="7"/>
      <c r="D116" s="7"/>
      <c r="E116" s="6" t="str">
        <f>IF(COUNT(A116),CONCATENATE(Table3[[#This Row],[سال]],"/",I116,"/",اطلاعات!$B$12),"")</f>
        <v/>
      </c>
      <c r="F116" s="8" t="str">
        <f t="shared" si="14"/>
        <v/>
      </c>
      <c r="G116" s="7">
        <f t="shared" si="15"/>
        <v>6.2584877014160156E-7</v>
      </c>
      <c r="H116" s="11">
        <f t="shared" si="12"/>
        <v>1411</v>
      </c>
      <c r="I116" s="10">
        <f t="shared" si="13"/>
        <v>2</v>
      </c>
      <c r="J116" s="6"/>
      <c r="K116" s="6"/>
    </row>
    <row r="117" spans="2:11" ht="24.95" customHeight="1" x14ac:dyDescent="0.45">
      <c r="B117" s="7"/>
      <c r="C117" s="7"/>
      <c r="D117" s="7"/>
      <c r="E117" s="6" t="str">
        <f>IF(COUNT(A117),CONCATENATE(Table3[[#This Row],[سال]],"/",I117,"/",اطلاعات!$B$12),"")</f>
        <v/>
      </c>
      <c r="F117" s="8" t="str">
        <f t="shared" si="14"/>
        <v/>
      </c>
      <c r="G117" s="7">
        <f t="shared" si="15"/>
        <v>6.2584877014160156E-7</v>
      </c>
      <c r="H117" s="11">
        <f t="shared" si="12"/>
        <v>1411</v>
      </c>
      <c r="I117" s="10">
        <f t="shared" si="13"/>
        <v>3</v>
      </c>
      <c r="J117" s="6"/>
      <c r="K117" s="6"/>
    </row>
    <row r="118" spans="2:11" ht="24.95" customHeight="1" x14ac:dyDescent="0.45">
      <c r="B118" s="7"/>
      <c r="C118" s="7"/>
      <c r="D118" s="7"/>
      <c r="E118" s="6" t="str">
        <f>IF(COUNT(A118),CONCATENATE(Table3[[#This Row],[سال]],"/",I118,"/",اطلاعات!$B$12),"")</f>
        <v/>
      </c>
      <c r="F118" s="8" t="str">
        <f t="shared" si="14"/>
        <v/>
      </c>
      <c r="G118" s="7">
        <f t="shared" si="15"/>
        <v>6.2584877014160156E-7</v>
      </c>
      <c r="H118" s="11">
        <f t="shared" si="12"/>
        <v>1411</v>
      </c>
      <c r="I118" s="10">
        <f t="shared" si="13"/>
        <v>4</v>
      </c>
      <c r="J118" s="6"/>
      <c r="K118" s="6"/>
    </row>
    <row r="119" spans="2:11" ht="24.95" customHeight="1" x14ac:dyDescent="0.45">
      <c r="B119" s="7"/>
      <c r="C119" s="7"/>
      <c r="D119" s="7"/>
      <c r="E119" s="6" t="str">
        <f>IF(COUNT(A119),CONCATENATE(Table3[[#This Row],[سال]],"/",I119,"/",اطلاعات!$B$12),"")</f>
        <v/>
      </c>
      <c r="F119" s="8" t="str">
        <f t="shared" si="14"/>
        <v/>
      </c>
      <c r="G119" s="7">
        <f t="shared" si="15"/>
        <v>6.2584877014160156E-7</v>
      </c>
      <c r="H119" s="11">
        <f t="shared" si="12"/>
        <v>1411</v>
      </c>
      <c r="I119" s="10">
        <f t="shared" si="13"/>
        <v>5</v>
      </c>
      <c r="J119" s="6"/>
      <c r="K119" s="6"/>
    </row>
    <row r="120" spans="2:11" ht="24.95" customHeight="1" x14ac:dyDescent="0.45">
      <c r="B120" s="7"/>
      <c r="C120" s="7"/>
      <c r="D120" s="7"/>
      <c r="E120" s="6" t="str">
        <f>IF(COUNT(A120),CONCATENATE(Table3[[#This Row],[سال]],"/",I120,"/",اطلاعات!$B$12),"")</f>
        <v/>
      </c>
      <c r="F120" s="8" t="str">
        <f t="shared" si="14"/>
        <v/>
      </c>
      <c r="G120" s="7">
        <f t="shared" si="15"/>
        <v>6.2584877014160156E-7</v>
      </c>
      <c r="H120" s="11">
        <f t="shared" si="12"/>
        <v>1411</v>
      </c>
      <c r="I120" s="10">
        <f t="shared" si="13"/>
        <v>6</v>
      </c>
      <c r="J120" s="6"/>
      <c r="K120" s="6"/>
    </row>
    <row r="121" spans="2:11" ht="24.95" customHeight="1" x14ac:dyDescent="0.45">
      <c r="B121" s="7"/>
      <c r="C121" s="7"/>
      <c r="D121" s="7"/>
      <c r="E121" s="6" t="str">
        <f>IF(COUNT(A121),CONCATENATE(Table3[[#This Row],[سال]],"/",I121,"/",اطلاعات!$B$12),"")</f>
        <v/>
      </c>
      <c r="F121" s="8" t="str">
        <f t="shared" si="14"/>
        <v/>
      </c>
      <c r="G121" s="7">
        <f t="shared" si="15"/>
        <v>6.2584877014160156E-7</v>
      </c>
      <c r="H121" s="11">
        <f t="shared" si="12"/>
        <v>1411</v>
      </c>
      <c r="I121" s="10">
        <f t="shared" si="13"/>
        <v>7</v>
      </c>
      <c r="J121" s="6"/>
      <c r="K121" s="6"/>
    </row>
    <row r="122" spans="2:11" ht="24.95" customHeight="1" x14ac:dyDescent="0.45">
      <c r="B122" s="7"/>
      <c r="C122" s="7"/>
      <c r="D122" s="7"/>
      <c r="E122" s="6" t="str">
        <f>IF(COUNT(A122),CONCATENATE(Table3[[#This Row],[سال]],"/",I122,"/",اطلاعات!$B$12),"")</f>
        <v/>
      </c>
      <c r="F122" s="8" t="str">
        <f t="shared" si="14"/>
        <v/>
      </c>
      <c r="G122" s="7">
        <f t="shared" si="15"/>
        <v>6.2584877014160156E-7</v>
      </c>
      <c r="H122" s="11">
        <f t="shared" si="12"/>
        <v>1411</v>
      </c>
      <c r="I122" s="10">
        <f t="shared" si="13"/>
        <v>8</v>
      </c>
      <c r="J122" s="6"/>
      <c r="K122" s="6"/>
    </row>
    <row r="123" spans="2:11" ht="24.95" customHeight="1" x14ac:dyDescent="0.45">
      <c r="B123" s="7"/>
      <c r="C123" s="7"/>
      <c r="D123" s="7"/>
      <c r="E123" s="6" t="str">
        <f>IF(COUNT(A123),CONCATENATE(Table3[[#This Row],[سال]],"/",I123,"/",اطلاعات!$B$12),"")</f>
        <v/>
      </c>
      <c r="F123" s="8" t="str">
        <f t="shared" si="14"/>
        <v/>
      </c>
      <c r="G123" s="7">
        <f t="shared" si="15"/>
        <v>6.2584877014160156E-7</v>
      </c>
      <c r="H123" s="11">
        <f t="shared" si="12"/>
        <v>1411</v>
      </c>
      <c r="I123" s="10">
        <f t="shared" si="13"/>
        <v>9</v>
      </c>
      <c r="J123" s="6"/>
      <c r="K123" s="6"/>
    </row>
    <row r="124" spans="2:11" ht="24.95" customHeight="1" x14ac:dyDescent="0.45">
      <c r="B124" s="7"/>
      <c r="C124" s="7"/>
      <c r="D124" s="7"/>
      <c r="E124" s="6" t="str">
        <f>IF(COUNT(A124),CONCATENATE(Table3[[#This Row],[سال]],"/",I124,"/",اطلاعات!$B$12),"")</f>
        <v/>
      </c>
      <c r="F124" s="8" t="str">
        <f t="shared" si="14"/>
        <v/>
      </c>
      <c r="G124" s="7">
        <f t="shared" si="15"/>
        <v>6.2584877014160156E-7</v>
      </c>
      <c r="H124" s="11">
        <f t="shared" si="12"/>
        <v>1411</v>
      </c>
      <c r="I124" s="10">
        <f t="shared" si="13"/>
        <v>10</v>
      </c>
      <c r="J124" s="6"/>
      <c r="K124" s="6"/>
    </row>
    <row r="125" spans="2:11" ht="24.95" customHeight="1" x14ac:dyDescent="0.45">
      <c r="B125" s="7"/>
      <c r="C125" s="7"/>
      <c r="D125" s="7"/>
      <c r="E125" s="6" t="str">
        <f>IF(COUNT(A125),CONCATENATE(Table3[[#This Row],[سال]],"/",I125,"/",اطلاعات!$B$12),"")</f>
        <v/>
      </c>
      <c r="F125" s="8" t="str">
        <f t="shared" si="14"/>
        <v/>
      </c>
      <c r="G125" s="7">
        <f t="shared" si="15"/>
        <v>6.2584877014160156E-7</v>
      </c>
      <c r="H125" s="11">
        <f t="shared" si="12"/>
        <v>1411</v>
      </c>
      <c r="I125" s="10">
        <f t="shared" si="13"/>
        <v>11</v>
      </c>
      <c r="J125" s="6"/>
      <c r="K125" s="6"/>
    </row>
    <row r="126" spans="2:11" ht="24.95" customHeight="1" x14ac:dyDescent="0.45">
      <c r="B126" s="7"/>
      <c r="C126" s="7"/>
      <c r="D126" s="7"/>
      <c r="E126" s="6" t="str">
        <f>IF(COUNT(A126),CONCATENATE(Table3[[#This Row],[سال]],"/",I126,"/",اطلاعات!$B$12),"")</f>
        <v/>
      </c>
      <c r="F126" s="8" t="str">
        <f t="shared" si="14"/>
        <v/>
      </c>
      <c r="G126" s="7">
        <f t="shared" si="15"/>
        <v>6.2584877014160156E-7</v>
      </c>
      <c r="H126" s="11">
        <f t="shared" si="12"/>
        <v>1411</v>
      </c>
      <c r="I126" s="10">
        <f t="shared" si="13"/>
        <v>12</v>
      </c>
      <c r="J126" s="6"/>
      <c r="K126" s="6"/>
    </row>
    <row r="127" spans="2:11" ht="24.95" customHeight="1" x14ac:dyDescent="0.45">
      <c r="B127" s="7"/>
      <c r="C127" s="7"/>
      <c r="D127" s="7"/>
      <c r="E127" s="6" t="str">
        <f>IF(COUNT(A127),CONCATENATE(Table3[[#This Row],[سال]],"/",I127,"/",اطلاعات!$B$12),"")</f>
        <v/>
      </c>
      <c r="F127" s="8" t="str">
        <f t="shared" si="14"/>
        <v/>
      </c>
      <c r="G127" s="7">
        <f t="shared" si="15"/>
        <v>6.2584877014160156E-7</v>
      </c>
      <c r="H127" s="11">
        <f t="shared" si="12"/>
        <v>1412</v>
      </c>
      <c r="I127" s="10">
        <f t="shared" si="13"/>
        <v>1</v>
      </c>
      <c r="J127" s="6"/>
      <c r="K127" s="6"/>
    </row>
  </sheetData>
  <sheetProtection sheet="1" objects="1" scenarios="1"/>
  <mergeCells count="5">
    <mergeCell ref="A1:G1"/>
    <mergeCell ref="E2:F2"/>
    <mergeCell ref="E3:F3"/>
    <mergeCell ref="E4:F4"/>
    <mergeCell ref="A2:D4"/>
  </mergeCells>
  <phoneticPr fontId="4" type="noConversion"/>
  <conditionalFormatting sqref="A6:G127">
    <cfRule type="expression" dxfId="1" priority="1">
      <formula>A6&lt;&gt;""</formula>
    </cfRule>
  </conditionalFormatting>
  <printOptions horizontalCentered="1"/>
  <pageMargins left="0" right="0" top="0.39370078740157483" bottom="0" header="0" footer="0"/>
  <pageSetup paperSize="9" scale="96" orientation="portrait" horizontalDpi="0" verticalDpi="0" r:id="rId1"/>
  <headerFooter>
    <oddHeader>&amp;Rصفحه &amp;P از &amp;N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اطلاعات</vt:lpstr>
      <vt:lpstr>کارت تسهیلات</vt:lpstr>
      <vt:lpstr>اطلاعات!Print_Area</vt:lpstr>
      <vt:lpstr>'کارت تسهیلات'!Print_Area</vt:lpstr>
      <vt:lpstr>'کارت تسهیلات'!Print_Titles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Pourfeiz</dc:creator>
  <cp:lastModifiedBy>Rasoul Pourfeiz</cp:lastModifiedBy>
  <cp:lastPrinted>2024-04-08T06:05:25Z</cp:lastPrinted>
  <dcterms:created xsi:type="dcterms:W3CDTF">2024-04-07T07:46:13Z</dcterms:created>
  <dcterms:modified xsi:type="dcterms:W3CDTF">2024-04-08T06:06:01Z</dcterms:modified>
</cp:coreProperties>
</file>