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ra_strocchia_studenti_unina_it/Documents/Magistrale/II Semestre/8. EDME/Progetto/"/>
    </mc:Choice>
  </mc:AlternateContent>
  <xr:revisionPtr revIDLastSave="173" documentId="8_{A9F6144D-42D6-4FCC-9CBB-6493CD8BDB08}" xr6:coauthVersionLast="47" xr6:coauthVersionMax="47" xr10:uidLastSave="{B374FF83-28DB-432C-9334-B7BE56FC93ED}"/>
  <bookViews>
    <workbookView xWindow="-110" yWindow="-110" windowWidth="19420" windowHeight="11500" xr2:uid="{BCC6881B-A24E-456C-84AE-16FB521467CD}"/>
  </bookViews>
  <sheets>
    <sheet name="VUMeter (2)" sheetId="2" r:id="rId1"/>
    <sheet name="VUMeter" sheetId="1" r:id="rId2"/>
  </sheets>
  <definedNames>
    <definedName name="ExternalData_1" localSheetId="0" hidden="1">'VUMeter (2)'!$A$1:$F$22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D15" i="2"/>
  <c r="D14" i="2"/>
  <c r="D13" i="2"/>
  <c r="D12" i="2"/>
  <c r="D11" i="2"/>
  <c r="D10" i="2"/>
  <c r="D8" i="2"/>
  <c r="D7" i="2"/>
  <c r="D2" i="2"/>
  <c r="D3" i="2"/>
  <c r="D4" i="2"/>
  <c r="D5" i="2"/>
  <c r="D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979A0-B35D-487A-B302-7E8E98D35523}" keepAlive="1" name="Query - VUMeter" description="Connection to the 'VUMeter' query in the workbook." type="5" refreshedVersion="8" background="1" saveData="1">
    <dbPr connection="Provider=Microsoft.Mashup.OleDb.1;Data Source=$Workbook$;Location=VUMeter;Extended Properties=&quot;&quot;" command="SELECT * FROM [VUMeter]"/>
  </connection>
</connections>
</file>

<file path=xl/sharedStrings.xml><?xml version="1.0" encoding="utf-8"?>
<sst xmlns="http://schemas.openxmlformats.org/spreadsheetml/2006/main" count="116" uniqueCount="107">
  <si>
    <t>#,"Reference","Qty","Value","Footprint"</t>
  </si>
  <si>
    <t>1,"C1","1","100n","Capacitor_SMD:C_0805_2012Metric"</t>
  </si>
  <si>
    <t>2,"C2","1","470u","CAPPRD350W65D800H1650"</t>
  </si>
  <si>
    <t>3,"C3","1","0.2u","Capacitor_SMD:C_0805_2012Metric"</t>
  </si>
  <si>
    <t>4,"C4","1","0.47u","Capacitor_SMD:C_0805_2012Metric"</t>
  </si>
  <si>
    <t>5,"C5","1","100nF","Capacitor_SMD:C_0805_2012Metric"</t>
  </si>
  <si>
    <t>6,"C6","1","0.1u","Capacitor_SMD:C_0805_2012Metric"</t>
  </si>
  <si>
    <t>7,"C7","1","10u","CAPPRD350W65D800H1650"</t>
  </si>
  <si>
    <t>8,"D1,D2,D3","3","LED","LED_THT:LED_VCCLite_5381H5_6.35x6.35mm"</t>
  </si>
  <si>
    <t>9,"D4,D5,D6","3","LED","LED_THT:LED_VCCLite_5381H7_6.35x6.35mm"</t>
  </si>
  <si>
    <t>10,"D7,D8","2","LED","LED_THT:LED_VCCLite_5381H1_6.35x6.35mm"</t>
  </si>
  <si>
    <t>11,"D9,D10","2","D","Diode_SMD:D_0805_2012Metric"</t>
  </si>
  <si>
    <t>12,"H1,H2,H3,H4","4","MountingHole","MountingHole:MountingHole_3.2mm_M3"</t>
  </si>
  <si>
    <t>13,"J1","1","AudioJack2","150309"</t>
  </si>
  <si>
    <t>14,"J2","1","USB4125-GF-A","USB4125GFA"</t>
  </si>
  <si>
    <t>15,"LS1","1","SMS-2504MS-WP-HT","SMS2504MSWPHT"</t>
  </si>
  <si>
    <t>16,"R1,R2,R3","3","2k7","Resistor_SMD:R_0805_2012Metric"</t>
  </si>
  <si>
    <t>17,"R4,R6,R12,R13,R14,R15","6","1k","Resistor_SMD:R_0805_2012Metric"</t>
  </si>
  <si>
    <t>18,"R5","1","4k7","Resistor_SMD:R_0805_2012Metric"</t>
  </si>
  <si>
    <t>19,"R7,R10","2","200k","Resistor_SMD:R_0805_2012Metric"</t>
  </si>
  <si>
    <t>20,"R8,R9","2","100k","Resistor_SMD:R_0805_2012Metric"</t>
  </si>
  <si>
    <t>21,"RV1","1","R_Potentiometer_Trim","Personal:TRIM_PT01-D130D-B103"</t>
  </si>
  <si>
    <t>22,"U1","1","LM3914V","Package_LCC:PLCC-20"</t>
  </si>
  <si>
    <t>23,"U2","1","LM358","SOP65P490X110-8N"</t>
  </si>
  <si>
    <t>#</t>
  </si>
  <si>
    <t>Reference</t>
  </si>
  <si>
    <t>Qty</t>
  </si>
  <si>
    <t>Value</t>
  </si>
  <si>
    <t>Footprint</t>
  </si>
  <si>
    <t>100n</t>
  </si>
  <si>
    <t>Capacitor_SMD:C_0805_2012Metric</t>
  </si>
  <si>
    <t>C2</t>
  </si>
  <si>
    <t>470u</t>
  </si>
  <si>
    <t>CAPPRD350W65D800H1650</t>
  </si>
  <si>
    <t>C3</t>
  </si>
  <si>
    <t>0.2u</t>
  </si>
  <si>
    <t>C4</t>
  </si>
  <si>
    <t>0.47u</t>
  </si>
  <si>
    <t>C7</t>
  </si>
  <si>
    <t>10u</t>
  </si>
  <si>
    <t>D1,D2,D3</t>
  </si>
  <si>
    <t>LED</t>
  </si>
  <si>
    <t>LED_THT:LED_VCCLite_5381H5_6.35x6.35mm</t>
  </si>
  <si>
    <t>D4,D5,D6</t>
  </si>
  <si>
    <t>LED_THT:LED_VCCLite_5381H7_6.35x6.35mm</t>
  </si>
  <si>
    <t>D7,D8</t>
  </si>
  <si>
    <t>LED_THT:LED_VCCLite_5381H1_6.35x6.35mm</t>
  </si>
  <si>
    <t>D9,D10</t>
  </si>
  <si>
    <t>Diode_SMD:D_0805_2012Metric</t>
  </si>
  <si>
    <t>J1</t>
  </si>
  <si>
    <t>150309</t>
  </si>
  <si>
    <t>J2</t>
  </si>
  <si>
    <t>USB4125GFA</t>
  </si>
  <si>
    <t>LS1</t>
  </si>
  <si>
    <t>SMS2504MSWPHT</t>
  </si>
  <si>
    <t>R1,R2,R3</t>
  </si>
  <si>
    <t>2k7</t>
  </si>
  <si>
    <t>Resistor_SMD:R_0805_2012Metric</t>
  </si>
  <si>
    <t>R4,R6,R12,R13,R14,R15</t>
  </si>
  <si>
    <t>1k</t>
  </si>
  <si>
    <t>R5</t>
  </si>
  <si>
    <t>4k7</t>
  </si>
  <si>
    <t>R7,R10</t>
  </si>
  <si>
    <t>200k</t>
  </si>
  <si>
    <t>R8,R9</t>
  </si>
  <si>
    <t>100k</t>
  </si>
  <si>
    <t>RV1</t>
  </si>
  <si>
    <t>U1</t>
  </si>
  <si>
    <t>LM3914V</t>
  </si>
  <si>
    <t>Package_LCC:PLCC-20</t>
  </si>
  <si>
    <t>U2</t>
  </si>
  <si>
    <t>LM358</t>
  </si>
  <si>
    <t>SOP65P490X110-8N</t>
  </si>
  <si>
    <t>Price</t>
  </si>
  <si>
    <t>C1, C5, C6</t>
  </si>
  <si>
    <t>Site</t>
  </si>
  <si>
    <t>Diode</t>
  </si>
  <si>
    <t>USB-C</t>
  </si>
  <si>
    <t>AudioJack</t>
  </si>
  <si>
    <t>Speacker</t>
  </si>
  <si>
    <t>https://www.tme.eu/pl/details/cl21b104kacnnnc/kondensatory-mlcc-smd/samsung/</t>
  </si>
  <si>
    <t>Potentiometer</t>
  </si>
  <si>
    <t>https://www.tme.eu/pl/details/cl21b224kbfvpne/kondensatory-mlcc-smd/samsung/</t>
  </si>
  <si>
    <t>https://www.tme.eu/pl/details/0805b474j500ct/kondensatory-mlcc-smd/walsin/</t>
  </si>
  <si>
    <t>https://www.tme.eu/pl/details/eeufr1e471y/kondensatory-elektrolityczne-tht/panasonic/</t>
  </si>
  <si>
    <t>https://www.mouser.pl/ProductDetail/Panasonic/EEU-TA1H100?qs=sGAEpiMZZMvwFf0viD3Y3ffldXPLozayamBN7agSBl0%3D</t>
  </si>
  <si>
    <t>CAPPRD350W65D800H1250</t>
  </si>
  <si>
    <t>https://www.tme.eu/pl/details/smd0805-2k7/rezystory-smd/royalohm/0805s8j0272t5e/</t>
  </si>
  <si>
    <t>https://www.tme.eu/pl/details/smd0805-1k-1%25/rezystory-smd/royalohm/0805s8f1001t5e/</t>
  </si>
  <si>
    <t>https://www.tme.eu/pl/details/smd0805-4k7-1%25/rezystory-smd/royalohm/0805s8f4701t5e/</t>
  </si>
  <si>
    <t>https://www.tme.eu/pl/details/smd0805-200k-1%25/rezystory-smd/royalohm/0805s8f2003t5e/</t>
  </si>
  <si>
    <t>https://www.tme.eu/pl/details/smd0805-100k-1%25/rezystory-smd/royalohm/0805s8f1003t5e/</t>
  </si>
  <si>
    <t>https://www.tme.eu/pl/details/l-934gd/diody-led-tht-okragle/kingbright-electronic/</t>
  </si>
  <si>
    <t>https://www.tme.eu/pl/details/ltl2r3kyd-em/diody-led-tht-okragle/liteon/</t>
  </si>
  <si>
    <t>https://www.tme.eu/pl/details/l-934id/diody-led-tht-okragle/kingbright-electronic/</t>
  </si>
  <si>
    <t>https://www.tme.eu/pl/details/1n4148-0805/diody-uniwersalne-smd/dc-components/cd4148ws-0805c/</t>
  </si>
  <si>
    <t>https://www.tme.eu/pl/en/details/1503-09/jack-connectors/lumberg/1503-09/</t>
  </si>
  <si>
    <t>https://www.tme.eu/pl/en/details/usb4125-gf-a/usb-ieee1394-connectors/gct/</t>
  </si>
  <si>
    <t>https://www.mouser.pl/ProductDetail/PUI-Audio/SMS-2504MS-WP-HT?qs=iLKYxzqNS77RrE%252BASlr2UQ%3D%3D&amp;srsltid=AfmBOoo-zAI6vSs-8o1gx_6d2vhjnelpb2E-wDefQvVKXuxpOAf8_U03&amp;_gl=1*144vnqr*_ga*NDAwMDE2MzY4LjE3NDI3NDU2Mzg.*_ga_15W4STQT4T*MTc0Mzc2NTQ5Ni4zLjAuMTc0Mzc2NTQ5OC41OC4wLjA.</t>
  </si>
  <si>
    <t>TRIM_PT01-D130D-B103</t>
  </si>
  <si>
    <t>https://www.mouser.pl/ProductDetail/Same-Sky/PT01-D130D-B103?qs=Rp5uXu7WBW%252BQbhkusvAnPg%3D%3D&amp;srsltid=AfmBOooqfEENtDHbyethEXsFJ4T6kKFxcUUuBHzOa0iR5XTjKHrKpMdD</t>
  </si>
  <si>
    <t>https://www.tme.eu/pl/details/lm3914v_nopb/drivery-uklady-scalone/texas-instruments/</t>
  </si>
  <si>
    <t>https://www.tme.eu/pl/details/lm358dt/wzmacniacze-operacyjne-smd/stmicroelectronics/</t>
  </si>
  <si>
    <t>TOT.</t>
  </si>
  <si>
    <t>R11</t>
  </si>
  <si>
    <t>TS53YL502MR10</t>
  </si>
  <si>
    <t>https://www.tme.eu/en/details/ts53yl5k/single-turn-smd-trimmers/vishay/ts53yl502mr10/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</si>
</sst>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zł-415]_-;\-* #,##0.00\ [$zł-415]_-;_-* &quot;-&quot;??\ [$zł-415]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17" fillId="33" borderId="10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42" applyNumberFormat="1" applyFont="1" applyFill="1" applyAlignment="1">
      <alignment horizontal="center" vertical="center"/>
    </xf>
    <xf numFmtId="0" fontId="0" fillId="34" borderId="0" xfId="0" applyFill="1"/>
    <xf numFmtId="164" fontId="17" fillId="33" borderId="10" xfId="42" applyNumberFormat="1" applyFont="1" applyFill="1" applyBorder="1" applyAlignment="1">
      <alignment horizontal="center"/>
    </xf>
    <xf numFmtId="0" fontId="18" fillId="34" borderId="0" xfId="43" applyFill="1"/>
    <xf numFmtId="0" fontId="18" fillId="0" borderId="0" xfId="43"/>
    <xf numFmtId="0" fontId="13" fillId="33" borderId="10" xfId="0" applyFont="1" applyFill="1" applyBorder="1" applyAlignment="1">
      <alignment horizontal="right"/>
    </xf>
    <xf numFmtId="0" fontId="0" fillId="35" borderId="0" xfId="0" applyFill="1" applyAlignment="1">
      <alignment horizontal="center"/>
    </xf>
    <xf numFmtId="164" fontId="0" fillId="35" borderId="0" xfId="42" applyNumberFormat="1" applyFont="1" applyFill="1" applyAlignment="1">
      <alignment horizontal="center" vertical="center"/>
    </xf>
    <xf numFmtId="0" fontId="18" fillId="35" borderId="0" xfId="43" applyFill="1"/>
    <xf numFmtId="0" fontId="0" fillId="35" borderId="0" xfId="0" applyFill="1"/>
    <xf numFmtId="0" fontId="0" fillId="35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40C727-7A49-4360-B379-8BFBD3F8D3A2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#" tableColumnId="1"/>
      <queryTableField id="2" name="Reference" tableColumnId="2"/>
      <queryTableField id="3" name="Qty" tableColumnId="3"/>
      <queryTableField id="8" dataBound="0" tableColumnId="7"/>
      <queryTableField id="4" name="Value" tableColumnId="4"/>
      <queryTableField id="5" name="Footprin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6BE10-431A-4602-879C-78243B28C0A4}" name="VUMeter" displayName="VUMeter" ref="A1:G22" tableType="queryTable" totalsRowShown="0">
  <autoFilter ref="A1:G22" xr:uid="{6526BE10-431A-4602-879C-78243B28C0A4}"/>
  <tableColumns count="7">
    <tableColumn id="1" xr3:uid="{6B750EBD-0B00-4532-97B0-470FE573599C}" uniqueName="1" name="#" queryTableFieldId="1" dataDxfId="5"/>
    <tableColumn id="2" xr3:uid="{406168D7-86FC-4858-94FB-9729DEA21A1D}" uniqueName="2" name="Reference" queryTableFieldId="2" dataDxfId="4"/>
    <tableColumn id="3" xr3:uid="{B7B2F39C-86EC-41F4-9A54-EE6A18EF7F1F}" uniqueName="3" name="Qty" queryTableFieldId="3" dataDxfId="3"/>
    <tableColumn id="7" xr3:uid="{7D56CF2A-E4A4-4C8F-82CE-A06A485A1354}" uniqueName="7" name="Price" queryTableFieldId="8" dataDxfId="2" dataCellStyle="Currency"/>
    <tableColumn id="4" xr3:uid="{7C05CBF7-2CD6-44EB-9EDA-F8F3404867E0}" uniqueName="4" name="Value" queryTableFieldId="4" dataDxfId="1"/>
    <tableColumn id="5" xr3:uid="{961A6B8D-2F4B-4E83-AB63-BA95CE232B90}" uniqueName="5" name="Footprint" queryTableFieldId="5" dataDxfId="0"/>
    <tableColumn id="6" xr3:uid="{714D503B-F354-477D-A967-2DEEDA1275E1}" uniqueName="6" name="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tme.eu/pl/details/lm3914v_nopb/drivery-uklady-scalone/texas-instrument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pl/ProductDetail/Same-Sky/PT01-D130D-B103?qs=Rp5uXu7WBW%252BQbhkusvAnPg%3D%3D&amp;srsltid=AfmBOooqfEENtDHbyethEXsFJ4T6kKFxcUUuBHzOa0iR5XTjKHrKpMdD" TargetMode="External"/><Relationship Id="rId1" Type="http://schemas.openxmlformats.org/officeDocument/2006/relationships/hyperlink" Target="https://www.tme.eu/pl/details/lm358dt/wzmacniacze-operacyjne-smd/stmicroelectronics/" TargetMode="External"/><Relationship Id="rId6" Type="http://schemas.openxmlformats.org/officeDocument/2006/relationships/hyperlink" Target="https://www.tme.eu/pl/en/details/1503-09/jack-connectors/lumberg/1503-09/" TargetMode="External"/><Relationship Id="rId5" Type="http://schemas.openxmlformats.org/officeDocument/2006/relationships/hyperlink" Target="https://www.mouser.pl/ProductDetail/PUI-Audio/SMS-2504MS-WP-HT?qs=iLKYxzqNS77RrE%252BASlr2UQ%3D%3D&amp;srsltid=AfmBOoo-zAI6vSs-8o1gx_6d2vhjnelpb2E-wDefQvVKXuxpOAf8_U03&amp;_gl=1*144vnqr*_ga*NDAwMDE2MzY4LjE3NDI3NDU2Mzg.*_ga_15W4STQT4T*MTc0Mzc2NTQ5Ni4zLjAuMTc0Mzc2NTQ5OC41OC4wLjA." TargetMode="External"/><Relationship Id="rId4" Type="http://schemas.openxmlformats.org/officeDocument/2006/relationships/hyperlink" Target="https://www.tme.eu/pl/details/l-934gd/diody-led-tht-okragle/kingbright-electron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ED28-0D50-44BD-8DFB-860E57717BA6}">
  <sheetPr>
    <pageSetUpPr fitToPage="1"/>
  </sheetPr>
  <dimension ref="A1:G23"/>
  <sheetViews>
    <sheetView tabSelected="1" zoomScaleNormal="100" workbookViewId="0">
      <selection activeCell="E23" sqref="E23"/>
    </sheetView>
  </sheetViews>
  <sheetFormatPr defaultRowHeight="14.5" x14ac:dyDescent="0.35"/>
  <cols>
    <col min="1" max="1" width="4.08984375" style="1" customWidth="1"/>
    <col min="2" max="2" width="21" style="1" customWidth="1"/>
    <col min="3" max="3" width="7.90625" style="1" customWidth="1"/>
    <col min="4" max="4" width="9.7265625" style="2" customWidth="1"/>
    <col min="5" max="5" width="12.90625" style="1" customWidth="1"/>
    <col min="6" max="6" width="37.81640625" style="1" customWidth="1"/>
    <col min="7" max="7" width="74.54296875" customWidth="1"/>
    <col min="8" max="8" width="18.90625" customWidth="1"/>
    <col min="9" max="9" width="38.6328125" customWidth="1"/>
  </cols>
  <sheetData>
    <row r="1" spans="1:7" x14ac:dyDescent="0.35">
      <c r="A1" s="1" t="s">
        <v>24</v>
      </c>
      <c r="B1" s="1" t="s">
        <v>25</v>
      </c>
      <c r="C1" s="1" t="s">
        <v>26</v>
      </c>
      <c r="D1" s="2" t="s">
        <v>73</v>
      </c>
      <c r="E1" s="1" t="s">
        <v>27</v>
      </c>
      <c r="F1" s="1" t="s">
        <v>28</v>
      </c>
      <c r="G1" t="s">
        <v>75</v>
      </c>
    </row>
    <row r="2" spans="1:7" x14ac:dyDescent="0.35">
      <c r="A2" s="1">
        <v>1</v>
      </c>
      <c r="B2" s="1" t="s">
        <v>74</v>
      </c>
      <c r="C2" s="1">
        <v>3</v>
      </c>
      <c r="D2" s="3">
        <f>0.35731*3</f>
        <v>1.07193</v>
      </c>
      <c r="E2" s="1" t="s">
        <v>29</v>
      </c>
      <c r="F2" s="1" t="s">
        <v>30</v>
      </c>
      <c r="G2" t="s">
        <v>80</v>
      </c>
    </row>
    <row r="3" spans="1:7" s="7" customFormat="1" x14ac:dyDescent="0.35">
      <c r="A3" s="5">
        <v>2</v>
      </c>
      <c r="B3" s="5" t="s">
        <v>34</v>
      </c>
      <c r="C3" s="5">
        <v>1</v>
      </c>
      <c r="D3" s="6">
        <f>0.397</f>
        <v>0.39700000000000002</v>
      </c>
      <c r="E3" s="5" t="s">
        <v>35</v>
      </c>
      <c r="F3" s="5" t="s">
        <v>30</v>
      </c>
      <c r="G3" s="7" t="s">
        <v>82</v>
      </c>
    </row>
    <row r="4" spans="1:7" x14ac:dyDescent="0.35">
      <c r="A4" s="1">
        <v>3</v>
      </c>
      <c r="B4" s="1" t="s">
        <v>36</v>
      </c>
      <c r="C4" s="1">
        <v>1</v>
      </c>
      <c r="D4" s="3">
        <f>0.3531</f>
        <v>0.35310000000000002</v>
      </c>
      <c r="E4" s="1" t="s">
        <v>37</v>
      </c>
      <c r="F4" s="1" t="s">
        <v>30</v>
      </c>
      <c r="G4" t="s">
        <v>83</v>
      </c>
    </row>
    <row r="5" spans="1:7" s="7" customFormat="1" x14ac:dyDescent="0.35">
      <c r="A5" s="5">
        <v>4</v>
      </c>
      <c r="B5" s="5" t="s">
        <v>31</v>
      </c>
      <c r="C5" s="5">
        <v>1</v>
      </c>
      <c r="D5" s="6">
        <f>2.077</f>
        <v>2.077</v>
      </c>
      <c r="E5" s="5" t="s">
        <v>32</v>
      </c>
      <c r="F5" s="5" t="s">
        <v>33</v>
      </c>
      <c r="G5" s="7" t="s">
        <v>84</v>
      </c>
    </row>
    <row r="6" spans="1:7" x14ac:dyDescent="0.35">
      <c r="A6" s="1">
        <v>5</v>
      </c>
      <c r="B6" s="1" t="s">
        <v>38</v>
      </c>
      <c r="C6" s="1">
        <v>1</v>
      </c>
      <c r="D6" s="3">
        <v>3.68</v>
      </c>
      <c r="E6" s="1" t="s">
        <v>39</v>
      </c>
      <c r="F6" s="1" t="s">
        <v>86</v>
      </c>
      <c r="G6" t="s">
        <v>85</v>
      </c>
    </row>
    <row r="7" spans="1:7" s="7" customFormat="1" x14ac:dyDescent="0.35">
      <c r="A7" s="5">
        <v>6</v>
      </c>
      <c r="B7" s="5" t="s">
        <v>55</v>
      </c>
      <c r="C7" s="5">
        <v>3</v>
      </c>
      <c r="D7" s="6">
        <f>0.05615*3</f>
        <v>0.16844999999999999</v>
      </c>
      <c r="E7" s="5" t="s">
        <v>56</v>
      </c>
      <c r="F7" s="5" t="s">
        <v>57</v>
      </c>
      <c r="G7" s="7" t="s">
        <v>87</v>
      </c>
    </row>
    <row r="8" spans="1:7" x14ac:dyDescent="0.35">
      <c r="A8" s="1">
        <v>7</v>
      </c>
      <c r="B8" s="1" t="s">
        <v>58</v>
      </c>
      <c r="C8" s="1">
        <v>6</v>
      </c>
      <c r="D8" s="3">
        <f>0.06994*6</f>
        <v>0.41964000000000001</v>
      </c>
      <c r="E8" s="1" t="s">
        <v>59</v>
      </c>
      <c r="F8" s="1" t="s">
        <v>57</v>
      </c>
      <c r="G8" t="s">
        <v>88</v>
      </c>
    </row>
    <row r="9" spans="1:7" s="7" customFormat="1" x14ac:dyDescent="0.35">
      <c r="A9" s="5">
        <v>8</v>
      </c>
      <c r="B9" s="5" t="s">
        <v>60</v>
      </c>
      <c r="C9" s="5">
        <v>1</v>
      </c>
      <c r="D9" s="6">
        <v>4.6699999999999998E-2</v>
      </c>
      <c r="E9" s="5" t="s">
        <v>61</v>
      </c>
      <c r="F9" s="5" t="s">
        <v>57</v>
      </c>
      <c r="G9" s="7" t="s">
        <v>89</v>
      </c>
    </row>
    <row r="10" spans="1:7" x14ac:dyDescent="0.35">
      <c r="A10" s="1">
        <v>9</v>
      </c>
      <c r="B10" s="1" t="s">
        <v>62</v>
      </c>
      <c r="C10" s="1">
        <v>2</v>
      </c>
      <c r="D10" s="3">
        <f>0.06352*2</f>
        <v>0.12703999999999999</v>
      </c>
      <c r="E10" s="1" t="s">
        <v>63</v>
      </c>
      <c r="F10" s="1" t="s">
        <v>57</v>
      </c>
      <c r="G10" t="s">
        <v>90</v>
      </c>
    </row>
    <row r="11" spans="1:7" s="7" customFormat="1" x14ac:dyDescent="0.35">
      <c r="A11" s="5">
        <v>10</v>
      </c>
      <c r="B11" s="5" t="s">
        <v>64</v>
      </c>
      <c r="C11" s="5">
        <v>2</v>
      </c>
      <c r="D11" s="6">
        <f>0.06075*2</f>
        <v>0.1215</v>
      </c>
      <c r="E11" s="5" t="s">
        <v>65</v>
      </c>
      <c r="F11" s="5" t="s">
        <v>57</v>
      </c>
      <c r="G11" s="7" t="s">
        <v>91</v>
      </c>
    </row>
    <row r="12" spans="1:7" x14ac:dyDescent="0.35">
      <c r="A12" s="1">
        <v>11</v>
      </c>
      <c r="B12" s="1" t="s">
        <v>40</v>
      </c>
      <c r="C12" s="1">
        <v>3</v>
      </c>
      <c r="D12" s="3">
        <f>0.4601*3</f>
        <v>1.3803000000000001</v>
      </c>
      <c r="E12" s="1" t="s">
        <v>41</v>
      </c>
      <c r="F12" s="1" t="s">
        <v>42</v>
      </c>
      <c r="G12" s="10" t="s">
        <v>92</v>
      </c>
    </row>
    <row r="13" spans="1:7" s="7" customFormat="1" x14ac:dyDescent="0.35">
      <c r="A13" s="5">
        <v>12</v>
      </c>
      <c r="B13" s="5" t="s">
        <v>43</v>
      </c>
      <c r="C13" s="5">
        <v>3</v>
      </c>
      <c r="D13" s="6">
        <f>0.5923*3</f>
        <v>1.7769000000000001</v>
      </c>
      <c r="E13" s="5" t="s">
        <v>41</v>
      </c>
      <c r="F13" s="5" t="s">
        <v>44</v>
      </c>
      <c r="G13" s="7" t="s">
        <v>93</v>
      </c>
    </row>
    <row r="14" spans="1:7" x14ac:dyDescent="0.35">
      <c r="A14" s="1">
        <v>13</v>
      </c>
      <c r="B14" s="1" t="s">
        <v>45</v>
      </c>
      <c r="C14" s="1">
        <v>2</v>
      </c>
      <c r="D14" s="3">
        <f>1.2537*2</f>
        <v>2.5074000000000001</v>
      </c>
      <c r="E14" s="1" t="s">
        <v>41</v>
      </c>
      <c r="F14" s="1" t="s">
        <v>46</v>
      </c>
      <c r="G14" t="s">
        <v>94</v>
      </c>
    </row>
    <row r="15" spans="1:7" s="7" customFormat="1" x14ac:dyDescent="0.35">
      <c r="A15" s="5">
        <v>14</v>
      </c>
      <c r="B15" s="5" t="s">
        <v>47</v>
      </c>
      <c r="C15" s="5">
        <v>2</v>
      </c>
      <c r="D15" s="6">
        <f>0.1397*2</f>
        <v>0.27939999999999998</v>
      </c>
      <c r="E15" s="5" t="s">
        <v>76</v>
      </c>
      <c r="F15" s="5" t="s">
        <v>48</v>
      </c>
      <c r="G15" s="7" t="s">
        <v>95</v>
      </c>
    </row>
    <row r="16" spans="1:7" x14ac:dyDescent="0.35">
      <c r="A16" s="1">
        <v>15</v>
      </c>
      <c r="B16" s="1" t="s">
        <v>49</v>
      </c>
      <c r="C16" s="1">
        <v>1</v>
      </c>
      <c r="D16" s="3">
        <v>11.2</v>
      </c>
      <c r="E16" s="1" t="s">
        <v>78</v>
      </c>
      <c r="F16" s="1" t="s">
        <v>50</v>
      </c>
      <c r="G16" s="10" t="s">
        <v>96</v>
      </c>
    </row>
    <row r="17" spans="1:7" s="7" customFormat="1" x14ac:dyDescent="0.35">
      <c r="A17" s="5">
        <v>16</v>
      </c>
      <c r="B17" s="5" t="s">
        <v>51</v>
      </c>
      <c r="C17" s="5">
        <v>1</v>
      </c>
      <c r="D17" s="6">
        <v>2.2229999999999999</v>
      </c>
      <c r="E17" s="5" t="s">
        <v>77</v>
      </c>
      <c r="F17" s="5" t="s">
        <v>52</v>
      </c>
      <c r="G17" s="7" t="s">
        <v>97</v>
      </c>
    </row>
    <row r="18" spans="1:7" x14ac:dyDescent="0.35">
      <c r="A18" s="1">
        <v>17</v>
      </c>
      <c r="B18" s="1" t="s">
        <v>53</v>
      </c>
      <c r="C18" s="1">
        <v>1</v>
      </c>
      <c r="D18" s="3">
        <v>25.84</v>
      </c>
      <c r="E18" s="1" t="s">
        <v>79</v>
      </c>
      <c r="F18" s="1" t="s">
        <v>54</v>
      </c>
      <c r="G18" s="10" t="s">
        <v>98</v>
      </c>
    </row>
    <row r="19" spans="1:7" s="7" customFormat="1" x14ac:dyDescent="0.35">
      <c r="A19" s="5">
        <v>18</v>
      </c>
      <c r="B19" s="5" t="s">
        <v>66</v>
      </c>
      <c r="C19" s="5">
        <v>1</v>
      </c>
      <c r="D19" s="6">
        <v>3.72</v>
      </c>
      <c r="E19" s="5" t="s">
        <v>81</v>
      </c>
      <c r="F19" s="5" t="s">
        <v>99</v>
      </c>
      <c r="G19" s="9" t="s">
        <v>100</v>
      </c>
    </row>
    <row r="20" spans="1:7" x14ac:dyDescent="0.35">
      <c r="A20" s="1">
        <v>19</v>
      </c>
      <c r="B20" s="1" t="s">
        <v>67</v>
      </c>
      <c r="C20" s="1">
        <v>1</v>
      </c>
      <c r="D20" s="3">
        <v>21.27</v>
      </c>
      <c r="E20" s="1" t="s">
        <v>68</v>
      </c>
      <c r="F20" s="1" t="s">
        <v>69</v>
      </c>
      <c r="G20" s="10" t="s">
        <v>101</v>
      </c>
    </row>
    <row r="21" spans="1:7" s="7" customFormat="1" x14ac:dyDescent="0.35">
      <c r="A21" s="5">
        <v>20</v>
      </c>
      <c r="B21" s="5" t="s">
        <v>70</v>
      </c>
      <c r="C21" s="5">
        <v>1</v>
      </c>
      <c r="D21" s="6">
        <v>2.1520000000000001</v>
      </c>
      <c r="E21" s="5" t="s">
        <v>71</v>
      </c>
      <c r="F21" s="5" t="s">
        <v>72</v>
      </c>
      <c r="G21" s="9" t="s">
        <v>102</v>
      </c>
    </row>
    <row r="22" spans="1:7" s="15" customFormat="1" x14ac:dyDescent="0.35">
      <c r="A22" s="12">
        <v>21</v>
      </c>
      <c r="B22" s="16" t="s">
        <v>104</v>
      </c>
      <c r="C22" s="12">
        <v>1</v>
      </c>
      <c r="D22" s="13">
        <v>11.81</v>
      </c>
      <c r="E22" s="16" t="s">
        <v>81</v>
      </c>
      <c r="F22" s="16" t="s">
        <v>105</v>
      </c>
      <c r="G22" s="14" t="s">
        <v>106</v>
      </c>
    </row>
    <row r="23" spans="1:7" x14ac:dyDescent="0.35">
      <c r="A23" s="11" t="s">
        <v>103</v>
      </c>
      <c r="B23" s="11"/>
      <c r="C23" s="4">
        <f>SUM(VUMeter[Qty])</f>
        <v>38</v>
      </c>
      <c r="D23" s="8">
        <f>SUM(VUMeter[Price])</f>
        <v>92.621359999999996</v>
      </c>
    </row>
  </sheetData>
  <mergeCells count="1">
    <mergeCell ref="A23:B23"/>
  </mergeCells>
  <hyperlinks>
    <hyperlink ref="G21" r:id="rId1" xr:uid="{D7E1C79C-EEA3-4B6E-8FB3-515EC621C6B5}"/>
    <hyperlink ref="G19" r:id="rId2" xr:uid="{624B1A7D-DE28-4B9C-BF2D-9BDCC96DF887}"/>
    <hyperlink ref="G20" r:id="rId3" xr:uid="{7F7AB624-0BF7-4A7B-A5AE-D4466DB05980}"/>
    <hyperlink ref="G12" r:id="rId4" xr:uid="{34E1D3A8-9A4D-4205-A3A1-F113DF36CD21}"/>
    <hyperlink ref="G18" r:id="rId5" display="https://www.mouser.pl/ProductDetail/PUI-Audio/SMS-2504MS-WP-HT?qs=iLKYxzqNS77RrE%252BASlr2UQ%3D%3D&amp;srsltid=AfmBOoo-zAI6vSs-8o1gx_6d2vhjnelpb2E-wDefQvVKXuxpOAf8_U03&amp;_gl=1*144vnqr*_ga*NDAwMDE2MzY4LjE3NDI3NDU2Mzg.*_ga_15W4STQT4T*MTc0Mzc2NTQ5Ni4zLjAuMTc0Mzc2NTQ5OC41OC4wLjA." xr:uid="{72F31C35-B67A-4B0B-855E-F59BBBB28F00}"/>
    <hyperlink ref="G16" r:id="rId6" xr:uid="{57728C59-1F35-436D-AC06-DC38012E5D38}"/>
  </hyperlinks>
  <pageMargins left="0.7" right="0.7" top="0.75" bottom="0.75" header="0.3" footer="0.3"/>
  <pageSetup paperSize="9" scale="25" orientation="portrait" horizontalDpi="1200" verticalDpi="12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B5C1-08E1-4B79-B72E-18DB20A3E869}">
  <dimension ref="A1:A24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x G O E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M R j h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Y 4 R a 5 M p U l m U B A A B C A g A A E w A c A E Z v c m 1 1 b G F z L 1 N l Y 3 R p b 2 4 x L m 0 g o h g A K K A U A A A A A A A A A A A A A A A A A A A A A A A A A A A A f Z D P S g M x E M b v h X 2 H Y X t p I S 4 o K m L Z g 2 x b 3 E O r 9 t / F 9 R C 3 0 x r I J m U y W y 3 F d / F d f D F H W 1 C p m E s y 3 z c z / L 4 E L N l 4 B + P d f d y J G l E j P G n C O c y m A 2 Q k S M E i R w 2 Q M / Y 1 l S h K F t Z J 1 5 d 1 h Y 5 b f W M x y b x j K U I r z i 6 L a U A K B e n A V N w 4 7 J J Z I x z B 1 M l N w f D 7 G 8 w N D P X K W w N 9 n C O Z 0 k O e F w O 9 N D K k L R Z 5 L l Q V S o X F R Q K 9 7 q B X 3 J J f I r M v 9 m x J G d Z x W 9 1 3 0 Z r K i J D G K l a Q e V t X L q R n C n q u 9 H P j l u n x y d m J g r v a M 4 5 5 Y z H 9 f i Z D 7 / C h r X Y Z m 7 H Q Q 9 9 Q Y B j 5 Z 9 A B r l E L Y o g l + E Q / y o B w V D K 9 1 1 u 7 b 1 F w v 9 e v r B 2 X 2 m o K K V P 9 c 3 X 2 p N 0 S Y b J Z 4 f e 2 C W k X F p 6 q H f e n G V r / Y K j t N m 5 K z N z x + W n y 2 f 6 q Y B u P c I G E r k S x W E R g f O E v 5 4 4 3 h + 0 z b e v D 1 r 7 3 v C L j + J f z 2 o 4 a x v 0 V o v M B U E s B A i 0 A F A A C A A g A x G O E W v 3 D n i K l A A A A 9 g A A A B I A A A A A A A A A A A A A A A A A A A A A A E N v b m Z p Z y 9 Q Y W N r Y W d l L n h t b F B L A Q I t A B Q A A g A I A M R j h F o P y u m r p A A A A O k A A A A T A A A A A A A A A A A A A A A A A P E A A A B b Q 2 9 u d G V u d F 9 U e X B l c 1 0 u e G 1 s U E s B A i 0 A F A A C A A g A x G O E W u T K V J Z l A Q A A Q g I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o A A A A A A A C Z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T W V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M 5 Y z M y O S 1 l M T Y w L T R h Y m Y t Y T Q 0 N S 0 5 Y T U 1 M D Z j M D U 4 Z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l V N Z X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x M D o z M D o w O S 4 2 O T E 0 N D g 2 W i I g L z 4 8 R W 5 0 c n k g V H l w Z T 0 i R m l s b E N v b H V t b l R 5 c G V z I i B W Y W x 1 Z T 0 i c 0 F 3 W U R C Z 1 k 9 I i A v P j x F b n R y e S B U e X B l P S J G a W x s Q 2 9 s d W 1 u T m F t Z X M i I F Z h b H V l P S J z W y Z x d W 9 0 O y M m c X V v d D s s J n F 1 b 3 Q 7 U m V m Z X J l b m N l J n F 1 b 3 Q 7 L C Z x d W 9 0 O 1 F 0 e S Z x d W 9 0 O y w m c X V v d D t W Y W x 1 Z S Z x d W 9 0 O y w m c X V v d D t G b 2 9 0 c H J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U 1 l d G V y L 0 F 1 d G 9 S Z W 1 v d m V k Q 2 9 s d W 1 u c z E u e y M s M H 0 m c X V v d D s s J n F 1 b 3 Q 7 U 2 V j d G l v b j E v V l V N Z X R l c i 9 B d X R v U m V t b 3 Z l Z E N v b H V t b n M x L n t S Z W Z l c m V u Y 2 U s M X 0 m c X V v d D s s J n F 1 b 3 Q 7 U 2 V j d G l v b j E v V l V N Z X R l c i 9 B d X R v U m V t b 3 Z l Z E N v b H V t b n M x L n t R d H k s M n 0 m c X V v d D s s J n F 1 b 3 Q 7 U 2 V j d G l v b j E v V l V N Z X R l c i 9 B d X R v U m V t b 3 Z l Z E N v b H V t b n M x L n t W Y W x 1 Z S w z f S Z x d W 9 0 O y w m c X V v d D t T Z W N 0 a W 9 u M S 9 W V U 1 l d G V y L 0 F 1 d G 9 S Z W 1 v d m V k Q 2 9 s d W 1 u c z E u e 0 Z v b 3 R w c m l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V U 1 l d G V y L 0 F 1 d G 9 S Z W 1 v d m V k Q 2 9 s d W 1 u c z E u e y M s M H 0 m c X V v d D s s J n F 1 b 3 Q 7 U 2 V j d G l v b j E v V l V N Z X R l c i 9 B d X R v U m V t b 3 Z l Z E N v b H V t b n M x L n t S Z W Z l c m V u Y 2 U s M X 0 m c X V v d D s s J n F 1 b 3 Q 7 U 2 V j d G l v b j E v V l V N Z X R l c i 9 B d X R v U m V t b 3 Z l Z E N v b H V t b n M x L n t R d H k s M n 0 m c X V v d D s s J n F 1 b 3 Q 7 U 2 V j d G l v b j E v V l V N Z X R l c i 9 B d X R v U m V t b 3 Z l Z E N v b H V t b n M x L n t W Y W x 1 Z S w z f S Z x d W 9 0 O y w m c X V v d D t T Z W N 0 a W 9 u M S 9 W V U 1 l d G V y L 0 F 1 d G 9 S Z W 1 v d m V k Q 2 9 s d W 1 u c z E u e 0 Z v b 3 R w c m l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V N Z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U 1 l d G V y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V N Z X R l c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c H o o p i O 9 C o 3 c + w K x g L 9 k A A A A A A g A A A A A A E G Y A A A A B A A A g A A A A F B 2 m t T 0 M L t a o N 4 y g l 0 D S O h E D 9 k I 6 l m s J L 3 G H 7 0 C R j 7 I A A A A A D o A A A A A C A A A g A A A A 5 h 9 B m B S x s T F N T V c 2 s z P A 8 n 8 D n s y U a o B w q X z v H Z + R R N B Q A A A A A S x N H 2 3 L l R r f r 6 E P f N W H s n I b F K p y a V Q W z / s S 8 n B l v k n 8 H b 4 4 v x 1 c 1 1 e 4 k 5 K n 0 n x 7 m n I H L y l Q H m 5 d p D V 9 r 7 k w L G p S t m T H N A K 2 G F U + n 2 t k 3 4 l A A A A A K 3 R n V d S s 9 3 Q 0 / o e Y v j M z P X j I h y 0 O S 0 i c K X e p 8 G F 0 V h f m n 6 e a p 6 J w C i / w i N 9 R Z h O p W V / t r a T 7 I M h B 1 A Z F q Y b w E A = = < / D a t a M a s h u p > 
</file>

<file path=customXml/itemProps1.xml><?xml version="1.0" encoding="utf-8"?>
<ds:datastoreItem xmlns:ds="http://schemas.openxmlformats.org/officeDocument/2006/customXml" ds:itemID="{641625A9-2FF5-40F5-9729-F4476ED904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VUMeter (2)</vt:lpstr>
      <vt:lpstr>VUMeter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RAFFAELE STROCCHIA</cp:lastModifiedBy>
  <cp:lastPrinted>2025-04-04T11:25:24Z</cp:lastPrinted>
  <dcterms:created xsi:type="dcterms:W3CDTF">2025-04-04T10:30:37Z</dcterms:created>
  <dcterms:modified xsi:type="dcterms:W3CDTF">2025-04-30T15:28:10Z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2025-04-04T10:31:34Z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374877fe-4782-4bab-9add-b0f12cd1faa1</vt:lpwstr>
  </property>
  <property fmtid="{D5CDD505-2E9C-101B-9397-08002B2CF9AE}" pid="8" name="MSIP_Label_2ad0b24d-6422-44b0-b3de-abb3a9e8c81a_ContentBits">
    <vt:lpwstr>0</vt:lpwstr>
  </property>
  <property fmtid="{D5CDD505-2E9C-101B-9397-08002B2CF9AE}" pid="9" name="MSIP_Label_2ad0b24d-6422-44b0-b3de-abb3a9e8c81a_Tag">
    <vt:lpwstr>10, 3, 0, 1</vt:lpwstr>
  </property>
</Properties>
</file>