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0-DPUTeaching\IT357-เหมืองข้อมูลและคลังข้อมูลเบื้องต้น\slide\data\09\"/>
    </mc:Choice>
  </mc:AlternateContent>
  <xr:revisionPtr revIDLastSave="0" documentId="13_ncr:1_{0BB03666-D933-4BE0-8C2F-11B424293B79}" xr6:coauthVersionLast="47" xr6:coauthVersionMax="47" xr10:uidLastSave="{00000000-0000-0000-0000-000000000000}"/>
  <bookViews>
    <workbookView xWindow="32280" yWindow="-1845" windowWidth="29040" windowHeight="15720" tabRatio="678" firstSheet="1" activeTab="9" xr2:uid="{4CA824B8-B70F-4373-A41F-C18B03D60083}"/>
  </bookViews>
  <sheets>
    <sheet name="confidence" sheetId="1" r:id="rId1"/>
    <sheet name="Sheet2" sheetId="2" r:id="rId2"/>
    <sheet name="exercise1" sheetId="3" r:id="rId3"/>
    <sheet name="exercise2" sheetId="4" r:id="rId4"/>
    <sheet name="Sheet3" sheetId="5" r:id="rId5"/>
    <sheet name="closed-maximal" sheetId="6" r:id="rId6"/>
    <sheet name="Apriori-TID" sheetId="7" r:id="rId7"/>
    <sheet name="DHP" sheetId="8" r:id="rId8"/>
    <sheet name="DHP-Exercise" sheetId="9" r:id="rId9"/>
    <sheet name="FP Growth" sheetId="10" r:id="rId10"/>
  </sheets>
  <definedNames>
    <definedName name="_xlnm._FilterDatabase" localSheetId="9" hidden="1">'FP Growth'!$G$1:$H$7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9" l="1"/>
  <c r="P61" i="9"/>
  <c r="P60" i="9"/>
  <c r="P59" i="9"/>
  <c r="P58" i="9"/>
  <c r="P57" i="9"/>
  <c r="L21" i="9"/>
  <c r="L22" i="9"/>
  <c r="L23" i="9"/>
  <c r="L24" i="9"/>
  <c r="L25" i="9"/>
  <c r="L26" i="9"/>
  <c r="L27" i="9"/>
  <c r="L20" i="9"/>
  <c r="B8" i="9"/>
  <c r="B3" i="8"/>
  <c r="B4" i="8"/>
  <c r="B5" i="8"/>
  <c r="B6" i="8"/>
  <c r="B7" i="8"/>
  <c r="B8" i="8"/>
  <c r="B9" i="8"/>
  <c r="B10" i="8"/>
  <c r="B11" i="8"/>
  <c r="B12" i="8"/>
  <c r="B2" i="8"/>
  <c r="L21" i="7"/>
  <c r="L20" i="7"/>
  <c r="L19" i="7"/>
  <c r="L18" i="7"/>
  <c r="L3" i="7"/>
  <c r="L4" i="7"/>
  <c r="L5" i="7"/>
  <c r="L6" i="7"/>
  <c r="L7" i="7"/>
  <c r="L2" i="7"/>
  <c r="J11" i="7"/>
  <c r="J12" i="7"/>
  <c r="J13" i="7"/>
  <c r="J14" i="7"/>
  <c r="J15" i="7"/>
  <c r="J10" i="7"/>
  <c r="J3" i="7"/>
  <c r="J4" i="7"/>
  <c r="J5" i="7"/>
  <c r="J6" i="7"/>
  <c r="J7" i="7"/>
  <c r="J2" i="7"/>
  <c r="H11" i="6"/>
  <c r="Q12" i="6"/>
  <c r="Q13" i="6"/>
  <c r="Q14" i="6"/>
  <c r="Q15" i="6"/>
  <c r="Q11" i="6"/>
  <c r="P12" i="6"/>
  <c r="P13" i="6"/>
  <c r="P14" i="6"/>
  <c r="P15" i="6"/>
  <c r="P11" i="6"/>
  <c r="O12" i="6"/>
  <c r="O13" i="6"/>
  <c r="O14" i="6"/>
  <c r="O15" i="6"/>
  <c r="O11" i="6"/>
  <c r="N11" i="6"/>
  <c r="N12" i="6"/>
  <c r="N13" i="6"/>
  <c r="N14" i="6"/>
  <c r="N15" i="6"/>
  <c r="M11" i="6"/>
  <c r="M12" i="6"/>
  <c r="M13" i="6"/>
  <c r="M14" i="6"/>
  <c r="M15" i="6"/>
  <c r="L12" i="6"/>
  <c r="L13" i="6"/>
  <c r="L14" i="6"/>
  <c r="L15" i="6"/>
  <c r="L11" i="6"/>
  <c r="K12" i="6"/>
  <c r="K16" i="6" s="1"/>
  <c r="K13" i="6"/>
  <c r="K14" i="6"/>
  <c r="K15" i="6"/>
  <c r="K11" i="6"/>
  <c r="J12" i="6"/>
  <c r="J13" i="6"/>
  <c r="J14" i="6"/>
  <c r="J15" i="6"/>
  <c r="J11" i="6"/>
  <c r="I12" i="6"/>
  <c r="I13" i="6"/>
  <c r="I14" i="6"/>
  <c r="I15" i="6"/>
  <c r="I11" i="6"/>
  <c r="H12" i="6"/>
  <c r="H13" i="6"/>
  <c r="H14" i="6"/>
  <c r="H15" i="6"/>
  <c r="H2" i="6"/>
  <c r="P2" i="6"/>
  <c r="Q3" i="6"/>
  <c r="Q4" i="6"/>
  <c r="Q5" i="6"/>
  <c r="Q6" i="6"/>
  <c r="Q2" i="6"/>
  <c r="P3" i="6"/>
  <c r="P4" i="6"/>
  <c r="P5" i="6"/>
  <c r="P6" i="6"/>
  <c r="O3" i="6"/>
  <c r="O4" i="6"/>
  <c r="O5" i="6"/>
  <c r="O6" i="6"/>
  <c r="O2" i="6"/>
  <c r="N3" i="6"/>
  <c r="N4" i="6"/>
  <c r="N5" i="6"/>
  <c r="N6" i="6"/>
  <c r="N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I3" i="6"/>
  <c r="I4" i="6"/>
  <c r="I5" i="6"/>
  <c r="I6" i="6"/>
  <c r="I2" i="6"/>
  <c r="H3" i="6"/>
  <c r="H4" i="6"/>
  <c r="H5" i="6"/>
  <c r="H6" i="6"/>
  <c r="G3" i="4"/>
  <c r="G2" i="4"/>
  <c r="B9" i="6"/>
  <c r="C7" i="6"/>
  <c r="D7" i="6"/>
  <c r="E7" i="6"/>
  <c r="F7" i="6"/>
  <c r="B7" i="6"/>
  <c r="B29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7" i="5"/>
  <c r="I19" i="4"/>
  <c r="I18" i="4"/>
  <c r="C22" i="4"/>
  <c r="C21" i="4"/>
  <c r="C20" i="4"/>
  <c r="C19" i="4"/>
  <c r="C18" i="4"/>
  <c r="Q17" i="3"/>
  <c r="Q18" i="3"/>
  <c r="Q19" i="3"/>
  <c r="Q25" i="3" s="1"/>
  <c r="Q20" i="3"/>
  <c r="Q21" i="3"/>
  <c r="Q22" i="3"/>
  <c r="Q23" i="3"/>
  <c r="Q24" i="3"/>
  <c r="Q16" i="3"/>
  <c r="P17" i="3"/>
  <c r="P18" i="3"/>
  <c r="P19" i="3"/>
  <c r="P20" i="3"/>
  <c r="P21" i="3"/>
  <c r="P22" i="3"/>
  <c r="P23" i="3"/>
  <c r="P24" i="3"/>
  <c r="P16" i="3"/>
  <c r="O17" i="3"/>
  <c r="O25" i="3" s="1"/>
  <c r="O18" i="3"/>
  <c r="O19" i="3"/>
  <c r="O20" i="3"/>
  <c r="O21" i="3"/>
  <c r="O22" i="3"/>
  <c r="O23" i="3"/>
  <c r="O24" i="3"/>
  <c r="O16" i="3"/>
  <c r="N17" i="3"/>
  <c r="N18" i="3"/>
  <c r="N19" i="3"/>
  <c r="N20" i="3"/>
  <c r="N25" i="3" s="1"/>
  <c r="N21" i="3"/>
  <c r="N22" i="3"/>
  <c r="N23" i="3"/>
  <c r="N24" i="3"/>
  <c r="N16" i="3"/>
  <c r="M17" i="3"/>
  <c r="M25" i="3" s="1"/>
  <c r="M18" i="3"/>
  <c r="M19" i="3"/>
  <c r="M20" i="3"/>
  <c r="M21" i="3"/>
  <c r="M22" i="3"/>
  <c r="M23" i="3"/>
  <c r="M24" i="3"/>
  <c r="M16" i="3"/>
  <c r="L17" i="3"/>
  <c r="L18" i="3"/>
  <c r="L19" i="3"/>
  <c r="L20" i="3"/>
  <c r="L21" i="3"/>
  <c r="L22" i="3"/>
  <c r="L23" i="3"/>
  <c r="L24" i="3"/>
  <c r="L16" i="3"/>
  <c r="K17" i="3"/>
  <c r="K18" i="3"/>
  <c r="K19" i="3"/>
  <c r="K20" i="3"/>
  <c r="K21" i="3"/>
  <c r="K22" i="3"/>
  <c r="K23" i="3"/>
  <c r="K24" i="3"/>
  <c r="K16" i="3"/>
  <c r="J17" i="3"/>
  <c r="J18" i="3"/>
  <c r="J19" i="3"/>
  <c r="J20" i="3"/>
  <c r="J21" i="3"/>
  <c r="J22" i="3"/>
  <c r="J23" i="3"/>
  <c r="J24" i="3"/>
  <c r="J16" i="3"/>
  <c r="J25" i="3" s="1"/>
  <c r="I17" i="3"/>
  <c r="I18" i="3"/>
  <c r="I19" i="3"/>
  <c r="I20" i="3"/>
  <c r="I21" i="3"/>
  <c r="I22" i="3"/>
  <c r="I23" i="3"/>
  <c r="I24" i="3"/>
  <c r="I16" i="3"/>
  <c r="H16" i="3"/>
  <c r="H25" i="3" s="1"/>
  <c r="H17" i="3"/>
  <c r="H18" i="3"/>
  <c r="H19" i="3"/>
  <c r="H20" i="3"/>
  <c r="H21" i="3"/>
  <c r="H22" i="3"/>
  <c r="H23" i="3"/>
  <c r="H24" i="3"/>
  <c r="C25" i="3"/>
  <c r="D25" i="3"/>
  <c r="E25" i="3"/>
  <c r="F25" i="3"/>
  <c r="B25" i="3"/>
  <c r="S7" i="1"/>
  <c r="S8" i="1"/>
  <c r="S9" i="1"/>
  <c r="S6" i="1"/>
  <c r="S5" i="1"/>
  <c r="S4" i="1"/>
  <c r="S3" i="1"/>
  <c r="S2" i="1"/>
  <c r="S1" i="1"/>
  <c r="B10" i="4"/>
  <c r="G10" i="4"/>
  <c r="G15" i="4" s="1"/>
  <c r="P11" i="4"/>
  <c r="P12" i="4"/>
  <c r="P13" i="4"/>
  <c r="P14" i="4"/>
  <c r="P10" i="4"/>
  <c r="O11" i="4"/>
  <c r="O12" i="4"/>
  <c r="O13" i="4"/>
  <c r="O14" i="4"/>
  <c r="O10" i="4"/>
  <c r="N11" i="4"/>
  <c r="N12" i="4"/>
  <c r="N13" i="4"/>
  <c r="N14" i="4"/>
  <c r="N10" i="4"/>
  <c r="M10" i="4"/>
  <c r="M11" i="4"/>
  <c r="M12" i="4"/>
  <c r="M13" i="4"/>
  <c r="M14" i="4"/>
  <c r="L11" i="4"/>
  <c r="L12" i="4"/>
  <c r="L13" i="4"/>
  <c r="L14" i="4"/>
  <c r="L10" i="4"/>
  <c r="K11" i="4"/>
  <c r="K12" i="4"/>
  <c r="K13" i="4"/>
  <c r="K14" i="4"/>
  <c r="K15" i="4" s="1"/>
  <c r="K10" i="4"/>
  <c r="J10" i="4"/>
  <c r="J11" i="4"/>
  <c r="J12" i="4"/>
  <c r="J13" i="4"/>
  <c r="J14" i="4"/>
  <c r="I11" i="4"/>
  <c r="I12" i="4"/>
  <c r="I13" i="4"/>
  <c r="I14" i="4"/>
  <c r="I10" i="4"/>
  <c r="H11" i="4"/>
  <c r="H12" i="4"/>
  <c r="H13" i="4"/>
  <c r="H14" i="4"/>
  <c r="H10" i="4"/>
  <c r="G11" i="4"/>
  <c r="G12" i="4"/>
  <c r="G13" i="4"/>
  <c r="G14" i="4"/>
  <c r="P3" i="4"/>
  <c r="P4" i="4"/>
  <c r="P5" i="4"/>
  <c r="P6" i="4"/>
  <c r="P2" i="4"/>
  <c r="O3" i="4"/>
  <c r="O4" i="4"/>
  <c r="O5" i="4"/>
  <c r="O6" i="4"/>
  <c r="O2" i="4"/>
  <c r="N3" i="4"/>
  <c r="N4" i="4"/>
  <c r="N5" i="4"/>
  <c r="N6" i="4"/>
  <c r="N2" i="4"/>
  <c r="M3" i="4"/>
  <c r="M4" i="4"/>
  <c r="M5" i="4"/>
  <c r="M6" i="4"/>
  <c r="M2" i="4"/>
  <c r="M7" i="4" s="1"/>
  <c r="L3" i="4"/>
  <c r="L4" i="4"/>
  <c r="L5" i="4"/>
  <c r="L6" i="4"/>
  <c r="L2" i="4"/>
  <c r="L7" i="4" s="1"/>
  <c r="K2" i="4"/>
  <c r="K3" i="4"/>
  <c r="K4" i="4"/>
  <c r="K5" i="4"/>
  <c r="K6" i="4"/>
  <c r="J3" i="4"/>
  <c r="J4" i="4"/>
  <c r="J5" i="4"/>
  <c r="J6" i="4"/>
  <c r="J2" i="4"/>
  <c r="J7" i="4" s="1"/>
  <c r="I3" i="4"/>
  <c r="I4" i="4"/>
  <c r="I5" i="4"/>
  <c r="I6" i="4"/>
  <c r="I2" i="4"/>
  <c r="I7" i="4" s="1"/>
  <c r="H3" i="4"/>
  <c r="H4" i="4"/>
  <c r="H5" i="4"/>
  <c r="H6" i="4"/>
  <c r="H2" i="4"/>
  <c r="G4" i="4"/>
  <c r="G5" i="4"/>
  <c r="G6" i="4"/>
  <c r="F7" i="4"/>
  <c r="E7" i="4"/>
  <c r="D7" i="4"/>
  <c r="C7" i="4"/>
  <c r="B7" i="4"/>
  <c r="O2" i="1"/>
  <c r="O3" i="1"/>
  <c r="O4" i="1"/>
  <c r="O5" i="1"/>
  <c r="O6" i="1"/>
  <c r="O1" i="1"/>
  <c r="G2" i="1"/>
  <c r="G3" i="1"/>
  <c r="G4" i="1"/>
  <c r="G1" i="1"/>
  <c r="C2" i="1"/>
  <c r="C3" i="1"/>
  <c r="C1" i="1"/>
  <c r="K2" i="1"/>
  <c r="K3" i="1"/>
  <c r="K4" i="1"/>
  <c r="K5" i="1"/>
  <c r="K1" i="1"/>
  <c r="Q21" i="9" l="1"/>
  <c r="Q27" i="9"/>
  <c r="Q24" i="9"/>
  <c r="Q23" i="9"/>
  <c r="Q22" i="9"/>
  <c r="Q26" i="9"/>
  <c r="Q25" i="9"/>
  <c r="O16" i="6"/>
  <c r="I16" i="6"/>
  <c r="M7" i="6"/>
  <c r="P7" i="6"/>
  <c r="H7" i="6"/>
  <c r="J7" i="6"/>
  <c r="Q16" i="6"/>
  <c r="I7" i="6"/>
  <c r="L16" i="6"/>
  <c r="P16" i="6"/>
  <c r="N16" i="6"/>
  <c r="M16" i="6"/>
  <c r="J16" i="6"/>
  <c r="H16" i="6"/>
  <c r="Q7" i="6"/>
  <c r="O7" i="6"/>
  <c r="N7" i="6"/>
  <c r="L7" i="6"/>
  <c r="K7" i="6"/>
  <c r="G7" i="4"/>
  <c r="P25" i="3"/>
  <c r="L25" i="3"/>
  <c r="K25" i="3"/>
  <c r="I25" i="3"/>
  <c r="P7" i="4"/>
  <c r="O7" i="4"/>
  <c r="O15" i="4"/>
  <c r="K7" i="4"/>
  <c r="N7" i="4"/>
  <c r="H7" i="4"/>
  <c r="P15" i="4"/>
  <c r="N15" i="4"/>
  <c r="M15" i="4"/>
  <c r="L15" i="4"/>
  <c r="J15" i="4"/>
  <c r="I15" i="4"/>
  <c r="H15" i="4"/>
</calcChain>
</file>

<file path=xl/sharedStrings.xml><?xml version="1.0" encoding="utf-8"?>
<sst xmlns="http://schemas.openxmlformats.org/spreadsheetml/2006/main" count="523" uniqueCount="222">
  <si>
    <t>Rule</t>
  </si>
  <si>
    <t>Confidence</t>
  </si>
  <si>
    <t>Lift</t>
  </si>
  <si>
    <t>{A→B}</t>
  </si>
  <si>
    <t>{A→C}</t>
  </si>
  <si>
    <t>{A→D}</t>
  </si>
  <si>
    <t>{B→C}</t>
  </si>
  <si>
    <t>{B→D}</t>
  </si>
  <si>
    <t>{AB→C}</t>
  </si>
  <si>
    <t>{AB→D}</t>
  </si>
  <si>
    <t>{BC→D}</t>
  </si>
  <si>
    <t>{Bread→Milk}</t>
  </si>
  <si>
    <t>{Bread→Diapers}</t>
  </si>
  <si>
    <t>{Bread→Beer}</t>
  </si>
  <si>
    <t>{Bread→Eggs}</t>
  </si>
  <si>
    <t>{Bread→Cola}</t>
  </si>
  <si>
    <t>{Milk→Diapers}</t>
  </si>
  <si>
    <t>{Milk→Beer}</t>
  </si>
  <si>
    <t>{Milk→Eggs}</t>
  </si>
  <si>
    <t>{Milk→Cola}</t>
  </si>
  <si>
    <t>{Diapers→Beer}</t>
  </si>
  <si>
    <t>{Diapers→Eggs}</t>
  </si>
  <si>
    <t>{Diapers→Cola}</t>
  </si>
  <si>
    <t>{Beer→Eggs}</t>
  </si>
  <si>
    <t>{Beer→Cola}</t>
  </si>
  <si>
    <t>{Bread,Milk→Diapers}</t>
  </si>
  <si>
    <t>{Bread,Milk→Beer}</t>
  </si>
  <si>
    <t>{Bread,Milk→Eggs}</t>
  </si>
  <si>
    <t>{Bread,Milk→Cola}</t>
  </si>
  <si>
    <t>{Milk,Diapers→Beer}</t>
  </si>
  <si>
    <t>{Milk,Diapers→Eggs}</t>
  </si>
  <si>
    <t>{Milk,Diapers→Cola}</t>
  </si>
  <si>
    <t>{Diapers, Beer→Eggs}</t>
  </si>
  <si>
    <t>{Diapers, Beer→Cola}</t>
  </si>
  <si>
    <t>{Beer, Eggs→Cola}</t>
  </si>
  <si>
    <t>Support</t>
  </si>
  <si>
    <t>{Beer→Coke}</t>
  </si>
  <si>
    <t>{Beer→Chips}</t>
  </si>
  <si>
    <t>{Beer→Pizza}</t>
  </si>
  <si>
    <t>{Coke→Chips}</t>
  </si>
  <si>
    <t>{Coke→Pizza}</t>
  </si>
  <si>
    <t>{Chips→Pizza}</t>
  </si>
  <si>
    <t>{Beer,Coke→Chips}</t>
  </si>
  <si>
    <t>{Beer,Coke→Pizza}</t>
  </si>
  <si>
    <t>{Coke,Chips→Pizza}</t>
  </si>
  <si>
    <t>T</t>
  </si>
  <si>
    <t>A</t>
  </si>
  <si>
    <t>B</t>
  </si>
  <si>
    <t>C</t>
  </si>
  <si>
    <t>D</t>
  </si>
  <si>
    <t>E</t>
  </si>
  <si>
    <t>A, B</t>
  </si>
  <si>
    <t>A, C</t>
  </si>
  <si>
    <t>A, D</t>
  </si>
  <si>
    <t>A, E</t>
  </si>
  <si>
    <t>B, C</t>
  </si>
  <si>
    <t>B, D</t>
  </si>
  <si>
    <t>B, E</t>
  </si>
  <si>
    <t>C, D</t>
  </si>
  <si>
    <t>C, E</t>
  </si>
  <si>
    <t>D, E</t>
  </si>
  <si>
    <t>{Beer,Chips→Pizza}</t>
  </si>
  <si>
    <t>A, B, C</t>
  </si>
  <si>
    <t>A, B, D</t>
  </si>
  <si>
    <t>A, B, E</t>
  </si>
  <si>
    <t>A, C, D</t>
  </si>
  <si>
    <t>A, C, E</t>
  </si>
  <si>
    <t>A, D, E</t>
  </si>
  <si>
    <t>B, C, D</t>
  </si>
  <si>
    <t>B, C, E</t>
  </si>
  <si>
    <t>B, D, E</t>
  </si>
  <si>
    <t>C, D, E</t>
  </si>
  <si>
    <t>A, B, C, D</t>
  </si>
  <si>
    <t>{AC→D}</t>
  </si>
  <si>
    <t>Rule (Sorted)</t>
  </si>
  <si>
    <t>I1</t>
  </si>
  <si>
    <t>I2</t>
  </si>
  <si>
    <t>I3</t>
  </si>
  <si>
    <t>I4</t>
  </si>
  <si>
    <t>I5</t>
  </si>
  <si>
    <t>I1, I2</t>
  </si>
  <si>
    <t>I1, I3</t>
  </si>
  <si>
    <t>I1, I4</t>
  </si>
  <si>
    <t>I1, I5</t>
  </si>
  <si>
    <t>I2, I3</t>
  </si>
  <si>
    <t>I2, I4</t>
  </si>
  <si>
    <t>I2, I5</t>
  </si>
  <si>
    <t>Transaction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</si>
  <si>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</si>
  <si>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</si>
  <si>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</si>
  <si>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</si>
  <si>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</si>
  <si>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</si>
  <si>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</si>
  <si>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</si>
  <si>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</si>
  <si>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I3, I4</t>
  </si>
  <si>
    <t>I3, I5</t>
  </si>
  <si>
    <t>I4, I5</t>
  </si>
  <si>
    <t>Biscuit</t>
  </si>
  <si>
    <t>Bournvita</t>
  </si>
  <si>
    <t>Bread</t>
  </si>
  <si>
    <t>Butter</t>
  </si>
  <si>
    <t>Coffee</t>
  </si>
  <si>
    <t>Cornflakes</t>
  </si>
  <si>
    <t>Chocolate</t>
  </si>
  <si>
    <t>Curd</t>
  </si>
  <si>
    <t>Eggs</t>
  </si>
  <si>
    <t>Jam</t>
  </si>
  <si>
    <t>Juice</t>
  </si>
  <si>
    <t>Milk</t>
  </si>
  <si>
    <t>Rice</t>
  </si>
  <si>
    <t>Soup</t>
  </si>
  <si>
    <t>Sugar</t>
  </si>
  <si>
    <t>Tape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</si>
  <si>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</si>
  <si>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</si>
  <si>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</si>
  <si>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</si>
  <si>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</si>
  <si>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</si>
  <si>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</si>
  <si>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</si>
  <si>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</si>
  <si>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</si>
  <si>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</si>
  <si>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</si>
  <si>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</si>
  <si>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</si>
  <si>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</si>
  <si>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</si>
  <si>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Muffin</t>
  </si>
  <si>
    <t>Nuts</t>
  </si>
  <si>
    <t>Butter, Curd</t>
  </si>
  <si>
    <t>Butter, Jam</t>
  </si>
  <si>
    <t>Butter, Muffin</t>
  </si>
  <si>
    <t>Butter, Nuts</t>
  </si>
  <si>
    <t>Curd, Jam</t>
  </si>
  <si>
    <t>Curd, Muffin</t>
  </si>
  <si>
    <t>Curd, Nuts</t>
  </si>
  <si>
    <t>Jam, Muffin</t>
  </si>
  <si>
    <t>Jam, Nuts</t>
  </si>
  <si>
    <t>Muffin, Nuts</t>
  </si>
  <si>
    <t>Butter, Curd, Jam</t>
  </si>
  <si>
    <t>Butter, Curd, Muffin</t>
  </si>
  <si>
    <t>Butter, Curd, Nuts</t>
  </si>
  <si>
    <t>Butter, Jam, Muffin</t>
  </si>
  <si>
    <t>Butter, Jam, Nuts</t>
  </si>
  <si>
    <t>Butter, Muffin, Nuts</t>
  </si>
  <si>
    <t>Curd, Jam, Muffin</t>
  </si>
  <si>
    <t>Curd, Jam, Nuts</t>
  </si>
  <si>
    <t>Curd, Muffin, Nuts</t>
  </si>
  <si>
    <t>Jam, Muffin, Nuts</t>
  </si>
  <si>
    <t>sum</t>
  </si>
  <si>
    <t>Closed</t>
  </si>
  <si>
    <t>Maximal</t>
  </si>
  <si>
    <t>No -&gt; {Butter, Jam} has the same support</t>
  </si>
  <si>
    <t>No -&gt; {Curd, Jam} has the same support</t>
  </si>
  <si>
    <t>No -&gt; {Butter, Curd, Jam} has the same support</t>
  </si>
  <si>
    <t>No -&gt; it is subset of {Butter, Curd, Jam}</t>
  </si>
  <si>
    <t xml:space="preserve">Yes </t>
  </si>
  <si>
    <t>No -&gt; {Butter, Jam, Muffin} has the same support</t>
  </si>
  <si>
    <t>No -&gt; it is subset of {Butter, Jam, Muffin}</t>
  </si>
  <si>
    <t>Yes</t>
  </si>
  <si>
    <t>Itemsets</t>
  </si>
  <si>
    <t>Items</t>
  </si>
  <si>
    <t>Butter, Curd, Eggs, Jam</t>
  </si>
  <si>
    <t>Item</t>
  </si>
  <si>
    <t>mod</t>
  </si>
  <si>
    <t>freq (XY) / freq (X)</t>
  </si>
  <si>
    <t>TID</t>
  </si>
  <si>
    <t>A, B, C, E</t>
  </si>
  <si>
    <t>SUPPORT 40%</t>
  </si>
  <si>
    <t>1-ITEMSET</t>
  </si>
  <si>
    <t>SUPPORT</t>
  </si>
  <si>
    <t>2-ITEMSET</t>
  </si>
  <si>
    <t>3-ITEMSET</t>
  </si>
  <si>
    <t>APRIORI ALGORITHM</t>
  </si>
  <si>
    <t>ITEM</t>
  </si>
  <si>
    <t>CODE</t>
  </si>
  <si>
    <t>ITEM PAIR CODE</t>
  </si>
  <si>
    <t>AC(13), AD(14), CD(34)</t>
  </si>
  <si>
    <t>BC(23), BE(25), CE(35)</t>
  </si>
  <si>
    <t>AB(12), AC(13), AE(15), BC(23), BE(25), CE(35)</t>
  </si>
  <si>
    <t>BE(25)</t>
  </si>
  <si>
    <t>MOD</t>
  </si>
  <si>
    <t>SIZE</t>
  </si>
  <si>
    <t>AB(12)</t>
  </si>
  <si>
    <t>AC(13), CD(34), AC(13)</t>
  </si>
  <si>
    <t>AE(15)</t>
  </si>
  <si>
    <t>BC(23),BC(23)</t>
  </si>
  <si>
    <t>BE(25), BE(25), BE(25)</t>
  </si>
  <si>
    <t>AD(14),CE(35), CE(35)</t>
  </si>
  <si>
    <t>VECTOR</t>
  </si>
  <si>
    <t>ITEM PAIR</t>
  </si>
  <si>
    <t>AB</t>
  </si>
  <si>
    <t>AC</t>
  </si>
  <si>
    <t>AD</t>
  </si>
  <si>
    <t>AE</t>
  </si>
  <si>
    <t>BC</t>
  </si>
  <si>
    <t>BE</t>
  </si>
  <si>
    <t>CD</t>
  </si>
  <si>
    <t>CE</t>
  </si>
  <si>
    <t>BUCKET NO</t>
  </si>
  <si>
    <t>INDEX (BUCKET NO)</t>
  </si>
  <si>
    <t>SUPPORT OF BUCKET</t>
  </si>
  <si>
    <t>REMOVE VECTOR</t>
  </si>
  <si>
    <t>Remove vector = 0</t>
  </si>
  <si>
    <t>Remove support &lt; 40%</t>
  </si>
  <si>
    <t>Rules</t>
  </si>
  <si>
    <t>{ C -&gt; B, E }</t>
  </si>
  <si>
    <t>{ B -&gt; C, E }</t>
  </si>
  <si>
    <t>{ E -&gt; B, C }</t>
  </si>
  <si>
    <t>{ B, C -&gt; E }</t>
  </si>
  <si>
    <t>{ B, E -&gt; C }</t>
  </si>
  <si>
    <t>{ C, E -&gt; B }</t>
  </si>
  <si>
    <t>Butter, Eggs, Muffin, Nuts</t>
  </si>
  <si>
    <t>Butter, Eggs, Jam, Muffin</t>
  </si>
  <si>
    <t>1-ITEM</t>
  </si>
  <si>
    <t>Freq</t>
  </si>
  <si>
    <t>Butter, Eggs, 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</si>
</sst>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FF"/>
      <name val="Prompt"/>
      <charset val="222"/>
    </font>
    <font>
      <sz val="8"/>
      <color rgb="FF000000"/>
      <name val="Prompt"/>
      <charset val="222"/>
    </font>
    <font>
      <sz val="11"/>
      <color rgb="FFFF0000"/>
      <name val="Calibri"/>
      <family val="2"/>
      <scheme val="minor"/>
    </font>
    <font>
      <sz val="6.95"/>
      <color rgb="FF000000"/>
      <name val="Prompt"/>
    </font>
    <font>
      <sz val="8"/>
      <color rgb="FF000000"/>
      <name val="Prompt"/>
    </font>
    <font>
      <b/>
      <sz val="9"/>
      <color rgb="FF0000FF"/>
      <name val="Prompt"/>
    </font>
    <font>
      <sz val="9"/>
      <color rgb="FF000000"/>
      <name val="Prompt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</fills>
  <borders count="3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/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0F0-2E35-4BDD-B925-577AF7FC367A}">
  <dimension ref="A1:S12"/>
  <sheetViews>
    <sheetView workbookViewId="0">
      <selection activeCell="F13" sqref="F13"/>
    </sheetView>
  </sheetViews>
  <sheetFormatPr defaultRowHeight="14.5" x14ac:dyDescent="0.35"/>
  <sheetData>
    <row r="1" spans="1:19" x14ac:dyDescent="0.35">
      <c r="A1" s="1">
        <v>1</v>
      </c>
      <c r="B1" s="1">
        <v>3</v>
      </c>
      <c r="C1" s="2">
        <f>A1/3</f>
        <v>0.33333333333333331</v>
      </c>
      <c r="E1" s="3">
        <v>1</v>
      </c>
      <c r="F1" s="3">
        <v>4</v>
      </c>
      <c r="G1" s="4">
        <f>E1/4</f>
        <v>0.25</v>
      </c>
      <c r="I1" s="5">
        <v>1</v>
      </c>
      <c r="J1" s="5">
        <v>5</v>
      </c>
      <c r="K1" s="6">
        <f>I1/J1</f>
        <v>0.2</v>
      </c>
      <c r="M1" s="7">
        <v>1</v>
      </c>
      <c r="N1" s="7">
        <v>6</v>
      </c>
      <c r="O1" s="8">
        <f>M1/N1</f>
        <v>0.16666666666666666</v>
      </c>
      <c r="Q1" s="7">
        <v>1</v>
      </c>
      <c r="R1" s="7">
        <v>9</v>
      </c>
      <c r="S1" s="8">
        <f>Q1/R1</f>
        <v>0.1111111111111111</v>
      </c>
    </row>
    <row r="2" spans="1:19" x14ac:dyDescent="0.35">
      <c r="A2" s="1">
        <v>2</v>
      </c>
      <c r="B2" s="1">
        <v>3</v>
      </c>
      <c r="C2" s="2">
        <f t="shared" ref="C2:C3" si="0">A2/3</f>
        <v>0.66666666666666663</v>
      </c>
      <c r="E2" s="3">
        <v>2</v>
      </c>
      <c r="F2" s="3">
        <v>4</v>
      </c>
      <c r="G2" s="4">
        <f t="shared" ref="G2:G4" si="1">E2/4</f>
        <v>0.5</v>
      </c>
      <c r="I2" s="5">
        <v>2</v>
      </c>
      <c r="J2" s="5">
        <v>5</v>
      </c>
      <c r="K2" s="6">
        <f t="shared" ref="K2:K5" si="2">I2/J2</f>
        <v>0.4</v>
      </c>
      <c r="M2" s="7">
        <v>2</v>
      </c>
      <c r="N2" s="7">
        <v>6</v>
      </c>
      <c r="O2" s="8">
        <f t="shared" ref="O2:O6" si="3">M2/N2</f>
        <v>0.33333333333333331</v>
      </c>
      <c r="Q2" s="7">
        <v>2</v>
      </c>
      <c r="R2" s="7">
        <v>9</v>
      </c>
      <c r="S2" s="8">
        <f t="shared" ref="S2:S6" si="4">Q2/R2</f>
        <v>0.22222222222222221</v>
      </c>
    </row>
    <row r="3" spans="1:19" x14ac:dyDescent="0.35">
      <c r="A3" s="1">
        <v>3</v>
      </c>
      <c r="B3" s="1">
        <v>3</v>
      </c>
      <c r="C3" s="2">
        <f t="shared" si="0"/>
        <v>1</v>
      </c>
      <c r="E3" s="3">
        <v>3</v>
      </c>
      <c r="F3" s="3">
        <v>4</v>
      </c>
      <c r="G3" s="4">
        <f t="shared" si="1"/>
        <v>0.75</v>
      </c>
      <c r="I3" s="5">
        <v>3</v>
      </c>
      <c r="J3" s="5">
        <v>5</v>
      </c>
      <c r="K3" s="6">
        <f t="shared" si="2"/>
        <v>0.6</v>
      </c>
      <c r="M3" s="7">
        <v>3</v>
      </c>
      <c r="N3" s="7">
        <v>6</v>
      </c>
      <c r="O3" s="8">
        <f t="shared" si="3"/>
        <v>0.5</v>
      </c>
      <c r="Q3" s="7">
        <v>3</v>
      </c>
      <c r="R3" s="7">
        <v>9</v>
      </c>
      <c r="S3" s="8">
        <f t="shared" si="4"/>
        <v>0.33333333333333331</v>
      </c>
    </row>
    <row r="4" spans="1:19" x14ac:dyDescent="0.35">
      <c r="E4" s="3">
        <v>4</v>
      </c>
      <c r="F4" s="3">
        <v>4</v>
      </c>
      <c r="G4" s="4">
        <f t="shared" si="1"/>
        <v>1</v>
      </c>
      <c r="I4" s="5">
        <v>4</v>
      </c>
      <c r="J4" s="5">
        <v>5</v>
      </c>
      <c r="K4" s="6">
        <f t="shared" si="2"/>
        <v>0.8</v>
      </c>
      <c r="M4" s="7">
        <v>4</v>
      </c>
      <c r="N4" s="7">
        <v>6</v>
      </c>
      <c r="O4" s="8">
        <f t="shared" si="3"/>
        <v>0.66666666666666663</v>
      </c>
      <c r="Q4" s="7">
        <v>4</v>
      </c>
      <c r="R4" s="7">
        <v>9</v>
      </c>
      <c r="S4" s="8">
        <f t="shared" si="4"/>
        <v>0.44444444444444442</v>
      </c>
    </row>
    <row r="5" spans="1:19" x14ac:dyDescent="0.35">
      <c r="I5" s="5">
        <v>5</v>
      </c>
      <c r="J5" s="5">
        <v>5</v>
      </c>
      <c r="K5" s="6">
        <f t="shared" si="2"/>
        <v>1</v>
      </c>
      <c r="M5" s="7">
        <v>5</v>
      </c>
      <c r="N5" s="7">
        <v>6</v>
      </c>
      <c r="O5" s="8">
        <f t="shared" si="3"/>
        <v>0.83333333333333337</v>
      </c>
      <c r="Q5" s="7">
        <v>5</v>
      </c>
      <c r="R5" s="7">
        <v>9</v>
      </c>
      <c r="S5" s="8">
        <f t="shared" si="4"/>
        <v>0.55555555555555558</v>
      </c>
    </row>
    <row r="6" spans="1:19" x14ac:dyDescent="0.35">
      <c r="M6" s="7">
        <v>6</v>
      </c>
      <c r="N6" s="7">
        <v>6</v>
      </c>
      <c r="O6" s="8">
        <f t="shared" si="3"/>
        <v>1</v>
      </c>
      <c r="Q6" s="7">
        <v>6</v>
      </c>
      <c r="R6" s="7">
        <v>9</v>
      </c>
      <c r="S6" s="8">
        <f t="shared" si="4"/>
        <v>0.66666666666666663</v>
      </c>
    </row>
    <row r="7" spans="1:19" x14ac:dyDescent="0.35">
      <c r="Q7" s="7">
        <v>7</v>
      </c>
      <c r="R7" s="7">
        <v>9</v>
      </c>
      <c r="S7" s="8">
        <f>Q7/R7</f>
        <v>0.77777777777777779</v>
      </c>
    </row>
    <row r="8" spans="1:19" x14ac:dyDescent="0.35">
      <c r="Q8" s="7">
        <v>8</v>
      </c>
      <c r="R8" s="7">
        <v>9</v>
      </c>
      <c r="S8" s="8">
        <f t="shared" ref="S8:S9" si="5">Q8/R8</f>
        <v>0.88888888888888884</v>
      </c>
    </row>
    <row r="9" spans="1:19" x14ac:dyDescent="0.35">
      <c r="Q9" s="7">
        <v>9</v>
      </c>
      <c r="R9" s="7">
        <v>9</v>
      </c>
      <c r="S9" s="8">
        <f t="shared" si="5"/>
        <v>1</v>
      </c>
    </row>
    <row r="12" spans="1:19" x14ac:dyDescent="0.35">
      <c r="A12" t="s">
        <v>1</v>
      </c>
      <c r="B12" t="s">
        <v>170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984B-14C4-454F-8E41-A511CF005362}">
  <dimension ref="A1:H15"/>
  <sheetViews>
    <sheetView tabSelected="1" workbookViewId="0">
      <selection activeCell="D21" sqref="D21"/>
    </sheetView>
  </sheetViews>
  <sheetFormatPr defaultColWidth="10.36328125" defaultRowHeight="14.5" x14ac:dyDescent="0.35"/>
  <cols>
    <col min="1" max="1" width="10.36328125" style="31"/>
    <col min="2" max="2" width="23.7265625" style="31" customWidth="1"/>
    <col min="3" max="16384" width="10.36328125" style="31"/>
  </cols>
  <sheetData>
    <row r="1" spans="1:8" ht="19.5" customHeight="1" thickBot="1" x14ac:dyDescent="0.4">
      <c r="A1" s="32" t="s">
        <v>87</v>
      </c>
      <c r="B1" s="32" t="s">
        <v>166</v>
      </c>
      <c r="D1" s="34" t="s">
        <v>219</v>
      </c>
      <c r="E1" s="34" t="s">
        <v>220</v>
      </c>
      <c r="G1" s="34" t="s">
        <v>219</v>
      </c>
      <c r="H1" s="34" t="s">
        <v>220</v>
      </c>
    </row>
    <row r="2" spans="1:8" ht="15" thickBot="1" x14ac:dyDescent="0.4">
      <c r="A2" s="33" t="s">
        <v>88</v>
      </c>
      <c r="B2" s="33" t="s">
        <v>167</v>
      </c>
      <c r="D2" s="36" t="s">
        <v>103</v>
      </c>
      <c r="E2" s="35">
        <v>4</v>
      </c>
      <c r="G2" s="36" t="s">
        <v>103</v>
      </c>
      <c r="H2" s="35">
        <v>4</v>
      </c>
    </row>
    <row r="3" spans="1:8" ht="15" thickBot="1" x14ac:dyDescent="0.4">
      <c r="A3" s="33" t="s">
        <v>89</v>
      </c>
      <c r="B3" s="33" t="s">
        <v>144</v>
      </c>
      <c r="D3" s="36" t="s">
        <v>107</v>
      </c>
      <c r="E3" s="35">
        <v>3</v>
      </c>
      <c r="G3" s="36" t="s">
        <v>109</v>
      </c>
      <c r="H3" s="35">
        <v>4</v>
      </c>
    </row>
    <row r="4" spans="1:8" ht="15" thickBot="1" x14ac:dyDescent="0.4">
      <c r="A4" s="33" t="s">
        <v>90</v>
      </c>
      <c r="B4" s="33" t="s">
        <v>217</v>
      </c>
      <c r="D4" s="36" t="s">
        <v>108</v>
      </c>
      <c r="E4" s="35">
        <v>3</v>
      </c>
      <c r="G4" s="36" t="s">
        <v>107</v>
      </c>
      <c r="H4" s="35">
        <v>3</v>
      </c>
    </row>
    <row r="5" spans="1:8" ht="15" thickBot="1" x14ac:dyDescent="0.4">
      <c r="A5" s="33" t="s">
        <v>91</v>
      </c>
      <c r="B5" s="33" t="s">
        <v>218</v>
      </c>
      <c r="D5" s="36" t="s">
        <v>109</v>
      </c>
      <c r="E5" s="35">
        <v>4</v>
      </c>
      <c r="G5" s="36" t="s">
        <v>108</v>
      </c>
      <c r="H5" s="35">
        <v>3</v>
      </c>
    </row>
    <row r="6" spans="1:8" ht="15" thickBot="1" x14ac:dyDescent="0.4">
      <c r="A6" s="33" t="s">
        <v>92</v>
      </c>
      <c r="B6" s="33" t="s">
        <v>150</v>
      </c>
      <c r="D6" s="36" t="s">
        <v>132</v>
      </c>
      <c r="E6" s="35">
        <v>3</v>
      </c>
      <c r="G6" s="36" t="s">
        <v>132</v>
      </c>
      <c r="H6" s="35">
        <v>3</v>
      </c>
    </row>
    <row r="7" spans="1:8" x14ac:dyDescent="0.35">
      <c r="D7" s="36" t="s">
        <v>133</v>
      </c>
      <c r="E7" s="35">
        <v>1</v>
      </c>
      <c r="G7" s="36"/>
      <c r="H7" s="35"/>
    </row>
    <row r="9" spans="1:8" ht="15" thickBot="1" x14ac:dyDescent="0.4"/>
    <row r="10" spans="1:8" ht="15" customHeight="1" thickBot="1" x14ac:dyDescent="0.4">
      <c r="A10" s="32" t="s">
        <v>87</v>
      </c>
      <c r="B10" s="32" t="s">
        <v>166</v>
      </c>
      <c r="D10" s="34" t="s">
        <v>219</v>
      </c>
      <c r="E10" s="34" t="s">
        <v>220</v>
      </c>
    </row>
    <row r="11" spans="1:8" ht="15" thickBot="1" x14ac:dyDescent="0.4">
      <c r="A11" s="33" t="s">
        <v>88</v>
      </c>
      <c r="B11" s="33" t="s">
        <v>167</v>
      </c>
      <c r="D11" s="36" t="s">
        <v>103</v>
      </c>
      <c r="E11" s="35">
        <v>4</v>
      </c>
    </row>
    <row r="12" spans="1:8" ht="15" thickBot="1" x14ac:dyDescent="0.4">
      <c r="A12" s="33" t="s">
        <v>89</v>
      </c>
      <c r="B12" s="33" t="s">
        <v>144</v>
      </c>
      <c r="D12" s="36" t="s">
        <v>109</v>
      </c>
      <c r="E12" s="35">
        <v>4</v>
      </c>
    </row>
    <row r="13" spans="1:8" ht="15" thickBot="1" x14ac:dyDescent="0.4">
      <c r="A13" s="33" t="s">
        <v>90</v>
      </c>
      <c r="B13" s="33" t="s">
        <v>221</v>
      </c>
      <c r="D13" s="36" t="s">
        <v>107</v>
      </c>
      <c r="E13" s="35">
        <v>3</v>
      </c>
    </row>
    <row r="14" spans="1:8" ht="15" thickBot="1" x14ac:dyDescent="0.4">
      <c r="A14" s="33" t="s">
        <v>91</v>
      </c>
      <c r="B14" s="33" t="s">
        <v>218</v>
      </c>
      <c r="D14" s="36" t="s">
        <v>108</v>
      </c>
      <c r="E14" s="35">
        <v>3</v>
      </c>
    </row>
    <row r="15" spans="1:8" ht="15" thickBot="1" x14ac:dyDescent="0.4">
      <c r="A15" s="33" t="s">
        <v>92</v>
      </c>
      <c r="B15" s="33" t="s">
        <v>150</v>
      </c>
      <c r="D15" s="36" t="s">
        <v>132</v>
      </c>
      <c r="E15" s="35">
        <v>3</v>
      </c>
    </row>
  </sheetData>
  <sortState xmlns:xlrd2="http://schemas.microsoft.com/office/spreadsheetml/2017/richdata2" ref="G2:H7">
    <sortCondition descending="1" ref="H2:H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0424-6E87-42E2-B493-06A77C6D1E36}">
  <dimension ref="A1:N25"/>
  <sheetViews>
    <sheetView zoomScale="92" workbookViewId="0">
      <selection activeCell="I25" sqref="I25"/>
    </sheetView>
  </sheetViews>
  <sheetFormatPr defaultRowHeight="14.5" x14ac:dyDescent="0.35"/>
  <cols>
    <col min="1" max="1" width="12" customWidth="1"/>
    <col min="3" max="3" width="14.6328125" customWidth="1"/>
    <col min="4" max="4" width="15.90625" customWidth="1"/>
    <col min="6" max="7" width="20.08984375" customWidth="1"/>
    <col min="8" max="8" width="20.1796875" customWidth="1"/>
    <col min="9" max="9" width="21.1796875" customWidth="1"/>
    <col min="11" max="11" width="16.1796875" customWidth="1"/>
    <col min="12" max="12" width="14" customWidth="1"/>
    <col min="13" max="13" width="14.54296875" customWidth="1"/>
  </cols>
  <sheetData>
    <row r="1" spans="1:14" ht="15" thickBot="1" x14ac:dyDescent="0.4">
      <c r="A1" s="9" t="s">
        <v>0</v>
      </c>
      <c r="B1" s="9" t="s">
        <v>35</v>
      </c>
      <c r="C1" s="9" t="s">
        <v>1</v>
      </c>
      <c r="D1" s="9" t="s">
        <v>2</v>
      </c>
      <c r="F1" s="9" t="s">
        <v>0</v>
      </c>
      <c r="G1" s="9" t="s">
        <v>35</v>
      </c>
      <c r="H1" s="9" t="s">
        <v>1</v>
      </c>
      <c r="I1" s="9" t="s">
        <v>2</v>
      </c>
      <c r="K1" s="20" t="s">
        <v>74</v>
      </c>
      <c r="L1" s="21" t="s">
        <v>35</v>
      </c>
      <c r="M1" s="21" t="s">
        <v>1</v>
      </c>
      <c r="N1" s="21" t="s">
        <v>2</v>
      </c>
    </row>
    <row r="2" spans="1:14" ht="15" thickBot="1" x14ac:dyDescent="0.4">
      <c r="A2" s="18" t="s">
        <v>3</v>
      </c>
      <c r="B2" s="19">
        <v>0.4</v>
      </c>
      <c r="C2" s="19">
        <v>0.67</v>
      </c>
      <c r="D2" s="19">
        <v>0.84</v>
      </c>
      <c r="F2" s="12" t="s">
        <v>11</v>
      </c>
      <c r="G2" s="11">
        <v>0.6</v>
      </c>
      <c r="H2" s="11">
        <v>0.75</v>
      </c>
      <c r="I2" s="11">
        <v>0.94</v>
      </c>
      <c r="K2" s="12" t="s">
        <v>20</v>
      </c>
      <c r="L2" s="11">
        <v>0.6</v>
      </c>
      <c r="M2" s="11">
        <v>0.75</v>
      </c>
      <c r="N2" s="11">
        <v>1.25</v>
      </c>
    </row>
    <row r="3" spans="1:14" ht="15" thickBot="1" x14ac:dyDescent="0.4">
      <c r="A3" s="18" t="s">
        <v>4</v>
      </c>
      <c r="B3" s="19">
        <v>0.4</v>
      </c>
      <c r="C3" s="19">
        <v>0.67</v>
      </c>
      <c r="D3" s="19">
        <v>0.84</v>
      </c>
      <c r="F3" s="12" t="s">
        <v>12</v>
      </c>
      <c r="G3" s="11">
        <v>0.6</v>
      </c>
      <c r="H3" s="11">
        <v>0.75</v>
      </c>
      <c r="I3" s="11">
        <v>0.94</v>
      </c>
      <c r="K3" s="12" t="s">
        <v>11</v>
      </c>
      <c r="L3" s="11">
        <v>0.6</v>
      </c>
      <c r="M3" s="11">
        <v>0.75</v>
      </c>
      <c r="N3" s="11">
        <v>0.94</v>
      </c>
    </row>
    <row r="4" spans="1:14" ht="15" thickBot="1" x14ac:dyDescent="0.4">
      <c r="A4" s="18" t="s">
        <v>5</v>
      </c>
      <c r="B4" s="19">
        <v>0.2</v>
      </c>
      <c r="C4" s="19">
        <v>0.33</v>
      </c>
      <c r="D4" s="19">
        <v>0.83</v>
      </c>
      <c r="F4" s="12" t="s">
        <v>13</v>
      </c>
      <c r="G4" s="11">
        <v>0.4</v>
      </c>
      <c r="H4" s="11">
        <v>0.5</v>
      </c>
      <c r="I4" s="11">
        <v>0.83</v>
      </c>
      <c r="K4" s="12" t="s">
        <v>12</v>
      </c>
      <c r="L4" s="11">
        <v>0.6</v>
      </c>
      <c r="M4" s="11">
        <v>0.75</v>
      </c>
      <c r="N4" s="11">
        <v>0.94</v>
      </c>
    </row>
    <row r="5" spans="1:14" ht="15" thickBot="1" x14ac:dyDescent="0.4">
      <c r="A5" s="18" t="s">
        <v>6</v>
      </c>
      <c r="B5" s="19">
        <v>0.6</v>
      </c>
      <c r="C5" s="19">
        <v>0.75</v>
      </c>
      <c r="D5" s="19">
        <v>0.94</v>
      </c>
      <c r="F5" s="12" t="s">
        <v>14</v>
      </c>
      <c r="G5" s="11">
        <v>0.2</v>
      </c>
      <c r="H5" s="11">
        <v>0.25</v>
      </c>
      <c r="I5" s="11">
        <v>1.25</v>
      </c>
      <c r="K5" s="12" t="s">
        <v>16</v>
      </c>
      <c r="L5" s="11">
        <v>0.6</v>
      </c>
      <c r="M5" s="11">
        <v>0.75</v>
      </c>
      <c r="N5" s="11">
        <v>0.94</v>
      </c>
    </row>
    <row r="6" spans="1:14" ht="15" thickBot="1" x14ac:dyDescent="0.4">
      <c r="A6" s="18" t="s">
        <v>7</v>
      </c>
      <c r="B6" s="19">
        <v>0.4</v>
      </c>
      <c r="C6" s="19">
        <v>0.5</v>
      </c>
      <c r="D6" s="19">
        <v>0.63</v>
      </c>
      <c r="F6" s="12" t="s">
        <v>15</v>
      </c>
      <c r="G6" s="11">
        <v>0.2</v>
      </c>
      <c r="H6" s="11">
        <v>0.25</v>
      </c>
      <c r="I6" s="11">
        <v>0.63</v>
      </c>
      <c r="K6" s="12" t="s">
        <v>31</v>
      </c>
      <c r="L6" s="11">
        <v>0.4</v>
      </c>
      <c r="M6" s="11">
        <v>0.67</v>
      </c>
      <c r="N6" s="11">
        <v>1.68</v>
      </c>
    </row>
    <row r="7" spans="1:14" ht="15" thickBot="1" x14ac:dyDescent="0.4">
      <c r="A7" s="18" t="s">
        <v>8</v>
      </c>
      <c r="B7" s="19">
        <v>0.2</v>
      </c>
      <c r="C7" s="19">
        <v>0.28999999999999998</v>
      </c>
      <c r="D7" s="19">
        <v>0.36</v>
      </c>
      <c r="F7" s="12" t="s">
        <v>16</v>
      </c>
      <c r="G7" s="11">
        <v>0.6</v>
      </c>
      <c r="H7" s="11">
        <v>0.75</v>
      </c>
      <c r="I7" s="11">
        <v>0.94</v>
      </c>
      <c r="K7" s="12" t="s">
        <v>29</v>
      </c>
      <c r="L7" s="11">
        <v>0.4</v>
      </c>
      <c r="M7" s="11">
        <v>0.67</v>
      </c>
      <c r="N7" s="11">
        <v>1.1200000000000001</v>
      </c>
    </row>
    <row r="8" spans="1:14" ht="15" thickBot="1" x14ac:dyDescent="0.4">
      <c r="A8" s="18" t="s">
        <v>9</v>
      </c>
      <c r="B8" s="19">
        <v>0.2</v>
      </c>
      <c r="C8" s="19">
        <v>0.5</v>
      </c>
      <c r="D8" s="19">
        <v>0.63</v>
      </c>
      <c r="F8" s="12" t="s">
        <v>17</v>
      </c>
      <c r="G8" s="11">
        <v>0.4</v>
      </c>
      <c r="H8" s="11">
        <v>0.5</v>
      </c>
      <c r="I8" s="11">
        <v>0.83</v>
      </c>
      <c r="K8" s="12" t="s">
        <v>25</v>
      </c>
      <c r="L8" s="11">
        <v>0.4</v>
      </c>
      <c r="M8" s="11">
        <v>0.67</v>
      </c>
      <c r="N8" s="11">
        <v>0.84</v>
      </c>
    </row>
    <row r="9" spans="1:14" ht="15" thickBot="1" x14ac:dyDescent="0.4">
      <c r="A9" s="18" t="s">
        <v>73</v>
      </c>
      <c r="B9" s="19">
        <v>0</v>
      </c>
      <c r="C9" s="19">
        <v>0</v>
      </c>
      <c r="D9" s="19">
        <v>0</v>
      </c>
      <c r="F9" s="12" t="s">
        <v>18</v>
      </c>
      <c r="G9" s="11">
        <v>0</v>
      </c>
      <c r="H9" s="11">
        <v>0</v>
      </c>
      <c r="I9" s="11">
        <v>0</v>
      </c>
      <c r="K9" s="12" t="s">
        <v>19</v>
      </c>
      <c r="L9" s="11">
        <v>0.4</v>
      </c>
      <c r="M9" s="11">
        <v>0.5</v>
      </c>
      <c r="N9" s="11">
        <v>1.25</v>
      </c>
    </row>
    <row r="10" spans="1:14" ht="15" thickBot="1" x14ac:dyDescent="0.4">
      <c r="A10" s="18" t="s">
        <v>10</v>
      </c>
      <c r="B10" s="19">
        <v>0.2</v>
      </c>
      <c r="C10" s="19">
        <v>0.5</v>
      </c>
      <c r="D10" s="19">
        <v>1.25</v>
      </c>
      <c r="F10" s="12" t="s">
        <v>19</v>
      </c>
      <c r="G10" s="11">
        <v>0.4</v>
      </c>
      <c r="H10" s="11">
        <v>0.5</v>
      </c>
      <c r="I10" s="11">
        <v>1.25</v>
      </c>
      <c r="K10" s="12" t="s">
        <v>22</v>
      </c>
      <c r="L10" s="11">
        <v>0.4</v>
      </c>
      <c r="M10" s="11">
        <v>0.5</v>
      </c>
      <c r="N10" s="11">
        <v>1.25</v>
      </c>
    </row>
    <row r="11" spans="1:14" ht="15" thickBot="1" x14ac:dyDescent="0.4">
      <c r="F11" s="12" t="s">
        <v>20</v>
      </c>
      <c r="G11" s="11">
        <v>0.6</v>
      </c>
      <c r="H11" s="11">
        <v>0.75</v>
      </c>
      <c r="I11" s="11">
        <v>1.25</v>
      </c>
      <c r="K11" s="12" t="s">
        <v>13</v>
      </c>
      <c r="L11" s="11">
        <v>0.4</v>
      </c>
      <c r="M11" s="11">
        <v>0.5</v>
      </c>
      <c r="N11" s="11">
        <v>0.83</v>
      </c>
    </row>
    <row r="12" spans="1:14" ht="15" thickBot="1" x14ac:dyDescent="0.4">
      <c r="F12" s="12" t="s">
        <v>21</v>
      </c>
      <c r="G12" s="11">
        <v>0.2</v>
      </c>
      <c r="H12" s="11">
        <v>0.25</v>
      </c>
      <c r="I12" s="11">
        <v>1.25</v>
      </c>
      <c r="K12" s="12" t="s">
        <v>17</v>
      </c>
      <c r="L12" s="11">
        <v>0.4</v>
      </c>
      <c r="M12" s="11">
        <v>0.5</v>
      </c>
      <c r="N12" s="11">
        <v>0.83</v>
      </c>
    </row>
    <row r="13" spans="1:14" ht="15" thickBot="1" x14ac:dyDescent="0.4">
      <c r="A13" s="20" t="s">
        <v>74</v>
      </c>
      <c r="B13" s="21" t="s">
        <v>35</v>
      </c>
      <c r="C13" s="21" t="s">
        <v>1</v>
      </c>
      <c r="D13" s="21" t="s">
        <v>2</v>
      </c>
      <c r="F13" s="12" t="s">
        <v>22</v>
      </c>
      <c r="G13" s="11">
        <v>0.4</v>
      </c>
      <c r="H13" s="11">
        <v>0.5</v>
      </c>
      <c r="I13" s="11">
        <v>1.25</v>
      </c>
      <c r="K13" s="12" t="s">
        <v>23</v>
      </c>
      <c r="L13" s="11">
        <v>0.2</v>
      </c>
      <c r="M13" s="11">
        <v>0.33</v>
      </c>
      <c r="N13" s="11">
        <v>1.65</v>
      </c>
    </row>
    <row r="14" spans="1:14" ht="15" thickBot="1" x14ac:dyDescent="0.4">
      <c r="A14" s="18" t="s">
        <v>6</v>
      </c>
      <c r="B14" s="19">
        <v>0.6</v>
      </c>
      <c r="C14" s="19">
        <v>0.75</v>
      </c>
      <c r="D14" s="19">
        <v>0.94</v>
      </c>
      <c r="F14" s="12" t="s">
        <v>23</v>
      </c>
      <c r="G14" s="11">
        <v>0.2</v>
      </c>
      <c r="H14" s="11">
        <v>0.33</v>
      </c>
      <c r="I14" s="11">
        <v>1.65</v>
      </c>
      <c r="K14" s="12" t="s">
        <v>32</v>
      </c>
      <c r="L14" s="11">
        <v>0.2</v>
      </c>
      <c r="M14" s="11">
        <v>0.33</v>
      </c>
      <c r="N14" s="11">
        <v>1.65</v>
      </c>
    </row>
    <row r="15" spans="1:14" ht="15" thickBot="1" x14ac:dyDescent="0.4">
      <c r="A15" s="18" t="s">
        <v>3</v>
      </c>
      <c r="B15" s="19">
        <v>0.4</v>
      </c>
      <c r="C15" s="19">
        <v>0.67</v>
      </c>
      <c r="D15" s="19">
        <v>0.84</v>
      </c>
      <c r="F15" s="12" t="s">
        <v>24</v>
      </c>
      <c r="G15" s="11">
        <v>0.2</v>
      </c>
      <c r="H15" s="11">
        <v>0.33</v>
      </c>
      <c r="I15" s="11">
        <v>0.83</v>
      </c>
      <c r="K15" s="12" t="s">
        <v>24</v>
      </c>
      <c r="L15" s="11">
        <v>0.2</v>
      </c>
      <c r="M15" s="11">
        <v>0.33</v>
      </c>
      <c r="N15" s="11">
        <v>0.83</v>
      </c>
    </row>
    <row r="16" spans="1:14" ht="15" thickBot="1" x14ac:dyDescent="0.4">
      <c r="A16" s="18" t="s">
        <v>4</v>
      </c>
      <c r="B16" s="19">
        <v>0.4</v>
      </c>
      <c r="C16" s="19">
        <v>0.67</v>
      </c>
      <c r="D16" s="19">
        <v>0.84</v>
      </c>
      <c r="F16" s="12" t="s">
        <v>25</v>
      </c>
      <c r="G16" s="11">
        <v>0.4</v>
      </c>
      <c r="H16" s="11">
        <v>0.67</v>
      </c>
      <c r="I16" s="11">
        <v>0.84</v>
      </c>
      <c r="K16" s="12" t="s">
        <v>28</v>
      </c>
      <c r="L16" s="11">
        <v>0.2</v>
      </c>
      <c r="M16" s="11">
        <v>0.33</v>
      </c>
      <c r="N16" s="11">
        <v>0.83</v>
      </c>
    </row>
    <row r="17" spans="1:14" ht="15" thickBot="1" x14ac:dyDescent="0.4">
      <c r="A17" s="18" t="s">
        <v>10</v>
      </c>
      <c r="B17" s="19">
        <v>0.2</v>
      </c>
      <c r="C17" s="19">
        <v>0.5</v>
      </c>
      <c r="D17" s="19">
        <v>1.25</v>
      </c>
      <c r="F17" s="12" t="s">
        <v>26</v>
      </c>
      <c r="G17" s="11">
        <v>0.2</v>
      </c>
      <c r="H17" s="11">
        <v>0.33</v>
      </c>
      <c r="I17" s="11">
        <v>0.55000000000000004</v>
      </c>
      <c r="K17" s="12" t="s">
        <v>33</v>
      </c>
      <c r="L17" s="11">
        <v>0.2</v>
      </c>
      <c r="M17" s="11">
        <v>0.33</v>
      </c>
      <c r="N17" s="11">
        <v>0.83</v>
      </c>
    </row>
    <row r="18" spans="1:14" ht="15" thickBot="1" x14ac:dyDescent="0.4">
      <c r="A18" s="18" t="s">
        <v>7</v>
      </c>
      <c r="B18" s="19">
        <v>0.4</v>
      </c>
      <c r="C18" s="19">
        <v>0.5</v>
      </c>
      <c r="D18" s="19">
        <v>0.63</v>
      </c>
      <c r="F18" s="12" t="s">
        <v>27</v>
      </c>
      <c r="G18" s="11">
        <v>0</v>
      </c>
      <c r="H18" s="11">
        <v>0</v>
      </c>
      <c r="I18" s="11">
        <v>0</v>
      </c>
      <c r="K18" s="12" t="s">
        <v>26</v>
      </c>
      <c r="L18" s="11">
        <v>0.2</v>
      </c>
      <c r="M18" s="11">
        <v>0.33</v>
      </c>
      <c r="N18" s="11">
        <v>0.55000000000000004</v>
      </c>
    </row>
    <row r="19" spans="1:14" ht="15" thickBot="1" x14ac:dyDescent="0.4">
      <c r="A19" s="18" t="s">
        <v>9</v>
      </c>
      <c r="B19" s="19">
        <v>0.2</v>
      </c>
      <c r="C19" s="19">
        <v>0.5</v>
      </c>
      <c r="D19" s="19">
        <v>0.63</v>
      </c>
      <c r="F19" s="12" t="s">
        <v>28</v>
      </c>
      <c r="G19" s="11">
        <v>0.2</v>
      </c>
      <c r="H19" s="11">
        <v>0.33</v>
      </c>
      <c r="I19" s="11">
        <v>0.83</v>
      </c>
      <c r="K19" s="12" t="s">
        <v>14</v>
      </c>
      <c r="L19" s="11">
        <v>0.2</v>
      </c>
      <c r="M19" s="11">
        <v>0.25</v>
      </c>
      <c r="N19" s="11">
        <v>1.25</v>
      </c>
    </row>
    <row r="20" spans="1:14" ht="15" thickBot="1" x14ac:dyDescent="0.4">
      <c r="A20" s="18" t="s">
        <v>5</v>
      </c>
      <c r="B20" s="19">
        <v>0.2</v>
      </c>
      <c r="C20" s="19">
        <v>0.33</v>
      </c>
      <c r="D20" s="19">
        <v>0.83</v>
      </c>
      <c r="F20" s="12" t="s">
        <v>29</v>
      </c>
      <c r="G20" s="11">
        <v>0.4</v>
      </c>
      <c r="H20" s="11">
        <v>0.67</v>
      </c>
      <c r="I20" s="11">
        <v>1.1200000000000001</v>
      </c>
      <c r="K20" s="12" t="s">
        <v>21</v>
      </c>
      <c r="L20" s="11">
        <v>0.2</v>
      </c>
      <c r="M20" s="11">
        <v>0.25</v>
      </c>
      <c r="N20" s="11">
        <v>1.25</v>
      </c>
    </row>
    <row r="21" spans="1:14" ht="15" thickBot="1" x14ac:dyDescent="0.4">
      <c r="A21" s="18" t="s">
        <v>8</v>
      </c>
      <c r="B21" s="19">
        <v>0.2</v>
      </c>
      <c r="C21" s="19">
        <v>0.28999999999999998</v>
      </c>
      <c r="D21" s="19">
        <v>0.36</v>
      </c>
      <c r="F21" s="12" t="s">
        <v>30</v>
      </c>
      <c r="G21" s="11">
        <v>0</v>
      </c>
      <c r="H21" s="11">
        <v>0</v>
      </c>
      <c r="I21" s="11">
        <v>0</v>
      </c>
      <c r="K21" s="12" t="s">
        <v>15</v>
      </c>
      <c r="L21" s="11">
        <v>0.2</v>
      </c>
      <c r="M21" s="11">
        <v>0.25</v>
      </c>
      <c r="N21" s="11">
        <v>0.5</v>
      </c>
    </row>
    <row r="22" spans="1:14" ht="15" thickBot="1" x14ac:dyDescent="0.4">
      <c r="A22" s="18" t="s">
        <v>73</v>
      </c>
      <c r="B22" s="19">
        <v>0</v>
      </c>
      <c r="C22" s="19">
        <v>0</v>
      </c>
      <c r="D22" s="19">
        <v>0</v>
      </c>
      <c r="F22" s="12" t="s">
        <v>31</v>
      </c>
      <c r="G22" s="11">
        <v>0.4</v>
      </c>
      <c r="H22" s="11">
        <v>0.67</v>
      </c>
      <c r="I22" s="11">
        <v>1.68</v>
      </c>
      <c r="K22" s="12" t="s">
        <v>18</v>
      </c>
      <c r="L22" s="11">
        <v>0</v>
      </c>
      <c r="M22" s="11">
        <v>0</v>
      </c>
      <c r="N22" s="11">
        <v>0</v>
      </c>
    </row>
    <row r="23" spans="1:14" ht="15" thickBot="1" x14ac:dyDescent="0.4">
      <c r="F23" s="12" t="s">
        <v>32</v>
      </c>
      <c r="G23" s="11">
        <v>0.2</v>
      </c>
      <c r="H23" s="11">
        <v>0.33</v>
      </c>
      <c r="I23" s="11">
        <v>1.65</v>
      </c>
      <c r="K23" s="12" t="s">
        <v>27</v>
      </c>
      <c r="L23" s="11">
        <v>0</v>
      </c>
      <c r="M23" s="11">
        <v>0</v>
      </c>
      <c r="N23" s="11">
        <v>0</v>
      </c>
    </row>
    <row r="24" spans="1:14" ht="15" thickBot="1" x14ac:dyDescent="0.4">
      <c r="F24" s="12" t="s">
        <v>33</v>
      </c>
      <c r="G24" s="11">
        <v>0.2</v>
      </c>
      <c r="H24" s="11">
        <v>0.33</v>
      </c>
      <c r="I24" s="11">
        <v>0.83</v>
      </c>
      <c r="K24" s="12" t="s">
        <v>30</v>
      </c>
      <c r="L24" s="11">
        <v>0</v>
      </c>
      <c r="M24" s="11">
        <v>0</v>
      </c>
      <c r="N24" s="11">
        <v>0</v>
      </c>
    </row>
    <row r="25" spans="1:14" ht="15" thickBot="1" x14ac:dyDescent="0.4">
      <c r="F25" s="12" t="s">
        <v>34</v>
      </c>
      <c r="G25" s="11">
        <v>0</v>
      </c>
      <c r="H25" s="11">
        <v>0</v>
      </c>
      <c r="I25" s="11">
        <v>0</v>
      </c>
      <c r="K25" s="12" t="s">
        <v>34</v>
      </c>
      <c r="L25" s="11">
        <v>0</v>
      </c>
      <c r="M25" s="11">
        <v>0</v>
      </c>
      <c r="N25" s="11">
        <v>0</v>
      </c>
    </row>
  </sheetData>
  <sortState xmlns:xlrd2="http://schemas.microsoft.com/office/spreadsheetml/2017/richdata2" ref="A14:D22">
    <sortCondition descending="1" ref="C14:C22"/>
    <sortCondition descending="1" ref="D14:D2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CA66-6040-4081-A185-CDBADAEE49CA}">
  <dimension ref="A1:Q26"/>
  <sheetViews>
    <sheetView topLeftCell="A14" workbookViewId="0">
      <selection activeCell="Q16" sqref="Q16:Q24"/>
    </sheetView>
  </sheetViews>
  <sheetFormatPr defaultRowHeight="14.5" x14ac:dyDescent="0.35"/>
  <cols>
    <col min="1" max="1" width="18.90625" customWidth="1"/>
    <col min="2" max="2" width="9.1796875" bestFit="1" customWidth="1"/>
    <col min="3" max="4" width="10.08984375" bestFit="1" customWidth="1"/>
    <col min="7" max="7" width="17.08984375" customWidth="1"/>
    <col min="9" max="9" width="10.6328125" customWidth="1"/>
  </cols>
  <sheetData>
    <row r="1" spans="1:17" ht="15" thickBot="1" x14ac:dyDescent="0.4">
      <c r="A1" s="9" t="s">
        <v>0</v>
      </c>
      <c r="B1" s="9" t="s">
        <v>35</v>
      </c>
      <c r="C1" s="9" t="s">
        <v>1</v>
      </c>
      <c r="D1" s="9" t="s">
        <v>2</v>
      </c>
      <c r="G1" s="9" t="s">
        <v>0</v>
      </c>
      <c r="H1" s="9" t="s">
        <v>35</v>
      </c>
      <c r="I1" s="9" t="s">
        <v>1</v>
      </c>
      <c r="J1" s="9" t="s">
        <v>2</v>
      </c>
    </row>
    <row r="2" spans="1:17" ht="15" thickBot="1" x14ac:dyDescent="0.4">
      <c r="A2" s="10" t="s">
        <v>36</v>
      </c>
      <c r="B2" s="11">
        <v>0.5</v>
      </c>
      <c r="C2" s="11">
        <v>1</v>
      </c>
      <c r="D2" s="13">
        <v>1</v>
      </c>
      <c r="G2" s="17" t="s">
        <v>61</v>
      </c>
      <c r="H2" s="11">
        <v>0.25</v>
      </c>
      <c r="I2" s="11">
        <v>1</v>
      </c>
      <c r="J2" s="13">
        <v>2</v>
      </c>
    </row>
    <row r="3" spans="1:17" ht="15" thickBot="1" x14ac:dyDescent="0.4">
      <c r="A3" s="10" t="s">
        <v>37</v>
      </c>
      <c r="B3" s="11">
        <v>0.25</v>
      </c>
      <c r="C3" s="11">
        <v>0.5</v>
      </c>
      <c r="D3" s="13">
        <v>0.67</v>
      </c>
      <c r="G3" s="10" t="s">
        <v>36</v>
      </c>
      <c r="H3" s="11">
        <v>0.5</v>
      </c>
      <c r="I3" s="11">
        <v>1</v>
      </c>
      <c r="J3" s="13">
        <v>1</v>
      </c>
    </row>
    <row r="4" spans="1:17" ht="15" thickBot="1" x14ac:dyDescent="0.4">
      <c r="A4" s="10" t="s">
        <v>38</v>
      </c>
      <c r="B4" s="11">
        <v>0.25</v>
      </c>
      <c r="C4" s="11">
        <v>0.5</v>
      </c>
      <c r="D4" s="13">
        <v>1</v>
      </c>
      <c r="G4" s="10" t="s">
        <v>39</v>
      </c>
      <c r="H4" s="11">
        <v>0.75</v>
      </c>
      <c r="I4" s="11">
        <v>0.75</v>
      </c>
      <c r="J4" s="13">
        <v>0.75</v>
      </c>
    </row>
    <row r="5" spans="1:17" ht="15" thickBot="1" x14ac:dyDescent="0.4">
      <c r="A5" s="10" t="s">
        <v>39</v>
      </c>
      <c r="B5" s="11">
        <v>0.75</v>
      </c>
      <c r="C5" s="11">
        <v>0.75</v>
      </c>
      <c r="D5" s="13">
        <v>0.75</v>
      </c>
      <c r="G5" s="10" t="s">
        <v>41</v>
      </c>
      <c r="H5" s="11">
        <v>0.5</v>
      </c>
      <c r="I5" s="11">
        <v>0.67</v>
      </c>
      <c r="J5" s="13">
        <v>1.34</v>
      </c>
    </row>
    <row r="6" spans="1:17" ht="15" thickBot="1" x14ac:dyDescent="0.4">
      <c r="A6" s="10" t="s">
        <v>40</v>
      </c>
      <c r="B6" s="11">
        <v>0.5</v>
      </c>
      <c r="C6" s="11">
        <v>0.5</v>
      </c>
      <c r="D6" s="13">
        <v>1</v>
      </c>
      <c r="G6" s="10" t="s">
        <v>40</v>
      </c>
      <c r="H6" s="11">
        <v>0.5</v>
      </c>
      <c r="I6" s="11">
        <v>0.5</v>
      </c>
      <c r="J6" s="13">
        <v>1</v>
      </c>
    </row>
    <row r="7" spans="1:17" ht="15" thickBot="1" x14ac:dyDescent="0.4">
      <c r="A7" s="10" t="s">
        <v>41</v>
      </c>
      <c r="B7" s="11">
        <v>0.5</v>
      </c>
      <c r="C7" s="11">
        <v>0.67</v>
      </c>
      <c r="D7" s="13">
        <v>1.34</v>
      </c>
      <c r="G7" s="10" t="s">
        <v>38</v>
      </c>
      <c r="H7" s="11">
        <v>0.25</v>
      </c>
      <c r="I7" s="11">
        <v>0.5</v>
      </c>
      <c r="J7" s="13">
        <v>1</v>
      </c>
    </row>
    <row r="8" spans="1:17" ht="15" thickBot="1" x14ac:dyDescent="0.4">
      <c r="A8" s="10" t="s">
        <v>42</v>
      </c>
      <c r="B8" s="11">
        <v>0.25</v>
      </c>
      <c r="C8" s="11">
        <v>0.5</v>
      </c>
      <c r="D8" s="13">
        <v>0.67</v>
      </c>
      <c r="G8" s="10" t="s">
        <v>43</v>
      </c>
      <c r="H8" s="11">
        <v>0.25</v>
      </c>
      <c r="I8" s="11">
        <v>0.5</v>
      </c>
      <c r="J8" s="13">
        <v>1</v>
      </c>
    </row>
    <row r="9" spans="1:17" ht="15" thickBot="1" x14ac:dyDescent="0.4">
      <c r="A9" s="10" t="s">
        <v>43</v>
      </c>
      <c r="B9" s="11">
        <v>0.25</v>
      </c>
      <c r="C9" s="11">
        <v>0.5</v>
      </c>
      <c r="D9" s="13">
        <v>1</v>
      </c>
      <c r="G9" s="10" t="s">
        <v>37</v>
      </c>
      <c r="H9" s="11">
        <v>0.25</v>
      </c>
      <c r="I9" s="11">
        <v>0.5</v>
      </c>
      <c r="J9" s="13">
        <v>0.67</v>
      </c>
    </row>
    <row r="10" spans="1:17" ht="15" thickBot="1" x14ac:dyDescent="0.4">
      <c r="A10" s="17" t="s">
        <v>61</v>
      </c>
      <c r="B10" s="11">
        <v>0.25</v>
      </c>
      <c r="C10" s="11">
        <v>1</v>
      </c>
      <c r="D10" s="13">
        <v>2</v>
      </c>
      <c r="G10" s="10" t="s">
        <v>42</v>
      </c>
      <c r="H10" s="11">
        <v>0.25</v>
      </c>
      <c r="I10" s="11">
        <v>0.5</v>
      </c>
      <c r="J10" s="13">
        <v>0.67</v>
      </c>
    </row>
    <row r="11" spans="1:17" ht="15" thickBot="1" x14ac:dyDescent="0.4">
      <c r="A11" s="10" t="s">
        <v>44</v>
      </c>
      <c r="B11" s="11">
        <v>0.25</v>
      </c>
      <c r="C11" s="11">
        <v>0.33</v>
      </c>
      <c r="D11" s="13">
        <v>0.66</v>
      </c>
      <c r="G11" s="10" t="s">
        <v>44</v>
      </c>
      <c r="H11" s="11">
        <v>0.25</v>
      </c>
      <c r="I11" s="11">
        <v>0.33</v>
      </c>
      <c r="J11" s="13">
        <v>0.66</v>
      </c>
    </row>
    <row r="14" spans="1:17" ht="15" thickBot="1" x14ac:dyDescent="0.4"/>
    <row r="15" spans="1:17" ht="15" thickBot="1" x14ac:dyDescent="0.4">
      <c r="A15" s="22" t="s">
        <v>87</v>
      </c>
      <c r="B15" s="22" t="s">
        <v>75</v>
      </c>
      <c r="C15" s="22" t="s">
        <v>76</v>
      </c>
      <c r="D15" s="22" t="s">
        <v>77</v>
      </c>
      <c r="E15" s="22" t="s">
        <v>78</v>
      </c>
      <c r="F15" s="22" t="s">
        <v>79</v>
      </c>
      <c r="H15" t="s">
        <v>80</v>
      </c>
      <c r="I15" t="s">
        <v>81</v>
      </c>
      <c r="J15" t="s">
        <v>82</v>
      </c>
      <c r="K15" t="s">
        <v>83</v>
      </c>
      <c r="L15" t="s">
        <v>84</v>
      </c>
      <c r="M15" t="s">
        <v>85</v>
      </c>
      <c r="N15" t="s">
        <v>86</v>
      </c>
      <c r="O15" t="s">
        <v>97</v>
      </c>
      <c r="P15" t="s">
        <v>98</v>
      </c>
      <c r="Q15" t="s">
        <v>99</v>
      </c>
    </row>
    <row r="16" spans="1:17" ht="15" thickBot="1" x14ac:dyDescent="0.4">
      <c r="A16" s="23" t="s">
        <v>88</v>
      </c>
      <c r="B16" s="23">
        <v>1</v>
      </c>
      <c r="C16" s="23">
        <v>1</v>
      </c>
      <c r="D16" s="23">
        <v>0</v>
      </c>
      <c r="E16" s="23">
        <v>0</v>
      </c>
      <c r="F16" s="23">
        <v>1</v>
      </c>
      <c r="H16" s="15">
        <f>IF(AND(B16=1, C16=1),1,0)</f>
        <v>1</v>
      </c>
      <c r="I16" s="15">
        <f>IF(AND(B16=1, D16=1),1,0)</f>
        <v>0</v>
      </c>
      <c r="J16" s="15">
        <f>IF(AND(B16=1, E16=1),1,0)</f>
        <v>0</v>
      </c>
      <c r="K16" s="15">
        <f>IF(AND(B16=1, F16=1),1,0)</f>
        <v>1</v>
      </c>
      <c r="L16" s="15">
        <f>IF(AND(C16=1, D16=1),1,0)</f>
        <v>0</v>
      </c>
      <c r="M16" s="15">
        <f>IF(AND(C16=1, E16=1),1,0)</f>
        <v>0</v>
      </c>
      <c r="N16" s="15">
        <f>IF(AND(C16=1, F16=1),1,0)</f>
        <v>1</v>
      </c>
      <c r="O16" s="15">
        <f>IF(AND(D16=1, E16=1),1,0)</f>
        <v>0</v>
      </c>
      <c r="P16" s="15">
        <f>IF(AND(D16=1, F16=1),1,0)</f>
        <v>0</v>
      </c>
      <c r="Q16" s="15">
        <f>IF(AND(E16=1, F16=1),1,0)</f>
        <v>0</v>
      </c>
    </row>
    <row r="17" spans="1:17" ht="15" thickBot="1" x14ac:dyDescent="0.4">
      <c r="A17" s="23" t="s">
        <v>89</v>
      </c>
      <c r="B17" s="23">
        <v>0</v>
      </c>
      <c r="C17" s="23">
        <v>1</v>
      </c>
      <c r="D17" s="23">
        <v>0</v>
      </c>
      <c r="E17" s="23">
        <v>1</v>
      </c>
      <c r="F17" s="23">
        <v>0</v>
      </c>
      <c r="H17" s="15">
        <f t="shared" ref="H17:H24" si="0">IF(AND(B17=1, C17=1),1,0)</f>
        <v>0</v>
      </c>
      <c r="I17" s="15">
        <f t="shared" ref="I17:I24" si="1">IF(AND(B17=1, D17=1),1,0)</f>
        <v>0</v>
      </c>
      <c r="J17" s="15">
        <f t="shared" ref="J17:J24" si="2">IF(AND(B17=1, E17=1),1,0)</f>
        <v>0</v>
      </c>
      <c r="K17" s="15">
        <f t="shared" ref="K17:K24" si="3">IF(AND(B17=1, F17=1),1,0)</f>
        <v>0</v>
      </c>
      <c r="L17" s="15">
        <f t="shared" ref="L17:L24" si="4">IF(AND(C17=1, D17=1),1,0)</f>
        <v>0</v>
      </c>
      <c r="M17" s="15">
        <f t="shared" ref="M17:M24" si="5">IF(AND(C17=1, E17=1),1,0)</f>
        <v>1</v>
      </c>
      <c r="N17" s="15">
        <f t="shared" ref="N17:N24" si="6">IF(AND(C17=1, F17=1),1,0)</f>
        <v>0</v>
      </c>
      <c r="O17" s="15">
        <f t="shared" ref="O17:O24" si="7">IF(AND(D17=1, E17=1),1,0)</f>
        <v>0</v>
      </c>
      <c r="P17" s="15">
        <f t="shared" ref="P17:P24" si="8">IF(AND(D17=1, F17=1),1,0)</f>
        <v>0</v>
      </c>
      <c r="Q17" s="15">
        <f t="shared" ref="Q17:Q24" si="9">IF(AND(E17=1, F17=1),1,0)</f>
        <v>0</v>
      </c>
    </row>
    <row r="18" spans="1:17" ht="15" thickBot="1" x14ac:dyDescent="0.4">
      <c r="A18" s="23" t="s">
        <v>90</v>
      </c>
      <c r="B18" s="23">
        <v>0</v>
      </c>
      <c r="C18" s="23">
        <v>1</v>
      </c>
      <c r="D18" s="23">
        <v>1</v>
      </c>
      <c r="E18" s="23">
        <v>0</v>
      </c>
      <c r="F18" s="23">
        <v>0</v>
      </c>
      <c r="H18" s="15">
        <f t="shared" si="0"/>
        <v>0</v>
      </c>
      <c r="I18" s="15">
        <f t="shared" si="1"/>
        <v>0</v>
      </c>
      <c r="J18" s="15">
        <f t="shared" si="2"/>
        <v>0</v>
      </c>
      <c r="K18" s="15">
        <f t="shared" si="3"/>
        <v>0</v>
      </c>
      <c r="L18" s="15">
        <f t="shared" si="4"/>
        <v>1</v>
      </c>
      <c r="M18" s="15">
        <f t="shared" si="5"/>
        <v>0</v>
      </c>
      <c r="N18" s="15">
        <f t="shared" si="6"/>
        <v>0</v>
      </c>
      <c r="O18" s="15">
        <f t="shared" si="7"/>
        <v>0</v>
      </c>
      <c r="P18" s="15">
        <f t="shared" si="8"/>
        <v>0</v>
      </c>
      <c r="Q18" s="15">
        <f t="shared" si="9"/>
        <v>0</v>
      </c>
    </row>
    <row r="19" spans="1:17" ht="15" thickBot="1" x14ac:dyDescent="0.4">
      <c r="A19" s="23" t="s">
        <v>91</v>
      </c>
      <c r="B19" s="23">
        <v>1</v>
      </c>
      <c r="C19" s="23">
        <v>1</v>
      </c>
      <c r="D19" s="23">
        <v>0</v>
      </c>
      <c r="E19" s="23">
        <v>1</v>
      </c>
      <c r="F19" s="23">
        <v>0</v>
      </c>
      <c r="H19" s="15">
        <f t="shared" si="0"/>
        <v>1</v>
      </c>
      <c r="I19" s="15">
        <f t="shared" si="1"/>
        <v>0</v>
      </c>
      <c r="J19" s="15">
        <f t="shared" si="2"/>
        <v>1</v>
      </c>
      <c r="K19" s="15">
        <f t="shared" si="3"/>
        <v>0</v>
      </c>
      <c r="L19" s="15">
        <f t="shared" si="4"/>
        <v>0</v>
      </c>
      <c r="M19" s="15">
        <f t="shared" si="5"/>
        <v>1</v>
      </c>
      <c r="N19" s="15">
        <f t="shared" si="6"/>
        <v>0</v>
      </c>
      <c r="O19" s="15">
        <f t="shared" si="7"/>
        <v>0</v>
      </c>
      <c r="P19" s="15">
        <f t="shared" si="8"/>
        <v>0</v>
      </c>
      <c r="Q19" s="15">
        <f t="shared" si="9"/>
        <v>0</v>
      </c>
    </row>
    <row r="20" spans="1:17" ht="15" thickBot="1" x14ac:dyDescent="0.4">
      <c r="A20" s="23" t="s">
        <v>92</v>
      </c>
      <c r="B20" s="23">
        <v>1</v>
      </c>
      <c r="C20" s="23">
        <v>0</v>
      </c>
      <c r="D20" s="23">
        <v>1</v>
      </c>
      <c r="E20" s="23">
        <v>0</v>
      </c>
      <c r="F20" s="23">
        <v>0</v>
      </c>
      <c r="H20" s="15">
        <f t="shared" si="0"/>
        <v>0</v>
      </c>
      <c r="I20" s="15">
        <f t="shared" si="1"/>
        <v>1</v>
      </c>
      <c r="J20" s="15">
        <f t="shared" si="2"/>
        <v>0</v>
      </c>
      <c r="K20" s="15">
        <f t="shared" si="3"/>
        <v>0</v>
      </c>
      <c r="L20" s="15">
        <f t="shared" si="4"/>
        <v>0</v>
      </c>
      <c r="M20" s="15">
        <f t="shared" si="5"/>
        <v>0</v>
      </c>
      <c r="N20" s="15">
        <f t="shared" si="6"/>
        <v>0</v>
      </c>
      <c r="O20" s="15">
        <f t="shared" si="7"/>
        <v>0</v>
      </c>
      <c r="P20" s="15">
        <f t="shared" si="8"/>
        <v>0</v>
      </c>
      <c r="Q20" s="15">
        <f t="shared" si="9"/>
        <v>0</v>
      </c>
    </row>
    <row r="21" spans="1:17" ht="15" thickBot="1" x14ac:dyDescent="0.4">
      <c r="A21" s="23" t="s">
        <v>93</v>
      </c>
      <c r="B21" s="23">
        <v>0</v>
      </c>
      <c r="C21" s="23">
        <v>1</v>
      </c>
      <c r="D21" s="23">
        <v>1</v>
      </c>
      <c r="E21" s="23">
        <v>0</v>
      </c>
      <c r="F21" s="23">
        <v>0</v>
      </c>
      <c r="H21" s="15">
        <f t="shared" si="0"/>
        <v>0</v>
      </c>
      <c r="I21" s="15">
        <f t="shared" si="1"/>
        <v>0</v>
      </c>
      <c r="J21" s="15">
        <f t="shared" si="2"/>
        <v>0</v>
      </c>
      <c r="K21" s="15">
        <f t="shared" si="3"/>
        <v>0</v>
      </c>
      <c r="L21" s="15">
        <f t="shared" si="4"/>
        <v>1</v>
      </c>
      <c r="M21" s="15">
        <f t="shared" si="5"/>
        <v>0</v>
      </c>
      <c r="N21" s="15">
        <f t="shared" si="6"/>
        <v>0</v>
      </c>
      <c r="O21" s="15">
        <f t="shared" si="7"/>
        <v>0</v>
      </c>
      <c r="P21" s="15">
        <f t="shared" si="8"/>
        <v>0</v>
      </c>
      <c r="Q21" s="15">
        <f t="shared" si="9"/>
        <v>0</v>
      </c>
    </row>
    <row r="22" spans="1:17" ht="15" thickBot="1" x14ac:dyDescent="0.4">
      <c r="A22" s="23" t="s">
        <v>94</v>
      </c>
      <c r="B22" s="23">
        <v>1</v>
      </c>
      <c r="C22" s="23">
        <v>0</v>
      </c>
      <c r="D22" s="23">
        <v>1</v>
      </c>
      <c r="E22" s="23">
        <v>0</v>
      </c>
      <c r="F22" s="23">
        <v>0</v>
      </c>
      <c r="H22" s="15">
        <f t="shared" si="0"/>
        <v>0</v>
      </c>
      <c r="I22" s="15">
        <f t="shared" si="1"/>
        <v>1</v>
      </c>
      <c r="J22" s="15">
        <f t="shared" si="2"/>
        <v>0</v>
      </c>
      <c r="K22" s="15">
        <f t="shared" si="3"/>
        <v>0</v>
      </c>
      <c r="L22" s="15">
        <f t="shared" si="4"/>
        <v>0</v>
      </c>
      <c r="M22" s="15">
        <f t="shared" si="5"/>
        <v>0</v>
      </c>
      <c r="N22" s="15">
        <f t="shared" si="6"/>
        <v>0</v>
      </c>
      <c r="O22" s="15">
        <f t="shared" si="7"/>
        <v>0</v>
      </c>
      <c r="P22" s="15">
        <f t="shared" si="8"/>
        <v>0</v>
      </c>
      <c r="Q22" s="15">
        <f t="shared" si="9"/>
        <v>0</v>
      </c>
    </row>
    <row r="23" spans="1:17" ht="15" thickBot="1" x14ac:dyDescent="0.4">
      <c r="A23" s="23" t="s">
        <v>95</v>
      </c>
      <c r="B23" s="23">
        <v>1</v>
      </c>
      <c r="C23" s="23">
        <v>1</v>
      </c>
      <c r="D23" s="23">
        <v>1</v>
      </c>
      <c r="E23" s="23">
        <v>0</v>
      </c>
      <c r="F23" s="23">
        <v>1</v>
      </c>
      <c r="H23" s="15">
        <f t="shared" si="0"/>
        <v>1</v>
      </c>
      <c r="I23" s="15">
        <f t="shared" si="1"/>
        <v>1</v>
      </c>
      <c r="J23" s="15">
        <f t="shared" si="2"/>
        <v>0</v>
      </c>
      <c r="K23" s="15">
        <f t="shared" si="3"/>
        <v>1</v>
      </c>
      <c r="L23" s="15">
        <f t="shared" si="4"/>
        <v>1</v>
      </c>
      <c r="M23" s="15">
        <f t="shared" si="5"/>
        <v>0</v>
      </c>
      <c r="N23" s="15">
        <f t="shared" si="6"/>
        <v>1</v>
      </c>
      <c r="O23" s="15">
        <f t="shared" si="7"/>
        <v>0</v>
      </c>
      <c r="P23" s="15">
        <f t="shared" si="8"/>
        <v>1</v>
      </c>
      <c r="Q23" s="15">
        <f t="shared" si="9"/>
        <v>0</v>
      </c>
    </row>
    <row r="24" spans="1:17" ht="15" thickBot="1" x14ac:dyDescent="0.4">
      <c r="A24" s="23" t="s">
        <v>96</v>
      </c>
      <c r="B24" s="23">
        <v>1</v>
      </c>
      <c r="C24" s="23">
        <v>1</v>
      </c>
      <c r="D24" s="23">
        <v>0</v>
      </c>
      <c r="E24" s="23">
        <v>1</v>
      </c>
      <c r="F24" s="23">
        <v>0</v>
      </c>
      <c r="H24" s="15">
        <f t="shared" si="0"/>
        <v>1</v>
      </c>
      <c r="I24" s="15">
        <f t="shared" si="1"/>
        <v>0</v>
      </c>
      <c r="J24" s="15">
        <f t="shared" si="2"/>
        <v>1</v>
      </c>
      <c r="K24" s="15">
        <f t="shared" si="3"/>
        <v>0</v>
      </c>
      <c r="L24" s="15">
        <f t="shared" si="4"/>
        <v>0</v>
      </c>
      <c r="M24" s="15">
        <f t="shared" si="5"/>
        <v>1</v>
      </c>
      <c r="N24" s="15">
        <f t="shared" si="6"/>
        <v>0</v>
      </c>
      <c r="O24" s="15">
        <f t="shared" si="7"/>
        <v>0</v>
      </c>
      <c r="P24" s="15">
        <f t="shared" si="8"/>
        <v>0</v>
      </c>
      <c r="Q24" s="15">
        <f t="shared" si="9"/>
        <v>0</v>
      </c>
    </row>
    <row r="25" spans="1:17" x14ac:dyDescent="0.35">
      <c r="B25" s="16">
        <f>SUM(B16:B24)</f>
        <v>6</v>
      </c>
      <c r="C25" s="16">
        <f t="shared" ref="C25:F25" si="10">SUM(C16:C24)</f>
        <v>7</v>
      </c>
      <c r="D25" s="16">
        <f t="shared" si="10"/>
        <v>5</v>
      </c>
      <c r="E25" s="16">
        <f t="shared" si="10"/>
        <v>3</v>
      </c>
      <c r="F25" s="16">
        <f t="shared" si="10"/>
        <v>2</v>
      </c>
      <c r="H25" s="16">
        <f>SUM(H16:H24)</f>
        <v>4</v>
      </c>
      <c r="I25" s="16">
        <f t="shared" ref="I25:Q25" si="11">SUM(I16:I24)</f>
        <v>3</v>
      </c>
      <c r="J25" s="16">
        <f t="shared" si="11"/>
        <v>2</v>
      </c>
      <c r="K25" s="16">
        <f t="shared" si="11"/>
        <v>2</v>
      </c>
      <c r="L25" s="16">
        <f t="shared" si="11"/>
        <v>3</v>
      </c>
      <c r="M25" s="16">
        <f t="shared" si="11"/>
        <v>3</v>
      </c>
      <c r="N25" s="16">
        <f t="shared" si="11"/>
        <v>2</v>
      </c>
      <c r="O25" s="16">
        <f t="shared" si="11"/>
        <v>0</v>
      </c>
      <c r="P25" s="16">
        <f t="shared" si="11"/>
        <v>1</v>
      </c>
      <c r="Q25" s="16">
        <f t="shared" si="11"/>
        <v>0</v>
      </c>
    </row>
    <row r="26" spans="1:17" x14ac:dyDescent="0.35">
      <c r="H26" s="24"/>
    </row>
  </sheetData>
  <sortState xmlns:xlrd2="http://schemas.microsoft.com/office/spreadsheetml/2017/richdata2" ref="G2:J11">
    <sortCondition descending="1" ref="I2:I11"/>
    <sortCondition descending="1" ref="J2:J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1F37-4B2A-4F86-A874-D3E3290EC9E3}">
  <dimension ref="A1:P22"/>
  <sheetViews>
    <sheetView workbookViewId="0">
      <selection activeCell="G4" sqref="G4"/>
    </sheetView>
  </sheetViews>
  <sheetFormatPr defaultRowHeight="14.5" x14ac:dyDescent="0.35"/>
  <sheetData>
    <row r="1" spans="1:16" x14ac:dyDescent="0.35">
      <c r="A1" s="14" t="s">
        <v>45</v>
      </c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35">
      <c r="A2" s="14">
        <v>1</v>
      </c>
      <c r="B2" s="15">
        <v>1</v>
      </c>
      <c r="C2" s="15">
        <v>1</v>
      </c>
      <c r="D2" s="15">
        <v>1</v>
      </c>
      <c r="E2" s="15">
        <v>0</v>
      </c>
      <c r="F2" s="15">
        <v>0</v>
      </c>
      <c r="G2" s="15">
        <f>IF(AND(B2=1, C2=1),1,0)</f>
        <v>1</v>
      </c>
      <c r="H2" s="15">
        <f>IF(AND(B2=1, D2=1),1,0)</f>
        <v>1</v>
      </c>
      <c r="I2" s="15">
        <f>IF(AND(B2=1, E2=1),1,0)</f>
        <v>0</v>
      </c>
      <c r="J2" s="15">
        <f>IF(AND(B2=1, F2=1),1,0)</f>
        <v>0</v>
      </c>
      <c r="K2" s="15">
        <f>IF(AND(C2=1, D2=1),1,0)</f>
        <v>1</v>
      </c>
      <c r="L2" s="15">
        <f>IF(AND(C2=1, E2=1),1,0)</f>
        <v>0</v>
      </c>
      <c r="M2" s="15">
        <f>IF(AND(C2=1, F2=1),1,0)</f>
        <v>0</v>
      </c>
      <c r="N2" s="15">
        <f>IF(AND(D2=1, E2=1),1,0)</f>
        <v>0</v>
      </c>
      <c r="O2" s="15">
        <f>IF(AND(D2=1, F2=1),1,0)</f>
        <v>0</v>
      </c>
      <c r="P2" s="15">
        <f>IF(AND(E2=1, F2=1),1,0)</f>
        <v>0</v>
      </c>
    </row>
    <row r="3" spans="1:16" x14ac:dyDescent="0.35">
      <c r="A3" s="14">
        <v>2</v>
      </c>
      <c r="B3" s="15">
        <v>1</v>
      </c>
      <c r="C3" s="15">
        <v>1</v>
      </c>
      <c r="D3" s="15">
        <v>1</v>
      </c>
      <c r="E3" s="15">
        <v>1</v>
      </c>
      <c r="F3" s="15">
        <v>0</v>
      </c>
      <c r="G3" s="15">
        <f>IF(AND(B3=1, C3=1),1,0)</f>
        <v>1</v>
      </c>
      <c r="H3" s="15">
        <f t="shared" ref="H3:H6" si="0">IF(AND(B3=1, D3=1),1,0)</f>
        <v>1</v>
      </c>
      <c r="I3" s="15">
        <f t="shared" ref="I3:I6" si="1">IF(AND(B3=1, E3=1),1,0)</f>
        <v>1</v>
      </c>
      <c r="J3" s="15">
        <f t="shared" ref="J3:J6" si="2">IF(AND(B3=1, F3=1),1,0)</f>
        <v>0</v>
      </c>
      <c r="K3" s="15">
        <f t="shared" ref="K3:K6" si="3">IF(AND(C3=1, D3=1),1,0)</f>
        <v>1</v>
      </c>
      <c r="L3" s="15">
        <f t="shared" ref="L3:L6" si="4">IF(AND(C3=1, E3=1),1,0)</f>
        <v>1</v>
      </c>
      <c r="M3" s="15">
        <f t="shared" ref="M3:M6" si="5">IF(AND(C3=1, F3=1),1,0)</f>
        <v>0</v>
      </c>
      <c r="N3" s="15">
        <f t="shared" ref="N3:N6" si="6">IF(AND(D3=1, E3=1),1,0)</f>
        <v>1</v>
      </c>
      <c r="O3" s="15">
        <f t="shared" ref="O3:O6" si="7">IF(AND(D3=1, F3=1),1,0)</f>
        <v>0</v>
      </c>
      <c r="P3" s="15">
        <f t="shared" ref="P3:P6" si="8">IF(AND(E3=1, F3=1),1,0)</f>
        <v>0</v>
      </c>
    </row>
    <row r="4" spans="1:16" x14ac:dyDescent="0.35">
      <c r="A4" s="14">
        <v>3</v>
      </c>
      <c r="B4" s="15">
        <v>0</v>
      </c>
      <c r="C4" s="15">
        <v>1</v>
      </c>
      <c r="D4" s="15">
        <v>1</v>
      </c>
      <c r="E4" s="15">
        <v>0</v>
      </c>
      <c r="F4" s="15">
        <v>1</v>
      </c>
      <c r="G4" s="15">
        <f t="shared" ref="G4:G6" si="9">IF(AND(B4=1, C4=1),1,0)</f>
        <v>0</v>
      </c>
      <c r="H4" s="15">
        <f t="shared" si="0"/>
        <v>0</v>
      </c>
      <c r="I4" s="15">
        <f t="shared" si="1"/>
        <v>0</v>
      </c>
      <c r="J4" s="15">
        <f t="shared" si="2"/>
        <v>0</v>
      </c>
      <c r="K4" s="15">
        <f t="shared" si="3"/>
        <v>1</v>
      </c>
      <c r="L4" s="15">
        <f t="shared" si="4"/>
        <v>0</v>
      </c>
      <c r="M4" s="15">
        <f t="shared" si="5"/>
        <v>1</v>
      </c>
      <c r="N4" s="15">
        <f t="shared" si="6"/>
        <v>0</v>
      </c>
      <c r="O4" s="15">
        <f t="shared" si="7"/>
        <v>1</v>
      </c>
      <c r="P4" s="15">
        <f t="shared" si="8"/>
        <v>0</v>
      </c>
    </row>
    <row r="5" spans="1:16" x14ac:dyDescent="0.35">
      <c r="A5" s="14">
        <v>4</v>
      </c>
      <c r="B5" s="15">
        <v>1</v>
      </c>
      <c r="C5" s="15">
        <v>0</v>
      </c>
      <c r="D5" s="15">
        <v>1</v>
      </c>
      <c r="E5" s="15">
        <v>1</v>
      </c>
      <c r="F5" s="15">
        <v>1</v>
      </c>
      <c r="G5" s="15">
        <f t="shared" si="9"/>
        <v>0</v>
      </c>
      <c r="H5" s="15">
        <f t="shared" si="0"/>
        <v>1</v>
      </c>
      <c r="I5" s="15">
        <f t="shared" si="1"/>
        <v>1</v>
      </c>
      <c r="J5" s="15">
        <f t="shared" si="2"/>
        <v>1</v>
      </c>
      <c r="K5" s="15">
        <f t="shared" si="3"/>
        <v>0</v>
      </c>
      <c r="L5" s="15">
        <f t="shared" si="4"/>
        <v>0</v>
      </c>
      <c r="M5" s="15">
        <f t="shared" si="5"/>
        <v>0</v>
      </c>
      <c r="N5" s="15">
        <f t="shared" si="6"/>
        <v>1</v>
      </c>
      <c r="O5" s="15">
        <f t="shared" si="7"/>
        <v>1</v>
      </c>
      <c r="P5" s="15">
        <f t="shared" si="8"/>
        <v>1</v>
      </c>
    </row>
    <row r="6" spans="1:16" x14ac:dyDescent="0.35">
      <c r="A6" s="14">
        <v>5</v>
      </c>
      <c r="B6" s="15">
        <v>0</v>
      </c>
      <c r="C6" s="15">
        <v>0</v>
      </c>
      <c r="D6" s="15">
        <v>0</v>
      </c>
      <c r="E6" s="15">
        <v>1</v>
      </c>
      <c r="F6" s="15">
        <v>1</v>
      </c>
      <c r="G6" s="15">
        <f t="shared" si="9"/>
        <v>0</v>
      </c>
      <c r="H6" s="15">
        <f t="shared" si="0"/>
        <v>0</v>
      </c>
      <c r="I6" s="15">
        <f t="shared" si="1"/>
        <v>0</v>
      </c>
      <c r="J6" s="15">
        <f t="shared" si="2"/>
        <v>0</v>
      </c>
      <c r="K6" s="15">
        <f t="shared" si="3"/>
        <v>0</v>
      </c>
      <c r="L6" s="15">
        <f t="shared" si="4"/>
        <v>0</v>
      </c>
      <c r="M6" s="15">
        <f t="shared" si="5"/>
        <v>0</v>
      </c>
      <c r="N6" s="15">
        <f t="shared" si="6"/>
        <v>0</v>
      </c>
      <c r="O6" s="15">
        <f t="shared" si="7"/>
        <v>0</v>
      </c>
      <c r="P6" s="15">
        <f t="shared" si="8"/>
        <v>1</v>
      </c>
    </row>
    <row r="7" spans="1:16" x14ac:dyDescent="0.35">
      <c r="A7" s="15"/>
      <c r="B7" s="14">
        <f>SUM(B2:B6)</f>
        <v>3</v>
      </c>
      <c r="C7" s="14">
        <f t="shared" ref="C7:F7" si="10">SUM(C2:C6)</f>
        <v>3</v>
      </c>
      <c r="D7" s="14">
        <f t="shared" si="10"/>
        <v>4</v>
      </c>
      <c r="E7" s="14">
        <f t="shared" si="10"/>
        <v>3</v>
      </c>
      <c r="F7" s="14">
        <f t="shared" si="10"/>
        <v>3</v>
      </c>
      <c r="G7" s="16">
        <f t="shared" ref="G7" si="11">SUM(G2:G6)</f>
        <v>2</v>
      </c>
      <c r="H7" s="16">
        <f t="shared" ref="H7" si="12">SUM(H2:H6)</f>
        <v>3</v>
      </c>
      <c r="I7" s="16">
        <f t="shared" ref="I7" si="13">SUM(I2:I6)</f>
        <v>2</v>
      </c>
      <c r="J7" s="16">
        <f t="shared" ref="J7" si="14">SUM(J2:J6)</f>
        <v>1</v>
      </c>
      <c r="K7" s="16">
        <f t="shared" ref="K7" si="15">SUM(K2:K6)</f>
        <v>3</v>
      </c>
      <c r="L7" s="16">
        <f t="shared" ref="L7" si="16">SUM(L2:L6)</f>
        <v>1</v>
      </c>
      <c r="M7" s="16">
        <f t="shared" ref="M7" si="17">SUM(M2:M6)</f>
        <v>1</v>
      </c>
      <c r="N7" s="16">
        <f t="shared" ref="N7" si="18">SUM(N2:N6)</f>
        <v>2</v>
      </c>
      <c r="O7" s="16">
        <f t="shared" ref="O7" si="19">SUM(O2:O6)</f>
        <v>2</v>
      </c>
      <c r="P7" s="16">
        <f t="shared" ref="P7" si="20">SUM(P2:P6)</f>
        <v>2</v>
      </c>
    </row>
    <row r="9" spans="1:16" x14ac:dyDescent="0.35">
      <c r="B9" t="s">
        <v>72</v>
      </c>
      <c r="G9" t="s">
        <v>62</v>
      </c>
      <c r="H9" t="s">
        <v>63</v>
      </c>
      <c r="I9" t="s">
        <v>64</v>
      </c>
      <c r="J9" t="s">
        <v>65</v>
      </c>
      <c r="K9" t="s">
        <v>66</v>
      </c>
      <c r="L9" t="s">
        <v>67</v>
      </c>
      <c r="M9" t="s">
        <v>68</v>
      </c>
      <c r="N9" t="s">
        <v>69</v>
      </c>
      <c r="O9" t="s">
        <v>70</v>
      </c>
      <c r="P9" t="s">
        <v>71</v>
      </c>
    </row>
    <row r="10" spans="1:16" x14ac:dyDescent="0.35">
      <c r="B10">
        <f>IF(AND(B2=1, C2=1,D2=1,E2=1),1,0)</f>
        <v>0</v>
      </c>
      <c r="G10" s="15">
        <f>IF(AND(B2=1, C2=1,D2=1),1,0)</f>
        <v>1</v>
      </c>
      <c r="H10" s="15">
        <f>IF(AND(B2=1, C2=1,E2=1),1,0)</f>
        <v>0</v>
      </c>
      <c r="I10" s="15">
        <f>IF(AND(B2=1, C2=1,F2=1),1,0)</f>
        <v>0</v>
      </c>
      <c r="J10" s="15">
        <f>IF(AND(B2=1, D2=1,E2=1),1,0)</f>
        <v>0</v>
      </c>
      <c r="K10" s="15">
        <f>IF(AND(B2=1, D2=1,F2=1),1,0)</f>
        <v>0</v>
      </c>
      <c r="L10" s="15">
        <f>IF(AND(B2=1, E2=1,F2=1),1,0)</f>
        <v>0</v>
      </c>
      <c r="M10" s="15">
        <f>IF(AND(C2=1, D2=1,E2=1),1,0)</f>
        <v>0</v>
      </c>
      <c r="N10" s="15">
        <f>IF(AND(C2=1, D2=1,F2=1),1,0)</f>
        <v>0</v>
      </c>
      <c r="O10" s="15">
        <f>IF(AND(C2=1, E2=1,F2=1),1,0)</f>
        <v>0</v>
      </c>
      <c r="P10" s="15">
        <f>IF(AND(D2=1, E2=1,F2=1),1,0)</f>
        <v>0</v>
      </c>
    </row>
    <row r="11" spans="1:16" x14ac:dyDescent="0.35">
      <c r="G11" s="15">
        <f t="shared" ref="G11:G14" si="21">IF(AND(B3=1, C3=1,D3=1),1,0)</f>
        <v>1</v>
      </c>
      <c r="H11" s="15">
        <f t="shared" ref="H11:H14" si="22">IF(AND(B3=1, C3=1,E3=1),1,0)</f>
        <v>1</v>
      </c>
      <c r="I11" s="15">
        <f t="shared" ref="I11:I14" si="23">IF(AND(B3=1, C3=1,F3=1),1,0)</f>
        <v>0</v>
      </c>
      <c r="J11" s="15">
        <f t="shared" ref="J11:J14" si="24">IF(AND(B3=1, D3=1,E3=1),1,0)</f>
        <v>1</v>
      </c>
      <c r="K11" s="15">
        <f t="shared" ref="K11:K14" si="25">IF(AND(B3=1, D3=1,F3=1),1,0)</f>
        <v>0</v>
      </c>
      <c r="L11" s="15">
        <f t="shared" ref="L11:L14" si="26">IF(AND(B3=1, E3=1,F3=1),1,0)</f>
        <v>0</v>
      </c>
      <c r="M11" s="15">
        <f t="shared" ref="M11:M14" si="27">IF(AND(C3=1, D3=1,E3=1),1,0)</f>
        <v>1</v>
      </c>
      <c r="N11" s="15">
        <f t="shared" ref="N11:N14" si="28">IF(AND(C3=1, D3=1,F3=1),1,0)</f>
        <v>0</v>
      </c>
      <c r="O11" s="15">
        <f t="shared" ref="O11:O14" si="29">IF(AND(C3=1, E3=1,F3=1),1,0)</f>
        <v>0</v>
      </c>
      <c r="P11" s="15">
        <f t="shared" ref="P11:P14" si="30">IF(AND(D3=1, E3=1,F3=1),1,0)</f>
        <v>0</v>
      </c>
    </row>
    <row r="12" spans="1:16" x14ac:dyDescent="0.35">
      <c r="G12" s="15">
        <f t="shared" si="21"/>
        <v>0</v>
      </c>
      <c r="H12" s="15">
        <f t="shared" si="22"/>
        <v>0</v>
      </c>
      <c r="I12" s="15">
        <f t="shared" si="23"/>
        <v>0</v>
      </c>
      <c r="J12" s="15">
        <f t="shared" si="24"/>
        <v>0</v>
      </c>
      <c r="K12" s="15">
        <f t="shared" si="25"/>
        <v>0</v>
      </c>
      <c r="L12" s="15">
        <f t="shared" si="26"/>
        <v>0</v>
      </c>
      <c r="M12" s="15">
        <f t="shared" si="27"/>
        <v>0</v>
      </c>
      <c r="N12" s="15">
        <f t="shared" si="28"/>
        <v>1</v>
      </c>
      <c r="O12" s="15">
        <f t="shared" si="29"/>
        <v>0</v>
      </c>
      <c r="P12" s="15">
        <f t="shared" si="30"/>
        <v>0</v>
      </c>
    </row>
    <row r="13" spans="1:16" x14ac:dyDescent="0.35">
      <c r="G13" s="15">
        <f t="shared" si="21"/>
        <v>0</v>
      </c>
      <c r="H13" s="15">
        <f t="shared" si="22"/>
        <v>0</v>
      </c>
      <c r="I13" s="15">
        <f t="shared" si="23"/>
        <v>0</v>
      </c>
      <c r="J13" s="15">
        <f t="shared" si="24"/>
        <v>1</v>
      </c>
      <c r="K13" s="15">
        <f t="shared" si="25"/>
        <v>1</v>
      </c>
      <c r="L13" s="15">
        <f t="shared" si="26"/>
        <v>1</v>
      </c>
      <c r="M13" s="15">
        <f t="shared" si="27"/>
        <v>0</v>
      </c>
      <c r="N13" s="15">
        <f t="shared" si="28"/>
        <v>0</v>
      </c>
      <c r="O13" s="15">
        <f t="shared" si="29"/>
        <v>0</v>
      </c>
      <c r="P13" s="15">
        <f t="shared" si="30"/>
        <v>1</v>
      </c>
    </row>
    <row r="14" spans="1:16" x14ac:dyDescent="0.35">
      <c r="G14" s="15">
        <f t="shared" si="21"/>
        <v>0</v>
      </c>
      <c r="H14" s="15">
        <f t="shared" si="22"/>
        <v>0</v>
      </c>
      <c r="I14" s="15">
        <f t="shared" si="23"/>
        <v>0</v>
      </c>
      <c r="J14" s="15">
        <f t="shared" si="24"/>
        <v>0</v>
      </c>
      <c r="K14" s="15">
        <f t="shared" si="25"/>
        <v>0</v>
      </c>
      <c r="L14" s="15">
        <f t="shared" si="26"/>
        <v>0</v>
      </c>
      <c r="M14" s="15">
        <f t="shared" si="27"/>
        <v>0</v>
      </c>
      <c r="N14" s="15">
        <f t="shared" si="28"/>
        <v>0</v>
      </c>
      <c r="O14" s="15">
        <f t="shared" si="29"/>
        <v>0</v>
      </c>
      <c r="P14" s="15">
        <f t="shared" si="30"/>
        <v>0</v>
      </c>
    </row>
    <row r="15" spans="1:16" x14ac:dyDescent="0.35">
      <c r="G15" s="16">
        <f>SUM(G10:G14)</f>
        <v>2</v>
      </c>
      <c r="H15" s="16">
        <f t="shared" ref="H15" si="31">SUM(H10:H14)</f>
        <v>1</v>
      </c>
      <c r="I15" s="16">
        <f t="shared" ref="I15" si="32">SUM(I10:I14)</f>
        <v>0</v>
      </c>
      <c r="J15" s="16">
        <f t="shared" ref="J15" si="33">SUM(J10:J14)</f>
        <v>2</v>
      </c>
      <c r="K15" s="16">
        <f t="shared" ref="K15" si="34">SUM(K10:K14)</f>
        <v>1</v>
      </c>
      <c r="L15" s="16">
        <f t="shared" ref="L15" si="35">SUM(L10:L14)</f>
        <v>1</v>
      </c>
      <c r="M15" s="16">
        <f t="shared" ref="M15" si="36">SUM(M10:M14)</f>
        <v>1</v>
      </c>
      <c r="N15" s="16">
        <f t="shared" ref="N15" si="37">SUM(N10:N14)</f>
        <v>1</v>
      </c>
      <c r="O15" s="16">
        <f t="shared" ref="O15" si="38">SUM(O10:O14)</f>
        <v>0</v>
      </c>
      <c r="P15" s="16">
        <f t="shared" ref="P15" si="39">SUM(P10:P14)</f>
        <v>1</v>
      </c>
    </row>
    <row r="18" spans="1:9" x14ac:dyDescent="0.35">
      <c r="A18" s="5">
        <v>1</v>
      </c>
      <c r="B18" s="5">
        <v>5</v>
      </c>
      <c r="C18" s="6">
        <f>A18/B18</f>
        <v>0.2</v>
      </c>
      <c r="G18">
        <v>0.4</v>
      </c>
      <c r="H18">
        <v>0.6</v>
      </c>
      <c r="I18">
        <f>G18/H18</f>
        <v>0.66666666666666674</v>
      </c>
    </row>
    <row r="19" spans="1:9" x14ac:dyDescent="0.35">
      <c r="A19" s="5">
        <v>2</v>
      </c>
      <c r="B19" s="5">
        <v>5</v>
      </c>
      <c r="C19" s="6">
        <f t="shared" ref="C19:C22" si="40">A19/B19</f>
        <v>0.4</v>
      </c>
      <c r="G19">
        <v>0.4</v>
      </c>
      <c r="H19">
        <v>0.8</v>
      </c>
      <c r="I19">
        <f>G19/H19</f>
        <v>0.5</v>
      </c>
    </row>
    <row r="20" spans="1:9" x14ac:dyDescent="0.35">
      <c r="A20" s="5">
        <v>3</v>
      </c>
      <c r="B20" s="5">
        <v>5</v>
      </c>
      <c r="C20" s="6">
        <f t="shared" si="40"/>
        <v>0.6</v>
      </c>
    </row>
    <row r="21" spans="1:9" x14ac:dyDescent="0.35">
      <c r="A21" s="5">
        <v>4</v>
      </c>
      <c r="B21" s="5">
        <v>5</v>
      </c>
      <c r="C21" s="6">
        <f t="shared" si="40"/>
        <v>0.8</v>
      </c>
    </row>
    <row r="22" spans="1:9" x14ac:dyDescent="0.35">
      <c r="A22" s="5">
        <v>5</v>
      </c>
      <c r="B22" s="5">
        <v>5</v>
      </c>
      <c r="C22" s="6">
        <f t="shared" si="40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5ED9-FC7C-4B02-9758-C0E47A54AD44}">
  <dimension ref="A1:Q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"/>
    </sheetView>
  </sheetViews>
  <sheetFormatPr defaultRowHeight="14.5" x14ac:dyDescent="0.35"/>
  <cols>
    <col min="7" max="7" width="9.6328125" bestFit="1" customWidth="1"/>
  </cols>
  <sheetData>
    <row r="1" spans="1:17" x14ac:dyDescent="0.35">
      <c r="A1" s="1" t="s">
        <v>45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</row>
    <row r="2" spans="1:17" x14ac:dyDescent="0.35">
      <c r="A2" s="1" t="s">
        <v>88</v>
      </c>
      <c r="B2" s="15">
        <v>1</v>
      </c>
      <c r="C2" s="15">
        <v>1</v>
      </c>
      <c r="D2" s="15"/>
      <c r="E2" s="15">
        <v>1</v>
      </c>
      <c r="F2" s="15"/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>
        <v>1</v>
      </c>
    </row>
    <row r="3" spans="1:17" x14ac:dyDescent="0.35">
      <c r="A3" s="1" t="s">
        <v>89</v>
      </c>
      <c r="B3" s="15"/>
      <c r="C3" s="15">
        <v>1</v>
      </c>
      <c r="D3" s="15">
        <v>1</v>
      </c>
      <c r="E3" s="15">
        <v>1</v>
      </c>
      <c r="F3" s="15"/>
      <c r="G3" s="15">
        <v>1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35">
      <c r="A4" s="1" t="s">
        <v>90</v>
      </c>
      <c r="B4" s="15"/>
      <c r="C4" s="15"/>
      <c r="D4" s="15"/>
      <c r="E4" s="15">
        <v>1</v>
      </c>
      <c r="F4" s="15">
        <v>1</v>
      </c>
      <c r="G4" s="15"/>
      <c r="H4" s="15">
        <v>1</v>
      </c>
      <c r="I4" s="15"/>
      <c r="J4" s="15">
        <v>1</v>
      </c>
      <c r="K4" s="15">
        <v>1</v>
      </c>
      <c r="L4" s="15"/>
      <c r="M4" s="15"/>
      <c r="N4" s="15"/>
      <c r="O4" s="15"/>
      <c r="P4" s="15"/>
      <c r="Q4" s="15"/>
    </row>
    <row r="5" spans="1:17" x14ac:dyDescent="0.35">
      <c r="A5" s="1" t="s">
        <v>91</v>
      </c>
      <c r="B5" s="15"/>
      <c r="C5" s="15">
        <v>1</v>
      </c>
      <c r="D5" s="15">
        <v>1</v>
      </c>
      <c r="E5" s="15">
        <v>1</v>
      </c>
      <c r="F5" s="15"/>
      <c r="G5" s="15">
        <v>1</v>
      </c>
      <c r="H5" s="15"/>
      <c r="I5" s="15"/>
      <c r="J5" s="15">
        <v>1</v>
      </c>
      <c r="K5" s="15"/>
      <c r="L5" s="15"/>
      <c r="M5" s="15"/>
      <c r="N5" s="15"/>
      <c r="O5" s="15"/>
      <c r="P5" s="15"/>
      <c r="Q5" s="15"/>
    </row>
    <row r="6" spans="1:17" x14ac:dyDescent="0.35">
      <c r="A6" s="1" t="s">
        <v>92</v>
      </c>
      <c r="B6" s="15"/>
      <c r="C6" s="15">
        <v>1</v>
      </c>
      <c r="D6" s="15">
        <v>1</v>
      </c>
      <c r="E6" s="15"/>
      <c r="F6" s="15">
        <v>1</v>
      </c>
      <c r="G6" s="15"/>
      <c r="H6" s="15">
        <v>1</v>
      </c>
      <c r="I6" s="15"/>
      <c r="J6" s="15">
        <v>1</v>
      </c>
      <c r="K6" s="15"/>
      <c r="L6" s="15"/>
      <c r="M6" s="15"/>
      <c r="N6" s="15"/>
      <c r="O6" s="15"/>
      <c r="P6" s="15"/>
      <c r="Q6" s="15"/>
    </row>
    <row r="7" spans="1:17" x14ac:dyDescent="0.35">
      <c r="A7" s="1" t="s">
        <v>93</v>
      </c>
      <c r="B7" s="15"/>
      <c r="C7" s="15"/>
      <c r="D7" s="15"/>
      <c r="E7" s="15"/>
      <c r="F7" s="15"/>
      <c r="G7" s="15"/>
      <c r="H7" s="15"/>
      <c r="I7" s="15"/>
      <c r="J7" s="15"/>
      <c r="K7" s="15">
        <v>1</v>
      </c>
      <c r="L7" s="15"/>
      <c r="M7" s="15"/>
      <c r="N7" s="15"/>
      <c r="O7" s="15"/>
      <c r="P7" s="15">
        <v>1</v>
      </c>
      <c r="Q7" s="15"/>
    </row>
    <row r="8" spans="1:17" x14ac:dyDescent="0.35">
      <c r="A8" s="1" t="s">
        <v>94</v>
      </c>
      <c r="B8" s="15">
        <v>1</v>
      </c>
      <c r="C8" s="15">
        <v>1</v>
      </c>
      <c r="D8" s="15"/>
      <c r="E8" s="15">
        <v>1</v>
      </c>
      <c r="F8" s="15"/>
      <c r="G8" s="15">
        <v>1</v>
      </c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</row>
    <row r="9" spans="1:17" x14ac:dyDescent="0.35">
      <c r="A9" s="1" t="s">
        <v>95</v>
      </c>
      <c r="B9" s="15"/>
      <c r="C9" s="15"/>
      <c r="D9" s="15"/>
      <c r="E9" s="15"/>
      <c r="F9" s="15"/>
      <c r="G9" s="15"/>
      <c r="H9" s="15"/>
      <c r="I9" s="15">
        <v>1</v>
      </c>
      <c r="J9" s="15"/>
      <c r="K9" s="15">
        <v>1</v>
      </c>
      <c r="L9" s="15"/>
      <c r="M9" s="15"/>
      <c r="N9" s="15"/>
      <c r="O9" s="15"/>
      <c r="P9" s="15">
        <v>1</v>
      </c>
      <c r="Q9" s="15"/>
    </row>
    <row r="10" spans="1:17" x14ac:dyDescent="0.35">
      <c r="A10" s="1" t="s">
        <v>96</v>
      </c>
      <c r="B10" s="15"/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35">
      <c r="A11" s="1" t="s">
        <v>116</v>
      </c>
      <c r="B11" s="15"/>
      <c r="C11" s="15">
        <v>1</v>
      </c>
      <c r="D11" s="15">
        <v>1</v>
      </c>
      <c r="E11" s="15"/>
      <c r="F11" s="15">
        <v>1</v>
      </c>
      <c r="G11" s="15"/>
      <c r="H11" s="15">
        <v>1</v>
      </c>
      <c r="I11" s="15"/>
      <c r="J11" s="15">
        <v>1</v>
      </c>
      <c r="K11" s="15"/>
      <c r="L11" s="15"/>
      <c r="M11" s="15"/>
      <c r="N11" s="15"/>
      <c r="O11" s="15"/>
      <c r="P11" s="15"/>
      <c r="Q11" s="15"/>
    </row>
    <row r="12" spans="1:17" x14ac:dyDescent="0.35">
      <c r="A12" s="1" t="s">
        <v>117</v>
      </c>
      <c r="B12" s="15"/>
      <c r="C12" s="15">
        <v>1</v>
      </c>
      <c r="D12" s="15"/>
      <c r="E12" s="15">
        <v>1</v>
      </c>
      <c r="F12" s="15"/>
      <c r="G12" s="15"/>
      <c r="H12" s="15"/>
      <c r="I12" s="15"/>
      <c r="J12" s="15">
        <v>1</v>
      </c>
      <c r="K12" s="15"/>
      <c r="L12" s="15"/>
      <c r="M12" s="15"/>
      <c r="N12" s="15"/>
      <c r="O12" s="15"/>
      <c r="P12" s="15"/>
      <c r="Q12" s="15"/>
    </row>
    <row r="13" spans="1:17" x14ac:dyDescent="0.35">
      <c r="A13" s="1" t="s">
        <v>118</v>
      </c>
      <c r="B13" s="15"/>
      <c r="C13" s="15">
        <v>1</v>
      </c>
      <c r="D13" s="15"/>
      <c r="E13" s="15">
        <v>1</v>
      </c>
      <c r="F13" s="15"/>
      <c r="G13" s="15">
        <v>1</v>
      </c>
      <c r="H13" s="15">
        <v>1</v>
      </c>
      <c r="I13" s="15"/>
      <c r="J13" s="15">
        <v>1</v>
      </c>
      <c r="K13" s="15"/>
      <c r="L13" s="15"/>
      <c r="M13" s="15"/>
      <c r="N13" s="15"/>
      <c r="O13" s="15"/>
      <c r="P13" s="15"/>
      <c r="Q13" s="15"/>
    </row>
    <row r="14" spans="1:17" x14ac:dyDescent="0.35">
      <c r="A14" s="1" t="s">
        <v>119</v>
      </c>
      <c r="B14" s="15">
        <v>1</v>
      </c>
      <c r="C14" s="15">
        <v>1</v>
      </c>
      <c r="D14" s="15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35">
      <c r="A15" s="1" t="s">
        <v>120</v>
      </c>
      <c r="B15" s="15"/>
      <c r="C15" s="15"/>
      <c r="D15" s="15">
        <v>1</v>
      </c>
      <c r="E15" s="15">
        <v>1</v>
      </c>
      <c r="F15" s="15">
        <v>1</v>
      </c>
      <c r="G15" s="15"/>
      <c r="H15" s="15">
        <v>1</v>
      </c>
      <c r="I15" s="15"/>
      <c r="J15" s="15">
        <v>1</v>
      </c>
      <c r="K15" s="15"/>
      <c r="L15" s="15"/>
      <c r="M15" s="15"/>
      <c r="N15" s="15"/>
      <c r="O15" s="15"/>
      <c r="P15" s="15"/>
      <c r="Q15" s="15"/>
    </row>
    <row r="16" spans="1:17" x14ac:dyDescent="0.35">
      <c r="A16" s="1" t="s">
        <v>121</v>
      </c>
      <c r="B16" s="15"/>
      <c r="C16" s="15"/>
      <c r="D16" s="15"/>
      <c r="E16" s="15"/>
      <c r="F16" s="15">
        <v>1</v>
      </c>
      <c r="G16" s="15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35">
      <c r="A17" s="1" t="s">
        <v>122</v>
      </c>
      <c r="B17" s="15"/>
      <c r="C17" s="15"/>
      <c r="D17" s="15"/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35">
      <c r="A18" s="1" t="s">
        <v>123</v>
      </c>
      <c r="B18" s="15"/>
      <c r="C18" s="15"/>
      <c r="D18" s="15"/>
      <c r="E18" s="15"/>
      <c r="F18" s="15"/>
      <c r="G18" s="15"/>
      <c r="H18" s="15">
        <v>1</v>
      </c>
      <c r="I18" s="15">
        <v>1</v>
      </c>
      <c r="J18" s="15">
        <v>1</v>
      </c>
      <c r="K18" s="15"/>
      <c r="L18" s="15"/>
      <c r="M18" s="15"/>
      <c r="N18" s="15"/>
      <c r="O18" s="15"/>
      <c r="P18" s="15"/>
      <c r="Q18" s="15"/>
    </row>
    <row r="19" spans="1:17" x14ac:dyDescent="0.35">
      <c r="A19" s="1" t="s">
        <v>124</v>
      </c>
      <c r="B19" s="15">
        <v>1</v>
      </c>
      <c r="C19" s="15">
        <v>1</v>
      </c>
      <c r="D19" s="15"/>
      <c r="E19" s="15">
        <v>1</v>
      </c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35">
      <c r="A20" s="1" t="s">
        <v>125</v>
      </c>
      <c r="B20" s="15"/>
      <c r="C20" s="15">
        <v>1</v>
      </c>
      <c r="D20" s="15">
        <v>1</v>
      </c>
      <c r="E20" s="15"/>
      <c r="F20" s="15">
        <v>1</v>
      </c>
      <c r="G20" s="15"/>
      <c r="H20" s="15">
        <v>1</v>
      </c>
      <c r="I20" s="15"/>
      <c r="J20" s="15">
        <v>1</v>
      </c>
      <c r="K20" s="15"/>
      <c r="L20" s="15"/>
      <c r="M20" s="15"/>
      <c r="N20" s="15"/>
      <c r="O20" s="15"/>
      <c r="P20" s="15"/>
      <c r="Q20" s="15"/>
    </row>
    <row r="21" spans="1:17" x14ac:dyDescent="0.35">
      <c r="A21" s="1" t="s">
        <v>126</v>
      </c>
      <c r="B21" s="15"/>
      <c r="C21" s="15"/>
      <c r="D21" s="15"/>
      <c r="E21" s="15">
        <v>1</v>
      </c>
      <c r="F21" s="15">
        <v>1</v>
      </c>
      <c r="G21" s="15"/>
      <c r="H21" s="15">
        <v>1</v>
      </c>
      <c r="I21" s="15"/>
      <c r="J21" s="15">
        <v>1</v>
      </c>
      <c r="K21" s="15"/>
      <c r="L21" s="15"/>
      <c r="M21" s="15"/>
      <c r="N21" s="15"/>
      <c r="O21" s="15"/>
      <c r="P21" s="15"/>
      <c r="Q21" s="15"/>
    </row>
    <row r="22" spans="1:17" x14ac:dyDescent="0.35">
      <c r="A22" s="1" t="s">
        <v>127</v>
      </c>
      <c r="B22" s="15"/>
      <c r="C22" s="15"/>
      <c r="D22" s="15"/>
      <c r="E22" s="15"/>
      <c r="F22" s="15"/>
      <c r="G22" s="15"/>
      <c r="H22" s="15"/>
      <c r="I22" s="15"/>
      <c r="J22" s="15"/>
      <c r="K22" s="15">
        <v>1</v>
      </c>
      <c r="L22" s="15"/>
      <c r="M22" s="15"/>
      <c r="N22" s="15"/>
      <c r="O22" s="15"/>
      <c r="P22" s="15">
        <v>1</v>
      </c>
      <c r="Q22" s="15">
        <v>1</v>
      </c>
    </row>
    <row r="23" spans="1:17" x14ac:dyDescent="0.35">
      <c r="A23" s="1" t="s">
        <v>128</v>
      </c>
      <c r="B23" s="15"/>
      <c r="C23" s="15">
        <v>1</v>
      </c>
      <c r="D23" s="15">
        <v>1</v>
      </c>
      <c r="E23" s="15">
        <v>1</v>
      </c>
      <c r="F23" s="15"/>
      <c r="G23" s="15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35">
      <c r="A24" s="1" t="s">
        <v>129</v>
      </c>
      <c r="B24" s="15"/>
      <c r="C24" s="15"/>
      <c r="D24" s="15"/>
      <c r="E24" s="15"/>
      <c r="F24" s="15">
        <v>1</v>
      </c>
      <c r="G24" s="15"/>
      <c r="H24" s="15">
        <v>1</v>
      </c>
      <c r="I24" s="15"/>
      <c r="J24" s="15">
        <v>1</v>
      </c>
      <c r="K24" s="15">
        <v>1</v>
      </c>
      <c r="L24" s="15">
        <v>1</v>
      </c>
      <c r="M24" s="15"/>
      <c r="N24" s="15"/>
      <c r="O24" s="15"/>
      <c r="P24" s="15"/>
      <c r="Q24" s="15"/>
    </row>
    <row r="25" spans="1:17" x14ac:dyDescent="0.35">
      <c r="A25" s="1" t="s">
        <v>130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>
        <v>1</v>
      </c>
      <c r="O25" s="15"/>
      <c r="P25" s="15"/>
      <c r="Q25" s="15"/>
    </row>
    <row r="26" spans="1:17" x14ac:dyDescent="0.35">
      <c r="A26" s="1" t="s">
        <v>131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>
        <v>1</v>
      </c>
      <c r="O26" s="15">
        <v>1</v>
      </c>
      <c r="P26" s="15">
        <v>1</v>
      </c>
      <c r="Q26" s="15"/>
    </row>
    <row r="27" spans="1:17" x14ac:dyDescent="0.35">
      <c r="B27" s="16">
        <f>SUM(B2:B26)</f>
        <v>4</v>
      </c>
      <c r="C27" s="25">
        <f t="shared" ref="C27:Q27" si="0">SUM(C2:C26)</f>
        <v>13</v>
      </c>
      <c r="D27" s="25">
        <f t="shared" si="0"/>
        <v>9</v>
      </c>
      <c r="E27" s="25">
        <f t="shared" si="0"/>
        <v>12</v>
      </c>
      <c r="F27" s="25">
        <f t="shared" si="0"/>
        <v>9</v>
      </c>
      <c r="G27" s="25">
        <f t="shared" si="0"/>
        <v>9</v>
      </c>
      <c r="H27" s="25">
        <f t="shared" si="0"/>
        <v>10</v>
      </c>
      <c r="I27" s="16">
        <f t="shared" si="0"/>
        <v>2</v>
      </c>
      <c r="J27" s="25">
        <f t="shared" si="0"/>
        <v>11</v>
      </c>
      <c r="K27" s="16">
        <f t="shared" si="0"/>
        <v>6</v>
      </c>
      <c r="L27" s="16">
        <f t="shared" si="0"/>
        <v>2</v>
      </c>
      <c r="M27" s="16">
        <f t="shared" si="0"/>
        <v>1</v>
      </c>
      <c r="N27" s="16">
        <f t="shared" si="0"/>
        <v>2</v>
      </c>
      <c r="O27" s="16">
        <f t="shared" si="0"/>
        <v>1</v>
      </c>
      <c r="P27" s="16">
        <f t="shared" si="0"/>
        <v>4</v>
      </c>
      <c r="Q27" s="16">
        <f t="shared" si="0"/>
        <v>2</v>
      </c>
    </row>
    <row r="29" spans="1:17" x14ac:dyDescent="0.35">
      <c r="B29">
        <f>0.25*25</f>
        <v>6.25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D158-6ABA-4A44-9702-19369F961DA4}">
  <dimension ref="A1:Q32"/>
  <sheetViews>
    <sheetView zoomScale="90" zoomScaleNormal="90" workbookViewId="0">
      <selection activeCell="J31" sqref="J31"/>
    </sheetView>
  </sheetViews>
  <sheetFormatPr defaultRowHeight="14.5" x14ac:dyDescent="0.35"/>
  <cols>
    <col min="1" max="1" width="4.54296875" customWidth="1"/>
    <col min="2" max="6" width="7.08984375" style="15" customWidth="1"/>
    <col min="7" max="7" width="3.36328125" customWidth="1"/>
    <col min="8" max="9" width="18.453125" customWidth="1"/>
    <col min="10" max="10" width="36.90625" bestFit="1" customWidth="1"/>
    <col min="11" max="11" width="34.81640625" bestFit="1" customWidth="1"/>
    <col min="12" max="17" width="18.453125" customWidth="1"/>
  </cols>
  <sheetData>
    <row r="1" spans="1:17" x14ac:dyDescent="0.35">
      <c r="A1" s="1" t="s">
        <v>45</v>
      </c>
      <c r="B1" s="14" t="s">
        <v>103</v>
      </c>
      <c r="C1" s="14" t="s">
        <v>107</v>
      </c>
      <c r="D1" s="14" t="s">
        <v>109</v>
      </c>
      <c r="E1" s="14" t="s">
        <v>132</v>
      </c>
      <c r="F1" s="14" t="s">
        <v>133</v>
      </c>
      <c r="H1" s="14" t="s">
        <v>134</v>
      </c>
      <c r="I1" s="14" t="s">
        <v>135</v>
      </c>
      <c r="J1" s="14" t="s">
        <v>136</v>
      </c>
      <c r="K1" s="14" t="s">
        <v>137</v>
      </c>
      <c r="L1" s="14" t="s">
        <v>138</v>
      </c>
      <c r="M1" s="14" t="s">
        <v>139</v>
      </c>
      <c r="N1" s="14" t="s">
        <v>140</v>
      </c>
      <c r="O1" s="14" t="s">
        <v>141</v>
      </c>
      <c r="P1" s="14" t="s">
        <v>142</v>
      </c>
      <c r="Q1" s="14" t="s">
        <v>143</v>
      </c>
    </row>
    <row r="2" spans="1:17" x14ac:dyDescent="0.35">
      <c r="A2" s="1" t="s">
        <v>88</v>
      </c>
      <c r="B2" s="15">
        <v>1</v>
      </c>
      <c r="C2" s="15">
        <v>1</v>
      </c>
      <c r="D2" s="15">
        <v>1</v>
      </c>
      <c r="H2" s="15">
        <f>IF(AND(B2=1, C2=1),1,0)</f>
        <v>1</v>
      </c>
      <c r="I2" s="15">
        <f>IF(AND(B2=1, D2=1),1,0)</f>
        <v>1</v>
      </c>
      <c r="J2" s="15">
        <f>IF(AND(B2=1, E2=1),1,0)</f>
        <v>0</v>
      </c>
      <c r="K2" s="15">
        <f>IF(AND(B2=1, F2=1),1,0)</f>
        <v>0</v>
      </c>
      <c r="L2" s="15">
        <f>IF(AND(C2=1, D2=1),1,0)</f>
        <v>1</v>
      </c>
      <c r="M2" s="15">
        <f>IF(AND(C2=1, E2=1),1,0)</f>
        <v>0</v>
      </c>
      <c r="N2" s="15">
        <f>IF(AND(C2=1, F2=1),1,0)</f>
        <v>0</v>
      </c>
      <c r="O2" s="15">
        <f>IF(AND(D2=1, E2=1),1,0)</f>
        <v>0</v>
      </c>
      <c r="P2" s="15">
        <f>IF(AND(D2=1, F2=1),1,0)</f>
        <v>0</v>
      </c>
      <c r="Q2" s="15">
        <f>IF(AND(E2=1, F2=1),1,0)</f>
        <v>0</v>
      </c>
    </row>
    <row r="3" spans="1:17" x14ac:dyDescent="0.35">
      <c r="A3" s="1" t="s">
        <v>89</v>
      </c>
      <c r="B3" s="15">
        <v>1</v>
      </c>
      <c r="C3" s="15">
        <v>1</v>
      </c>
      <c r="D3" s="15">
        <v>1</v>
      </c>
      <c r="E3" s="15">
        <v>1</v>
      </c>
      <c r="H3" s="15">
        <f t="shared" ref="H3:H6" si="0">IF(AND(B3=1, C3=1),1,0)</f>
        <v>1</v>
      </c>
      <c r="I3" s="15">
        <f t="shared" ref="I3:I6" si="1">IF(AND(B3=1, D3=1),1,0)</f>
        <v>1</v>
      </c>
      <c r="J3" s="15">
        <f t="shared" ref="J3:J6" si="2">IF(AND(B3=1, E3=1),1,0)</f>
        <v>1</v>
      </c>
      <c r="K3" s="15">
        <f t="shared" ref="K3:K6" si="3">IF(AND(B3=1, F3=1),1,0)</f>
        <v>0</v>
      </c>
      <c r="L3" s="15">
        <f t="shared" ref="L3:L6" si="4">IF(AND(C3=1, D3=1),1,0)</f>
        <v>1</v>
      </c>
      <c r="M3" s="15">
        <f t="shared" ref="M3:M6" si="5">IF(AND(C3=1, E3=1),1,0)</f>
        <v>1</v>
      </c>
      <c r="N3" s="15">
        <f t="shared" ref="N3:N6" si="6">IF(AND(C3=1, F3=1),1,0)</f>
        <v>0</v>
      </c>
      <c r="O3" s="15">
        <f t="shared" ref="O3:O6" si="7">IF(AND(D3=1, E3=1),1,0)</f>
        <v>1</v>
      </c>
      <c r="P3" s="15">
        <f t="shared" ref="P3:P6" si="8">IF(AND(D3=1, F3=1),1,0)</f>
        <v>0</v>
      </c>
      <c r="Q3" s="15">
        <f t="shared" ref="Q3:Q6" si="9">IF(AND(E3=1, F3=1),1,0)</f>
        <v>0</v>
      </c>
    </row>
    <row r="4" spans="1:17" x14ac:dyDescent="0.35">
      <c r="A4" s="1" t="s">
        <v>90</v>
      </c>
      <c r="C4" s="15">
        <v>1</v>
      </c>
      <c r="D4" s="15">
        <v>1</v>
      </c>
      <c r="F4" s="15">
        <v>1</v>
      </c>
      <c r="H4" s="15">
        <f t="shared" si="0"/>
        <v>0</v>
      </c>
      <c r="I4" s="15">
        <f t="shared" si="1"/>
        <v>0</v>
      </c>
      <c r="J4" s="15">
        <f t="shared" si="2"/>
        <v>0</v>
      </c>
      <c r="K4" s="15">
        <f t="shared" si="3"/>
        <v>0</v>
      </c>
      <c r="L4" s="15">
        <f t="shared" si="4"/>
        <v>1</v>
      </c>
      <c r="M4" s="15">
        <f t="shared" si="5"/>
        <v>0</v>
      </c>
      <c r="N4" s="15">
        <f t="shared" si="6"/>
        <v>1</v>
      </c>
      <c r="O4" s="15">
        <f t="shared" si="7"/>
        <v>0</v>
      </c>
      <c r="P4" s="15">
        <f t="shared" si="8"/>
        <v>1</v>
      </c>
      <c r="Q4" s="15">
        <f t="shared" si="9"/>
        <v>0</v>
      </c>
    </row>
    <row r="5" spans="1:17" x14ac:dyDescent="0.35">
      <c r="A5" s="1" t="s">
        <v>91</v>
      </c>
      <c r="B5" s="15">
        <v>1</v>
      </c>
      <c r="D5" s="15">
        <v>1</v>
      </c>
      <c r="E5" s="15">
        <v>1</v>
      </c>
      <c r="F5" s="15">
        <v>1</v>
      </c>
      <c r="H5" s="15">
        <f t="shared" si="0"/>
        <v>0</v>
      </c>
      <c r="I5" s="15">
        <f t="shared" si="1"/>
        <v>1</v>
      </c>
      <c r="J5" s="15">
        <f t="shared" si="2"/>
        <v>1</v>
      </c>
      <c r="K5" s="15">
        <f t="shared" si="3"/>
        <v>1</v>
      </c>
      <c r="L5" s="15">
        <f t="shared" si="4"/>
        <v>0</v>
      </c>
      <c r="M5" s="15">
        <f t="shared" si="5"/>
        <v>0</v>
      </c>
      <c r="N5" s="15">
        <f t="shared" si="6"/>
        <v>0</v>
      </c>
      <c r="O5" s="15">
        <f t="shared" si="7"/>
        <v>1</v>
      </c>
      <c r="P5" s="15">
        <f t="shared" si="8"/>
        <v>1</v>
      </c>
      <c r="Q5" s="15">
        <f t="shared" si="9"/>
        <v>1</v>
      </c>
    </row>
    <row r="6" spans="1:17" x14ac:dyDescent="0.35">
      <c r="A6" s="1" t="s">
        <v>92</v>
      </c>
      <c r="E6" s="15">
        <v>1</v>
      </c>
      <c r="F6" s="15">
        <v>1</v>
      </c>
      <c r="H6" s="15">
        <f t="shared" si="0"/>
        <v>0</v>
      </c>
      <c r="I6" s="15">
        <f t="shared" si="1"/>
        <v>0</v>
      </c>
      <c r="J6" s="15">
        <f t="shared" si="2"/>
        <v>0</v>
      </c>
      <c r="K6" s="15">
        <f t="shared" si="3"/>
        <v>0</v>
      </c>
      <c r="L6" s="15">
        <f t="shared" si="4"/>
        <v>0</v>
      </c>
      <c r="M6" s="15">
        <f t="shared" si="5"/>
        <v>0</v>
      </c>
      <c r="N6" s="15">
        <f t="shared" si="6"/>
        <v>0</v>
      </c>
      <c r="O6" s="15">
        <f t="shared" si="7"/>
        <v>0</v>
      </c>
      <c r="P6" s="15">
        <f t="shared" si="8"/>
        <v>0</v>
      </c>
      <c r="Q6" s="15">
        <f t="shared" si="9"/>
        <v>1</v>
      </c>
    </row>
    <row r="7" spans="1:17" x14ac:dyDescent="0.35">
      <c r="A7" s="5" t="s">
        <v>154</v>
      </c>
      <c r="B7" s="16">
        <f>SUM(B2:B6)</f>
        <v>3</v>
      </c>
      <c r="C7" s="16">
        <f t="shared" ref="C7:F7" si="10">SUM(C2:C6)</f>
        <v>3</v>
      </c>
      <c r="D7" s="16">
        <f t="shared" si="10"/>
        <v>4</v>
      </c>
      <c r="E7" s="16">
        <f t="shared" si="10"/>
        <v>3</v>
      </c>
      <c r="F7" s="16">
        <f t="shared" si="10"/>
        <v>3</v>
      </c>
      <c r="H7" s="16">
        <f>SUM(H2:H6)</f>
        <v>2</v>
      </c>
      <c r="I7" s="16">
        <f t="shared" ref="I7:Q7" si="11">SUM(I2:I6)</f>
        <v>3</v>
      </c>
      <c r="J7" s="16">
        <f t="shared" si="11"/>
        <v>2</v>
      </c>
      <c r="K7" s="16">
        <f t="shared" si="11"/>
        <v>1</v>
      </c>
      <c r="L7" s="16">
        <f t="shared" si="11"/>
        <v>3</v>
      </c>
      <c r="M7" s="16">
        <f t="shared" si="11"/>
        <v>1</v>
      </c>
      <c r="N7" s="16">
        <f t="shared" si="11"/>
        <v>1</v>
      </c>
      <c r="O7" s="16">
        <f t="shared" si="11"/>
        <v>2</v>
      </c>
      <c r="P7" s="16">
        <f t="shared" si="11"/>
        <v>2</v>
      </c>
      <c r="Q7" s="16">
        <f t="shared" si="11"/>
        <v>2</v>
      </c>
    </row>
    <row r="9" spans="1:17" x14ac:dyDescent="0.35">
      <c r="B9" s="26">
        <f>0.4*5</f>
        <v>2</v>
      </c>
    </row>
    <row r="10" spans="1:17" x14ac:dyDescent="0.35">
      <c r="H10" s="1" t="s">
        <v>144</v>
      </c>
      <c r="I10" t="s">
        <v>145</v>
      </c>
      <c r="J10" t="s">
        <v>146</v>
      </c>
      <c r="K10" t="s">
        <v>147</v>
      </c>
      <c r="L10" t="s">
        <v>148</v>
      </c>
      <c r="M10" t="s">
        <v>149</v>
      </c>
      <c r="N10" t="s">
        <v>150</v>
      </c>
      <c r="O10" t="s">
        <v>151</v>
      </c>
      <c r="P10" t="s">
        <v>152</v>
      </c>
      <c r="Q10" t="s">
        <v>153</v>
      </c>
    </row>
    <row r="11" spans="1:17" x14ac:dyDescent="0.35">
      <c r="H11" s="15">
        <f>IF(AND(B2=1, C2=1,D2=1),1,0)</f>
        <v>1</v>
      </c>
      <c r="I11" s="15">
        <f>IF(AND(B2=1, C2=1,E2=1),1,0)</f>
        <v>0</v>
      </c>
      <c r="J11" s="15">
        <f>IF(AND(B2=1, C2=1,F2=1),1,0)</f>
        <v>0</v>
      </c>
      <c r="K11" s="15">
        <f>IF(AND(B2=1, E2=1,D2=1),1,0)</f>
        <v>0</v>
      </c>
      <c r="L11" s="15">
        <f>IF(AND(B2=1, F2=1,D2=1),1,0)</f>
        <v>0</v>
      </c>
      <c r="M11" s="15">
        <f>IF(AND(B2=1, F2=1,D2=1),1,0)</f>
        <v>0</v>
      </c>
      <c r="N11" s="15">
        <f>IF(AND(C2=1, D2=1,E2=1),1,0)</f>
        <v>0</v>
      </c>
      <c r="O11" s="15">
        <f>IF(AND(C2=1, D2=1,F2=1),1,0)</f>
        <v>0</v>
      </c>
      <c r="P11" s="15">
        <f>IF(AND(C2=1, E2=1,F2=1),1,0)</f>
        <v>0</v>
      </c>
      <c r="Q11" s="15">
        <f>IF(AND(D2=1, E2=1,F2=1),1,0)</f>
        <v>0</v>
      </c>
    </row>
    <row r="12" spans="1:17" x14ac:dyDescent="0.35">
      <c r="H12" s="15">
        <f t="shared" ref="H12:H15" si="12">IF(AND(B3=1, C3=1,D3=1),1,0)</f>
        <v>1</v>
      </c>
      <c r="I12" s="15">
        <f t="shared" ref="I12:I15" si="13">IF(AND(B3=1, C3=1,E3=1),1,0)</f>
        <v>1</v>
      </c>
      <c r="J12" s="15">
        <f t="shared" ref="J12:J15" si="14">IF(AND(B3=1, C3=1,F3=1),1,0)</f>
        <v>0</v>
      </c>
      <c r="K12" s="15">
        <f t="shared" ref="K12:K15" si="15">IF(AND(B3=1, E3=1,D3=1),1,0)</f>
        <v>1</v>
      </c>
      <c r="L12" s="15">
        <f t="shared" ref="L12:L15" si="16">IF(AND(B3=1, F3=1,D3=1),1,0)</f>
        <v>0</v>
      </c>
      <c r="M12" s="15">
        <f t="shared" ref="M12:M15" si="17">IF(AND(B3=1, F3=1,D3=1),1,0)</f>
        <v>0</v>
      </c>
      <c r="N12" s="15">
        <f t="shared" ref="N12:N15" si="18">IF(AND(C3=1, D3=1,E3=1),1,0)</f>
        <v>1</v>
      </c>
      <c r="O12" s="15">
        <f t="shared" ref="O12:O15" si="19">IF(AND(C3=1, D3=1,F3=1),1,0)</f>
        <v>0</v>
      </c>
      <c r="P12" s="15">
        <f t="shared" ref="P12:P15" si="20">IF(AND(C3=1, E3=1,F3=1),1,0)</f>
        <v>0</v>
      </c>
      <c r="Q12" s="15">
        <f t="shared" ref="Q12:Q15" si="21">IF(AND(D3=1, E3=1,F3=1),1,0)</f>
        <v>0</v>
      </c>
    </row>
    <row r="13" spans="1:17" x14ac:dyDescent="0.35">
      <c r="H13" s="15">
        <f t="shared" si="12"/>
        <v>0</v>
      </c>
      <c r="I13" s="15">
        <f t="shared" si="13"/>
        <v>0</v>
      </c>
      <c r="J13" s="15">
        <f t="shared" si="14"/>
        <v>0</v>
      </c>
      <c r="K13" s="15">
        <f t="shared" si="15"/>
        <v>0</v>
      </c>
      <c r="L13" s="15">
        <f t="shared" si="16"/>
        <v>0</v>
      </c>
      <c r="M13" s="15">
        <f t="shared" si="17"/>
        <v>0</v>
      </c>
      <c r="N13" s="15">
        <f t="shared" si="18"/>
        <v>0</v>
      </c>
      <c r="O13" s="15">
        <f t="shared" si="19"/>
        <v>1</v>
      </c>
      <c r="P13" s="15">
        <f t="shared" si="20"/>
        <v>0</v>
      </c>
      <c r="Q13" s="15">
        <f t="shared" si="21"/>
        <v>0</v>
      </c>
    </row>
    <row r="14" spans="1:17" x14ac:dyDescent="0.35">
      <c r="H14" s="15">
        <f t="shared" si="12"/>
        <v>0</v>
      </c>
      <c r="I14" s="15">
        <f t="shared" si="13"/>
        <v>0</v>
      </c>
      <c r="J14" s="15">
        <f t="shared" si="14"/>
        <v>0</v>
      </c>
      <c r="K14" s="15">
        <f t="shared" si="15"/>
        <v>1</v>
      </c>
      <c r="L14" s="15">
        <f t="shared" si="16"/>
        <v>1</v>
      </c>
      <c r="M14" s="15">
        <f t="shared" si="17"/>
        <v>1</v>
      </c>
      <c r="N14" s="15">
        <f t="shared" si="18"/>
        <v>0</v>
      </c>
      <c r="O14" s="15">
        <f t="shared" si="19"/>
        <v>0</v>
      </c>
      <c r="P14" s="15">
        <f t="shared" si="20"/>
        <v>0</v>
      </c>
      <c r="Q14" s="15">
        <f t="shared" si="21"/>
        <v>1</v>
      </c>
    </row>
    <row r="15" spans="1:17" x14ac:dyDescent="0.35">
      <c r="H15" s="15">
        <f t="shared" si="12"/>
        <v>0</v>
      </c>
      <c r="I15" s="15">
        <f t="shared" si="13"/>
        <v>0</v>
      </c>
      <c r="J15" s="15">
        <f t="shared" si="14"/>
        <v>0</v>
      </c>
      <c r="K15" s="15">
        <f t="shared" si="15"/>
        <v>0</v>
      </c>
      <c r="L15" s="15">
        <f t="shared" si="16"/>
        <v>0</v>
      </c>
      <c r="M15" s="15">
        <f t="shared" si="17"/>
        <v>0</v>
      </c>
      <c r="N15" s="15">
        <f t="shared" si="18"/>
        <v>0</v>
      </c>
      <c r="O15" s="15">
        <f t="shared" si="19"/>
        <v>0</v>
      </c>
      <c r="P15" s="15">
        <f t="shared" si="20"/>
        <v>0</v>
      </c>
      <c r="Q15" s="15">
        <f t="shared" si="21"/>
        <v>0</v>
      </c>
    </row>
    <row r="16" spans="1:17" x14ac:dyDescent="0.35">
      <c r="H16" s="16">
        <f>SUM(H11:H15)</f>
        <v>2</v>
      </c>
      <c r="I16" s="16">
        <f t="shared" ref="I16:Q16" si="22">SUM(I11:I15)</f>
        <v>1</v>
      </c>
      <c r="J16" s="16">
        <f t="shared" si="22"/>
        <v>0</v>
      </c>
      <c r="K16" s="16">
        <f t="shared" si="22"/>
        <v>2</v>
      </c>
      <c r="L16" s="16">
        <f t="shared" si="22"/>
        <v>1</v>
      </c>
      <c r="M16" s="16">
        <f t="shared" si="22"/>
        <v>1</v>
      </c>
      <c r="N16" s="16">
        <f t="shared" si="22"/>
        <v>1</v>
      </c>
      <c r="O16" s="16">
        <f t="shared" si="22"/>
        <v>1</v>
      </c>
      <c r="P16" s="16">
        <f t="shared" si="22"/>
        <v>0</v>
      </c>
      <c r="Q16" s="16">
        <f t="shared" si="22"/>
        <v>1</v>
      </c>
    </row>
    <row r="18" spans="8:11" x14ac:dyDescent="0.35">
      <c r="H18" t="s">
        <v>165</v>
      </c>
      <c r="I18" t="s">
        <v>35</v>
      </c>
      <c r="J18" t="s">
        <v>155</v>
      </c>
      <c r="K18" t="s">
        <v>156</v>
      </c>
    </row>
    <row r="19" spans="8:11" x14ac:dyDescent="0.35">
      <c r="H19" t="s">
        <v>103</v>
      </c>
      <c r="I19">
        <v>3</v>
      </c>
      <c r="J19" t="s">
        <v>157</v>
      </c>
      <c r="K19" t="s">
        <v>160</v>
      </c>
    </row>
    <row r="20" spans="8:11" x14ac:dyDescent="0.35">
      <c r="H20" t="s">
        <v>107</v>
      </c>
      <c r="I20">
        <v>3</v>
      </c>
      <c r="J20" t="s">
        <v>158</v>
      </c>
      <c r="K20" t="s">
        <v>160</v>
      </c>
    </row>
    <row r="21" spans="8:11" x14ac:dyDescent="0.35">
      <c r="H21" t="s">
        <v>109</v>
      </c>
      <c r="I21">
        <v>4</v>
      </c>
      <c r="J21" t="s">
        <v>161</v>
      </c>
      <c r="K21" t="s">
        <v>160</v>
      </c>
    </row>
    <row r="22" spans="8:11" x14ac:dyDescent="0.35">
      <c r="H22" t="s">
        <v>132</v>
      </c>
      <c r="I22">
        <v>3</v>
      </c>
      <c r="J22" t="s">
        <v>161</v>
      </c>
      <c r="K22" t="s">
        <v>160</v>
      </c>
    </row>
    <row r="23" spans="8:11" x14ac:dyDescent="0.35">
      <c r="H23" t="s">
        <v>133</v>
      </c>
      <c r="I23">
        <v>3</v>
      </c>
      <c r="J23" t="s">
        <v>161</v>
      </c>
      <c r="K23" t="s">
        <v>160</v>
      </c>
    </row>
    <row r="24" spans="8:11" x14ac:dyDescent="0.35">
      <c r="H24" t="s">
        <v>134</v>
      </c>
      <c r="I24">
        <v>2</v>
      </c>
      <c r="J24" t="s">
        <v>159</v>
      </c>
      <c r="K24" t="s">
        <v>160</v>
      </c>
    </row>
    <row r="25" spans="8:11" x14ac:dyDescent="0.35">
      <c r="H25" t="s">
        <v>135</v>
      </c>
      <c r="I25">
        <v>3</v>
      </c>
      <c r="J25" t="s">
        <v>161</v>
      </c>
      <c r="K25" t="s">
        <v>160</v>
      </c>
    </row>
    <row r="26" spans="8:11" x14ac:dyDescent="0.35">
      <c r="H26" t="s">
        <v>136</v>
      </c>
      <c r="I26">
        <v>2</v>
      </c>
      <c r="J26" t="s">
        <v>162</v>
      </c>
      <c r="K26" t="s">
        <v>163</v>
      </c>
    </row>
    <row r="27" spans="8:11" x14ac:dyDescent="0.35">
      <c r="H27" t="s">
        <v>138</v>
      </c>
      <c r="I27">
        <v>3</v>
      </c>
      <c r="J27" t="s">
        <v>161</v>
      </c>
      <c r="K27" t="s">
        <v>160</v>
      </c>
    </row>
    <row r="28" spans="8:11" x14ac:dyDescent="0.35">
      <c r="H28" t="s">
        <v>141</v>
      </c>
      <c r="I28">
        <v>2</v>
      </c>
      <c r="J28" t="s">
        <v>162</v>
      </c>
      <c r="K28" t="s">
        <v>160</v>
      </c>
    </row>
    <row r="29" spans="8:11" x14ac:dyDescent="0.35">
      <c r="H29" t="s">
        <v>142</v>
      </c>
      <c r="I29">
        <v>2</v>
      </c>
      <c r="J29" t="s">
        <v>161</v>
      </c>
      <c r="K29" t="s">
        <v>164</v>
      </c>
    </row>
    <row r="30" spans="8:11" x14ac:dyDescent="0.35">
      <c r="H30" t="s">
        <v>143</v>
      </c>
      <c r="I30">
        <v>2</v>
      </c>
      <c r="J30" t="s">
        <v>161</v>
      </c>
      <c r="K30" t="s">
        <v>164</v>
      </c>
    </row>
    <row r="31" spans="8:11" x14ac:dyDescent="0.35">
      <c r="H31" t="s">
        <v>144</v>
      </c>
      <c r="I31">
        <v>2</v>
      </c>
      <c r="J31" t="s">
        <v>161</v>
      </c>
      <c r="K31" t="s">
        <v>164</v>
      </c>
    </row>
    <row r="32" spans="8:11" x14ac:dyDescent="0.35">
      <c r="H32" t="s">
        <v>147</v>
      </c>
      <c r="I32">
        <v>2</v>
      </c>
      <c r="J32" t="s">
        <v>161</v>
      </c>
      <c r="K32" t="s">
        <v>164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141F-87DC-460F-95B9-F0FFA472DA93}">
  <dimension ref="A1:L21"/>
  <sheetViews>
    <sheetView workbookViewId="0">
      <selection activeCell="L22" sqref="L22"/>
    </sheetView>
  </sheetViews>
  <sheetFormatPr defaultRowHeight="14.5" x14ac:dyDescent="0.35"/>
  <cols>
    <col min="2" max="2" width="21" customWidth="1"/>
    <col min="4" max="4" width="14.81640625" customWidth="1"/>
  </cols>
  <sheetData>
    <row r="1" spans="1:12" x14ac:dyDescent="0.35">
      <c r="A1" s="27" t="s">
        <v>87</v>
      </c>
      <c r="B1" s="27" t="s">
        <v>166</v>
      </c>
      <c r="D1" s="1" t="s">
        <v>166</v>
      </c>
      <c r="E1" s="14" t="s">
        <v>88</v>
      </c>
      <c r="F1" s="14" t="s">
        <v>89</v>
      </c>
      <c r="G1" s="14" t="s">
        <v>90</v>
      </c>
      <c r="H1" s="14" t="s">
        <v>91</v>
      </c>
      <c r="I1" s="14" t="s">
        <v>92</v>
      </c>
      <c r="J1" s="16" t="s">
        <v>154</v>
      </c>
    </row>
    <row r="2" spans="1:12" x14ac:dyDescent="0.35">
      <c r="A2" s="27" t="s">
        <v>88</v>
      </c>
      <c r="B2" s="27" t="s">
        <v>167</v>
      </c>
      <c r="D2" s="1" t="s">
        <v>103</v>
      </c>
      <c r="E2" s="15">
        <v>1</v>
      </c>
      <c r="F2" s="15">
        <v>1</v>
      </c>
      <c r="G2" s="15">
        <v>1</v>
      </c>
      <c r="H2" s="15">
        <v>1</v>
      </c>
      <c r="I2" s="15"/>
      <c r="J2" s="16">
        <f>SUM(E2:I2)</f>
        <v>4</v>
      </c>
      <c r="K2" s="15">
        <v>5</v>
      </c>
      <c r="L2">
        <f>J2/K2</f>
        <v>0.8</v>
      </c>
    </row>
    <row r="3" spans="1:12" x14ac:dyDescent="0.35">
      <c r="A3" s="27" t="s">
        <v>89</v>
      </c>
      <c r="B3" s="27" t="s">
        <v>144</v>
      </c>
      <c r="D3" s="1" t="s">
        <v>107</v>
      </c>
      <c r="E3" s="15">
        <v>1</v>
      </c>
      <c r="F3" s="15">
        <v>1</v>
      </c>
      <c r="G3" s="15"/>
      <c r="H3" s="15"/>
      <c r="I3" s="15">
        <v>1</v>
      </c>
      <c r="J3" s="16">
        <f t="shared" ref="J3:J7" si="0">SUM(E3:I3)</f>
        <v>3</v>
      </c>
      <c r="K3" s="15">
        <v>5</v>
      </c>
      <c r="L3">
        <f t="shared" ref="L3:L7" si="1">J3/K3</f>
        <v>0.6</v>
      </c>
    </row>
    <row r="4" spans="1:12" x14ac:dyDescent="0.35">
      <c r="A4" s="27" t="s">
        <v>90</v>
      </c>
      <c r="B4" s="27" t="s">
        <v>149</v>
      </c>
      <c r="D4" s="1" t="s">
        <v>108</v>
      </c>
      <c r="E4" s="15">
        <v>1</v>
      </c>
      <c r="F4" s="15"/>
      <c r="G4" s="15"/>
      <c r="H4" s="15"/>
      <c r="I4" s="15"/>
      <c r="J4" s="16">
        <f t="shared" si="0"/>
        <v>1</v>
      </c>
      <c r="K4" s="15">
        <v>5</v>
      </c>
      <c r="L4">
        <f t="shared" si="1"/>
        <v>0.2</v>
      </c>
    </row>
    <row r="5" spans="1:12" x14ac:dyDescent="0.35">
      <c r="A5" s="27" t="s">
        <v>91</v>
      </c>
      <c r="B5" s="27" t="s">
        <v>147</v>
      </c>
      <c r="D5" s="1" t="s">
        <v>109</v>
      </c>
      <c r="E5" s="15">
        <v>1</v>
      </c>
      <c r="F5" s="15">
        <v>1</v>
      </c>
      <c r="G5" s="15"/>
      <c r="H5" s="15">
        <v>1</v>
      </c>
      <c r="I5" s="15">
        <v>1</v>
      </c>
      <c r="J5" s="16">
        <f t="shared" si="0"/>
        <v>4</v>
      </c>
      <c r="K5" s="15">
        <v>5</v>
      </c>
      <c r="L5">
        <f t="shared" si="1"/>
        <v>0.8</v>
      </c>
    </row>
    <row r="6" spans="1:12" x14ac:dyDescent="0.35">
      <c r="A6" s="27" t="s">
        <v>92</v>
      </c>
      <c r="B6" s="27" t="s">
        <v>150</v>
      </c>
      <c r="D6" s="1" t="s">
        <v>132</v>
      </c>
      <c r="E6" s="15"/>
      <c r="F6" s="15"/>
      <c r="G6" s="15">
        <v>1</v>
      </c>
      <c r="H6" s="15">
        <v>1</v>
      </c>
      <c r="I6" s="15">
        <v>1</v>
      </c>
      <c r="J6" s="16">
        <f t="shared" si="0"/>
        <v>3</v>
      </c>
      <c r="K6" s="15">
        <v>5</v>
      </c>
      <c r="L6">
        <f t="shared" si="1"/>
        <v>0.6</v>
      </c>
    </row>
    <row r="7" spans="1:12" x14ac:dyDescent="0.35">
      <c r="D7" s="1" t="s">
        <v>133</v>
      </c>
      <c r="E7" s="15"/>
      <c r="F7" s="15"/>
      <c r="G7" s="15">
        <v>1</v>
      </c>
      <c r="H7" s="15"/>
      <c r="I7" s="15"/>
      <c r="J7" s="16">
        <f t="shared" si="0"/>
        <v>1</v>
      </c>
      <c r="K7" s="15">
        <v>5</v>
      </c>
      <c r="L7">
        <f t="shared" si="1"/>
        <v>0.2</v>
      </c>
    </row>
    <row r="9" spans="1:12" x14ac:dyDescent="0.35">
      <c r="D9" s="1" t="s">
        <v>166</v>
      </c>
      <c r="E9" s="14" t="s">
        <v>88</v>
      </c>
      <c r="F9" s="14" t="s">
        <v>89</v>
      </c>
      <c r="G9" s="14" t="s">
        <v>90</v>
      </c>
      <c r="H9" s="14" t="s">
        <v>91</v>
      </c>
      <c r="I9" s="14" t="s">
        <v>92</v>
      </c>
      <c r="J9" s="16" t="s">
        <v>154</v>
      </c>
    </row>
    <row r="10" spans="1:12" x14ac:dyDescent="0.35">
      <c r="D10" s="1" t="s">
        <v>134</v>
      </c>
      <c r="E10" s="15">
        <v>1</v>
      </c>
      <c r="F10" s="15">
        <v>1</v>
      </c>
      <c r="G10" s="15"/>
      <c r="H10" s="15"/>
      <c r="I10" s="15"/>
      <c r="J10" s="15">
        <f>SUM(E10:I10)</f>
        <v>2</v>
      </c>
    </row>
    <row r="11" spans="1:12" x14ac:dyDescent="0.35">
      <c r="D11" s="1" t="s">
        <v>135</v>
      </c>
      <c r="E11" s="15">
        <v>1</v>
      </c>
      <c r="F11" s="15">
        <v>1</v>
      </c>
      <c r="G11" s="15"/>
      <c r="H11" s="15">
        <v>1</v>
      </c>
      <c r="I11" s="15"/>
      <c r="J11" s="15">
        <f t="shared" ref="J11:J15" si="2">SUM(E11:I11)</f>
        <v>3</v>
      </c>
    </row>
    <row r="12" spans="1:12" x14ac:dyDescent="0.35">
      <c r="D12" s="1" t="s">
        <v>136</v>
      </c>
      <c r="E12" s="15"/>
      <c r="F12" s="15"/>
      <c r="G12" s="15">
        <v>1</v>
      </c>
      <c r="H12" s="15">
        <v>1</v>
      </c>
      <c r="I12" s="15"/>
      <c r="J12" s="15">
        <f t="shared" si="2"/>
        <v>2</v>
      </c>
    </row>
    <row r="13" spans="1:12" x14ac:dyDescent="0.35">
      <c r="D13" s="1" t="s">
        <v>138</v>
      </c>
      <c r="E13" s="15">
        <v>1</v>
      </c>
      <c r="F13" s="15">
        <v>1</v>
      </c>
      <c r="G13" s="15"/>
      <c r="H13" s="15"/>
      <c r="I13" s="15">
        <v>1</v>
      </c>
      <c r="J13" s="15">
        <f t="shared" si="2"/>
        <v>3</v>
      </c>
    </row>
    <row r="14" spans="1:12" x14ac:dyDescent="0.35">
      <c r="D14" s="1" t="s">
        <v>139</v>
      </c>
      <c r="E14" s="15"/>
      <c r="F14" s="15"/>
      <c r="G14" s="15"/>
      <c r="H14" s="15"/>
      <c r="I14" s="15">
        <v>1</v>
      </c>
      <c r="J14" s="15">
        <f t="shared" si="2"/>
        <v>1</v>
      </c>
    </row>
    <row r="15" spans="1:12" x14ac:dyDescent="0.35">
      <c r="D15" s="1" t="s">
        <v>141</v>
      </c>
      <c r="E15" s="15"/>
      <c r="F15" s="15"/>
      <c r="G15" s="15"/>
      <c r="H15" s="15">
        <v>1</v>
      </c>
      <c r="I15" s="15">
        <v>1</v>
      </c>
      <c r="J15" s="15">
        <f t="shared" si="2"/>
        <v>2</v>
      </c>
    </row>
    <row r="18" spans="12:12" x14ac:dyDescent="0.35">
      <c r="L18">
        <f>0.6/0.8</f>
        <v>0.74999999999999989</v>
      </c>
    </row>
    <row r="19" spans="12:12" x14ac:dyDescent="0.35">
      <c r="L19">
        <f>0.75/0.8</f>
        <v>0.9375</v>
      </c>
    </row>
    <row r="20" spans="12:12" x14ac:dyDescent="0.35">
      <c r="L20">
        <f>0.75/0.6</f>
        <v>1.25</v>
      </c>
    </row>
    <row r="21" spans="12:12" x14ac:dyDescent="0.35">
      <c r="L21">
        <f>1/0.8</f>
        <v>1.25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7803-C678-4682-B8CA-8B6D102E28D5}">
  <dimension ref="A1:B12"/>
  <sheetViews>
    <sheetView workbookViewId="0">
      <selection activeCell="B2" sqref="B2:B12"/>
    </sheetView>
  </sheetViews>
  <sheetFormatPr defaultRowHeight="14.5" x14ac:dyDescent="0.35"/>
  <sheetData>
    <row r="1" spans="1:2" x14ac:dyDescent="0.35">
      <c r="A1" t="s">
        <v>168</v>
      </c>
      <c r="B1" t="s">
        <v>169</v>
      </c>
    </row>
    <row r="2" spans="1:2" x14ac:dyDescent="0.35">
      <c r="A2">
        <v>12</v>
      </c>
      <c r="B2">
        <f>MOD(A2,8)</f>
        <v>4</v>
      </c>
    </row>
    <row r="3" spans="1:2" x14ac:dyDescent="0.35">
      <c r="A3">
        <v>13</v>
      </c>
      <c r="B3">
        <f t="shared" ref="B3:B12" si="0">MOD(A3,8)</f>
        <v>5</v>
      </c>
    </row>
    <row r="4" spans="1:2" x14ac:dyDescent="0.35">
      <c r="A4">
        <v>14</v>
      </c>
      <c r="B4">
        <f t="shared" si="0"/>
        <v>6</v>
      </c>
    </row>
    <row r="5" spans="1:2" x14ac:dyDescent="0.35">
      <c r="A5">
        <v>15</v>
      </c>
      <c r="B5">
        <f t="shared" si="0"/>
        <v>7</v>
      </c>
    </row>
    <row r="6" spans="1:2" x14ac:dyDescent="0.35">
      <c r="A6">
        <v>16</v>
      </c>
      <c r="B6">
        <f t="shared" si="0"/>
        <v>0</v>
      </c>
    </row>
    <row r="7" spans="1:2" x14ac:dyDescent="0.35">
      <c r="A7">
        <v>23</v>
      </c>
      <c r="B7">
        <f t="shared" si="0"/>
        <v>7</v>
      </c>
    </row>
    <row r="8" spans="1:2" x14ac:dyDescent="0.35">
      <c r="A8">
        <v>24</v>
      </c>
      <c r="B8">
        <f t="shared" si="0"/>
        <v>0</v>
      </c>
    </row>
    <row r="9" spans="1:2" x14ac:dyDescent="0.35">
      <c r="A9">
        <v>25</v>
      </c>
      <c r="B9">
        <f t="shared" si="0"/>
        <v>1</v>
      </c>
    </row>
    <row r="10" spans="1:2" x14ac:dyDescent="0.35">
      <c r="A10">
        <v>34</v>
      </c>
      <c r="B10">
        <f t="shared" si="0"/>
        <v>2</v>
      </c>
    </row>
    <row r="11" spans="1:2" x14ac:dyDescent="0.35">
      <c r="A11">
        <v>45</v>
      </c>
      <c r="B11">
        <f t="shared" si="0"/>
        <v>5</v>
      </c>
    </row>
    <row r="12" spans="1:2" x14ac:dyDescent="0.35">
      <c r="A12">
        <v>56</v>
      </c>
      <c r="B1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E19C-6373-446C-9011-20BA192B8AF1}">
  <dimension ref="A1:Q62"/>
  <sheetViews>
    <sheetView topLeftCell="A25" zoomScale="98" zoomScaleNormal="98" workbookViewId="0">
      <selection activeCell="O48" sqref="O48"/>
    </sheetView>
  </sheetViews>
  <sheetFormatPr defaultRowHeight="14.5" x14ac:dyDescent="0.35"/>
  <cols>
    <col min="1" max="2" width="8.7265625" style="15"/>
    <col min="3" max="3" width="2.81640625" style="15" customWidth="1"/>
    <col min="4" max="4" width="9.6328125" style="15" customWidth="1"/>
    <col min="5" max="5" width="11.36328125" style="15" customWidth="1"/>
    <col min="6" max="6" width="2.81640625" style="15" customWidth="1"/>
    <col min="7" max="7" width="8.7265625" style="15"/>
    <col min="8" max="8" width="12.6328125" style="15" bestFit="1" customWidth="1"/>
    <col min="9" max="9" width="8.90625" style="15" customWidth="1"/>
    <col min="10" max="10" width="15.453125" style="15" bestFit="1" customWidth="1"/>
    <col min="11" max="11" width="8.7265625" style="15"/>
    <col min="12" max="12" width="9.81640625" style="15" customWidth="1"/>
    <col min="13" max="13" width="8.7265625" style="15"/>
    <col min="14" max="14" width="12.1796875" style="15" bestFit="1" customWidth="1"/>
    <col min="15" max="15" width="21.7265625" style="15" customWidth="1"/>
    <col min="16" max="16" width="18.26953125" style="15" bestFit="1" customWidth="1"/>
    <col min="17" max="17" width="15.26953125" style="15" bestFit="1" customWidth="1"/>
    <col min="18" max="16384" width="8.7265625" style="15"/>
  </cols>
  <sheetData>
    <row r="1" spans="1:15" x14ac:dyDescent="0.35">
      <c r="D1" s="28" t="s">
        <v>178</v>
      </c>
      <c r="E1" s="28"/>
      <c r="F1" s="28"/>
      <c r="G1" s="28"/>
      <c r="H1" s="28"/>
    </row>
    <row r="2" spans="1:15" x14ac:dyDescent="0.35">
      <c r="A2" s="15" t="s">
        <v>171</v>
      </c>
      <c r="B2" s="15" t="s">
        <v>166</v>
      </c>
      <c r="D2" s="15" t="s">
        <v>174</v>
      </c>
      <c r="E2" s="15" t="s">
        <v>175</v>
      </c>
      <c r="G2" s="14" t="s">
        <v>174</v>
      </c>
      <c r="H2" s="14" t="s">
        <v>173</v>
      </c>
      <c r="J2" s="15" t="s">
        <v>174</v>
      </c>
      <c r="K2" s="15" t="s">
        <v>175</v>
      </c>
      <c r="L2" s="15" t="s">
        <v>180</v>
      </c>
      <c r="N2" s="14" t="s">
        <v>174</v>
      </c>
      <c r="O2" s="14" t="s">
        <v>173</v>
      </c>
    </row>
    <row r="3" spans="1:15" x14ac:dyDescent="0.35">
      <c r="A3" s="15" t="s">
        <v>88</v>
      </c>
      <c r="B3" s="29" t="s">
        <v>65</v>
      </c>
      <c r="D3" s="15" t="s">
        <v>46</v>
      </c>
      <c r="E3" s="15">
        <v>2</v>
      </c>
      <c r="G3" s="14" t="s">
        <v>46</v>
      </c>
      <c r="H3" s="14">
        <v>2</v>
      </c>
      <c r="J3" s="15" t="s">
        <v>46</v>
      </c>
      <c r="K3" s="15">
        <v>2</v>
      </c>
      <c r="L3" s="15">
        <v>1</v>
      </c>
      <c r="N3" s="14" t="s">
        <v>46</v>
      </c>
      <c r="O3" s="14">
        <v>2</v>
      </c>
    </row>
    <row r="4" spans="1:15" x14ac:dyDescent="0.35">
      <c r="A4" s="15" t="s">
        <v>89</v>
      </c>
      <c r="B4" s="29" t="s">
        <v>69</v>
      </c>
      <c r="D4" s="15" t="s">
        <v>47</v>
      </c>
      <c r="E4" s="15">
        <v>3</v>
      </c>
      <c r="G4" s="14" t="s">
        <v>47</v>
      </c>
      <c r="H4" s="14">
        <v>3</v>
      </c>
      <c r="J4" s="15" t="s">
        <v>47</v>
      </c>
      <c r="K4" s="15">
        <v>3</v>
      </c>
      <c r="L4" s="15">
        <v>2</v>
      </c>
      <c r="N4" s="14" t="s">
        <v>47</v>
      </c>
      <c r="O4" s="14">
        <v>3</v>
      </c>
    </row>
    <row r="5" spans="1:15" x14ac:dyDescent="0.35">
      <c r="A5" s="15" t="s">
        <v>90</v>
      </c>
      <c r="B5" s="29" t="s">
        <v>172</v>
      </c>
      <c r="D5" s="15" t="s">
        <v>48</v>
      </c>
      <c r="E5" s="15">
        <v>3</v>
      </c>
      <c r="G5" s="14" t="s">
        <v>48</v>
      </c>
      <c r="H5" s="14">
        <v>3</v>
      </c>
      <c r="J5" s="15" t="s">
        <v>48</v>
      </c>
      <c r="K5" s="15">
        <v>3</v>
      </c>
      <c r="L5" s="15">
        <v>3</v>
      </c>
      <c r="N5" s="14" t="s">
        <v>48</v>
      </c>
      <c r="O5" s="14">
        <v>3</v>
      </c>
    </row>
    <row r="6" spans="1:15" x14ac:dyDescent="0.35">
      <c r="A6" s="15" t="s">
        <v>91</v>
      </c>
      <c r="B6" s="29" t="s">
        <v>57</v>
      </c>
      <c r="D6" s="15" t="s">
        <v>49</v>
      </c>
      <c r="E6" s="15">
        <v>1</v>
      </c>
      <c r="G6" s="14" t="s">
        <v>50</v>
      </c>
      <c r="H6" s="14">
        <v>3</v>
      </c>
      <c r="J6" s="15" t="s">
        <v>49</v>
      </c>
      <c r="K6" s="15">
        <v>1</v>
      </c>
      <c r="L6" s="15">
        <v>4</v>
      </c>
      <c r="N6" s="14" t="s">
        <v>50</v>
      </c>
      <c r="O6" s="14">
        <v>3</v>
      </c>
    </row>
    <row r="7" spans="1:15" x14ac:dyDescent="0.35">
      <c r="D7" s="15" t="s">
        <v>50</v>
      </c>
      <c r="E7" s="15">
        <v>3</v>
      </c>
      <c r="J7" s="15" t="s">
        <v>50</v>
      </c>
      <c r="K7" s="15">
        <v>3</v>
      </c>
      <c r="L7" s="15">
        <v>5</v>
      </c>
    </row>
    <row r="8" spans="1:15" x14ac:dyDescent="0.35">
      <c r="A8" s="15" t="s">
        <v>173</v>
      </c>
      <c r="B8" s="15">
        <f>ROUND(0.4*4,0)</f>
        <v>2</v>
      </c>
    </row>
    <row r="9" spans="1:15" x14ac:dyDescent="0.35">
      <c r="D9" s="15" t="s">
        <v>176</v>
      </c>
      <c r="E9" s="15" t="s">
        <v>175</v>
      </c>
      <c r="G9" s="14" t="s">
        <v>176</v>
      </c>
      <c r="H9" s="14" t="s">
        <v>173</v>
      </c>
      <c r="J9" s="15" t="s">
        <v>176</v>
      </c>
      <c r="K9" s="15" t="s">
        <v>175</v>
      </c>
      <c r="N9" s="15" t="s">
        <v>171</v>
      </c>
      <c r="O9" s="15" t="s">
        <v>181</v>
      </c>
    </row>
    <row r="10" spans="1:15" x14ac:dyDescent="0.35">
      <c r="D10" s="15" t="s">
        <v>51</v>
      </c>
      <c r="E10" s="15">
        <v>1</v>
      </c>
      <c r="G10" s="14" t="s">
        <v>52</v>
      </c>
      <c r="H10" s="14">
        <v>2</v>
      </c>
      <c r="J10" s="15" t="s">
        <v>51</v>
      </c>
      <c r="K10" s="15">
        <v>1</v>
      </c>
      <c r="N10" s="15" t="s">
        <v>88</v>
      </c>
      <c r="O10" s="29" t="s">
        <v>182</v>
      </c>
    </row>
    <row r="11" spans="1:15" x14ac:dyDescent="0.35">
      <c r="D11" s="15" t="s">
        <v>52</v>
      </c>
      <c r="E11" s="15">
        <v>2</v>
      </c>
      <c r="G11" s="14" t="s">
        <v>55</v>
      </c>
      <c r="H11" s="14">
        <v>2</v>
      </c>
      <c r="J11" s="15" t="s">
        <v>52</v>
      </c>
      <c r="K11" s="15">
        <v>2</v>
      </c>
      <c r="N11" s="15" t="s">
        <v>89</v>
      </c>
      <c r="O11" s="29" t="s">
        <v>183</v>
      </c>
    </row>
    <row r="12" spans="1:15" x14ac:dyDescent="0.35">
      <c r="D12" s="15" t="s">
        <v>53</v>
      </c>
      <c r="E12" s="15">
        <v>1</v>
      </c>
      <c r="G12" s="14" t="s">
        <v>57</v>
      </c>
      <c r="H12" s="14">
        <v>3</v>
      </c>
      <c r="J12" s="15" t="s">
        <v>53</v>
      </c>
      <c r="K12" s="15">
        <v>1</v>
      </c>
      <c r="N12" s="15" t="s">
        <v>90</v>
      </c>
      <c r="O12" s="29" t="s">
        <v>184</v>
      </c>
    </row>
    <row r="13" spans="1:15" x14ac:dyDescent="0.35">
      <c r="D13" s="15" t="s">
        <v>54</v>
      </c>
      <c r="E13" s="15">
        <v>1</v>
      </c>
      <c r="G13" s="14" t="s">
        <v>59</v>
      </c>
      <c r="H13" s="14">
        <v>2</v>
      </c>
      <c r="J13" s="15" t="s">
        <v>54</v>
      </c>
      <c r="K13" s="15">
        <v>1</v>
      </c>
      <c r="N13" s="15" t="s">
        <v>91</v>
      </c>
      <c r="O13" s="29" t="s">
        <v>185</v>
      </c>
    </row>
    <row r="14" spans="1:15" x14ac:dyDescent="0.35">
      <c r="D14" s="15" t="s">
        <v>55</v>
      </c>
      <c r="E14" s="15">
        <v>2</v>
      </c>
      <c r="J14" s="15" t="s">
        <v>55</v>
      </c>
      <c r="K14" s="15">
        <v>2</v>
      </c>
    </row>
    <row r="15" spans="1:15" x14ac:dyDescent="0.35">
      <c r="D15" s="15" t="s">
        <v>57</v>
      </c>
      <c r="E15" s="15">
        <v>3</v>
      </c>
      <c r="J15" s="15" t="s">
        <v>57</v>
      </c>
      <c r="K15" s="15">
        <v>3</v>
      </c>
    </row>
    <row r="16" spans="1:15" x14ac:dyDescent="0.35">
      <c r="D16" s="15" t="s">
        <v>58</v>
      </c>
      <c r="E16" s="15">
        <v>1</v>
      </c>
      <c r="J16" s="15" t="s">
        <v>58</v>
      </c>
      <c r="K16" s="15">
        <v>1</v>
      </c>
    </row>
    <row r="17" spans="4:17" x14ac:dyDescent="0.35">
      <c r="D17" s="15" t="s">
        <v>59</v>
      </c>
      <c r="E17" s="15">
        <v>2</v>
      </c>
      <c r="J17" s="15" t="s">
        <v>59</v>
      </c>
      <c r="K17" s="15">
        <v>2</v>
      </c>
    </row>
    <row r="19" spans="4:17" x14ac:dyDescent="0.35">
      <c r="J19" s="15" t="s">
        <v>186</v>
      </c>
      <c r="K19" s="15" t="s">
        <v>187</v>
      </c>
      <c r="L19" s="15" t="s">
        <v>205</v>
      </c>
    </row>
    <row r="20" spans="4:17" x14ac:dyDescent="0.35">
      <c r="D20" s="15" t="s">
        <v>177</v>
      </c>
      <c r="E20" s="15" t="s">
        <v>175</v>
      </c>
      <c r="G20" s="14" t="s">
        <v>177</v>
      </c>
      <c r="H20" s="14" t="s">
        <v>173</v>
      </c>
      <c r="I20" s="15" t="s">
        <v>196</v>
      </c>
      <c r="J20" s="15">
        <v>12</v>
      </c>
      <c r="K20" s="15">
        <v>7</v>
      </c>
      <c r="L20" s="15">
        <f>MOD(J20,K20)</f>
        <v>5</v>
      </c>
      <c r="N20" s="14" t="s">
        <v>204</v>
      </c>
      <c r="O20" s="14" t="s">
        <v>179</v>
      </c>
      <c r="P20" s="15" t="s">
        <v>206</v>
      </c>
      <c r="Q20" s="15" t="s">
        <v>194</v>
      </c>
    </row>
    <row r="21" spans="4:17" x14ac:dyDescent="0.35">
      <c r="D21" s="15" t="s">
        <v>62</v>
      </c>
      <c r="E21" s="15">
        <v>1</v>
      </c>
      <c r="G21" s="14" t="s">
        <v>69</v>
      </c>
      <c r="H21" s="14">
        <v>2</v>
      </c>
      <c r="I21" s="15" t="s">
        <v>197</v>
      </c>
      <c r="J21" s="15">
        <v>13</v>
      </c>
      <c r="K21" s="15">
        <v>7</v>
      </c>
      <c r="L21" s="15">
        <f>MOD(J21,K21)</f>
        <v>6</v>
      </c>
      <c r="N21" s="15">
        <v>0</v>
      </c>
      <c r="O21" s="30" t="s">
        <v>193</v>
      </c>
      <c r="P21" s="15">
        <v>3</v>
      </c>
      <c r="Q21" s="15">
        <f>IF(P21&gt;=$B$8,1,0)</f>
        <v>1</v>
      </c>
    </row>
    <row r="22" spans="4:17" x14ac:dyDescent="0.35">
      <c r="D22" s="15" t="s">
        <v>66</v>
      </c>
      <c r="E22" s="15">
        <v>1</v>
      </c>
      <c r="I22" s="15" t="s">
        <v>198</v>
      </c>
      <c r="J22" s="15">
        <v>14</v>
      </c>
      <c r="K22" s="15">
        <v>7</v>
      </c>
      <c r="L22" s="15">
        <f t="shared" ref="L22:L27" si="0">MOD(J22,K22)</f>
        <v>0</v>
      </c>
      <c r="N22" s="15">
        <v>1</v>
      </c>
      <c r="O22" s="30" t="s">
        <v>190</v>
      </c>
      <c r="P22" s="15">
        <v>1</v>
      </c>
      <c r="Q22" s="15">
        <f t="shared" ref="Q22:Q27" si="1">IF(P22&gt;=$B$8,1,0)</f>
        <v>0</v>
      </c>
    </row>
    <row r="23" spans="4:17" x14ac:dyDescent="0.35">
      <c r="D23" s="15" t="s">
        <v>69</v>
      </c>
      <c r="E23" s="15">
        <v>2</v>
      </c>
      <c r="I23" s="15" t="s">
        <v>199</v>
      </c>
      <c r="J23" s="15">
        <v>15</v>
      </c>
      <c r="K23" s="15">
        <v>7</v>
      </c>
      <c r="L23" s="15">
        <f t="shared" si="0"/>
        <v>1</v>
      </c>
      <c r="N23" s="15">
        <v>2</v>
      </c>
      <c r="O23" s="30" t="s">
        <v>191</v>
      </c>
      <c r="P23" s="15">
        <v>2</v>
      </c>
      <c r="Q23" s="15">
        <f t="shared" si="1"/>
        <v>1</v>
      </c>
    </row>
    <row r="24" spans="4:17" x14ac:dyDescent="0.35">
      <c r="I24" s="15" t="s">
        <v>200</v>
      </c>
      <c r="J24" s="15">
        <v>23</v>
      </c>
      <c r="K24" s="15">
        <v>7</v>
      </c>
      <c r="L24" s="15">
        <f t="shared" si="0"/>
        <v>2</v>
      </c>
      <c r="N24" s="15">
        <v>3</v>
      </c>
      <c r="O24" s="30"/>
      <c r="P24" s="15">
        <v>0</v>
      </c>
      <c r="Q24" s="15">
        <f t="shared" si="1"/>
        <v>0</v>
      </c>
    </row>
    <row r="25" spans="4:17" x14ac:dyDescent="0.35">
      <c r="I25" s="15" t="s">
        <v>201</v>
      </c>
      <c r="J25" s="15">
        <v>25</v>
      </c>
      <c r="K25" s="15">
        <v>7</v>
      </c>
      <c r="L25" s="15">
        <f t="shared" si="0"/>
        <v>4</v>
      </c>
      <c r="N25" s="15">
        <v>4</v>
      </c>
      <c r="O25" s="30" t="s">
        <v>192</v>
      </c>
      <c r="P25" s="15">
        <v>3</v>
      </c>
      <c r="Q25" s="15">
        <f t="shared" si="1"/>
        <v>1</v>
      </c>
    </row>
    <row r="26" spans="4:17" x14ac:dyDescent="0.35">
      <c r="I26" s="15" t="s">
        <v>202</v>
      </c>
      <c r="J26" s="15">
        <v>34</v>
      </c>
      <c r="K26" s="15">
        <v>7</v>
      </c>
      <c r="L26" s="15">
        <f t="shared" si="0"/>
        <v>6</v>
      </c>
      <c r="N26" s="15">
        <v>5</v>
      </c>
      <c r="O26" s="30" t="s">
        <v>188</v>
      </c>
      <c r="P26" s="15">
        <v>1</v>
      </c>
      <c r="Q26" s="15">
        <f t="shared" si="1"/>
        <v>0</v>
      </c>
    </row>
    <row r="27" spans="4:17" x14ac:dyDescent="0.35">
      <c r="I27" s="15" t="s">
        <v>203</v>
      </c>
      <c r="J27" s="15">
        <v>35</v>
      </c>
      <c r="K27" s="15">
        <v>7</v>
      </c>
      <c r="L27" s="15">
        <f t="shared" si="0"/>
        <v>0</v>
      </c>
      <c r="N27" s="15">
        <v>6</v>
      </c>
      <c r="O27" s="30" t="s">
        <v>189</v>
      </c>
      <c r="P27" s="15">
        <v>3</v>
      </c>
      <c r="Q27" s="15">
        <f t="shared" si="1"/>
        <v>1</v>
      </c>
    </row>
    <row r="28" spans="4:17" x14ac:dyDescent="0.35">
      <c r="O28" s="30"/>
    </row>
    <row r="29" spans="4:17" x14ac:dyDescent="0.35">
      <c r="N29" s="14" t="s">
        <v>195</v>
      </c>
      <c r="O29" s="14" t="s">
        <v>175</v>
      </c>
      <c r="P29" s="14" t="s">
        <v>204</v>
      </c>
      <c r="Q29" s="14" t="s">
        <v>194</v>
      </c>
    </row>
    <row r="30" spans="4:17" x14ac:dyDescent="0.35">
      <c r="N30" s="15" t="s">
        <v>196</v>
      </c>
      <c r="O30" s="15">
        <v>1</v>
      </c>
      <c r="P30" s="15">
        <v>5</v>
      </c>
      <c r="Q30" s="15">
        <v>0</v>
      </c>
    </row>
    <row r="31" spans="4:17" x14ac:dyDescent="0.35">
      <c r="N31" s="15" t="s">
        <v>197</v>
      </c>
      <c r="O31" s="15">
        <v>2</v>
      </c>
      <c r="P31" s="15">
        <v>6</v>
      </c>
      <c r="Q31" s="15">
        <v>1</v>
      </c>
    </row>
    <row r="32" spans="4:17" x14ac:dyDescent="0.35">
      <c r="N32" s="15" t="s">
        <v>198</v>
      </c>
      <c r="O32" s="15">
        <v>1</v>
      </c>
      <c r="P32" s="15">
        <v>0</v>
      </c>
      <c r="Q32" s="15">
        <v>1</v>
      </c>
    </row>
    <row r="33" spans="10:17" x14ac:dyDescent="0.35">
      <c r="N33" s="15" t="s">
        <v>199</v>
      </c>
      <c r="O33" s="15">
        <v>1</v>
      </c>
      <c r="P33" s="15">
        <v>1</v>
      </c>
      <c r="Q33" s="15">
        <v>0</v>
      </c>
    </row>
    <row r="34" spans="10:17" x14ac:dyDescent="0.35">
      <c r="N34" s="15" t="s">
        <v>200</v>
      </c>
      <c r="O34" s="15">
        <v>2</v>
      </c>
      <c r="P34" s="15">
        <v>2</v>
      </c>
      <c r="Q34" s="15">
        <v>1</v>
      </c>
    </row>
    <row r="35" spans="10:17" x14ac:dyDescent="0.35">
      <c r="N35" s="15" t="s">
        <v>201</v>
      </c>
      <c r="O35" s="15">
        <v>3</v>
      </c>
      <c r="P35" s="15">
        <v>4</v>
      </c>
      <c r="Q35" s="15">
        <v>1</v>
      </c>
    </row>
    <row r="36" spans="10:17" x14ac:dyDescent="0.35">
      <c r="N36" s="15" t="s">
        <v>202</v>
      </c>
      <c r="O36" s="15">
        <v>1</v>
      </c>
      <c r="P36" s="15">
        <v>6</v>
      </c>
      <c r="Q36" s="15">
        <v>1</v>
      </c>
    </row>
    <row r="37" spans="10:17" x14ac:dyDescent="0.35">
      <c r="N37" s="15" t="s">
        <v>203</v>
      </c>
      <c r="O37" s="15">
        <v>2</v>
      </c>
      <c r="P37" s="15">
        <v>0</v>
      </c>
      <c r="Q37" s="15">
        <v>1</v>
      </c>
    </row>
    <row r="39" spans="10:17" x14ac:dyDescent="0.35">
      <c r="J39" s="15" t="s">
        <v>208</v>
      </c>
      <c r="N39" s="14" t="s">
        <v>195</v>
      </c>
      <c r="O39" s="14" t="s">
        <v>175</v>
      </c>
      <c r="P39" s="14" t="s">
        <v>204</v>
      </c>
      <c r="Q39" s="14" t="s">
        <v>207</v>
      </c>
    </row>
    <row r="40" spans="10:17" x14ac:dyDescent="0.35">
      <c r="N40" s="15" t="s">
        <v>197</v>
      </c>
      <c r="O40" s="15">
        <v>2</v>
      </c>
      <c r="P40" s="15">
        <v>6</v>
      </c>
      <c r="Q40" s="15">
        <v>1</v>
      </c>
    </row>
    <row r="41" spans="10:17" x14ac:dyDescent="0.35">
      <c r="N41" s="15" t="s">
        <v>198</v>
      </c>
      <c r="O41" s="15">
        <v>1</v>
      </c>
      <c r="P41" s="15">
        <v>0</v>
      </c>
      <c r="Q41" s="15">
        <v>1</v>
      </c>
    </row>
    <row r="42" spans="10:17" x14ac:dyDescent="0.35">
      <c r="N42" s="15" t="s">
        <v>200</v>
      </c>
      <c r="O42" s="15">
        <v>2</v>
      </c>
      <c r="P42" s="15">
        <v>2</v>
      </c>
      <c r="Q42" s="15">
        <v>1</v>
      </c>
    </row>
    <row r="43" spans="10:17" x14ac:dyDescent="0.35">
      <c r="N43" s="15" t="s">
        <v>201</v>
      </c>
      <c r="O43" s="15">
        <v>3</v>
      </c>
      <c r="P43" s="15">
        <v>4</v>
      </c>
      <c r="Q43" s="15">
        <v>1</v>
      </c>
    </row>
    <row r="44" spans="10:17" x14ac:dyDescent="0.35">
      <c r="N44" s="15" t="s">
        <v>202</v>
      </c>
      <c r="O44" s="15">
        <v>1</v>
      </c>
      <c r="P44" s="15">
        <v>6</v>
      </c>
      <c r="Q44" s="15">
        <v>1</v>
      </c>
    </row>
    <row r="45" spans="10:17" x14ac:dyDescent="0.35">
      <c r="N45" s="15" t="s">
        <v>203</v>
      </c>
      <c r="O45" s="15">
        <v>2</v>
      </c>
      <c r="P45" s="15">
        <v>0</v>
      </c>
      <c r="Q45" s="15">
        <v>1</v>
      </c>
    </row>
    <row r="47" spans="10:17" x14ac:dyDescent="0.35">
      <c r="J47" s="15" t="s">
        <v>209</v>
      </c>
      <c r="N47" s="14" t="s">
        <v>195</v>
      </c>
      <c r="O47" s="14" t="s">
        <v>173</v>
      </c>
      <c r="P47" s="14" t="s">
        <v>204</v>
      </c>
      <c r="Q47" s="14" t="s">
        <v>207</v>
      </c>
    </row>
    <row r="48" spans="10:17" x14ac:dyDescent="0.35">
      <c r="N48" s="15" t="s">
        <v>197</v>
      </c>
      <c r="O48" s="15">
        <v>2</v>
      </c>
      <c r="P48" s="15">
        <v>6</v>
      </c>
      <c r="Q48" s="15">
        <v>1</v>
      </c>
    </row>
    <row r="49" spans="10:17" x14ac:dyDescent="0.35">
      <c r="N49" s="15" t="s">
        <v>200</v>
      </c>
      <c r="O49" s="15">
        <v>2</v>
      </c>
      <c r="P49" s="15">
        <v>2</v>
      </c>
      <c r="Q49" s="15">
        <v>1</v>
      </c>
    </row>
    <row r="50" spans="10:17" x14ac:dyDescent="0.35">
      <c r="N50" s="15" t="s">
        <v>201</v>
      </c>
      <c r="O50" s="15">
        <v>3</v>
      </c>
      <c r="P50" s="15">
        <v>4</v>
      </c>
      <c r="Q50" s="15">
        <v>1</v>
      </c>
    </row>
    <row r="51" spans="10:17" x14ac:dyDescent="0.35">
      <c r="N51" s="15" t="s">
        <v>203</v>
      </c>
      <c r="O51" s="15">
        <v>2</v>
      </c>
      <c r="P51" s="15">
        <v>0</v>
      </c>
      <c r="Q51" s="15">
        <v>1</v>
      </c>
    </row>
    <row r="53" spans="10:17" x14ac:dyDescent="0.35">
      <c r="J53" s="15" t="s">
        <v>177</v>
      </c>
      <c r="K53" s="15" t="s">
        <v>175</v>
      </c>
      <c r="N53" s="14" t="s">
        <v>177</v>
      </c>
      <c r="O53" s="14" t="s">
        <v>173</v>
      </c>
    </row>
    <row r="54" spans="10:17" x14ac:dyDescent="0.35">
      <c r="J54" s="15" t="s">
        <v>62</v>
      </c>
      <c r="K54" s="15">
        <v>1</v>
      </c>
      <c r="N54" s="15" t="s">
        <v>69</v>
      </c>
      <c r="O54" s="15">
        <v>2</v>
      </c>
    </row>
    <row r="55" spans="10:17" x14ac:dyDescent="0.35">
      <c r="J55" s="15" t="s">
        <v>66</v>
      </c>
      <c r="K55" s="15">
        <v>1</v>
      </c>
    </row>
    <row r="56" spans="10:17" x14ac:dyDescent="0.35">
      <c r="J56" s="15" t="s">
        <v>69</v>
      </c>
      <c r="K56" s="15">
        <v>2</v>
      </c>
      <c r="N56" s="15" t="s">
        <v>210</v>
      </c>
      <c r="O56" s="15" t="s">
        <v>35</v>
      </c>
      <c r="P56" s="15" t="s">
        <v>1</v>
      </c>
    </row>
    <row r="57" spans="10:17" x14ac:dyDescent="0.35">
      <c r="N57" s="15" t="s">
        <v>212</v>
      </c>
      <c r="O57" s="15">
        <v>2</v>
      </c>
      <c r="P57" s="26">
        <f>2/3</f>
        <v>0.66666666666666663</v>
      </c>
    </row>
    <row r="58" spans="10:17" x14ac:dyDescent="0.35">
      <c r="N58" s="15" t="s">
        <v>211</v>
      </c>
      <c r="O58" s="15">
        <v>2</v>
      </c>
      <c r="P58" s="26">
        <f>2/3</f>
        <v>0.66666666666666663</v>
      </c>
    </row>
    <row r="59" spans="10:17" x14ac:dyDescent="0.35">
      <c r="N59" s="15" t="s">
        <v>213</v>
      </c>
      <c r="O59" s="15">
        <v>2</v>
      </c>
      <c r="P59" s="26">
        <f>2/3</f>
        <v>0.66666666666666663</v>
      </c>
    </row>
    <row r="60" spans="10:17" x14ac:dyDescent="0.35">
      <c r="N60" s="15" t="s">
        <v>214</v>
      </c>
      <c r="O60" s="15">
        <v>2</v>
      </c>
      <c r="P60" s="26">
        <f>2/2</f>
        <v>1</v>
      </c>
    </row>
    <row r="61" spans="10:17" x14ac:dyDescent="0.35">
      <c r="N61" s="15" t="s">
        <v>215</v>
      </c>
      <c r="O61" s="15">
        <v>2</v>
      </c>
      <c r="P61" s="26">
        <f>2/3</f>
        <v>0.66666666666666663</v>
      </c>
    </row>
    <row r="62" spans="10:17" x14ac:dyDescent="0.35">
      <c r="N62" s="15" t="s">
        <v>216</v>
      </c>
      <c r="O62" s="15">
        <v>2</v>
      </c>
      <c r="P62" s="26">
        <f>2/2</f>
        <v>1</v>
      </c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confidence</vt:lpstr>
      <vt:lpstr>Sheet2</vt:lpstr>
      <vt:lpstr>exercise1</vt:lpstr>
      <vt:lpstr>exercise2</vt:lpstr>
      <vt:lpstr>Sheet3</vt:lpstr>
      <vt:lpstr>closed-maximal</vt:lpstr>
      <vt:lpstr>Apriori-TID</vt:lpstr>
      <vt:lpstr>DHP</vt:lpstr>
      <vt:lpstr>DHP-Exercise</vt:lpstr>
      <vt:lpstr>FP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Ratchakoon Pruengkarn</dc:creator>
  <cp:lastModifiedBy>Ratchakoon Pruengkarn</cp:lastModifiedBy>
  <dcterms:created xsi:type="dcterms:W3CDTF">2023-01-28T06:28:05Z</dcterms:created>
  <dcterms:modified xsi:type="dcterms:W3CDTF">2023-02-03T10:16:21Z</dcterms:modified>
</cp:coreProperties>
</file>