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2025\Excel\"/>
    </mc:Choice>
  </mc:AlternateContent>
  <xr:revisionPtr revIDLastSave="0" documentId="13_ncr:1_{9783E4F8-02D5-45F0-A4BC-40F3AE04DCAF}" xr6:coauthVersionLast="47" xr6:coauthVersionMax="47" xr10:uidLastSave="{00000000-0000-0000-0000-000000000000}"/>
  <bookViews>
    <workbookView xWindow="-108" yWindow="-108" windowWidth="23256" windowHeight="12576" xr2:uid="{AD898476-54DB-4D8F-B9C2-FB40C1F9AF88}"/>
  </bookViews>
  <sheets>
    <sheet name="School Supplies" sheetId="1" r:id="rId1"/>
    <sheet name="Dog or Cat" sheetId="2" r:id="rId2"/>
    <sheet name="Vacations" sheetId="3" r:id="rId3"/>
    <sheet name="Printers" sheetId="4" r:id="rId4"/>
    <sheet name="Car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8" i="5" l="1"/>
  <c r="H2" i="5"/>
  <c r="I2" i="5"/>
  <c r="G2" i="5"/>
  <c r="G22" i="5"/>
  <c r="H21" i="5"/>
  <c r="I21" i="5" s="1"/>
  <c r="G20" i="5"/>
  <c r="G24" i="5"/>
  <c r="G15" i="5"/>
  <c r="H12" i="5"/>
  <c r="H15" i="5" s="1"/>
  <c r="H18" i="5" s="1"/>
  <c r="C28" i="5"/>
  <c r="D28" i="5"/>
  <c r="B28" i="5"/>
  <c r="C26" i="5"/>
  <c r="D26" i="5"/>
  <c r="B26" i="5"/>
  <c r="C24" i="5"/>
  <c r="D24" i="5"/>
  <c r="B24" i="5"/>
  <c r="C22" i="5"/>
  <c r="D22" i="5"/>
  <c r="B22" i="5"/>
  <c r="D21" i="5"/>
  <c r="C21" i="5"/>
  <c r="C20" i="5"/>
  <c r="D20" i="5"/>
  <c r="B20" i="5"/>
  <c r="C18" i="5"/>
  <c r="D18" i="5"/>
  <c r="B18" i="5"/>
  <c r="C15" i="5"/>
  <c r="D15" i="5"/>
  <c r="B15" i="5"/>
  <c r="D12" i="5"/>
  <c r="C12" i="5"/>
  <c r="C2" i="5"/>
  <c r="D2" i="5"/>
  <c r="B2" i="5"/>
  <c r="G14" i="4"/>
  <c r="I14" i="4"/>
  <c r="I15" i="4" s="1"/>
  <c r="I18" i="4" s="1"/>
  <c r="I20" i="4" s="1"/>
  <c r="G12" i="4"/>
  <c r="I7" i="4"/>
  <c r="H7" i="4"/>
  <c r="G7" i="4"/>
  <c r="B14" i="4"/>
  <c r="B15" i="4" s="1"/>
  <c r="B18" i="4" s="1"/>
  <c r="B20" i="4" s="1"/>
  <c r="B12" i="4"/>
  <c r="C7" i="4"/>
  <c r="D7" i="4"/>
  <c r="B7" i="4"/>
  <c r="H31" i="3"/>
  <c r="I31" i="3"/>
  <c r="G31" i="3"/>
  <c r="C31" i="3"/>
  <c r="D31" i="3"/>
  <c r="B31" i="3"/>
  <c r="I25" i="3"/>
  <c r="H25" i="3"/>
  <c r="G25" i="3"/>
  <c r="I18" i="3"/>
  <c r="I20" i="3" s="1"/>
  <c r="H18" i="3"/>
  <c r="H20" i="3" s="1"/>
  <c r="H33" i="3" s="1"/>
  <c r="G18" i="3"/>
  <c r="G20" i="3" s="1"/>
  <c r="C25" i="3"/>
  <c r="D25" i="3"/>
  <c r="B25" i="3"/>
  <c r="C18" i="3"/>
  <c r="C20" i="3" s="1"/>
  <c r="D18" i="3"/>
  <c r="D20" i="3" s="1"/>
  <c r="D33" i="3" s="1"/>
  <c r="B18" i="3"/>
  <c r="B20" i="3" s="1"/>
  <c r="B33" i="3" s="1"/>
  <c r="C18" i="2"/>
  <c r="B18" i="2"/>
  <c r="C16" i="2"/>
  <c r="B16" i="2"/>
  <c r="C15" i="2"/>
  <c r="B15" i="2"/>
  <c r="C9" i="2"/>
  <c r="B9" i="2"/>
  <c r="L17" i="1"/>
  <c r="N17" i="1"/>
  <c r="N9" i="1"/>
  <c r="M11" i="1"/>
  <c r="M3" i="1"/>
  <c r="N3" i="1"/>
  <c r="N19" i="1" s="1"/>
  <c r="M4" i="1"/>
  <c r="M19" i="1" s="1"/>
  <c r="N4" i="1"/>
  <c r="M5" i="1"/>
  <c r="N5" i="1"/>
  <c r="M6" i="1"/>
  <c r="N6" i="1"/>
  <c r="M7" i="1"/>
  <c r="N7" i="1"/>
  <c r="M8" i="1"/>
  <c r="N8" i="1"/>
  <c r="M9" i="1"/>
  <c r="M10" i="1"/>
  <c r="N10" i="1"/>
  <c r="N11" i="1"/>
  <c r="M12" i="1"/>
  <c r="N12" i="1"/>
  <c r="M13" i="1"/>
  <c r="N13" i="1"/>
  <c r="M14" i="1"/>
  <c r="N14" i="1"/>
  <c r="M15" i="1"/>
  <c r="N15" i="1"/>
  <c r="M16" i="1"/>
  <c r="N16" i="1"/>
  <c r="M17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3" i="1"/>
  <c r="H3" i="1"/>
  <c r="I3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I19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C14" i="4" l="1"/>
  <c r="C15" i="4" s="1"/>
  <c r="C18" i="4" s="1"/>
  <c r="C20" i="4" s="1"/>
  <c r="D14" i="4"/>
  <c r="D15" i="4" s="1"/>
  <c r="D18" i="4" s="1"/>
  <c r="D20" i="4" s="1"/>
  <c r="C33" i="3"/>
  <c r="G33" i="3"/>
  <c r="G26" i="5"/>
  <c r="G28" i="5" s="1"/>
  <c r="I12" i="5"/>
  <c r="H20" i="5"/>
  <c r="H22" i="5" s="1"/>
  <c r="H24" i="5" s="1"/>
  <c r="H26" i="5" s="1"/>
  <c r="H28" i="5" s="1"/>
  <c r="G15" i="4"/>
  <c r="G18" i="4" s="1"/>
  <c r="G20" i="4" s="1"/>
  <c r="H14" i="4"/>
  <c r="H15" i="4" s="1"/>
  <c r="H18" i="4" s="1"/>
  <c r="H20" i="4" s="1"/>
  <c r="I33" i="3"/>
  <c r="L19" i="1"/>
  <c r="G19" i="1"/>
  <c r="H19" i="1"/>
  <c r="I15" i="5" l="1"/>
  <c r="I18" i="5" s="1"/>
  <c r="I24" i="5" s="1"/>
  <c r="I26" i="5" s="1"/>
  <c r="I28" i="5" s="1"/>
  <c r="I20" i="5"/>
  <c r="I22" i="5" s="1"/>
</calcChain>
</file>

<file path=xl/sharedStrings.xml><?xml version="1.0" encoding="utf-8"?>
<sst xmlns="http://schemas.openxmlformats.org/spreadsheetml/2006/main" count="198" uniqueCount="99">
  <si>
    <t>WaltMart</t>
  </si>
  <si>
    <t>Dollar Trap</t>
  </si>
  <si>
    <t>Office Repo</t>
  </si>
  <si>
    <t>Ti-35 Calculator</t>
  </si>
  <si>
    <t>100 page notebook</t>
  </si>
  <si>
    <t>8 oz Glue</t>
  </si>
  <si>
    <t>Clear tape</t>
  </si>
  <si>
    <t>Eraser</t>
  </si>
  <si>
    <t>2 Inch binder</t>
  </si>
  <si>
    <t>USB Stick 5kg</t>
  </si>
  <si>
    <t>8 Color Markers</t>
  </si>
  <si>
    <t>Stapler</t>
  </si>
  <si>
    <t>Planner Book</t>
  </si>
  <si>
    <t>Protractor</t>
  </si>
  <si>
    <t>Compass</t>
  </si>
  <si>
    <t>Liquid Paper</t>
  </si>
  <si>
    <t>Susan</t>
  </si>
  <si>
    <t>Total</t>
  </si>
  <si>
    <t>Ball Point Pen</t>
  </si>
  <si>
    <t>No. 2 Pencils</t>
  </si>
  <si>
    <t>Tim</t>
  </si>
  <si>
    <t>Dog</t>
  </si>
  <si>
    <t>Cat</t>
  </si>
  <si>
    <t>Initial</t>
  </si>
  <si>
    <t>Purchase</t>
  </si>
  <si>
    <t>Collar</t>
  </si>
  <si>
    <t>Tag</t>
  </si>
  <si>
    <t>Bowl</t>
  </si>
  <si>
    <t>Leash</t>
  </si>
  <si>
    <t>Initial Total</t>
  </si>
  <si>
    <t>Monthly</t>
  </si>
  <si>
    <t>Food</t>
  </si>
  <si>
    <t>Litter</t>
  </si>
  <si>
    <t>Treats</t>
  </si>
  <si>
    <t>Subtotal</t>
  </si>
  <si>
    <t>Monthly Total</t>
  </si>
  <si>
    <t>One Year Costs</t>
  </si>
  <si>
    <t>Chicago Museum</t>
  </si>
  <si>
    <t>Orlando Theme Park</t>
  </si>
  <si>
    <t>Miami Cruise</t>
  </si>
  <si>
    <t>Per Person Expenses</t>
  </si>
  <si>
    <t>Air Fare</t>
  </si>
  <si>
    <t>Natural History</t>
  </si>
  <si>
    <t>Chicago Museum of Art</t>
  </si>
  <si>
    <t>Science Museum</t>
  </si>
  <si>
    <t>Museum of Broadcast History</t>
  </si>
  <si>
    <t>Disneyland</t>
  </si>
  <si>
    <t>Universal Studios</t>
  </si>
  <si>
    <t>Sea World</t>
  </si>
  <si>
    <t>Busch Gardens</t>
  </si>
  <si>
    <t>Cruise</t>
  </si>
  <si>
    <t>Subtotal of Tickets (Per Person)</t>
  </si>
  <si>
    <t>Number of People in group</t>
  </si>
  <si>
    <t>Total Costs of tickets</t>
  </si>
  <si>
    <t>Hotel Expenses</t>
  </si>
  <si>
    <t>Hotel Cost Per Night</t>
  </si>
  <si>
    <t>Number of Nights</t>
  </si>
  <si>
    <t>Hotel Total</t>
  </si>
  <si>
    <t>Car Rental</t>
  </si>
  <si>
    <t>Number of Days</t>
  </si>
  <si>
    <t>Total Food</t>
  </si>
  <si>
    <t>Epsilon</t>
  </si>
  <si>
    <t>Zero</t>
  </si>
  <si>
    <t>Purchase Price</t>
  </si>
  <si>
    <t>Cost of Set Cartridges</t>
  </si>
  <si>
    <t>Pages cartridge can print</t>
  </si>
  <si>
    <t>Cost per page</t>
  </si>
  <si>
    <t>Expected Pages per day</t>
  </si>
  <si>
    <t>Days in Week</t>
  </si>
  <si>
    <t>Weeks in Year</t>
  </si>
  <si>
    <t xml:space="preserve"> Total Pages in Year</t>
  </si>
  <si>
    <t>Pages Per Year</t>
  </si>
  <si>
    <t>Printing Costs per year</t>
  </si>
  <si>
    <t>Years</t>
  </si>
  <si>
    <t>Total Printing Cost</t>
  </si>
  <si>
    <t>Total Cost</t>
  </si>
  <si>
    <t>HP</t>
  </si>
  <si>
    <t xml:space="preserve">HP </t>
  </si>
  <si>
    <t>Initial Costs</t>
  </si>
  <si>
    <t>Taxes</t>
  </si>
  <si>
    <t>Spark</t>
  </si>
  <si>
    <t>Mustang</t>
  </si>
  <si>
    <t>Escalade</t>
  </si>
  <si>
    <t>Yearly Cots</t>
  </si>
  <si>
    <t>Insurance</t>
  </si>
  <si>
    <t>License</t>
  </si>
  <si>
    <t>Gas</t>
  </si>
  <si>
    <t>Gas Cost Calculation</t>
  </si>
  <si>
    <t>Miles per year driven</t>
  </si>
  <si>
    <t>MPG</t>
  </si>
  <si>
    <t>Price per gal of gas</t>
  </si>
  <si>
    <t>Total Annual Gas Purchases</t>
  </si>
  <si>
    <t>Total Annual Costs (ins + Lic + Gas)</t>
  </si>
  <si>
    <t>Miles to drive each year</t>
  </si>
  <si>
    <t>Susan's goal for maximum miles</t>
  </si>
  <si>
    <t>Total Life of the Car (years)</t>
  </si>
  <si>
    <t>Annual Costs X Years of Life</t>
  </si>
  <si>
    <t>Total Lifetime Costs</t>
  </si>
  <si>
    <t>Avg Cost/Year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</si>
</sst>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i/>
      <sz val="11"/>
      <color rgb="FFFF0000"/>
      <name val="Aptos Narrow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2">
    <xf numFmtId="0" fontId="0" fillId="0" borderId="0" xfId="0"/>
    <xf numFmtId="44" fontId="0" fillId="0" borderId="0" xfId="2" applyFont="1"/>
    <xf numFmtId="0" fontId="0" fillId="0" borderId="0" xfId="2" applyNumberFormat="1" applyFont="1"/>
    <xf numFmtId="44" fontId="0" fillId="0" borderId="0" xfId="0" applyNumberFormat="1"/>
    <xf numFmtId="0" fontId="0" fillId="2" borderId="0" xfId="0" applyFill="1"/>
    <xf numFmtId="0" fontId="2" fillId="2" borderId="0" xfId="0" applyFont="1" applyFill="1"/>
    <xf numFmtId="0" fontId="2" fillId="3" borderId="0" xfId="0" applyFont="1" applyFill="1"/>
    <xf numFmtId="0" fontId="0" fillId="3" borderId="0" xfId="0" applyFill="1"/>
    <xf numFmtId="44" fontId="0" fillId="2" borderId="0" xfId="2" applyFont="1" applyFill="1"/>
    <xf numFmtId="44" fontId="0" fillId="2" borderId="0" xfId="0" applyNumberFormat="1" applyFill="1"/>
    <xf numFmtId="44" fontId="0" fillId="3" borderId="0" xfId="2" applyFont="1" applyFill="1"/>
    <xf numFmtId="44" fontId="0" fillId="3" borderId="0" xfId="0" applyNumberFormat="1" applyFill="1"/>
    <xf numFmtId="0" fontId="2" fillId="4" borderId="0" xfId="0" applyFont="1" applyFill="1"/>
    <xf numFmtId="0" fontId="0" fillId="4" borderId="0" xfId="0" applyFill="1"/>
    <xf numFmtId="0" fontId="2" fillId="5" borderId="0" xfId="0" applyFont="1" applyFill="1"/>
    <xf numFmtId="0" fontId="0" fillId="5" borderId="0" xfId="0" applyFill="1"/>
    <xf numFmtId="0" fontId="0" fillId="6" borderId="0" xfId="0" applyFill="1"/>
    <xf numFmtId="0" fontId="0" fillId="7" borderId="0" xfId="0" applyFill="1"/>
    <xf numFmtId="44" fontId="0" fillId="4" borderId="0" xfId="2" applyFont="1" applyFill="1"/>
    <xf numFmtId="44" fontId="0" fillId="6" borderId="0" xfId="2" applyFont="1" applyFill="1"/>
    <xf numFmtId="44" fontId="0" fillId="0" borderId="0" xfId="2" applyFont="1" applyFill="1"/>
    <xf numFmtId="44" fontId="0" fillId="8" borderId="0" xfId="2" applyFont="1" applyFill="1"/>
    <xf numFmtId="0" fontId="0" fillId="8" borderId="0" xfId="0" applyFill="1"/>
    <xf numFmtId="44" fontId="0" fillId="5" borderId="0" xfId="2" applyFont="1" applyFill="1"/>
    <xf numFmtId="0" fontId="0" fillId="8" borderId="0" xfId="2" applyNumberFormat="1" applyFont="1" applyFill="1"/>
    <xf numFmtId="0" fontId="0" fillId="5" borderId="0" xfId="2" applyNumberFormat="1" applyFont="1" applyFill="1"/>
    <xf numFmtId="44" fontId="0" fillId="4" borderId="0" xfId="0" applyNumberFormat="1" applyFill="1"/>
    <xf numFmtId="44" fontId="0" fillId="5" borderId="0" xfId="0" applyNumberFormat="1" applyFill="1"/>
    <xf numFmtId="44" fontId="0" fillId="8" borderId="0" xfId="0" applyNumberFormat="1" applyFill="1"/>
    <xf numFmtId="44" fontId="0" fillId="7" borderId="0" xfId="0" applyNumberFormat="1" applyFill="1"/>
    <xf numFmtId="0" fontId="0" fillId="9" borderId="0" xfId="0" applyFill="1"/>
    <xf numFmtId="43" fontId="0" fillId="4" borderId="0" xfId="1" applyFont="1" applyFill="1"/>
    <xf numFmtId="43" fontId="0" fillId="2" borderId="0" xfId="1" applyFont="1" applyFill="1"/>
    <xf numFmtId="43" fontId="0" fillId="7" borderId="0" xfId="1" applyFont="1" applyFill="1"/>
    <xf numFmtId="44" fontId="0" fillId="7" borderId="0" xfId="2" applyFont="1" applyFill="1"/>
    <xf numFmtId="44" fontId="0" fillId="9" borderId="0" xfId="0" applyNumberFormat="1" applyFill="1"/>
    <xf numFmtId="0" fontId="0" fillId="10" borderId="0" xfId="0" applyFill="1"/>
    <xf numFmtId="0" fontId="0" fillId="11" borderId="0" xfId="0" applyFill="1"/>
    <xf numFmtId="44" fontId="0" fillId="10" borderId="0" xfId="2" applyFont="1" applyFill="1"/>
    <xf numFmtId="44" fontId="0" fillId="10" borderId="0" xfId="0" applyNumberFormat="1" applyFill="1"/>
    <xf numFmtId="43" fontId="0" fillId="6" borderId="0" xfId="1" applyFont="1" applyFill="1"/>
    <xf numFmtId="43" fontId="0" fillId="11" borderId="0" xfId="1" applyFont="1" applyFill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Grocerry</a:t>
            </a:r>
            <a:r>
              <a:rPr lang="en-US" baseline="0"/>
              <a:t> Bill by Stores For Susan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'School Supplies'!$G$18:$I$18</c:f>
              <c:strCache>
                <c:ptCount val="3"/>
                <c:pt idx="0">
                  <c:v>WaltMart</c:v>
                </c:pt>
                <c:pt idx="1">
                  <c:v>Dollar Trap</c:v>
                </c:pt>
                <c:pt idx="2">
                  <c:v>Office Repo</c:v>
                </c:pt>
              </c:strCache>
            </c:strRef>
          </c:cat>
          <c:val>
            <c:numRef>
              <c:f>'School Supplies'!$G$19:$I$19</c:f>
              <c:numCache>
                <c:formatCode>_("$"* #,##0.00_);_("$"* \(#,##0.00\);_("$"* "-"??_);_(@_)</c:formatCode>
                <c:ptCount val="3"/>
                <c:pt idx="0">
                  <c:v>91.7</c:v>
                </c:pt>
                <c:pt idx="1">
                  <c:v>92.85</c:v>
                </c:pt>
                <c:pt idx="2">
                  <c:v>126.6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CB-4299-9671-EC7B9A491B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10851343"/>
        <c:axId val="510788463"/>
      </c:barChart>
      <c:catAx>
        <c:axId val="5108513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788463"/>
        <c:crosses val="autoZero"/>
        <c:auto val="1"/>
        <c:lblAlgn val="ctr"/>
        <c:lblOffset val="100"/>
        <c:noMultiLvlLbl val="0"/>
      </c:catAx>
      <c:valAx>
        <c:axId val="510788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851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Grocerry Bill by Stores For Tim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'School Supplies'!$L$18:$N$18</c:f>
              <c:strCache>
                <c:ptCount val="3"/>
                <c:pt idx="0">
                  <c:v>WaltMart</c:v>
                </c:pt>
                <c:pt idx="1">
                  <c:v>Dollar Trap</c:v>
                </c:pt>
                <c:pt idx="2">
                  <c:v>Office Repo</c:v>
                </c:pt>
              </c:strCache>
            </c:strRef>
          </c:cat>
          <c:val>
            <c:numRef>
              <c:f>'School Supplies'!$L$19:$N$19</c:f>
              <c:numCache>
                <c:formatCode>_("$"* #,##0.00_);_("$"* \(#,##0.00\);_("$"* "-"??_);_(@_)</c:formatCode>
                <c:ptCount val="3"/>
                <c:pt idx="0">
                  <c:v>102.9</c:v>
                </c:pt>
                <c:pt idx="1">
                  <c:v>103.7</c:v>
                </c:pt>
                <c:pt idx="2">
                  <c:v>136.65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76-4512-92B4-990DF9F954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0794703"/>
        <c:axId val="510805263"/>
      </c:barChart>
      <c:catAx>
        <c:axId val="510794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805263"/>
        <c:crosses val="autoZero"/>
        <c:auto val="1"/>
        <c:lblAlgn val="ctr"/>
        <c:lblOffset val="100"/>
        <c:noMultiLvlLbl val="0"/>
      </c:catAx>
      <c:valAx>
        <c:axId val="510805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794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Yearly Cost of Raising a Pet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'Dog or Cat'!$B$17:$C$17</c:f>
              <c:strCache>
                <c:ptCount val="2"/>
                <c:pt idx="0">
                  <c:v>Dog</c:v>
                </c:pt>
                <c:pt idx="1">
                  <c:v>Cat</c:v>
                </c:pt>
              </c:strCache>
            </c:strRef>
          </c:cat>
          <c:val>
            <c:numRef>
              <c:f>'Dog or Cat'!$B$18:$C$18</c:f>
              <c:numCache>
                <c:formatCode>_("$"* #,##0.00_);_("$"* \(#,##0.00\);_("$"* "-"??_);_(@_)</c:formatCode>
                <c:ptCount val="2"/>
                <c:pt idx="0">
                  <c:v>576</c:v>
                </c:pt>
                <c:pt idx="1">
                  <c:v>456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AB-4544-B5E5-3FE5778C3C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0811503"/>
        <c:axId val="510809103"/>
      </c:barChart>
      <c:catAx>
        <c:axId val="510811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809103"/>
        <c:crosses val="autoZero"/>
        <c:auto val="1"/>
        <c:lblAlgn val="ctr"/>
        <c:lblOffset val="100"/>
        <c:noMultiLvlLbl val="0"/>
      </c:catAx>
      <c:valAx>
        <c:axId val="510809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811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Total Expense for 4 Person Trip fro Tim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569569116360455"/>
          <c:y val="0.17171296296296296"/>
          <c:w val="0.6708626421697288"/>
          <c:h val="0.7212580198308544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Vacations!$F$33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Vacations!$G$2:$I$2</c:f>
              <c:strCache>
                <c:ptCount val="3"/>
                <c:pt idx="0">
                  <c:v>Chicago Museum</c:v>
                </c:pt>
                <c:pt idx="1">
                  <c:v>Orlando Theme Park</c:v>
                </c:pt>
                <c:pt idx="2">
                  <c:v>Miami Cruise</c:v>
                </c:pt>
              </c:strCache>
            </c:strRef>
          </c:cat>
          <c:val>
            <c:numRef>
              <c:f>Vacations!$G$33:$I$33</c:f>
              <c:numCache>
                <c:formatCode>_("$"* #,##0.00_);_("$"* \(#,##0.00\);_("$"* "-"??_);_(@_)</c:formatCode>
                <c:ptCount val="3"/>
                <c:pt idx="0">
                  <c:v>2828</c:v>
                </c:pt>
                <c:pt idx="1">
                  <c:v>3181</c:v>
                </c:pt>
                <c:pt idx="2">
                  <c:v>3620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89-485D-B0B0-09A97003A2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10850863"/>
        <c:axId val="510797583"/>
      </c:barChart>
      <c:catAx>
        <c:axId val="5108508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797583"/>
        <c:crosses val="autoZero"/>
        <c:auto val="1"/>
        <c:lblAlgn val="ctr"/>
        <c:lblOffset val="100"/>
        <c:noMultiLvlLbl val="0"/>
      </c:catAx>
      <c:valAx>
        <c:axId val="510797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850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Total Expense for 2 Person Trip fro Susan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4306802274715661"/>
          <c:y val="0.17171296296296296"/>
          <c:w val="0.68475153105861764"/>
          <c:h val="0.7212580198308544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Vacations!$A$33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Vacations!$B$2:$D$2</c:f>
              <c:strCache>
                <c:ptCount val="3"/>
                <c:pt idx="0">
                  <c:v>Chicago Museum</c:v>
                </c:pt>
                <c:pt idx="1">
                  <c:v>Orlando Theme Park</c:v>
                </c:pt>
                <c:pt idx="2">
                  <c:v>Miami Cruise</c:v>
                </c:pt>
              </c:strCache>
            </c:strRef>
          </c:cat>
          <c:val>
            <c:numRef>
              <c:f>Vacations!$B$33:$D$33</c:f>
              <c:numCache>
                <c:formatCode>_("$"* #,##0.00_);_("$"* \(#,##0.00\);_("$"* "-"??_);_(@_)</c:formatCode>
                <c:ptCount val="3"/>
                <c:pt idx="0">
                  <c:v>1734</c:v>
                </c:pt>
                <c:pt idx="1">
                  <c:v>1853</c:v>
                </c:pt>
                <c:pt idx="2">
                  <c:v>1810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E6-4D3B-B31C-BDBA036EFC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6989583"/>
        <c:axId val="196991503"/>
      </c:barChart>
      <c:catAx>
        <c:axId val="1969895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991503"/>
        <c:crosses val="autoZero"/>
        <c:auto val="1"/>
        <c:lblAlgn val="ctr"/>
        <c:lblOffset val="100"/>
        <c:noMultiLvlLbl val="0"/>
      </c:catAx>
      <c:valAx>
        <c:axId val="196991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989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Overall</a:t>
            </a:r>
            <a:r>
              <a:rPr lang="en-US" baseline="0"/>
              <a:t> </a:t>
            </a:r>
            <a:r>
              <a:rPr lang="en-US"/>
              <a:t>Cost of Printer At the end of 2 Years For Susan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Printers!$B$19:$D$19</c:f>
              <c:strCache>
                <c:ptCount val="3"/>
                <c:pt idx="0">
                  <c:v>Epsilon</c:v>
                </c:pt>
                <c:pt idx="1">
                  <c:v>HP </c:v>
                </c:pt>
                <c:pt idx="2">
                  <c:v>Zero</c:v>
                </c:pt>
              </c:strCache>
            </c:strRef>
          </c:cat>
          <c:val>
            <c:numRef>
              <c:f>Printers!$B$20:$D$20</c:f>
              <c:numCache>
                <c:formatCode>_("$"* #,##0.00_);_("$"* \(#,##0.00\);_("$"* "-"??_);_(@_)</c:formatCode>
                <c:ptCount val="3"/>
                <c:pt idx="0">
                  <c:v>1529</c:v>
                </c:pt>
                <c:pt idx="1">
                  <c:v>824</c:v>
                </c:pt>
                <c:pt idx="2">
                  <c:v>801.27272727272725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5A-47F3-A311-E251DC4BCF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6974703"/>
        <c:axId val="196977583"/>
      </c:barChart>
      <c:catAx>
        <c:axId val="196974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977583"/>
        <c:crosses val="autoZero"/>
        <c:auto val="1"/>
        <c:lblAlgn val="ctr"/>
        <c:lblOffset val="100"/>
        <c:noMultiLvlLbl val="0"/>
      </c:catAx>
      <c:valAx>
        <c:axId val="196977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974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Overall Cost of Printer At the end of 2 Years For Tim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Printers!$G$19:$I$19</c:f>
              <c:strCache>
                <c:ptCount val="3"/>
                <c:pt idx="0">
                  <c:v>Epsilon</c:v>
                </c:pt>
                <c:pt idx="1">
                  <c:v>HP </c:v>
                </c:pt>
                <c:pt idx="2">
                  <c:v>Zero</c:v>
                </c:pt>
              </c:strCache>
            </c:strRef>
          </c:cat>
          <c:val>
            <c:numRef>
              <c:f>Printers!$G$20:$I$20</c:f>
              <c:numCache>
                <c:formatCode>_("$"* #,##0.00_);_("$"* \(#,##0.00\);_("$"* "-"??_);_(@_)</c:formatCode>
                <c:ptCount val="3"/>
                <c:pt idx="0">
                  <c:v>50029</c:v>
                </c:pt>
                <c:pt idx="1">
                  <c:v>22649</c:v>
                </c:pt>
                <c:pt idx="2">
                  <c:v>8958.0909090909099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7F-461C-927E-C122E744A2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1584671"/>
        <c:axId val="671600511"/>
      </c:barChart>
      <c:catAx>
        <c:axId val="671584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600511"/>
        <c:crosses val="autoZero"/>
        <c:auto val="1"/>
        <c:lblAlgn val="ctr"/>
        <c:lblOffset val="100"/>
        <c:noMultiLvlLbl val="0"/>
      </c:catAx>
      <c:valAx>
        <c:axId val="671600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5846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</a:t>
            </a:r>
            <a:r>
              <a:rPr lang="en-US" baseline="0"/>
              <a:t> Cost/Year For Susan</a:t>
            </a:r>
            <a:endParaRPr lang="en-US"/>
          </a:p>
        </c:rich>
      </c:tx>
      <c:layout>
        <c:manualLayout>
          <c:xMode val="edge"/>
          <c:yMode val="edge"/>
          <c:x val="0.38259711286089237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Cars!$B$27:$D$27</c:f>
              <c:strCache>
                <c:ptCount val="3"/>
                <c:pt idx="0">
                  <c:v>Spark</c:v>
                </c:pt>
                <c:pt idx="1">
                  <c:v>Mustang</c:v>
                </c:pt>
                <c:pt idx="2">
                  <c:v>Escalade</c:v>
                </c:pt>
              </c:strCache>
            </c:strRef>
          </c:cat>
          <c:val>
            <c:numRef>
              <c:f>Cars!$B$28:$D$28</c:f>
              <c:numCache>
                <c:formatCode>_("$"* #,##0.00_);_("$"* \(#,##0.00\);_("$"* "-"??_);_(@_)</c:formatCode>
                <c:ptCount val="3"/>
                <c:pt idx="0">
                  <c:v>3966.8571428571431</c:v>
                </c:pt>
                <c:pt idx="1">
                  <c:v>7681.4736842105258</c:v>
                </c:pt>
                <c:pt idx="2">
                  <c:v>13936.352941176468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60-40C9-9C75-AC35EC4982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1602911"/>
        <c:axId val="671589951"/>
      </c:barChart>
      <c:catAx>
        <c:axId val="671602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589951"/>
        <c:crosses val="autoZero"/>
        <c:auto val="1"/>
        <c:lblAlgn val="ctr"/>
        <c:lblOffset val="100"/>
        <c:noMultiLvlLbl val="0"/>
      </c:catAx>
      <c:valAx>
        <c:axId val="671589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6029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Avg Cost/Year For Tim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Cars!$G$27:$I$27</c:f>
              <c:strCache>
                <c:ptCount val="3"/>
                <c:pt idx="0">
                  <c:v>Spark</c:v>
                </c:pt>
                <c:pt idx="1">
                  <c:v>Mustang</c:v>
                </c:pt>
                <c:pt idx="2">
                  <c:v>Escalade</c:v>
                </c:pt>
              </c:strCache>
            </c:strRef>
          </c:cat>
          <c:val>
            <c:numRef>
              <c:f>Cars!$G$28:$I$28</c:f>
              <c:numCache>
                <c:formatCode>_("$"* #,##0.00_);_("$"* \(#,##0.00\);_("$"* "-"??_);_(@_)</c:formatCode>
                <c:ptCount val="3"/>
                <c:pt idx="0">
                  <c:v>4732.4571428571435</c:v>
                </c:pt>
                <c:pt idx="1">
                  <c:v>9318.273684210526</c:v>
                </c:pt>
                <c:pt idx="2">
                  <c:v>17737.952941176467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CD-45D4-99C5-28F2D28A2B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1585151"/>
        <c:axId val="671604351"/>
      </c:barChart>
      <c:catAx>
        <c:axId val="671585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604351"/>
        <c:crosses val="autoZero"/>
        <c:auto val="1"/>
        <c:lblAlgn val="ctr"/>
        <c:lblOffset val="100"/>
        <c:noMultiLvlLbl val="0"/>
      </c:catAx>
      <c:valAx>
        <c:axId val="671604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585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320040</xdr:colOff>
      <xdr:row>20</xdr:row>
      <xdr:rowOff>19050</xdr:rowOff>
    </xdr:from>
    <xdr:to>
      <xdr:col>9</xdr:col>
      <xdr:colOff>358140</xdr:colOff>
      <xdr:row>35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9D0E0D-5287-7B52-DC02-CBF59C01D6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586740</xdr:colOff>
      <xdr:row>19</xdr:row>
      <xdr:rowOff>171450</xdr:rowOff>
    </xdr:from>
    <xdr:to>
      <xdr:col>17</xdr:col>
      <xdr:colOff>281940</xdr:colOff>
      <xdr:row>34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AFFCA7E-CC4F-D254-497C-C3879D314F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</xdr:colOff>
      <xdr:row>19</xdr:row>
      <xdr:rowOff>19050</xdr:rowOff>
    </xdr:from>
    <xdr:to>
      <xdr:col>7</xdr:col>
      <xdr:colOff>30480</xdr:colOff>
      <xdr:row>34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C87A0F-FA02-8800-E51C-280CC0320D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205740</xdr:colOff>
      <xdr:row>34</xdr:row>
      <xdr:rowOff>19050</xdr:rowOff>
    </xdr:from>
    <xdr:to>
      <xdr:col>8</xdr:col>
      <xdr:colOff>769620</xdr:colOff>
      <xdr:row>49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E697B7F-A16F-69C1-B585-44873488C5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274320</xdr:colOff>
      <xdr:row>34</xdr:row>
      <xdr:rowOff>11430</xdr:rowOff>
    </xdr:from>
    <xdr:to>
      <xdr:col>4</xdr:col>
      <xdr:colOff>53340</xdr:colOff>
      <xdr:row>49</xdr:row>
      <xdr:rowOff>11430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0B6ED38-3A2B-65D6-B398-AE2642157E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160020</xdr:colOff>
      <xdr:row>22</xdr:row>
      <xdr:rowOff>7620</xdr:rowOff>
    </xdr:from>
    <xdr:to>
      <xdr:col>5</xdr:col>
      <xdr:colOff>647700</xdr:colOff>
      <xdr:row>37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052391-189F-987B-C105-2E0D621FB7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807720</xdr:colOff>
      <xdr:row>21</xdr:row>
      <xdr:rowOff>171450</xdr:rowOff>
    </xdr:from>
    <xdr:to>
      <xdr:col>11</xdr:col>
      <xdr:colOff>358140</xdr:colOff>
      <xdr:row>36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E3F6E1E-5F82-E992-C477-1180B30FC3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29</xdr:row>
      <xdr:rowOff>34290</xdr:rowOff>
    </xdr:from>
    <xdr:to>
      <xdr:col>4</xdr:col>
      <xdr:colOff>228600</xdr:colOff>
      <xdr:row>44</xdr:row>
      <xdr:rowOff>34290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893616-3304-AA02-DA16-AC37C189D7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22860</xdr:colOff>
      <xdr:row>29</xdr:row>
      <xdr:rowOff>26670</xdr:rowOff>
    </xdr:from>
    <xdr:to>
      <xdr:col>9</xdr:col>
      <xdr:colOff>137160</xdr:colOff>
      <xdr:row>44</xdr:row>
      <xdr:rowOff>26670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B7CE014-0B1A-EA28-848A-4F0431EB4C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BD356-2070-4AE8-850F-3381195F6AE0}">
  <dimension ref="A1:T19"/>
  <sheetViews>
    <sheetView tabSelected="1" topLeftCell="A10" workbookViewId="0">
      <selection activeCell="S24" sqref="S24"/>
    </sheetView>
  </sheetViews>
  <sheetFormatPr defaultRowHeight="14.4" x14ac:dyDescent="0.3"/>
  <cols>
    <col min="1" max="1" width="16.109375" bestFit="1" customWidth="1"/>
    <col min="2" max="2" width="8.33203125" bestFit="1" customWidth="1"/>
    <col min="3" max="3" width="9.6640625" bestFit="1" customWidth="1"/>
    <col min="4" max="4" width="10.33203125" bestFit="1" customWidth="1"/>
    <col min="7" max="7" width="8.33203125" bestFit="1" customWidth="1"/>
    <col min="8" max="8" width="9.6640625" bestFit="1" customWidth="1"/>
    <col min="9" max="9" width="10.33203125" bestFit="1" customWidth="1"/>
  </cols>
  <sheetData>
    <row r="1" spans="1:20" x14ac:dyDescent="0.3">
      <c r="A1">
        <v>1</v>
      </c>
    </row>
    <row r="2" spans="1:20" x14ac:dyDescent="0.3">
      <c r="B2" t="s">
        <v>0</v>
      </c>
      <c r="C2" t="s">
        <v>1</v>
      </c>
      <c r="D2" t="s">
        <v>2</v>
      </c>
      <c r="F2" t="s">
        <v>16</v>
      </c>
      <c r="G2" t="s">
        <v>0</v>
      </c>
      <c r="H2" t="s">
        <v>1</v>
      </c>
      <c r="I2" t="s">
        <v>2</v>
      </c>
      <c r="K2" t="s">
        <v>20</v>
      </c>
      <c r="L2" t="s">
        <v>0</v>
      </c>
      <c r="M2" t="s">
        <v>1</v>
      </c>
      <c r="N2" t="s">
        <v>2</v>
      </c>
      <c r="T2" s="2"/>
    </row>
    <row r="3" spans="1:20" x14ac:dyDescent="0.3">
      <c r="A3" t="s">
        <v>18</v>
      </c>
      <c r="B3" s="1">
        <v>0.5</v>
      </c>
      <c r="C3" s="1">
        <v>0.4</v>
      </c>
      <c r="D3" s="1">
        <v>1.4</v>
      </c>
      <c r="F3" s="2">
        <v>3</v>
      </c>
      <c r="G3" s="3">
        <f>B3*$F3</f>
        <v>1.5</v>
      </c>
      <c r="H3" s="3">
        <f t="shared" ref="H3:I3" si="0">C3*$F3</f>
        <v>1.2000000000000002</v>
      </c>
      <c r="I3" s="3">
        <f t="shared" si="0"/>
        <v>4.1999999999999993</v>
      </c>
      <c r="K3" s="2">
        <v>3</v>
      </c>
      <c r="L3" s="3">
        <f>B3*$K3</f>
        <v>1.5</v>
      </c>
      <c r="M3" s="3">
        <f t="shared" ref="M3:N17" si="1">C3*$K3</f>
        <v>1.2000000000000002</v>
      </c>
      <c r="N3" s="3">
        <f t="shared" si="1"/>
        <v>4.1999999999999993</v>
      </c>
      <c r="T3" s="2"/>
    </row>
    <row r="4" spans="1:20" x14ac:dyDescent="0.3">
      <c r="A4" t="s">
        <v>3</v>
      </c>
      <c r="B4" s="1">
        <v>28</v>
      </c>
      <c r="C4" s="1">
        <v>33</v>
      </c>
      <c r="D4" s="1">
        <v>31</v>
      </c>
      <c r="F4" s="2">
        <v>1</v>
      </c>
      <c r="G4" s="3">
        <f t="shared" ref="G4:G17" si="2">B4*F4</f>
        <v>28</v>
      </c>
      <c r="H4" s="3">
        <f t="shared" ref="H4:H17" si="3">C4*$F4</f>
        <v>33</v>
      </c>
      <c r="I4" s="3">
        <f t="shared" ref="I4:I17" si="4">D4*$F4</f>
        <v>31</v>
      </c>
      <c r="K4" s="2">
        <v>2</v>
      </c>
      <c r="L4" s="3">
        <f t="shared" ref="L4:L16" si="5">B4*$K4</f>
        <v>56</v>
      </c>
      <c r="M4" s="3">
        <f t="shared" si="1"/>
        <v>66</v>
      </c>
      <c r="N4" s="3">
        <f t="shared" si="1"/>
        <v>62</v>
      </c>
      <c r="T4" s="2"/>
    </row>
    <row r="5" spans="1:20" x14ac:dyDescent="0.3">
      <c r="A5" t="s">
        <v>4</v>
      </c>
      <c r="B5" s="1">
        <v>1.8</v>
      </c>
      <c r="C5" s="1">
        <v>1</v>
      </c>
      <c r="D5" s="1">
        <v>2</v>
      </c>
      <c r="F5" s="2">
        <v>7</v>
      </c>
      <c r="G5" s="3">
        <f t="shared" si="2"/>
        <v>12.6</v>
      </c>
      <c r="H5" s="3">
        <f t="shared" si="3"/>
        <v>7</v>
      </c>
      <c r="I5" s="3">
        <f t="shared" si="4"/>
        <v>14</v>
      </c>
      <c r="K5" s="2">
        <v>4</v>
      </c>
      <c r="L5" s="3">
        <f t="shared" si="5"/>
        <v>7.2</v>
      </c>
      <c r="M5" s="3">
        <f t="shared" si="1"/>
        <v>4</v>
      </c>
      <c r="N5" s="3">
        <f t="shared" si="1"/>
        <v>8</v>
      </c>
      <c r="T5" s="2"/>
    </row>
    <row r="6" spans="1:20" x14ac:dyDescent="0.3">
      <c r="A6" t="s">
        <v>5</v>
      </c>
      <c r="B6" s="1">
        <v>1.2</v>
      </c>
      <c r="C6" s="1">
        <v>0.8</v>
      </c>
      <c r="D6" s="1">
        <v>1.5</v>
      </c>
      <c r="F6" s="2">
        <v>1</v>
      </c>
      <c r="G6" s="3">
        <f t="shared" si="2"/>
        <v>1.2</v>
      </c>
      <c r="H6" s="3">
        <f t="shared" si="3"/>
        <v>0.8</v>
      </c>
      <c r="I6" s="3">
        <f t="shared" si="4"/>
        <v>1.5</v>
      </c>
      <c r="K6" s="2">
        <v>2</v>
      </c>
      <c r="L6" s="3">
        <f t="shared" si="5"/>
        <v>2.4</v>
      </c>
      <c r="M6" s="3">
        <f t="shared" si="1"/>
        <v>1.6</v>
      </c>
      <c r="N6" s="3">
        <f t="shared" si="1"/>
        <v>3</v>
      </c>
      <c r="T6" s="2"/>
    </row>
    <row r="7" spans="1:20" x14ac:dyDescent="0.3">
      <c r="A7" t="s">
        <v>6</v>
      </c>
      <c r="B7" s="1">
        <v>2.4</v>
      </c>
      <c r="C7" s="1">
        <v>1.4</v>
      </c>
      <c r="D7" s="1">
        <v>2.4</v>
      </c>
      <c r="F7" s="2">
        <v>2</v>
      </c>
      <c r="G7" s="3">
        <f t="shared" si="2"/>
        <v>4.8</v>
      </c>
      <c r="H7" s="3">
        <f t="shared" si="3"/>
        <v>2.8</v>
      </c>
      <c r="I7" s="3">
        <f t="shared" si="4"/>
        <v>4.8</v>
      </c>
      <c r="K7" s="2">
        <v>2</v>
      </c>
      <c r="L7" s="3">
        <f t="shared" si="5"/>
        <v>4.8</v>
      </c>
      <c r="M7" s="3">
        <f t="shared" si="1"/>
        <v>2.8</v>
      </c>
      <c r="N7" s="3">
        <f t="shared" si="1"/>
        <v>4.8</v>
      </c>
      <c r="T7" s="2"/>
    </row>
    <row r="8" spans="1:20" x14ac:dyDescent="0.3">
      <c r="A8" t="s">
        <v>7</v>
      </c>
      <c r="B8" s="1">
        <v>0.9</v>
      </c>
      <c r="C8" s="1">
        <v>0.2</v>
      </c>
      <c r="D8" s="1">
        <v>0.8</v>
      </c>
      <c r="F8" s="2">
        <v>2</v>
      </c>
      <c r="G8" s="3">
        <f t="shared" si="2"/>
        <v>1.8</v>
      </c>
      <c r="H8" s="3">
        <f t="shared" si="3"/>
        <v>0.4</v>
      </c>
      <c r="I8" s="3">
        <f t="shared" si="4"/>
        <v>1.6</v>
      </c>
      <c r="K8" s="2">
        <v>2</v>
      </c>
      <c r="L8" s="3">
        <f t="shared" si="5"/>
        <v>1.8</v>
      </c>
      <c r="M8" s="3">
        <f t="shared" si="1"/>
        <v>0.4</v>
      </c>
      <c r="N8" s="3">
        <f t="shared" si="1"/>
        <v>1.6</v>
      </c>
      <c r="T8" s="2"/>
    </row>
    <row r="9" spans="1:20" x14ac:dyDescent="0.3">
      <c r="A9" t="s">
        <v>19</v>
      </c>
      <c r="B9" s="1">
        <v>0.99</v>
      </c>
      <c r="C9" s="1">
        <v>0.59</v>
      </c>
      <c r="D9" s="1">
        <v>2.59</v>
      </c>
      <c r="F9" s="2">
        <v>10</v>
      </c>
      <c r="G9" s="3">
        <f t="shared" si="2"/>
        <v>9.9</v>
      </c>
      <c r="H9" s="3">
        <f t="shared" si="3"/>
        <v>5.8999999999999995</v>
      </c>
      <c r="I9" s="3">
        <f t="shared" si="4"/>
        <v>25.9</v>
      </c>
      <c r="K9" s="2">
        <v>10</v>
      </c>
      <c r="L9" s="3">
        <f t="shared" si="5"/>
        <v>9.9</v>
      </c>
      <c r="M9" s="3">
        <f t="shared" si="1"/>
        <v>5.8999999999999995</v>
      </c>
      <c r="N9" s="3">
        <f>D9*$K9</f>
        <v>25.9</v>
      </c>
      <c r="T9" s="2"/>
    </row>
    <row r="10" spans="1:20" x14ac:dyDescent="0.3">
      <c r="A10" t="s">
        <v>8</v>
      </c>
      <c r="B10" s="1">
        <v>1.25</v>
      </c>
      <c r="C10" s="1">
        <v>3.25</v>
      </c>
      <c r="D10" s="1">
        <v>2.15</v>
      </c>
      <c r="F10" s="2">
        <v>4</v>
      </c>
      <c r="G10" s="3">
        <f t="shared" si="2"/>
        <v>5</v>
      </c>
      <c r="H10" s="3">
        <f t="shared" si="3"/>
        <v>13</v>
      </c>
      <c r="I10" s="3">
        <f t="shared" si="4"/>
        <v>8.6</v>
      </c>
      <c r="K10" s="2">
        <v>1</v>
      </c>
      <c r="L10" s="3">
        <f t="shared" si="5"/>
        <v>1.25</v>
      </c>
      <c r="M10" s="3">
        <f t="shared" si="1"/>
        <v>3.25</v>
      </c>
      <c r="N10" s="3">
        <f t="shared" si="1"/>
        <v>2.15</v>
      </c>
      <c r="T10" s="2"/>
    </row>
    <row r="11" spans="1:20" x14ac:dyDescent="0.3">
      <c r="A11" t="s">
        <v>9</v>
      </c>
      <c r="B11" s="1">
        <v>9.5</v>
      </c>
      <c r="C11" s="1">
        <v>14</v>
      </c>
      <c r="D11" s="1">
        <v>13</v>
      </c>
      <c r="F11" s="2">
        <v>1</v>
      </c>
      <c r="G11" s="3">
        <f t="shared" si="2"/>
        <v>9.5</v>
      </c>
      <c r="H11" s="3">
        <f t="shared" si="3"/>
        <v>14</v>
      </c>
      <c r="I11" s="3">
        <f t="shared" si="4"/>
        <v>13</v>
      </c>
      <c r="K11" s="2">
        <v>1</v>
      </c>
      <c r="L11" s="3">
        <f t="shared" si="5"/>
        <v>9.5</v>
      </c>
      <c r="M11" s="3">
        <f>C11*$K11</f>
        <v>14</v>
      </c>
      <c r="N11" s="3">
        <f t="shared" si="1"/>
        <v>13</v>
      </c>
      <c r="T11" s="2"/>
    </row>
    <row r="12" spans="1:20" x14ac:dyDescent="0.3">
      <c r="A12" t="s">
        <v>10</v>
      </c>
      <c r="B12" s="1">
        <v>4.55</v>
      </c>
      <c r="C12" s="1">
        <v>2.5499999999999998</v>
      </c>
      <c r="D12" s="1">
        <v>6</v>
      </c>
      <c r="F12" s="2">
        <v>1</v>
      </c>
      <c r="G12" s="3">
        <f t="shared" si="2"/>
        <v>4.55</v>
      </c>
      <c r="H12" s="3">
        <f t="shared" si="3"/>
        <v>2.5499999999999998</v>
      </c>
      <c r="I12" s="3">
        <f t="shared" si="4"/>
        <v>6</v>
      </c>
      <c r="K12" s="2">
        <v>1</v>
      </c>
      <c r="L12" s="3">
        <f t="shared" si="5"/>
        <v>4.55</v>
      </c>
      <c r="M12" s="3">
        <f t="shared" si="1"/>
        <v>2.5499999999999998</v>
      </c>
      <c r="N12" s="3">
        <f t="shared" si="1"/>
        <v>6</v>
      </c>
      <c r="T12" s="2"/>
    </row>
    <row r="13" spans="1:20" x14ac:dyDescent="0.3">
      <c r="A13" t="s">
        <v>11</v>
      </c>
      <c r="B13" s="1">
        <v>4.2</v>
      </c>
      <c r="C13" s="1">
        <v>2.2000000000000002</v>
      </c>
      <c r="D13" s="1">
        <v>3</v>
      </c>
      <c r="F13" s="2">
        <v>1</v>
      </c>
      <c r="G13" s="3">
        <f t="shared" si="2"/>
        <v>4.2</v>
      </c>
      <c r="H13" s="3">
        <f t="shared" si="3"/>
        <v>2.2000000000000002</v>
      </c>
      <c r="I13" s="3">
        <f t="shared" si="4"/>
        <v>3</v>
      </c>
      <c r="K13" s="2">
        <v>0</v>
      </c>
      <c r="L13" s="3">
        <f t="shared" si="5"/>
        <v>0</v>
      </c>
      <c r="M13" s="3">
        <f t="shared" si="1"/>
        <v>0</v>
      </c>
      <c r="N13" s="3">
        <f t="shared" si="1"/>
        <v>0</v>
      </c>
      <c r="T13" s="2"/>
    </row>
    <row r="14" spans="1:20" x14ac:dyDescent="0.3">
      <c r="A14" t="s">
        <v>12</v>
      </c>
      <c r="B14" s="1">
        <v>3.9</v>
      </c>
      <c r="C14" s="1">
        <v>5</v>
      </c>
      <c r="D14" s="1">
        <v>8</v>
      </c>
      <c r="F14" s="2">
        <v>1</v>
      </c>
      <c r="G14" s="3">
        <f t="shared" si="2"/>
        <v>3.9</v>
      </c>
      <c r="H14" s="3">
        <f t="shared" si="3"/>
        <v>5</v>
      </c>
      <c r="I14" s="3">
        <f t="shared" si="4"/>
        <v>8</v>
      </c>
      <c r="K14" s="2">
        <v>0</v>
      </c>
      <c r="L14" s="3">
        <f t="shared" si="5"/>
        <v>0</v>
      </c>
      <c r="M14" s="3">
        <f t="shared" si="1"/>
        <v>0</v>
      </c>
      <c r="N14" s="3">
        <f t="shared" si="1"/>
        <v>0</v>
      </c>
      <c r="T14" s="2"/>
    </row>
    <row r="15" spans="1:20" x14ac:dyDescent="0.3">
      <c r="A15" t="s">
        <v>13</v>
      </c>
      <c r="B15" s="1">
        <v>1</v>
      </c>
      <c r="C15" s="1">
        <v>2</v>
      </c>
      <c r="D15" s="1">
        <v>1</v>
      </c>
      <c r="F15" s="2">
        <v>1</v>
      </c>
      <c r="G15" s="3">
        <f t="shared" si="2"/>
        <v>1</v>
      </c>
      <c r="H15" s="3">
        <f t="shared" si="3"/>
        <v>2</v>
      </c>
      <c r="I15" s="3">
        <f t="shared" si="4"/>
        <v>1</v>
      </c>
      <c r="K15" s="2">
        <v>0</v>
      </c>
      <c r="L15" s="3">
        <f t="shared" si="5"/>
        <v>0</v>
      </c>
      <c r="M15" s="3">
        <f t="shared" si="1"/>
        <v>0</v>
      </c>
      <c r="N15" s="3">
        <f t="shared" si="1"/>
        <v>0</v>
      </c>
      <c r="T15" s="2"/>
    </row>
    <row r="16" spans="1:20" x14ac:dyDescent="0.3">
      <c r="A16" t="s">
        <v>14</v>
      </c>
      <c r="B16" s="1">
        <v>1.75</v>
      </c>
      <c r="C16" s="1">
        <v>2</v>
      </c>
      <c r="D16" s="1">
        <v>1</v>
      </c>
      <c r="F16" s="2">
        <v>1</v>
      </c>
      <c r="G16" s="3">
        <f t="shared" si="2"/>
        <v>1.75</v>
      </c>
      <c r="H16" s="3">
        <f t="shared" si="3"/>
        <v>2</v>
      </c>
      <c r="I16" s="3">
        <f t="shared" si="4"/>
        <v>1</v>
      </c>
      <c r="K16" s="2">
        <v>0</v>
      </c>
      <c r="L16" s="3">
        <f t="shared" si="5"/>
        <v>0</v>
      </c>
      <c r="M16" s="3">
        <f t="shared" si="1"/>
        <v>0</v>
      </c>
      <c r="N16" s="3">
        <f t="shared" si="1"/>
        <v>0</v>
      </c>
      <c r="T16" s="2"/>
    </row>
    <row r="17" spans="1:14" x14ac:dyDescent="0.3">
      <c r="A17" t="s">
        <v>15</v>
      </c>
      <c r="B17" s="1">
        <v>2</v>
      </c>
      <c r="C17" s="1">
        <v>1</v>
      </c>
      <c r="D17" s="1">
        <v>3</v>
      </c>
      <c r="F17" s="2">
        <v>1</v>
      </c>
      <c r="G17" s="3">
        <f t="shared" si="2"/>
        <v>2</v>
      </c>
      <c r="H17" s="3">
        <f t="shared" si="3"/>
        <v>1</v>
      </c>
      <c r="I17" s="3">
        <f t="shared" si="4"/>
        <v>3</v>
      </c>
      <c r="K17" s="2">
        <v>2</v>
      </c>
      <c r="L17" s="3">
        <f>B17*$K17</f>
        <v>4</v>
      </c>
      <c r="M17" s="3">
        <f t="shared" si="1"/>
        <v>2</v>
      </c>
      <c r="N17" s="3">
        <f>D17*$K17</f>
        <v>6</v>
      </c>
    </row>
    <row r="18" spans="1:14" x14ac:dyDescent="0.3">
      <c r="G18" t="s">
        <v>0</v>
      </c>
      <c r="H18" t="s">
        <v>1</v>
      </c>
      <c r="I18" t="s">
        <v>2</v>
      </c>
      <c r="L18" t="s">
        <v>0</v>
      </c>
      <c r="M18" t="s">
        <v>1</v>
      </c>
      <c r="N18" t="s">
        <v>2</v>
      </c>
    </row>
    <row r="19" spans="1:14" x14ac:dyDescent="0.3">
      <c r="F19" t="s">
        <v>17</v>
      </c>
      <c r="G19" s="3">
        <f>SUM(G3:G17)</f>
        <v>91.7</v>
      </c>
      <c r="H19" s="3">
        <f t="shared" ref="H19:I19" si="6">SUM(H3:H17)</f>
        <v>92.85</v>
      </c>
      <c r="I19" s="3">
        <f t="shared" si="6"/>
        <v>126.6</v>
      </c>
      <c r="K19" t="s">
        <v>17</v>
      </c>
      <c r="L19" s="3">
        <f>SUM(L3:L17)</f>
        <v>102.9</v>
      </c>
      <c r="M19" s="3">
        <f t="shared" ref="M19:N19" si="7">SUM(M3:M17)</f>
        <v>103.7</v>
      </c>
      <c r="N19" s="3">
        <f t="shared" si="7"/>
        <v>136.65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081E1-12DD-4F28-B463-5218B718E93A}">
  <dimension ref="A1:C18"/>
  <sheetViews>
    <sheetView workbookViewId="0"/>
  </sheetViews>
  <sheetFormatPr defaultRowHeight="14.4" x14ac:dyDescent="0.3"/>
  <cols>
    <col min="1" max="1" width="13.33203125" bestFit="1" customWidth="1"/>
  </cols>
  <sheetData>
    <row r="1" spans="1:3" x14ac:dyDescent="0.3">
      <c r="A1">
        <v>2</v>
      </c>
    </row>
    <row r="2" spans="1:3" x14ac:dyDescent="0.3">
      <c r="A2" s="4"/>
      <c r="B2" s="4" t="s">
        <v>21</v>
      </c>
      <c r="C2" s="4" t="s">
        <v>22</v>
      </c>
    </row>
    <row r="3" spans="1:3" x14ac:dyDescent="0.3">
      <c r="A3" s="5" t="s">
        <v>23</v>
      </c>
      <c r="B3" s="4"/>
      <c r="C3" s="4"/>
    </row>
    <row r="4" spans="1:3" x14ac:dyDescent="0.3">
      <c r="A4" s="4" t="s">
        <v>24</v>
      </c>
      <c r="B4" s="8">
        <v>50</v>
      </c>
      <c r="C4" s="8">
        <v>90</v>
      </c>
    </row>
    <row r="5" spans="1:3" x14ac:dyDescent="0.3">
      <c r="A5" s="4" t="s">
        <v>25</v>
      </c>
      <c r="B5" s="8">
        <v>2.5</v>
      </c>
      <c r="C5" s="8">
        <v>2</v>
      </c>
    </row>
    <row r="6" spans="1:3" x14ac:dyDescent="0.3">
      <c r="A6" s="4" t="s">
        <v>26</v>
      </c>
      <c r="B6" s="8">
        <v>5.5</v>
      </c>
      <c r="C6" s="8">
        <v>4.5</v>
      </c>
    </row>
    <row r="7" spans="1:3" x14ac:dyDescent="0.3">
      <c r="A7" s="4" t="s">
        <v>27</v>
      </c>
      <c r="B7" s="8">
        <v>7</v>
      </c>
      <c r="C7" s="8">
        <v>7</v>
      </c>
    </row>
    <row r="8" spans="1:3" x14ac:dyDescent="0.3">
      <c r="A8" s="4" t="s">
        <v>28</v>
      </c>
      <c r="B8" s="8">
        <v>3</v>
      </c>
      <c r="C8" s="8">
        <v>0</v>
      </c>
    </row>
    <row r="9" spans="1:3" x14ac:dyDescent="0.3">
      <c r="A9" s="4" t="s">
        <v>29</v>
      </c>
      <c r="B9" s="9">
        <f>SUM(B4:B8)</f>
        <v>68</v>
      </c>
      <c r="C9" s="9">
        <f>SUM(C4:C8)</f>
        <v>103.5</v>
      </c>
    </row>
    <row r="11" spans="1:3" x14ac:dyDescent="0.3">
      <c r="A11" s="6" t="s">
        <v>30</v>
      </c>
      <c r="B11" s="7"/>
      <c r="C11" s="7"/>
    </row>
    <row r="12" spans="1:3" x14ac:dyDescent="0.3">
      <c r="A12" s="7" t="s">
        <v>31</v>
      </c>
      <c r="B12" s="10">
        <v>21</v>
      </c>
      <c r="C12" s="10">
        <v>11</v>
      </c>
    </row>
    <row r="13" spans="1:3" x14ac:dyDescent="0.3">
      <c r="A13" s="7" t="s">
        <v>32</v>
      </c>
      <c r="B13" s="10">
        <v>0</v>
      </c>
      <c r="C13" s="10">
        <v>8</v>
      </c>
    </row>
    <row r="14" spans="1:3" x14ac:dyDescent="0.3">
      <c r="A14" s="7" t="s">
        <v>33</v>
      </c>
      <c r="B14" s="10">
        <v>3</v>
      </c>
      <c r="C14" s="10">
        <v>0</v>
      </c>
    </row>
    <row r="15" spans="1:3" x14ac:dyDescent="0.3">
      <c r="A15" s="7" t="s">
        <v>34</v>
      </c>
      <c r="B15" s="11">
        <f>SUM(B12:B14)</f>
        <v>24</v>
      </c>
      <c r="C15" s="11">
        <f>SUM(C12:C14)</f>
        <v>19</v>
      </c>
    </row>
    <row r="16" spans="1:3" x14ac:dyDescent="0.3">
      <c r="A16" s="7" t="s">
        <v>35</v>
      </c>
      <c r="B16" s="11">
        <f>B15*2</f>
        <v>48</v>
      </c>
      <c r="C16" s="11">
        <f>C15*2</f>
        <v>38</v>
      </c>
    </row>
    <row r="17" spans="1:3" x14ac:dyDescent="0.3">
      <c r="B17" t="s">
        <v>21</v>
      </c>
      <c r="C17" t="s">
        <v>22</v>
      </c>
    </row>
    <row r="18" spans="1:3" x14ac:dyDescent="0.3">
      <c r="A18" s="7" t="s">
        <v>36</v>
      </c>
      <c r="B18" s="1">
        <f>B16*12</f>
        <v>576</v>
      </c>
      <c r="C18" s="1">
        <f>C16*12</f>
        <v>456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0342C8-B7C2-4970-B9BF-6B1C64372B20}">
  <dimension ref="A1:I33"/>
  <sheetViews>
    <sheetView zoomScaleNormal="100" workbookViewId="0"/>
  </sheetViews>
  <sheetFormatPr defaultRowHeight="14.4" x14ac:dyDescent="0.3"/>
  <cols>
    <col min="1" max="1" width="26.109375" bestFit="1" customWidth="1"/>
    <col min="2" max="2" width="14.88671875" bestFit="1" customWidth="1"/>
    <col min="3" max="3" width="17.44140625" bestFit="1" customWidth="1"/>
    <col min="4" max="4" width="11.44140625" bestFit="1" customWidth="1"/>
    <col min="6" max="6" width="26.109375" bestFit="1" customWidth="1"/>
    <col min="7" max="7" width="14.88671875" bestFit="1" customWidth="1"/>
    <col min="8" max="8" width="17.44140625" bestFit="1" customWidth="1"/>
    <col min="9" max="9" width="11.44140625" bestFit="1" customWidth="1"/>
  </cols>
  <sheetData>
    <row r="1" spans="1:9" x14ac:dyDescent="0.3">
      <c r="A1">
        <v>3</v>
      </c>
    </row>
    <row r="2" spans="1:9" x14ac:dyDescent="0.3">
      <c r="A2" t="s">
        <v>16</v>
      </c>
      <c r="B2" t="s">
        <v>37</v>
      </c>
      <c r="C2" t="s">
        <v>38</v>
      </c>
      <c r="D2" t="s">
        <v>39</v>
      </c>
      <c r="F2" t="s">
        <v>20</v>
      </c>
      <c r="G2" t="s">
        <v>37</v>
      </c>
      <c r="H2" t="s">
        <v>38</v>
      </c>
      <c r="I2" t="s">
        <v>39</v>
      </c>
    </row>
    <row r="6" spans="1:9" x14ac:dyDescent="0.3">
      <c r="A6" s="12" t="s">
        <v>40</v>
      </c>
      <c r="B6" s="18"/>
      <c r="C6" s="18"/>
      <c r="D6" s="18"/>
      <c r="F6" s="12" t="s">
        <v>40</v>
      </c>
      <c r="G6" s="18"/>
      <c r="H6" s="18"/>
      <c r="I6" s="18"/>
    </row>
    <row r="7" spans="1:9" x14ac:dyDescent="0.3">
      <c r="A7" s="13" t="s">
        <v>41</v>
      </c>
      <c r="B7" s="18">
        <v>280</v>
      </c>
      <c r="C7" s="18">
        <v>100</v>
      </c>
      <c r="D7" s="18">
        <v>350</v>
      </c>
      <c r="F7" s="13" t="s">
        <v>41</v>
      </c>
      <c r="G7" s="18">
        <v>280</v>
      </c>
      <c r="H7" s="18">
        <v>100</v>
      </c>
      <c r="I7" s="18">
        <v>350</v>
      </c>
    </row>
    <row r="8" spans="1:9" x14ac:dyDescent="0.3">
      <c r="A8" s="13" t="s">
        <v>42</v>
      </c>
      <c r="B8" s="18">
        <v>18</v>
      </c>
      <c r="C8" s="18">
        <v>0</v>
      </c>
      <c r="D8" s="18">
        <v>0</v>
      </c>
      <c r="F8" s="13" t="s">
        <v>42</v>
      </c>
      <c r="G8" s="18">
        <v>18</v>
      </c>
      <c r="H8" s="18">
        <v>0</v>
      </c>
      <c r="I8" s="18">
        <v>0</v>
      </c>
    </row>
    <row r="9" spans="1:9" x14ac:dyDescent="0.3">
      <c r="A9" s="13" t="s">
        <v>43</v>
      </c>
      <c r="B9" s="18">
        <v>25</v>
      </c>
      <c r="C9" s="18">
        <v>0</v>
      </c>
      <c r="D9" s="18">
        <v>0</v>
      </c>
      <c r="F9" s="13" t="s">
        <v>43</v>
      </c>
      <c r="G9" s="18">
        <v>25</v>
      </c>
      <c r="H9" s="18">
        <v>0</v>
      </c>
      <c r="I9" s="18">
        <v>0</v>
      </c>
    </row>
    <row r="10" spans="1:9" x14ac:dyDescent="0.3">
      <c r="A10" s="13" t="s">
        <v>44</v>
      </c>
      <c r="B10" s="18">
        <v>15</v>
      </c>
      <c r="C10" s="18">
        <v>0</v>
      </c>
      <c r="D10" s="18">
        <v>0</v>
      </c>
      <c r="F10" s="13" t="s">
        <v>44</v>
      </c>
      <c r="G10" s="18">
        <v>15</v>
      </c>
      <c r="H10" s="18">
        <v>0</v>
      </c>
      <c r="I10" s="18">
        <v>0</v>
      </c>
    </row>
    <row r="11" spans="1:9" x14ac:dyDescent="0.3">
      <c r="A11" s="13" t="s">
        <v>45</v>
      </c>
      <c r="B11" s="18">
        <v>9</v>
      </c>
      <c r="C11" s="18">
        <v>0</v>
      </c>
      <c r="D11" s="18">
        <v>0</v>
      </c>
      <c r="F11" s="13" t="s">
        <v>45</v>
      </c>
      <c r="G11" s="18">
        <v>9</v>
      </c>
      <c r="H11" s="18">
        <v>0</v>
      </c>
      <c r="I11" s="18">
        <v>0</v>
      </c>
    </row>
    <row r="12" spans="1:9" x14ac:dyDescent="0.3">
      <c r="A12" s="13" t="s">
        <v>46</v>
      </c>
      <c r="B12" s="18">
        <v>0</v>
      </c>
      <c r="C12" s="18">
        <v>99</v>
      </c>
      <c r="D12" s="18">
        <v>0</v>
      </c>
      <c r="F12" s="13" t="s">
        <v>46</v>
      </c>
      <c r="G12" s="18">
        <v>0</v>
      </c>
      <c r="H12" s="18">
        <v>99</v>
      </c>
      <c r="I12" s="18">
        <v>0</v>
      </c>
    </row>
    <row r="13" spans="1:9" x14ac:dyDescent="0.3">
      <c r="A13" s="13" t="s">
        <v>47</v>
      </c>
      <c r="B13" s="18">
        <v>0</v>
      </c>
      <c r="C13" s="18">
        <v>95</v>
      </c>
      <c r="D13" s="18">
        <v>0</v>
      </c>
      <c r="F13" s="13" t="s">
        <v>47</v>
      </c>
      <c r="G13" s="18">
        <v>0</v>
      </c>
      <c r="H13" s="18">
        <v>95</v>
      </c>
      <c r="I13" s="18">
        <v>0</v>
      </c>
    </row>
    <row r="14" spans="1:9" x14ac:dyDescent="0.3">
      <c r="A14" s="13" t="s">
        <v>48</v>
      </c>
      <c r="B14" s="18">
        <v>0</v>
      </c>
      <c r="C14" s="18">
        <v>85</v>
      </c>
      <c r="D14" s="18">
        <v>0</v>
      </c>
      <c r="F14" s="13" t="s">
        <v>48</v>
      </c>
      <c r="G14" s="18">
        <v>0</v>
      </c>
      <c r="H14" s="18">
        <v>85</v>
      </c>
      <c r="I14" s="18">
        <v>0</v>
      </c>
    </row>
    <row r="15" spans="1:9" x14ac:dyDescent="0.3">
      <c r="A15" s="13" t="s">
        <v>49</v>
      </c>
      <c r="B15" s="18">
        <v>0</v>
      </c>
      <c r="C15" s="18">
        <v>85</v>
      </c>
      <c r="D15" s="18">
        <v>0</v>
      </c>
      <c r="F15" s="13" t="s">
        <v>49</v>
      </c>
      <c r="G15" s="18">
        <v>0</v>
      </c>
      <c r="H15" s="18">
        <v>85</v>
      </c>
      <c r="I15" s="18">
        <v>0</v>
      </c>
    </row>
    <row r="16" spans="1:9" x14ac:dyDescent="0.3">
      <c r="A16" s="13" t="s">
        <v>50</v>
      </c>
      <c r="B16" s="18">
        <v>0</v>
      </c>
      <c r="C16" s="18">
        <v>0</v>
      </c>
      <c r="D16" s="18">
        <v>555</v>
      </c>
      <c r="F16" s="13" t="s">
        <v>50</v>
      </c>
      <c r="G16" s="18">
        <v>0</v>
      </c>
      <c r="H16" s="18">
        <v>0</v>
      </c>
      <c r="I16" s="18">
        <v>555</v>
      </c>
    </row>
    <row r="18" spans="1:9" x14ac:dyDescent="0.3">
      <c r="A18" s="13" t="s">
        <v>51</v>
      </c>
      <c r="B18" s="26">
        <f>SUM(B7:B16)</f>
        <v>347</v>
      </c>
      <c r="C18" s="26">
        <f t="shared" ref="C18:D18" si="0">SUM(C7:C16)</f>
        <v>464</v>
      </c>
      <c r="D18" s="26">
        <f t="shared" si="0"/>
        <v>905</v>
      </c>
      <c r="F18" s="13" t="s">
        <v>51</v>
      </c>
      <c r="G18" s="26">
        <f>SUM(G7:G16)</f>
        <v>347</v>
      </c>
      <c r="H18" s="26">
        <f t="shared" ref="H18:I18" si="1">SUM(H7:H16)</f>
        <v>464</v>
      </c>
      <c r="I18" s="26">
        <f t="shared" si="1"/>
        <v>905</v>
      </c>
    </row>
    <row r="19" spans="1:9" x14ac:dyDescent="0.3">
      <c r="A19" s="13" t="s">
        <v>52</v>
      </c>
      <c r="B19" s="13">
        <v>2</v>
      </c>
      <c r="C19" s="13">
        <v>2</v>
      </c>
      <c r="D19" s="13">
        <v>2</v>
      </c>
      <c r="F19" s="13" t="s">
        <v>52</v>
      </c>
      <c r="G19" s="13">
        <v>4</v>
      </c>
      <c r="H19" s="13">
        <v>4</v>
      </c>
      <c r="I19" s="13">
        <v>4</v>
      </c>
    </row>
    <row r="20" spans="1:9" x14ac:dyDescent="0.3">
      <c r="A20" s="13" t="s">
        <v>53</v>
      </c>
      <c r="B20" s="26">
        <f>B18*B19</f>
        <v>694</v>
      </c>
      <c r="C20" s="26">
        <f t="shared" ref="C20:D20" si="2">C18*C19</f>
        <v>928</v>
      </c>
      <c r="D20" s="26">
        <f t="shared" si="2"/>
        <v>1810</v>
      </c>
      <c r="F20" s="13" t="s">
        <v>53</v>
      </c>
      <c r="G20" s="26">
        <f>G18*G19</f>
        <v>1388</v>
      </c>
      <c r="H20" s="26">
        <f t="shared" ref="H20" si="3">H18*H19</f>
        <v>1856</v>
      </c>
      <c r="I20" s="26">
        <f t="shared" ref="I20" si="4">I18*I19</f>
        <v>3620</v>
      </c>
    </row>
    <row r="22" spans="1:9" x14ac:dyDescent="0.3">
      <c r="A22" s="14" t="s">
        <v>54</v>
      </c>
      <c r="B22" s="15"/>
      <c r="C22" s="15"/>
      <c r="D22" s="15"/>
      <c r="F22" s="14" t="s">
        <v>54</v>
      </c>
      <c r="G22" s="15"/>
      <c r="H22" s="15"/>
      <c r="I22" s="15"/>
    </row>
    <row r="23" spans="1:9" x14ac:dyDescent="0.3">
      <c r="A23" s="15" t="s">
        <v>55</v>
      </c>
      <c r="B23" s="23">
        <v>120</v>
      </c>
      <c r="C23" s="23">
        <v>105</v>
      </c>
      <c r="D23" s="23">
        <v>0</v>
      </c>
      <c r="F23" s="15" t="s">
        <v>55</v>
      </c>
      <c r="G23" s="23">
        <v>120</v>
      </c>
      <c r="H23" s="23">
        <v>105</v>
      </c>
      <c r="I23" s="23">
        <v>0</v>
      </c>
    </row>
    <row r="24" spans="1:9" x14ac:dyDescent="0.3">
      <c r="A24" s="15" t="s">
        <v>56</v>
      </c>
      <c r="B24" s="25">
        <v>5</v>
      </c>
      <c r="C24" s="25">
        <v>5</v>
      </c>
      <c r="D24" s="25">
        <v>0</v>
      </c>
      <c r="F24" s="15" t="s">
        <v>56</v>
      </c>
      <c r="G24" s="25">
        <v>5</v>
      </c>
      <c r="H24" s="25">
        <v>5</v>
      </c>
      <c r="I24" s="25">
        <v>0</v>
      </c>
    </row>
    <row r="25" spans="1:9" x14ac:dyDescent="0.3">
      <c r="A25" s="15" t="s">
        <v>57</v>
      </c>
      <c r="B25" s="27">
        <f>B23*B24</f>
        <v>600</v>
      </c>
      <c r="C25" s="27">
        <f t="shared" ref="C25:D25" si="5">C23*C24</f>
        <v>525</v>
      </c>
      <c r="D25" s="27">
        <f t="shared" si="5"/>
        <v>0</v>
      </c>
      <c r="F25" s="15" t="s">
        <v>57</v>
      </c>
      <c r="G25" s="27">
        <f>G23*G24</f>
        <v>600</v>
      </c>
      <c r="H25" s="27">
        <f t="shared" ref="H25" si="6">H23*H24</f>
        <v>525</v>
      </c>
      <c r="I25" s="27">
        <f t="shared" ref="I25" si="7">I23*I24</f>
        <v>0</v>
      </c>
    </row>
    <row r="27" spans="1:9" x14ac:dyDescent="0.3">
      <c r="A27" s="22" t="s">
        <v>58</v>
      </c>
      <c r="B27" s="21">
        <v>40</v>
      </c>
      <c r="C27" s="21">
        <v>0</v>
      </c>
      <c r="D27" s="21">
        <v>0</v>
      </c>
      <c r="F27" s="22" t="s">
        <v>58</v>
      </c>
      <c r="G27" s="21">
        <v>40</v>
      </c>
      <c r="H27" s="21">
        <v>0</v>
      </c>
      <c r="I27" s="21">
        <v>0</v>
      </c>
    </row>
    <row r="28" spans="1:9" x14ac:dyDescent="0.3">
      <c r="B28" s="20"/>
      <c r="C28" s="20"/>
      <c r="D28" s="20"/>
      <c r="G28" s="20"/>
      <c r="H28" s="20"/>
      <c r="I28" s="20"/>
    </row>
    <row r="29" spans="1:9" x14ac:dyDescent="0.3">
      <c r="A29" s="22" t="s">
        <v>31</v>
      </c>
      <c r="B29" s="21">
        <v>50</v>
      </c>
      <c r="C29" s="21">
        <v>50</v>
      </c>
      <c r="D29" s="21">
        <v>0</v>
      </c>
      <c r="F29" s="22" t="s">
        <v>31</v>
      </c>
      <c r="G29" s="21">
        <v>50</v>
      </c>
      <c r="H29" s="21">
        <v>50</v>
      </c>
      <c r="I29" s="21">
        <v>0</v>
      </c>
    </row>
    <row r="30" spans="1:9" x14ac:dyDescent="0.3">
      <c r="A30" s="22" t="s">
        <v>59</v>
      </c>
      <c r="B30" s="24">
        <v>4</v>
      </c>
      <c r="C30" s="24">
        <v>4</v>
      </c>
      <c r="D30" s="24">
        <v>4</v>
      </c>
      <c r="F30" s="22" t="s">
        <v>59</v>
      </c>
      <c r="G30" s="24">
        <v>4</v>
      </c>
      <c r="H30" s="24">
        <v>4</v>
      </c>
      <c r="I30" s="24">
        <v>4</v>
      </c>
    </row>
    <row r="31" spans="1:9" x14ac:dyDescent="0.3">
      <c r="A31" s="22" t="s">
        <v>60</v>
      </c>
      <c r="B31" s="28">
        <f>B29*B30*B19</f>
        <v>400</v>
      </c>
      <c r="C31" s="28">
        <f t="shared" ref="C31:D31" si="8">C29*C30*C19</f>
        <v>400</v>
      </c>
      <c r="D31" s="28">
        <f t="shared" si="8"/>
        <v>0</v>
      </c>
      <c r="F31" s="22" t="s">
        <v>60</v>
      </c>
      <c r="G31" s="28">
        <f>G29*G30*G19</f>
        <v>800</v>
      </c>
      <c r="H31" s="28">
        <f t="shared" ref="H31:I31" si="9">H29*H30*H19</f>
        <v>800</v>
      </c>
      <c r="I31" s="28">
        <f t="shared" si="9"/>
        <v>0</v>
      </c>
    </row>
    <row r="33" spans="1:9" x14ac:dyDescent="0.3">
      <c r="A33" s="17" t="s">
        <v>17</v>
      </c>
      <c r="B33" s="29">
        <f>SUM(B20,B25,B27,B31)</f>
        <v>1734</v>
      </c>
      <c r="C33" s="29">
        <f t="shared" ref="C33:D33" si="10">SUM(C20,C25,C27,C31)</f>
        <v>1853</v>
      </c>
      <c r="D33" s="29">
        <f t="shared" si="10"/>
        <v>1810</v>
      </c>
      <c r="F33" s="17" t="s">
        <v>17</v>
      </c>
      <c r="G33" s="29">
        <f>SUM(G20,G25,G27,G31)</f>
        <v>2828</v>
      </c>
      <c r="H33" s="29">
        <f t="shared" ref="H33:I33" si="11">SUM(H20,H25,H27,H31)</f>
        <v>3181</v>
      </c>
      <c r="I33" s="29">
        <f t="shared" si="11"/>
        <v>3620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3E543-3010-4F13-8DC7-60C0595685E3}">
  <dimension ref="A1:I20"/>
  <sheetViews>
    <sheetView workbookViewId="0"/>
  </sheetViews>
  <sheetFormatPr defaultRowHeight="14.4" x14ac:dyDescent="0.3"/>
  <cols>
    <col min="1" max="1" width="21" bestFit="1" customWidth="1"/>
    <col min="2" max="2" width="10.21875" bestFit="1" customWidth="1"/>
    <col min="3" max="3" width="9.21875" bestFit="1" customWidth="1"/>
    <col min="4" max="4" width="10.21875" bestFit="1" customWidth="1"/>
    <col min="6" max="6" width="21" bestFit="1" customWidth="1"/>
    <col min="7" max="8" width="11.21875" bestFit="1" customWidth="1"/>
    <col min="9" max="9" width="12" bestFit="1" customWidth="1"/>
  </cols>
  <sheetData>
    <row r="1" spans="1:9" x14ac:dyDescent="0.3">
      <c r="A1">
        <v>4</v>
      </c>
    </row>
    <row r="2" spans="1:9" x14ac:dyDescent="0.3">
      <c r="A2" t="s">
        <v>16</v>
      </c>
      <c r="B2" t="s">
        <v>61</v>
      </c>
      <c r="C2" t="s">
        <v>76</v>
      </c>
      <c r="D2" t="s">
        <v>62</v>
      </c>
      <c r="F2" t="s">
        <v>20</v>
      </c>
      <c r="G2" t="s">
        <v>61</v>
      </c>
      <c r="H2" t="s">
        <v>76</v>
      </c>
      <c r="I2" t="s">
        <v>62</v>
      </c>
    </row>
    <row r="3" spans="1:9" x14ac:dyDescent="0.3">
      <c r="A3" s="7" t="s">
        <v>63</v>
      </c>
      <c r="B3" s="10">
        <v>29</v>
      </c>
      <c r="C3" s="10">
        <v>149</v>
      </c>
      <c r="D3" s="10">
        <v>549</v>
      </c>
      <c r="F3" s="7" t="s">
        <v>63</v>
      </c>
      <c r="G3" s="10">
        <v>29</v>
      </c>
      <c r="H3" s="10">
        <v>149</v>
      </c>
      <c r="I3" s="10">
        <v>549</v>
      </c>
    </row>
    <row r="5" spans="1:9" x14ac:dyDescent="0.3">
      <c r="A5" s="13" t="s">
        <v>64</v>
      </c>
      <c r="B5" s="18">
        <v>40</v>
      </c>
      <c r="C5" s="18">
        <v>90</v>
      </c>
      <c r="D5" s="18">
        <v>370</v>
      </c>
      <c r="F5" s="13" t="s">
        <v>64</v>
      </c>
      <c r="G5" s="18">
        <v>40</v>
      </c>
      <c r="H5" s="18">
        <v>90</v>
      </c>
      <c r="I5" s="18">
        <v>370</v>
      </c>
    </row>
    <row r="6" spans="1:9" x14ac:dyDescent="0.3">
      <c r="A6" s="13" t="s">
        <v>65</v>
      </c>
      <c r="B6" s="31">
        <v>200</v>
      </c>
      <c r="C6" s="31">
        <v>1000</v>
      </c>
      <c r="D6" s="31">
        <v>11000</v>
      </c>
      <c r="F6" s="13" t="s">
        <v>65</v>
      </c>
      <c r="G6" s="31">
        <v>200</v>
      </c>
      <c r="H6" s="31">
        <v>1000</v>
      </c>
      <c r="I6" s="31">
        <v>11000</v>
      </c>
    </row>
    <row r="7" spans="1:9" x14ac:dyDescent="0.3">
      <c r="A7" s="13" t="s">
        <v>66</v>
      </c>
      <c r="B7" s="13">
        <f>B5/B6</f>
        <v>0.2</v>
      </c>
      <c r="C7" s="13">
        <f t="shared" ref="C7:D7" si="0">C5/C6</f>
        <v>0.09</v>
      </c>
      <c r="D7" s="13">
        <f t="shared" si="0"/>
        <v>3.3636363636363638E-2</v>
      </c>
      <c r="F7" s="13" t="s">
        <v>66</v>
      </c>
      <c r="G7" s="13">
        <f>G5/G6</f>
        <v>0.2</v>
      </c>
      <c r="H7" s="13">
        <f t="shared" ref="H7" si="1">H5/H6</f>
        <v>0.09</v>
      </c>
      <c r="I7" s="13">
        <f t="shared" ref="I7" si="2">I5/I6</f>
        <v>3.3636363636363638E-2</v>
      </c>
    </row>
    <row r="9" spans="1:9" x14ac:dyDescent="0.3">
      <c r="A9" s="4" t="s">
        <v>67</v>
      </c>
      <c r="B9" s="32">
        <v>15</v>
      </c>
      <c r="F9" s="4" t="s">
        <v>67</v>
      </c>
      <c r="G9" s="32">
        <v>500</v>
      </c>
    </row>
    <row r="10" spans="1:9" x14ac:dyDescent="0.3">
      <c r="A10" s="4" t="s">
        <v>68</v>
      </c>
      <c r="B10" s="32">
        <v>5</v>
      </c>
      <c r="F10" s="4" t="s">
        <v>68</v>
      </c>
      <c r="G10" s="32">
        <v>5</v>
      </c>
    </row>
    <row r="11" spans="1:9" x14ac:dyDescent="0.3">
      <c r="A11" s="4" t="s">
        <v>69</v>
      </c>
      <c r="B11" s="32">
        <v>50</v>
      </c>
      <c r="F11" s="4" t="s">
        <v>69</v>
      </c>
      <c r="G11" s="32">
        <v>50</v>
      </c>
    </row>
    <row r="12" spans="1:9" x14ac:dyDescent="0.3">
      <c r="A12" s="4" t="s">
        <v>70</v>
      </c>
      <c r="B12" s="32">
        <f>B9*B10*B11</f>
        <v>3750</v>
      </c>
      <c r="F12" s="4" t="s">
        <v>70</v>
      </c>
      <c r="G12" s="32">
        <f>G9*G10*G11</f>
        <v>125000</v>
      </c>
    </row>
    <row r="14" spans="1:9" x14ac:dyDescent="0.3">
      <c r="A14" s="17" t="s">
        <v>71</v>
      </c>
      <c r="B14" s="33">
        <f>B9*$B10*$B11</f>
        <v>3750</v>
      </c>
      <c r="C14" s="33">
        <f>B14</f>
        <v>3750</v>
      </c>
      <c r="D14" s="33">
        <f>B14</f>
        <v>3750</v>
      </c>
      <c r="F14" s="17" t="s">
        <v>71</v>
      </c>
      <c r="G14" s="33">
        <f>G9*$B10*$B11</f>
        <v>125000</v>
      </c>
      <c r="H14" s="33">
        <f>G14</f>
        <v>125000</v>
      </c>
      <c r="I14" s="33">
        <f>G14</f>
        <v>125000</v>
      </c>
    </row>
    <row r="15" spans="1:9" x14ac:dyDescent="0.3">
      <c r="A15" s="17" t="s">
        <v>72</v>
      </c>
      <c r="B15" s="34">
        <f>B14*B7</f>
        <v>750</v>
      </c>
      <c r="C15" s="34">
        <f t="shared" ref="C15:D15" si="3">C14*C7</f>
        <v>337.5</v>
      </c>
      <c r="D15" s="34">
        <f t="shared" si="3"/>
        <v>126.13636363636364</v>
      </c>
      <c r="F15" s="17" t="s">
        <v>72</v>
      </c>
      <c r="G15" s="34">
        <f>G14*G7</f>
        <v>25000</v>
      </c>
      <c r="H15" s="34">
        <f t="shared" ref="H15" si="4">H14*H7</f>
        <v>11250</v>
      </c>
      <c r="I15" s="34">
        <f t="shared" ref="I15" si="5">I14*I7</f>
        <v>4204.545454545455</v>
      </c>
    </row>
    <row r="16" spans="1:9" x14ac:dyDescent="0.3">
      <c r="A16" s="17" t="s">
        <v>73</v>
      </c>
      <c r="B16" s="17">
        <v>2</v>
      </c>
      <c r="C16" s="17">
        <v>2</v>
      </c>
      <c r="D16" s="17">
        <v>2</v>
      </c>
      <c r="F16" s="17" t="s">
        <v>73</v>
      </c>
      <c r="G16" s="17">
        <v>2</v>
      </c>
      <c r="H16" s="17">
        <v>2</v>
      </c>
      <c r="I16" s="17">
        <v>2</v>
      </c>
    </row>
    <row r="18" spans="1:9" x14ac:dyDescent="0.3">
      <c r="A18" s="22" t="s">
        <v>74</v>
      </c>
      <c r="B18" s="28">
        <f>B15*B16</f>
        <v>1500</v>
      </c>
      <c r="C18" s="28">
        <f t="shared" ref="C18:D18" si="6">C15*C16</f>
        <v>675</v>
      </c>
      <c r="D18" s="28">
        <f t="shared" si="6"/>
        <v>252.27272727272728</v>
      </c>
      <c r="F18" s="22" t="s">
        <v>74</v>
      </c>
      <c r="G18" s="28">
        <f>G15*G16</f>
        <v>50000</v>
      </c>
      <c r="H18" s="28">
        <f t="shared" ref="H18:I18" si="7">H15*H16</f>
        <v>22500</v>
      </c>
      <c r="I18" s="28">
        <f t="shared" si="7"/>
        <v>8409.0909090909099</v>
      </c>
    </row>
    <row r="19" spans="1:9" x14ac:dyDescent="0.3">
      <c r="B19" s="30" t="s">
        <v>61</v>
      </c>
      <c r="C19" s="30" t="s">
        <v>77</v>
      </c>
      <c r="D19" s="30" t="s">
        <v>62</v>
      </c>
      <c r="G19" s="30" t="s">
        <v>61</v>
      </c>
      <c r="H19" s="30" t="s">
        <v>77</v>
      </c>
      <c r="I19" s="30" t="s">
        <v>62</v>
      </c>
    </row>
    <row r="20" spans="1:9" x14ac:dyDescent="0.3">
      <c r="A20" s="30" t="s">
        <v>75</v>
      </c>
      <c r="B20" s="35">
        <f>B3+B18</f>
        <v>1529</v>
      </c>
      <c r="C20" s="35">
        <f t="shared" ref="C20:D20" si="8">C3+C18</f>
        <v>824</v>
      </c>
      <c r="D20" s="35">
        <f t="shared" si="8"/>
        <v>801.27272727272725</v>
      </c>
      <c r="F20" s="30" t="s">
        <v>75</v>
      </c>
      <c r="G20" s="35">
        <f>G3+G18</f>
        <v>50029</v>
      </c>
      <c r="H20" s="35">
        <f t="shared" ref="H20:I20" si="9">H3+H18</f>
        <v>22649</v>
      </c>
      <c r="I20" s="35">
        <f t="shared" si="9"/>
        <v>8958.0909090909099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55826-3B93-4884-B686-60A43A37B33F}">
  <dimension ref="A1:I28"/>
  <sheetViews>
    <sheetView topLeftCell="A10" workbookViewId="0">
      <selection activeCell="M18" sqref="M18"/>
    </sheetView>
  </sheetViews>
  <sheetFormatPr defaultRowHeight="14.4" x14ac:dyDescent="0.3"/>
  <cols>
    <col min="1" max="1" width="28.77734375" bestFit="1" customWidth="1"/>
    <col min="2" max="3" width="11.21875" bestFit="1" customWidth="1"/>
    <col min="4" max="4" width="12.21875" bestFit="1" customWidth="1"/>
    <col min="6" max="6" width="28.77734375" bestFit="1" customWidth="1"/>
    <col min="7" max="8" width="12" bestFit="1" customWidth="1"/>
    <col min="9" max="9" width="12.21875" bestFit="1" customWidth="1"/>
  </cols>
  <sheetData>
    <row r="1" spans="1:9" x14ac:dyDescent="0.3">
      <c r="A1" s="13" t="s">
        <v>16</v>
      </c>
      <c r="B1" s="13" t="s">
        <v>80</v>
      </c>
      <c r="C1" s="13" t="s">
        <v>81</v>
      </c>
      <c r="D1" s="13" t="s">
        <v>82</v>
      </c>
      <c r="F1" s="13" t="s">
        <v>20</v>
      </c>
      <c r="G1" s="13" t="s">
        <v>80</v>
      </c>
      <c r="H1" s="13" t="s">
        <v>81</v>
      </c>
      <c r="I1" s="13" t="s">
        <v>82</v>
      </c>
    </row>
    <row r="2" spans="1:9" x14ac:dyDescent="0.3">
      <c r="A2" s="13" t="s">
        <v>78</v>
      </c>
      <c r="B2" s="26">
        <f>B3+B4</f>
        <v>15950</v>
      </c>
      <c r="C2" s="26">
        <f t="shared" ref="C2:D2" si="0">C3+C4</f>
        <v>34100</v>
      </c>
      <c r="D2" s="26">
        <f t="shared" si="0"/>
        <v>79200</v>
      </c>
      <c r="F2" s="13" t="s">
        <v>78</v>
      </c>
      <c r="G2" s="26">
        <f>(G3+G4)*1.4</f>
        <v>22330</v>
      </c>
      <c r="H2" s="26">
        <f t="shared" ref="H2:I2" si="1">(H3+H4)*1.4</f>
        <v>47740</v>
      </c>
      <c r="I2" s="26">
        <f t="shared" si="1"/>
        <v>110880</v>
      </c>
    </row>
    <row r="3" spans="1:9" x14ac:dyDescent="0.3">
      <c r="A3" s="13" t="s">
        <v>63</v>
      </c>
      <c r="B3" s="18">
        <v>14500</v>
      </c>
      <c r="C3" s="18">
        <v>31000</v>
      </c>
      <c r="D3" s="18">
        <v>72000</v>
      </c>
      <c r="F3" s="13" t="s">
        <v>63</v>
      </c>
      <c r="G3" s="18">
        <v>14500</v>
      </c>
      <c r="H3" s="18">
        <v>31000</v>
      </c>
      <c r="I3" s="18">
        <v>72000</v>
      </c>
    </row>
    <row r="4" spans="1:9" x14ac:dyDescent="0.3">
      <c r="A4" s="13" t="s">
        <v>79</v>
      </c>
      <c r="B4" s="18">
        <v>1450</v>
      </c>
      <c r="C4" s="18">
        <v>3100</v>
      </c>
      <c r="D4" s="18">
        <v>7200</v>
      </c>
      <c r="F4" s="13" t="s">
        <v>79</v>
      </c>
      <c r="G4" s="18">
        <v>1450</v>
      </c>
      <c r="H4" s="18">
        <v>3100</v>
      </c>
      <c r="I4" s="18">
        <v>7200</v>
      </c>
    </row>
    <row r="6" spans="1:9" x14ac:dyDescent="0.3">
      <c r="A6" s="36" t="s">
        <v>83</v>
      </c>
      <c r="B6" s="36"/>
      <c r="C6" s="36"/>
      <c r="D6" s="36"/>
      <c r="F6" s="36" t="s">
        <v>83</v>
      </c>
      <c r="G6" s="36"/>
      <c r="H6" s="36"/>
      <c r="I6" s="36"/>
    </row>
    <row r="7" spans="1:9" x14ac:dyDescent="0.3">
      <c r="A7" s="36" t="s">
        <v>84</v>
      </c>
      <c r="B7" s="38">
        <v>1500</v>
      </c>
      <c r="C7" s="38">
        <v>2500</v>
      </c>
      <c r="D7" s="38">
        <v>3100</v>
      </c>
      <c r="F7" s="36" t="s">
        <v>84</v>
      </c>
      <c r="G7" s="38">
        <v>1500</v>
      </c>
      <c r="H7" s="38">
        <v>2500</v>
      </c>
      <c r="I7" s="38">
        <v>3100</v>
      </c>
    </row>
    <row r="8" spans="1:9" x14ac:dyDescent="0.3">
      <c r="A8" s="36" t="s">
        <v>85</v>
      </c>
      <c r="B8" s="38">
        <v>210</v>
      </c>
      <c r="C8" s="38">
        <v>300</v>
      </c>
      <c r="D8" s="38">
        <v>450</v>
      </c>
      <c r="F8" s="36" t="s">
        <v>85</v>
      </c>
      <c r="G8" s="38">
        <v>210</v>
      </c>
      <c r="H8" s="38">
        <v>300</v>
      </c>
      <c r="I8" s="38">
        <v>450</v>
      </c>
    </row>
    <row r="9" spans="1:9" x14ac:dyDescent="0.3">
      <c r="A9" s="36" t="s">
        <v>86</v>
      </c>
      <c r="B9" s="39"/>
      <c r="C9" s="39"/>
      <c r="D9" s="39"/>
      <c r="F9" s="36" t="s">
        <v>86</v>
      </c>
      <c r="G9" s="39"/>
      <c r="H9" s="39"/>
      <c r="I9" s="39"/>
    </row>
    <row r="10" spans="1:9" x14ac:dyDescent="0.3">
      <c r="A10">
        <v>5</v>
      </c>
    </row>
    <row r="11" spans="1:9" x14ac:dyDescent="0.3">
      <c r="A11" s="16" t="s">
        <v>87</v>
      </c>
      <c r="B11" s="16"/>
      <c r="C11" s="16"/>
      <c r="D11" s="16"/>
      <c r="F11" s="16" t="s">
        <v>87</v>
      </c>
      <c r="G11" s="16"/>
      <c r="H11" s="16"/>
      <c r="I11" s="16"/>
    </row>
    <row r="12" spans="1:9" x14ac:dyDescent="0.3">
      <c r="A12" s="16" t="s">
        <v>88</v>
      </c>
      <c r="B12" s="40">
        <v>30000</v>
      </c>
      <c r="C12" s="40">
        <f>B12</f>
        <v>30000</v>
      </c>
      <c r="D12" s="40">
        <f>C12</f>
        <v>30000</v>
      </c>
      <c r="F12" s="16" t="s">
        <v>88</v>
      </c>
      <c r="G12" s="40">
        <v>30000</v>
      </c>
      <c r="H12" s="40">
        <f>G12</f>
        <v>30000</v>
      </c>
      <c r="I12" s="40">
        <f>H12</f>
        <v>30000</v>
      </c>
    </row>
    <row r="13" spans="1:9" x14ac:dyDescent="0.3">
      <c r="A13" s="16" t="s">
        <v>89</v>
      </c>
      <c r="B13" s="40">
        <v>35</v>
      </c>
      <c r="C13" s="40">
        <v>19</v>
      </c>
      <c r="D13" s="40">
        <v>17</v>
      </c>
      <c r="F13" s="16" t="s">
        <v>89</v>
      </c>
      <c r="G13" s="40">
        <v>35</v>
      </c>
      <c r="H13" s="40">
        <v>19</v>
      </c>
      <c r="I13" s="40">
        <v>17</v>
      </c>
    </row>
    <row r="14" spans="1:9" x14ac:dyDescent="0.3">
      <c r="A14" s="16" t="s">
        <v>90</v>
      </c>
      <c r="B14" s="19">
        <v>0.4</v>
      </c>
      <c r="C14" s="19">
        <v>0.5</v>
      </c>
      <c r="D14" s="19">
        <v>0.5</v>
      </c>
      <c r="F14" s="16" t="s">
        <v>90</v>
      </c>
      <c r="G14" s="19">
        <v>0.4</v>
      </c>
      <c r="H14" s="19">
        <v>0.5</v>
      </c>
      <c r="I14" s="19">
        <v>0.5</v>
      </c>
    </row>
    <row r="15" spans="1:9" x14ac:dyDescent="0.3">
      <c r="A15" s="16" t="s">
        <v>91</v>
      </c>
      <c r="B15" s="19">
        <f>(B12/B13)*B14</f>
        <v>342.85714285714289</v>
      </c>
      <c r="C15" s="19">
        <f t="shared" ref="C15:D15" si="2">(C12/C13)*C14</f>
        <v>789.47368421052636</v>
      </c>
      <c r="D15" s="19">
        <f t="shared" si="2"/>
        <v>882.35294117647061</v>
      </c>
      <c r="F15" s="16" t="s">
        <v>91</v>
      </c>
      <c r="G15" s="19">
        <f>(G12/G13)*G14</f>
        <v>342.85714285714289</v>
      </c>
      <c r="H15" s="19">
        <f t="shared" ref="H15" si="3">(H12/H13)*H14</f>
        <v>789.47368421052636</v>
      </c>
      <c r="I15" s="19">
        <f t="shared" ref="I15" si="4">(I12/I13)*I14</f>
        <v>882.35294117647061</v>
      </c>
    </row>
    <row r="18" spans="1:9" x14ac:dyDescent="0.3">
      <c r="A18" t="s">
        <v>92</v>
      </c>
      <c r="B18" s="3">
        <f>B7+B8+B15</f>
        <v>2052.8571428571431</v>
      </c>
      <c r="C18" s="3">
        <f t="shared" ref="C18:D18" si="5">C7+C8+C15</f>
        <v>3589.4736842105262</v>
      </c>
      <c r="D18" s="3">
        <f t="shared" si="5"/>
        <v>4432.3529411764703</v>
      </c>
      <c r="F18" t="s">
        <v>92</v>
      </c>
      <c r="G18" s="3">
        <f>G7+G8+G15</f>
        <v>2052.8571428571431</v>
      </c>
      <c r="H18" s="3">
        <f t="shared" ref="H18:I18" si="6">H7+H8+H15</f>
        <v>3589.4736842105262</v>
      </c>
      <c r="I18" s="3">
        <f t="shared" si="6"/>
        <v>4432.3529411764703</v>
      </c>
    </row>
    <row r="20" spans="1:9" x14ac:dyDescent="0.3">
      <c r="A20" s="37" t="s">
        <v>93</v>
      </c>
      <c r="B20" s="41">
        <f>B12</f>
        <v>30000</v>
      </c>
      <c r="C20" s="41">
        <f t="shared" ref="C20:D20" si="7">C12</f>
        <v>30000</v>
      </c>
      <c r="D20" s="41">
        <f t="shared" si="7"/>
        <v>30000</v>
      </c>
      <c r="F20" s="37" t="s">
        <v>93</v>
      </c>
      <c r="G20" s="41">
        <f>G12</f>
        <v>30000</v>
      </c>
      <c r="H20" s="41">
        <f t="shared" ref="H20:I20" si="8">H12</f>
        <v>30000</v>
      </c>
      <c r="I20" s="41">
        <f t="shared" si="8"/>
        <v>30000</v>
      </c>
    </row>
    <row r="21" spans="1:9" x14ac:dyDescent="0.3">
      <c r="A21" s="37" t="s">
        <v>94</v>
      </c>
      <c r="B21" s="41">
        <v>250000</v>
      </c>
      <c r="C21" s="41">
        <f>B21</f>
        <v>250000</v>
      </c>
      <c r="D21" s="41">
        <f>C21</f>
        <v>250000</v>
      </c>
      <c r="F21" s="37" t="s">
        <v>94</v>
      </c>
      <c r="G21" s="41">
        <v>250000</v>
      </c>
      <c r="H21" s="41">
        <f>G21</f>
        <v>250000</v>
      </c>
      <c r="I21" s="41">
        <f>H21</f>
        <v>250000</v>
      </c>
    </row>
    <row r="22" spans="1:9" x14ac:dyDescent="0.3">
      <c r="A22" s="37" t="s">
        <v>95</v>
      </c>
      <c r="B22" s="37">
        <f>B21/B20</f>
        <v>8.3333333333333339</v>
      </c>
      <c r="C22" s="37">
        <f t="shared" ref="C22:D22" si="9">C21/C20</f>
        <v>8.3333333333333339</v>
      </c>
      <c r="D22" s="37">
        <f t="shared" si="9"/>
        <v>8.3333333333333339</v>
      </c>
      <c r="F22" s="37" t="s">
        <v>95</v>
      </c>
      <c r="G22" s="37">
        <f>G21/G20</f>
        <v>8.3333333333333339</v>
      </c>
      <c r="H22" s="37">
        <f t="shared" ref="H22" si="10">H21/H20</f>
        <v>8.3333333333333339</v>
      </c>
      <c r="I22" s="37">
        <f t="shared" ref="I22" si="11">I21/I20</f>
        <v>8.3333333333333339</v>
      </c>
    </row>
    <row r="24" spans="1:9" x14ac:dyDescent="0.3">
      <c r="A24" s="7" t="s">
        <v>96</v>
      </c>
      <c r="B24" s="3">
        <f>B18*B22</f>
        <v>17107.142857142862</v>
      </c>
      <c r="C24" s="3">
        <f t="shared" ref="C24:D24" si="12">C18*C22</f>
        <v>29912.280701754389</v>
      </c>
      <c r="D24" s="3">
        <f t="shared" si="12"/>
        <v>36936.274509803923</v>
      </c>
      <c r="F24" s="7" t="s">
        <v>96</v>
      </c>
      <c r="G24" s="3">
        <f>G18*G22</f>
        <v>17107.142857142862</v>
      </c>
      <c r="H24" s="3">
        <f t="shared" ref="H24:I24" si="13">H18*H22</f>
        <v>29912.280701754389</v>
      </c>
      <c r="I24" s="3">
        <f t="shared" si="13"/>
        <v>36936.274509803923</v>
      </c>
    </row>
    <row r="26" spans="1:9" x14ac:dyDescent="0.3">
      <c r="A26" s="7" t="s">
        <v>97</v>
      </c>
      <c r="B26" s="3">
        <f>B2+B24</f>
        <v>33057.142857142862</v>
      </c>
      <c r="C26" s="3">
        <f t="shared" ref="C26:D26" si="14">C2+C24</f>
        <v>64012.280701754389</v>
      </c>
      <c r="D26" s="3">
        <f t="shared" si="14"/>
        <v>116136.27450980392</v>
      </c>
      <c r="F26" s="7" t="s">
        <v>97</v>
      </c>
      <c r="G26" s="3">
        <f>G2+G24</f>
        <v>39437.142857142862</v>
      </c>
      <c r="H26" s="3">
        <f t="shared" ref="H26:I26" si="15">H2+H24</f>
        <v>77652.280701754382</v>
      </c>
      <c r="I26" s="3">
        <f t="shared" si="15"/>
        <v>147816.27450980392</v>
      </c>
    </row>
    <row r="27" spans="1:9" x14ac:dyDescent="0.3">
      <c r="B27" t="s">
        <v>80</v>
      </c>
      <c r="C27" t="s">
        <v>81</v>
      </c>
      <c r="D27" t="s">
        <v>82</v>
      </c>
      <c r="G27" t="s">
        <v>80</v>
      </c>
      <c r="H27" t="s">
        <v>81</v>
      </c>
      <c r="I27" t="s">
        <v>82</v>
      </c>
    </row>
    <row r="28" spans="1:9" x14ac:dyDescent="0.3">
      <c r="A28" t="s">
        <v>98</v>
      </c>
      <c r="B28" s="3">
        <f>B26/B22</f>
        <v>3966.8571428571431</v>
      </c>
      <c r="C28" s="3">
        <f t="shared" ref="C28:D28" si="16">C26/C22</f>
        <v>7681.4736842105258</v>
      </c>
      <c r="D28" s="3">
        <f t="shared" si="16"/>
        <v>13936.352941176468</v>
      </c>
      <c r="F28" t="s">
        <v>98</v>
      </c>
      <c r="G28" s="3">
        <f>G26/G22</f>
        <v>4732.4571428571435</v>
      </c>
      <c r="H28" s="3">
        <f t="shared" ref="H28:I28" si="17">H26/H22</f>
        <v>9318.273684210526</v>
      </c>
      <c r="I28" s="3">
        <f t="shared" si="17"/>
        <v>17737.952941176467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School Supplies</vt:lpstr>
      <vt:lpstr>Dog or Cat</vt:lpstr>
      <vt:lpstr>Vacations</vt:lpstr>
      <vt:lpstr>Printers</vt:lpstr>
      <vt:lpstr>Cars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Jaykumar Rathwa</dc:creator>
  <cp:lastModifiedBy>Jaykumar Rathwa</cp:lastModifiedBy>
  <dcterms:created xsi:type="dcterms:W3CDTF">2025-07-24T18:59:26Z</dcterms:created>
  <dcterms:modified xsi:type="dcterms:W3CDTF">2025-07-25T00:05:09Z</dcterms:modified>
</cp:coreProperties>
</file>