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rik\Documents\RationalPilot\Wall Street\"/>
    </mc:Choice>
  </mc:AlternateContent>
  <xr:revisionPtr revIDLastSave="0" documentId="13_ncr:1_{32150041-40A8-428E-8A15-13BCB58C64E3}" xr6:coauthVersionLast="45" xr6:coauthVersionMax="45" xr10:uidLastSave="{00000000-0000-0000-0000-000000000000}"/>
  <bookViews>
    <workbookView xWindow="-120" yWindow="-120" windowWidth="20730" windowHeight="11160" xr2:uid="{00000000-000D-0000-FFFF-FFFF00000000}"/>
  </bookViews>
  <sheets>
    <sheet name="Main" sheetId="1" r:id="rId1"/>
    <sheet name="Step 1 - Payroll Calculation" sheetId="2" r:id="rId2"/>
    <sheet name="Sch 2 - Est Shutdown Comp" sheetId="3" r:id="rId3"/>
  </sheets>
  <definedNames>
    <definedName name="Period">Main!$C$10</definedName>
    <definedName name="_xlnm.Print_Titles" localSheetId="0">Main!$1:$11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3" i="1" l="1"/>
  <c r="B142" i="1"/>
  <c r="B141" i="1"/>
  <c r="B140" i="1"/>
  <c r="B139" i="1"/>
  <c r="B138" i="1"/>
  <c r="B137" i="1"/>
  <c r="B136" i="1"/>
  <c r="B135" i="1"/>
  <c r="B134" i="1"/>
  <c r="B133" i="1"/>
  <c r="B132" i="1"/>
  <c r="B131" i="1"/>
  <c r="B130" i="1"/>
  <c r="B129" i="1"/>
  <c r="B128" i="1"/>
  <c r="B127" i="1"/>
  <c r="B126" i="1"/>
  <c r="B125" i="1"/>
  <c r="B124" i="1"/>
  <c r="D66" i="1"/>
  <c r="D62" i="1"/>
  <c r="D58" i="1"/>
  <c r="D55" i="1"/>
  <c r="C1" i="3"/>
  <c r="D1" i="3"/>
  <c r="E1" i="3"/>
  <c r="F1" i="3"/>
  <c r="G1" i="3"/>
  <c r="H1" i="3"/>
  <c r="I1" i="3"/>
  <c r="J1" i="3"/>
  <c r="K1" i="3"/>
  <c r="L1" i="3"/>
  <c r="M1" i="3"/>
  <c r="N1" i="3"/>
  <c r="O1" i="3"/>
  <c r="P1" i="3"/>
  <c r="Q1" i="3"/>
  <c r="R1" i="3"/>
  <c r="S1" i="3"/>
  <c r="T1" i="3"/>
  <c r="U1" i="3"/>
  <c r="B1" i="3"/>
  <c r="B69" i="1"/>
  <c r="B68" i="1"/>
  <c r="B67" i="1"/>
  <c r="B66" i="1"/>
  <c r="B65" i="1"/>
  <c r="B64" i="1"/>
  <c r="B63" i="1"/>
  <c r="B62" i="1"/>
  <c r="B61" i="1"/>
  <c r="B60" i="1"/>
  <c r="B59" i="1"/>
  <c r="B58" i="1"/>
  <c r="B57" i="1"/>
  <c r="B56" i="1"/>
  <c r="B55" i="1"/>
  <c r="B54" i="1"/>
  <c r="B53" i="1"/>
  <c r="B52" i="1"/>
  <c r="B51" i="1"/>
  <c r="B50" i="1"/>
  <c r="H3" i="3"/>
  <c r="D56" i="1" s="1"/>
  <c r="G3" i="3"/>
  <c r="U3" i="3"/>
  <c r="D69" i="1" s="1"/>
  <c r="T3" i="3"/>
  <c r="D68" i="1" s="1"/>
  <c r="S3" i="3"/>
  <c r="D67" i="1" s="1"/>
  <c r="R3" i="3"/>
  <c r="Q3" i="3"/>
  <c r="D65" i="1" s="1"/>
  <c r="P3" i="3"/>
  <c r="D64" i="1" s="1"/>
  <c r="O3" i="3"/>
  <c r="D63" i="1" s="1"/>
  <c r="N3" i="3"/>
  <c r="M3" i="3"/>
  <c r="D61" i="1" s="1"/>
  <c r="L3" i="3"/>
  <c r="D60" i="1" s="1"/>
  <c r="K3" i="3"/>
  <c r="D59" i="1" s="1"/>
  <c r="J3" i="3"/>
  <c r="I3" i="3"/>
  <c r="D57" i="1" s="1"/>
  <c r="F3" i="3"/>
  <c r="D54" i="1" s="1"/>
  <c r="E3" i="3"/>
  <c r="D53" i="1" s="1"/>
  <c r="D3" i="3"/>
  <c r="D52" i="1" s="1"/>
  <c r="C3" i="3"/>
  <c r="D51" i="1" s="1"/>
  <c r="B3" i="3"/>
  <c r="D50" i="1" s="1"/>
  <c r="F50" i="1" s="1"/>
  <c r="D124" i="1" s="1"/>
  <c r="G3" i="2"/>
  <c r="H3" i="2"/>
  <c r="I3" i="2"/>
  <c r="J3" i="2"/>
  <c r="K3" i="2"/>
  <c r="D106" i="1" l="1"/>
  <c r="D71" i="1"/>
  <c r="D82" i="1"/>
  <c r="F51" i="1"/>
  <c r="D125" i="1" s="1"/>
  <c r="F52" i="1"/>
  <c r="D126" i="1" s="1"/>
  <c r="F53" i="1"/>
  <c r="D127" i="1" s="1"/>
  <c r="F54" i="1"/>
  <c r="D128" i="1" s="1"/>
  <c r="F55" i="1"/>
  <c r="D129" i="1" s="1"/>
  <c r="F56" i="1"/>
  <c r="D130" i="1" s="1"/>
  <c r="F57" i="1"/>
  <c r="D131" i="1" s="1"/>
  <c r="F58" i="1"/>
  <c r="D132" i="1" s="1"/>
  <c r="F59" i="1"/>
  <c r="D133" i="1" s="1"/>
  <c r="F60" i="1"/>
  <c r="D134" i="1" s="1"/>
  <c r="F61" i="1"/>
  <c r="D135" i="1" s="1"/>
  <c r="F62" i="1"/>
  <c r="D136" i="1" s="1"/>
  <c r="F63" i="1"/>
  <c r="D137" i="1" s="1"/>
  <c r="F64" i="1"/>
  <c r="D138" i="1" s="1"/>
  <c r="F65" i="1"/>
  <c r="D139" i="1" s="1"/>
  <c r="F66" i="1"/>
  <c r="D140" i="1" s="1"/>
  <c r="F67" i="1"/>
  <c r="D141" i="1" s="1"/>
  <c r="F68" i="1"/>
  <c r="D142" i="1" s="1"/>
  <c r="F69" i="1"/>
  <c r="D143" i="1" s="1"/>
  <c r="D100" i="1"/>
  <c r="D91" i="1"/>
  <c r="D34" i="1"/>
  <c r="F34" i="1" s="1"/>
  <c r="J34" i="1" s="1"/>
  <c r="F142" i="1" s="1"/>
  <c r="H142" i="1" s="1"/>
  <c r="D33" i="1"/>
  <c r="F33" i="1" s="1"/>
  <c r="J33" i="1" s="1"/>
  <c r="F141" i="1" s="1"/>
  <c r="H141" i="1" s="1"/>
  <c r="D32" i="1"/>
  <c r="F32" i="1" s="1"/>
  <c r="J32" i="1" s="1"/>
  <c r="F140" i="1" s="1"/>
  <c r="H140" i="1" s="1"/>
  <c r="D31" i="1"/>
  <c r="F31" i="1" s="1"/>
  <c r="J31" i="1" s="1"/>
  <c r="F139" i="1" s="1"/>
  <c r="H139" i="1" s="1"/>
  <c r="D30" i="1"/>
  <c r="F30" i="1" s="1"/>
  <c r="J30" i="1" s="1"/>
  <c r="F138" i="1" s="1"/>
  <c r="H138" i="1" s="1"/>
  <c r="D29" i="1"/>
  <c r="F29" i="1" s="1"/>
  <c r="J29" i="1" s="1"/>
  <c r="F137" i="1" s="1"/>
  <c r="H137" i="1" s="1"/>
  <c r="D28" i="1"/>
  <c r="F28" i="1" s="1"/>
  <c r="J28" i="1" s="1"/>
  <c r="F136" i="1" s="1"/>
  <c r="H136" i="1" s="1"/>
  <c r="D27" i="1"/>
  <c r="F27" i="1" s="1"/>
  <c r="J27" i="1" s="1"/>
  <c r="F135" i="1" s="1"/>
  <c r="H135" i="1" s="1"/>
  <c r="D26" i="1"/>
  <c r="F26" i="1" s="1"/>
  <c r="J26" i="1" s="1"/>
  <c r="F134" i="1" s="1"/>
  <c r="H134" i="1" s="1"/>
  <c r="D25" i="1"/>
  <c r="F25" i="1" s="1"/>
  <c r="J25" i="1" s="1"/>
  <c r="F133" i="1" s="1"/>
  <c r="H133" i="1" s="1"/>
  <c r="D24" i="1"/>
  <c r="F24" i="1" s="1"/>
  <c r="J24" i="1" s="1"/>
  <c r="F132" i="1" s="1"/>
  <c r="H132" i="1" s="1"/>
  <c r="D23" i="1"/>
  <c r="F23" i="1" s="1"/>
  <c r="J23" i="1" s="1"/>
  <c r="F131" i="1" s="1"/>
  <c r="H131" i="1" s="1"/>
  <c r="D22" i="1"/>
  <c r="F22" i="1" s="1"/>
  <c r="J22" i="1" s="1"/>
  <c r="F130" i="1" s="1"/>
  <c r="H130" i="1" s="1"/>
  <c r="D21" i="1"/>
  <c r="B35" i="1"/>
  <c r="B34" i="1"/>
  <c r="B33" i="1"/>
  <c r="B32" i="1"/>
  <c r="B31" i="1"/>
  <c r="B30" i="1"/>
  <c r="B29" i="1"/>
  <c r="B28" i="1"/>
  <c r="B27" i="1"/>
  <c r="B26" i="1"/>
  <c r="B25" i="1"/>
  <c r="B24" i="1"/>
  <c r="B23" i="1"/>
  <c r="B22" i="1"/>
  <c r="B21" i="1"/>
  <c r="B20" i="1"/>
  <c r="B19" i="1"/>
  <c r="B18" i="1"/>
  <c r="B17" i="1"/>
  <c r="B16" i="1"/>
  <c r="T3" i="2"/>
  <c r="U3" i="2"/>
  <c r="D35" i="1" s="1"/>
  <c r="P3" i="2"/>
  <c r="Q3" i="2"/>
  <c r="R3" i="2"/>
  <c r="S3" i="2"/>
  <c r="D3" i="2"/>
  <c r="D18" i="1" s="1"/>
  <c r="F18" i="1" s="1"/>
  <c r="J18" i="1" s="1"/>
  <c r="F126" i="1" s="1"/>
  <c r="H126" i="1" s="1"/>
  <c r="E3" i="2"/>
  <c r="D19" i="1" s="1"/>
  <c r="F19" i="1" s="1"/>
  <c r="J19" i="1" s="1"/>
  <c r="F127" i="1" s="1"/>
  <c r="H127" i="1" s="1"/>
  <c r="F3" i="2"/>
  <c r="D20" i="1" s="1"/>
  <c r="F20" i="1" s="1"/>
  <c r="J20" i="1" s="1"/>
  <c r="F128" i="1" s="1"/>
  <c r="H128" i="1" s="1"/>
  <c r="L3" i="2"/>
  <c r="M3" i="2"/>
  <c r="N3" i="2"/>
  <c r="O3" i="2"/>
  <c r="C3" i="2"/>
  <c r="D17" i="1" s="1"/>
  <c r="B3" i="2"/>
  <c r="D16" i="1" s="1"/>
  <c r="P42" i="1"/>
  <c r="J140" i="1" l="1"/>
  <c r="L140" i="1"/>
  <c r="J136" i="1"/>
  <c r="L136" i="1"/>
  <c r="J132" i="1"/>
  <c r="L132" i="1"/>
  <c r="J128" i="1"/>
  <c r="L128" i="1" s="1"/>
  <c r="L143" i="1"/>
  <c r="J139" i="1"/>
  <c r="L139" i="1"/>
  <c r="J135" i="1"/>
  <c r="L135" i="1"/>
  <c r="J131" i="1"/>
  <c r="L131" i="1"/>
  <c r="J127" i="1"/>
  <c r="L127" i="1" s="1"/>
  <c r="F16" i="1"/>
  <c r="J16" i="1" s="1"/>
  <c r="F124" i="1" s="1"/>
  <c r="D112" i="1"/>
  <c r="D114" i="1" s="1"/>
  <c r="P116" i="1" s="1"/>
  <c r="J142" i="1"/>
  <c r="L142" i="1"/>
  <c r="J138" i="1"/>
  <c r="L138" i="1"/>
  <c r="J134" i="1"/>
  <c r="L134" i="1"/>
  <c r="J130" i="1"/>
  <c r="L130" i="1"/>
  <c r="J126" i="1"/>
  <c r="L126" i="1"/>
  <c r="J141" i="1"/>
  <c r="L141" i="1"/>
  <c r="J137" i="1"/>
  <c r="L137" i="1"/>
  <c r="J133" i="1"/>
  <c r="L133" i="1"/>
  <c r="F82" i="1"/>
  <c r="L71" i="1"/>
  <c r="F71" i="1"/>
  <c r="J71" i="1" s="1"/>
  <c r="F35" i="1"/>
  <c r="J35" i="1" s="1"/>
  <c r="F143" i="1" s="1"/>
  <c r="H143" i="1" s="1"/>
  <c r="F21" i="1"/>
  <c r="D38" i="1"/>
  <c r="F17" i="1"/>
  <c r="J17" i="1" s="1"/>
  <c r="F125" i="1" s="1"/>
  <c r="H125" i="1" s="1"/>
  <c r="H82" i="1"/>
  <c r="P82" i="1" s="1"/>
  <c r="F100" i="1"/>
  <c r="H100" i="1" s="1"/>
  <c r="P100" i="1" s="1"/>
  <c r="F91" i="1"/>
  <c r="H91" i="1" s="1"/>
  <c r="P91" i="1" s="1"/>
  <c r="J143" i="1" l="1"/>
  <c r="J125" i="1"/>
  <c r="L125" i="1" s="1"/>
  <c r="H124" i="1"/>
  <c r="J124" i="1"/>
  <c r="L124" i="1" s="1"/>
  <c r="P71" i="1"/>
  <c r="J21" i="1"/>
  <c r="F129" i="1" s="1"/>
  <c r="F38" i="1"/>
  <c r="H129" i="1" l="1"/>
  <c r="J129" i="1"/>
  <c r="J38" i="1"/>
  <c r="P38" i="1" s="1"/>
  <c r="P7" i="1" s="1"/>
  <c r="L129" i="1" l="1"/>
  <c r="L145" i="1" s="1"/>
  <c r="P145" i="1" s="1"/>
  <c r="P9" i="1" s="1"/>
  <c r="P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author>
    <author>tc={5320A0FF-9099-4C6F-AF37-98EFDE8A0114}</author>
  </authors>
  <commentList>
    <comment ref="B6" authorId="0" shapeId="0" xr:uid="{00000000-0006-0000-0000-000001000000}">
      <text>
        <r>
          <rPr>
            <b/>
            <sz val="9"/>
            <color indexed="81"/>
            <rFont val="Tahoma"/>
            <family val="2"/>
          </rPr>
          <t>Rational/Pilot:</t>
        </r>
        <r>
          <rPr>
            <sz val="9"/>
            <color indexed="81"/>
            <rFont val="Tahoma"/>
            <family val="2"/>
          </rPr>
          <t xml:space="preserve">
“(iii) the term ‘covered period’ means the period beginning on February 15, 2020 and ending on June 30, 2020;</t>
        </r>
      </text>
    </comment>
    <comment ref="P7" authorId="0" shapeId="0" xr:uid="{00000000-0006-0000-0000-000002000000}">
      <text>
        <r>
          <rPr>
            <b/>
            <sz val="9"/>
            <color indexed="81"/>
            <rFont val="Tahoma"/>
            <family val="2"/>
          </rPr>
          <t xml:space="preserve">Rational/Pilot:
</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P8" authorId="0" shapeId="0" xr:uid="{00000000-0006-0000-0000-000003000000}">
      <text>
        <r>
          <rPr>
            <b/>
            <sz val="9"/>
            <color indexed="81"/>
            <rFont val="Tahoma"/>
            <family val="2"/>
          </rPr>
          <t>Rational 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0" authorId="1" shapeId="0" xr:uid="{5320A0FF-9099-4C6F-AF37-98EFDE8A0114}">
      <text>
        <t>[Threaded comment]
Your version of Excel allows you to read this threaded comment; however, any edits to it will get removed if the file is opened in a newer version of Excel. Learn more: https://go.microsoft.com/fwlink/?linkid=870924
Comment:
    (3) the term “covered period” means the 8-week period beginning on the date of the origination of a covered loan;</t>
      </text>
    </comment>
    <comment ref="B12" authorId="0" shapeId="0" xr:uid="{00000000-0006-0000-0000-000004000000}">
      <text>
        <r>
          <rPr>
            <b/>
            <sz val="9"/>
            <color indexed="81"/>
            <rFont val="Tahoma"/>
            <family val="2"/>
          </rPr>
          <t>Rational/Pilot:  
Consideration for Eligibility</t>
        </r>
        <r>
          <rPr>
            <sz val="9"/>
            <color indexed="81"/>
            <rFont val="Tahoma"/>
            <family val="2"/>
          </rPr>
          <t xml:space="preserve">
“(i) IN GENERAL.—During the covered period, in addition to small business concerns, any business concern, nonprofit organization, veterans organization, or Tribal business concern described in section 31(b)(2)(C) shall be eligible to receive a covered loan if the business concern, nonprofit organization, veterans organization, or Tribal business concern employs not more than the greater of—
“(I) 500 employees; or
“(II) if applicable, the size standard in number of employees established by the Administration for the industry in which the business concern, nonprofit organization, veterans organization, or Tribal business concern operates. 
</t>
        </r>
        <r>
          <rPr>
            <b/>
            <sz val="9"/>
            <color indexed="81"/>
            <rFont val="Tahoma"/>
            <family val="2"/>
          </rPr>
          <t>Maximum Loan Amount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4" authorId="0" shapeId="0" xr:uid="{00000000-0006-0000-0000-000005000000}">
      <text>
        <r>
          <rPr>
            <b/>
            <sz val="9"/>
            <color indexed="81"/>
            <rFont val="Tahoma"/>
            <family val="2"/>
          </rPr>
          <t>Rational/Pilot:</t>
        </r>
        <r>
          <rPr>
            <sz val="9"/>
            <color indexed="81"/>
            <rFont val="Tahoma"/>
            <family val="2"/>
          </rPr>
          <t xml:space="preserve">
“(viii) the term ‘payroll costs’—
“(I) means—
“(aa) the sum of payments of any compensation with respect to employees that is a—
“(AA) salary, wage, commission, or similar compensation;
“(BB) payment of cash tip or equivalent;
“(CC) payment for vacation, parental, family, medical, or sick leave;
“(DD) allowance for dismissal or separation;
“(EE) payment required for the provisions of group health care benefits, including insurance premiums;
“(FF) payment of any retirement benefit; or
“(GG) payment of State or local tax assessed on the compensation of employees; and
“(bb)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
“(II) shall not include—
“(aa) the compensation of an individual employee in excess of an annual salary of $100,000, as prorated for the covered period;
“(bb) taxes imposed or withheld under chapters 21, 22, or 24 of the Internal Revenue Code of 1986 during the covered period;
“(cc) any compensation of an employee whose principal place of residence is outside of the United States;
“(dd) qualified sick leave wages for which a credit is allowed under section 7001 of the Families First Coronavirus Response Act (Public Law 116–127); or
“(ee) qualified family leave wages for which a credit is allowed under section 7003 of the Families First Coronavirus Response Act (Public Law 116–127); and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42" authorId="0" shapeId="0" xr:uid="{00000000-0006-0000-0000-000006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46" authorId="0" shapeId="0" xr:uid="{00000000-0006-0000-0000-000007000000}">
      <text>
        <r>
          <rPr>
            <b/>
            <sz val="9"/>
            <color indexed="81"/>
            <rFont val="Tahoma"/>
            <family val="2"/>
          </rPr>
          <t xml:space="preserve">Rational/Pilot:  </t>
        </r>
        <r>
          <rPr>
            <sz val="9"/>
            <color indexed="81"/>
            <rFont val="Tahoma"/>
            <family val="2"/>
          </rPr>
          <t xml:space="preserve">
SEC. 1106. Loan forgiveness.</t>
        </r>
      </text>
    </comment>
    <comment ref="B48" authorId="0" shapeId="0" xr:uid="{00000000-0006-0000-0000-000008000000}">
      <text>
        <r>
          <rPr>
            <b/>
            <sz val="9"/>
            <color indexed="81"/>
            <rFont val="Tahoma"/>
            <family val="2"/>
          </rPr>
          <t>Rational/Pilot: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75" authorId="0" shapeId="0" xr:uid="{00000000-0006-0000-0000-000009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84" authorId="0" shapeId="0" xr:uid="{00000000-0006-0000-0000-00000A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93" authorId="0" shapeId="0" xr:uid="{00000000-0006-0000-0000-00000B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104" authorId="0" shapeId="0" xr:uid="{00000000-0006-0000-0000-00000C000000}">
      <text>
        <r>
          <rPr>
            <b/>
            <sz val="9"/>
            <color indexed="81"/>
            <rFont val="Tahoma"/>
            <family val="2"/>
          </rPr>
          <t>Rational/Pilot:</t>
        </r>
        <r>
          <rPr>
            <sz val="9"/>
            <color indexed="81"/>
            <rFont val="Tahoma"/>
            <family val="2"/>
          </rPr>
          <t xml:space="preserve">
(A) IN GENERAL.—The amount of loan forgiveness under this section shall be reduced, but not increased, by multiplying the amount described in subsection (b) by the quotient obtained by dividing—
(i) the average number of full-time equivalent employees per month employed by the eligible recipient during the covered period; by
(ii) (I) at the election of the borrower—
(aa) the average number of full-time equivalent employees per month employed by the eligible recipient during the period beginning on February 15, 2019 and ending on June 30, 2019; or
(bb) the average number of full-time equivalent employees per month employed by the eligible recipient during the period beginning on January 1, 2020 and ending on February 29, 2020;</t>
        </r>
      </text>
    </comment>
    <comment ref="B106" authorId="0" shapeId="0" xr:uid="{00000000-0006-0000-0000-00000D000000}">
      <text>
        <r>
          <rPr>
            <b/>
            <sz val="9"/>
            <color indexed="81"/>
            <rFont val="Tahoma"/>
            <family val="2"/>
          </rPr>
          <t>Rational/Pilot:</t>
        </r>
        <r>
          <rPr>
            <sz val="9"/>
            <color indexed="81"/>
            <rFont val="Tahoma"/>
            <family val="2"/>
          </rPr>
          <t xml:space="preserve">
(B) CALCULATION OF AVERAGE NUMBER OF EMPLOYEES.—For purposes of subparagraph (A), the average number of full-time equivalent employees shall be determined by calculating the average number of full-time equivalent employees for each pay period falling within a month</t>
        </r>
      </text>
    </comment>
    <comment ref="B119" authorId="0" shapeId="0" xr:uid="{00000000-0006-0000-0000-00000E000000}">
      <text>
        <r>
          <rPr>
            <b/>
            <sz val="9"/>
            <color indexed="81"/>
            <rFont val="Tahoma"/>
            <family val="2"/>
          </rPr>
          <t>Rational/Pilot:</t>
        </r>
        <r>
          <rPr>
            <sz val="9"/>
            <color indexed="81"/>
            <rFont val="Tahoma"/>
            <family val="2"/>
          </rPr>
          <t xml:space="preserve">
(3) REDUCTION RELATING TO SALARY AND WAGES.—
(A) IN GENERAL.—The amount of loan forgiveness under this section shall be reduced by the amount of any reduction in total salary or wages of any employee described in subparagraph (B) during the covered period that is in excess of 25 percent of the total salary or wages of the employee during the most recent full quarter during which the employee was employed before the covered period.
(B) EMPLOYEES DESCRIBED.—An employee described in this subparagraph is any employee who did not receive, during any single pay period during 2019, wages or salary at an annualized rate of pay in an amount more than $100,000.</t>
        </r>
      </text>
    </comment>
    <comment ref="D122" authorId="0" shapeId="0" xr:uid="{00000000-0006-0000-0000-00000F000000}">
      <text>
        <r>
          <rPr>
            <b/>
            <sz val="9"/>
            <color indexed="81"/>
            <rFont val="Tahoma"/>
            <family val="2"/>
          </rPr>
          <t>Rational/Pilot:</t>
        </r>
        <r>
          <rPr>
            <sz val="9"/>
            <color indexed="81"/>
            <rFont val="Tahoma"/>
            <family val="2"/>
          </rPr>
          <t xml:space="preserve">
 total salary or wages of any employee described in subparagraph (B) during the covered period</t>
        </r>
      </text>
    </comment>
    <comment ref="F122" authorId="0" shapeId="0" xr:uid="{00000000-0006-0000-0000-000010000000}">
      <text>
        <r>
          <rPr>
            <b/>
            <sz val="9"/>
            <color indexed="81"/>
            <rFont val="Tahoma"/>
            <family val="2"/>
          </rPr>
          <t>Rational/Pilot:</t>
        </r>
        <r>
          <rPr>
            <sz val="9"/>
            <color indexed="81"/>
            <rFont val="Tahoma"/>
            <family val="2"/>
          </rPr>
          <t xml:space="preserve">
total salary or wages of the employee during the most recent full quarter during which the employee was employed before the covered period</t>
        </r>
      </text>
    </comment>
    <comment ref="H122" authorId="0" shapeId="0" xr:uid="{00000000-0006-0000-0000-000011000000}">
      <text>
        <r>
          <rPr>
            <b/>
            <sz val="9"/>
            <color indexed="81"/>
            <rFont val="Tahoma"/>
            <family val="2"/>
          </rPr>
          <t>Rational/Pilot:</t>
        </r>
        <r>
          <rPr>
            <sz val="9"/>
            <color indexed="81"/>
            <rFont val="Tahoma"/>
            <family val="2"/>
          </rPr>
          <t xml:space="preserve">
is in excess of 25 percent of the total salary or wages of the employee during the most recent full quarter during which the employee was employed before the covered period.</t>
        </r>
      </text>
    </comment>
  </commentList>
</comments>
</file>

<file path=xl/sharedStrings.xml><?xml version="1.0" encoding="utf-8"?>
<sst xmlns="http://schemas.openxmlformats.org/spreadsheetml/2006/main" count="136" uniqueCount="113">
  <si>
    <t>Employee 1</t>
  </si>
  <si>
    <t>Employee 2</t>
  </si>
  <si>
    <t>Yearly Compensation</t>
  </si>
  <si>
    <t>Average Payroll</t>
  </si>
  <si>
    <t>Monthly</t>
  </si>
  <si>
    <t>Total  Forgivable</t>
  </si>
  <si>
    <t>Beginning of Period</t>
  </si>
  <si>
    <t>End of Period</t>
  </si>
  <si>
    <t>Covered Period:</t>
  </si>
  <si>
    <t>Adjusted Compensation</t>
  </si>
  <si>
    <t>x Period</t>
  </si>
  <si>
    <t>Multiplier</t>
  </si>
  <si>
    <t>Total Amount</t>
  </si>
  <si>
    <t>1. Payroll Costs</t>
  </si>
  <si>
    <t>2. Loans borrowed from Jan 31, 2020 to date made available to be refinanced</t>
  </si>
  <si>
    <t>Outstanding Loan Amount</t>
  </si>
  <si>
    <t>Amount</t>
  </si>
  <si>
    <t>(maximum of $10 million loan or lesser of)</t>
  </si>
  <si>
    <t>SBA Loan Calculator</t>
  </si>
  <si>
    <t>A. Loan Amount</t>
  </si>
  <si>
    <t>B. Loan Forgiveness</t>
  </si>
  <si>
    <t>1. Payroll Costs (Actual payroll costs incurred during the period)</t>
  </si>
  <si>
    <t>2. Any Payment of interest on any covered mortgage obligation</t>
  </si>
  <si>
    <t>3. Any payment on any covered rent obligation</t>
  </si>
  <si>
    <t>4. Any covered utility payment</t>
  </si>
  <si>
    <t>x Periods</t>
  </si>
  <si>
    <t>Maximum Loan Amount</t>
  </si>
  <si>
    <t>Loan Unforgiven</t>
  </si>
  <si>
    <t>Total</t>
  </si>
  <si>
    <t>REDUCTION BASED ON REDUCTION IN NUMBER OF EMPLOYEES</t>
  </si>
  <si>
    <t>1. Average number of FTE employees during period</t>
  </si>
  <si>
    <t xml:space="preserve">    a. Average number of FTE employees for period of Feb 15, 2019 and June 30, 2019</t>
  </si>
  <si>
    <t xml:space="preserve">          or</t>
  </si>
  <si>
    <t xml:space="preserve">    b. Average number of FTE employees for period of Jan 1, 2020 and Feb 29, 2020</t>
  </si>
  <si>
    <t>Quotient of Reduction</t>
  </si>
  <si>
    <t>2.  Average Prior FTE Employees</t>
  </si>
  <si>
    <t xml:space="preserve">    At the election of the borrower either:</t>
  </si>
  <si>
    <t>REDUCTION RELATING TO SALARY AND WAGES</t>
  </si>
  <si>
    <t>Total Salary during the period</t>
  </si>
  <si>
    <t>Total Salary in quarter prior to period</t>
  </si>
  <si>
    <t>Allowed Salary Reduction</t>
  </si>
  <si>
    <t>Actual Salary Reduction</t>
  </si>
  <si>
    <t>Reduction to Loan Forgiveness</t>
  </si>
  <si>
    <t>(For any employee who did not receive, during any single pay period during 2019, wages or salary at an annualized rate of pay in an amount more than $100,000.)</t>
  </si>
  <si>
    <t>***EXEMPTION FOR RE-HIRES</t>
  </si>
  <si>
    <r>
      <t xml:space="preserve">(5) </t>
    </r>
    <r>
      <rPr>
        <sz val="12.1"/>
        <color theme="1"/>
        <rFont val="Calibri"/>
        <family val="2"/>
        <scheme val="minor"/>
      </rPr>
      <t>E</t>
    </r>
    <r>
      <rPr>
        <sz val="11"/>
        <color theme="1"/>
        <rFont val="Calibri"/>
        <family val="2"/>
        <scheme val="minor"/>
      </rPr>
      <t xml:space="preserve">XEMPTION FOR RE-HIRES.— </t>
    </r>
  </si>
  <si>
    <r>
      <t xml:space="preserve">(A) </t>
    </r>
    <r>
      <rPr>
        <sz val="12.1"/>
        <color theme="1"/>
        <rFont val="Calibri"/>
        <family val="2"/>
        <scheme val="minor"/>
      </rPr>
      <t>I</t>
    </r>
    <r>
      <rPr>
        <sz val="11"/>
        <color theme="1"/>
        <rFont val="Calibri"/>
        <family val="2"/>
        <scheme val="minor"/>
      </rPr>
      <t>N GENERAL.—In a circumstance described in subparagraph (B), the amount of loan forgiveness under this section shall be determined without regard to a reduction in the number of full-time equivalent employees of an eligible recipient or a reduction in the salary of 1 or more employees of the eligible recipient, as applicable, during the period beginning on February 15, 2020 and ending on the date that is 30 days after the date of enactment of this Act.</t>
    </r>
  </si>
  <si>
    <r>
      <t xml:space="preserve">(B) </t>
    </r>
    <r>
      <rPr>
        <sz val="12.1"/>
        <color theme="1"/>
        <rFont val="Calibri"/>
        <family val="2"/>
        <scheme val="minor"/>
      </rPr>
      <t>C</t>
    </r>
    <r>
      <rPr>
        <sz val="11"/>
        <color theme="1"/>
        <rFont val="Calibri"/>
        <family val="2"/>
        <scheme val="minor"/>
      </rPr>
      <t xml:space="preserve">IRCUMSTANCES.—A circumstance described in this subparagraph is a circumstance— </t>
    </r>
  </si>
  <si>
    <t xml:space="preserve">(i) in which— </t>
  </si>
  <si>
    <t>(I) during the period beginning on February 15, 2020 and ending on the date that is 30 days after the date of enactment of this Act, there is a reduction, as compared to February 15, 2020, in the number of full-time equivalent employees of an eligible recipient; and</t>
  </si>
  <si>
    <t>(II) not later than June 30, 2020, the eligible employer has eliminated the reduction in the number of full-time equivalent employees;</t>
  </si>
  <si>
    <t xml:space="preserve">(ii) in which— </t>
  </si>
  <si>
    <t>(I) during the period beginning on February 15, 2020 and ending on the date that is 30 days after the date of enactment of this Act, there is a reduction, as compared to February 15, 2020, in the salary or wages of 1 or more employees of the eligible recipient; and</t>
  </si>
  <si>
    <t>(II) not later than June 30, 2020, the eligible employer has eliminated the reduction in the salary or wages of such employees; or</t>
  </si>
  <si>
    <t>(iii) in which the events described in clause (i) and (ii) occur.</t>
  </si>
  <si>
    <t>Text of H.R.748 - CARES Act</t>
  </si>
  <si>
    <t>(AA) salary, wage, commission, or similar compensation;</t>
  </si>
  <si>
    <t>(BB) payment of cash tip or equivalent;</t>
  </si>
  <si>
    <t>(CC) payment for vacation, parental, family, medical, or sick leave;</t>
  </si>
  <si>
    <t>(DD) allowance for dismissal or separation;</t>
  </si>
  <si>
    <t>(EE) payment required for the provisions of group health care benefits, including insurance premiums;</t>
  </si>
  <si>
    <t>(FF) payment of any retirement benefit; or</t>
  </si>
  <si>
    <t>(GG) payment of State or local tax assessed on the compensation of employees; and</t>
  </si>
  <si>
    <t>(bb)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t>
  </si>
  <si>
    <t>(aa) the compensation of an individual employee in excess of an annual salary of $100,000, as prorated for the covered period;</t>
  </si>
  <si>
    <t>(bb) taxes imposed or withheld under chapters 21, 22, or 24 of the Internal Revenue Code of 1986 during the covered period;</t>
  </si>
  <si>
    <t>(cc) any compensation of an employee whose principal place of residence is outside of the United States;</t>
  </si>
  <si>
    <t>(dd) qualified sick leave wages for which a credit is allowed under section 7001 of the Families First Coronavirus Response Act (Public Law 116–127); or</t>
  </si>
  <si>
    <t>(ee) qualified family leave wages for which a credit is allowed under section 7003 of the Families First Coronavirus Response Act (Public Law 116–127); and</t>
  </si>
  <si>
    <t>NOT INCLUDE</t>
  </si>
  <si>
    <t>INCLUDES</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</si>
  <si>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</si>
  <si>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</si>
  <si>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</si>
  <si>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</si>
  <si>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</si>
  <si>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</si>
  <si>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</si>
  <si>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</si>
  <si>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</si>
  <si>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</si>
  <si>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</si>
  <si>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</si>
  <si>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</si>
  <si>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</si>
  <si>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</si>
  <si>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</si>
  <si>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</si>
  <si>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</si>
  <si>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Rent 1</t>
  </si>
  <si>
    <t>Rent 2</t>
  </si>
  <si>
    <t>Rent 3</t>
  </si>
  <si>
    <t>Rent 4</t>
  </si>
  <si>
    <t>Rent 5</t>
  </si>
  <si>
    <t>Utility 1</t>
  </si>
  <si>
    <t>Utility 2</t>
  </si>
  <si>
    <t>Utility 3</t>
  </si>
  <si>
    <t>Utility 4</t>
  </si>
  <si>
    <t>Utility 5</t>
  </si>
  <si>
    <t>Item 1</t>
  </si>
  <si>
    <t>Item 2</t>
  </si>
  <si>
    <t>Item 3</t>
  </si>
  <si>
    <t>Item 4</t>
  </si>
  <si>
    <t>Item 5</t>
  </si>
  <si>
    <t>https://github.com/rationalpilot/cares-act-sba-calc</t>
  </si>
  <si>
    <t>see license:  https://github.com/rationalpilot/cares-act-sba-calc/blob/master/LICENSE</t>
  </si>
  <si>
    <t>see readme/disclaimer:  README.md</t>
  </si>
  <si>
    <t>Payroll Costs (Annual Basis)</t>
  </si>
  <si>
    <t>Total/Average</t>
  </si>
  <si>
    <t>Compensation</t>
  </si>
  <si>
    <t>Compensation During the Shutdown (for Forgiveness Calculation)</t>
  </si>
  <si>
    <t>Loan Forgiveness Reduction</t>
  </si>
  <si>
    <t>Months - For Forgiveness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</si>
</sst>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
      <b/>
      <sz val="9"/>
      <color indexed="81"/>
      <name val="Tahoma"/>
      <family val="2"/>
    </font>
    <font>
      <b/>
      <sz val="16"/>
      <color theme="1"/>
      <name val="Calibri"/>
      <family val="2"/>
      <scheme val="minor"/>
    </font>
    <font>
      <b/>
      <u/>
      <sz val="14"/>
      <color theme="1"/>
      <name val="Calibri"/>
      <family val="2"/>
      <scheme val="minor"/>
    </font>
    <font>
      <sz val="12.1"/>
      <color theme="1"/>
      <name val="Calibri"/>
      <family val="2"/>
      <scheme val="minor"/>
    </font>
    <font>
      <sz val="16"/>
      <color theme="1"/>
      <name val="Calibri"/>
      <family val="2"/>
      <scheme val="minor"/>
    </font>
    <font>
      <b/>
      <u/>
      <sz val="11"/>
      <color theme="1"/>
      <name val="Calibri"/>
      <family val="2"/>
      <scheme val="minor"/>
    </font>
    <font>
      <u/>
      <sz val="8.8000000000000007"/>
      <color theme="10"/>
      <name val="Calibri"/>
      <family val="2"/>
    </font>
    <font>
      <b/>
      <u/>
      <sz val="14"/>
      <color theme="10"/>
      <name val="Calibri"/>
      <family val="2"/>
    </font>
    <font>
      <sz val="11"/>
      <color rgb="FFFF0000"/>
      <name val="Calibri"/>
      <family val="2"/>
      <scheme val="minor"/>
    </font>
    <font>
      <u/>
      <sz val="12"/>
      <color theme="10"/>
      <name val="Calibri"/>
      <family val="2"/>
    </font>
    <font>
      <sz val="8"/>
      <color rgb="FF000000"/>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s>
  <borders count="4">
    <border>
      <left/>
      <right/>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alignment vertical="top"/>
      <protection locked="0"/>
    </xf>
  </cellStyleXfs>
  <cellXfs count="50">
    <xf numFmtId="0" fontId="0" fillId="0" borderId="0" xfId="0"/>
    <xf numFmtId="14" fontId="0" fillId="0" borderId="0" xfId="0" applyNumberFormat="1"/>
    <xf numFmtId="164" fontId="0" fillId="0" borderId="0" xfId="1" applyNumberFormat="1" applyFont="1"/>
    <xf numFmtId="0" fontId="2" fillId="0" borderId="0" xfId="0" applyFont="1" applyAlignment="1">
      <alignment horizontal="center"/>
    </xf>
    <xf numFmtId="0" fontId="2" fillId="0" borderId="0" xfId="0" applyFont="1"/>
    <xf numFmtId="165" fontId="0" fillId="0" borderId="0" xfId="1" applyNumberFormat="1" applyFont="1"/>
    <xf numFmtId="0" fontId="6" fillId="0" borderId="0" xfId="0" applyFont="1"/>
    <xf numFmtId="164" fontId="2" fillId="0" borderId="0" xfId="1" applyNumberFormat="1" applyFont="1"/>
    <xf numFmtId="0" fontId="7" fillId="0" borderId="0" xfId="0" applyFont="1"/>
    <xf numFmtId="164" fontId="0" fillId="0" borderId="0" xfId="0" applyNumberFormat="1"/>
    <xf numFmtId="0" fontId="0" fillId="0" borderId="0" xfId="0" applyFont="1"/>
    <xf numFmtId="0" fontId="2" fillId="0" borderId="1" xfId="0" applyFont="1" applyBorder="1"/>
    <xf numFmtId="164" fontId="2" fillId="0" borderId="1" xfId="1" applyNumberFormat="1" applyFont="1" applyBorder="1"/>
    <xf numFmtId="165" fontId="2" fillId="0" borderId="1" xfId="1" applyNumberFormat="1" applyFont="1" applyBorder="1"/>
    <xf numFmtId="166" fontId="2" fillId="0" borderId="1" xfId="2" applyNumberFormat="1" applyFont="1" applyBorder="1"/>
    <xf numFmtId="0" fontId="9" fillId="0" borderId="0" xfId="0" applyFont="1"/>
    <xf numFmtId="164" fontId="2" fillId="0" borderId="1" xfId="0" applyNumberFormat="1" applyFont="1" applyBorder="1"/>
    <xf numFmtId="0" fontId="0" fillId="0" borderId="0" xfId="0" applyAlignment="1">
      <alignment horizontal="left"/>
    </xf>
    <xf numFmtId="0" fontId="10" fillId="0" borderId="0" xfId="0" applyFont="1"/>
    <xf numFmtId="0" fontId="12" fillId="0" borderId="0" xfId="3" applyFont="1" applyAlignment="1" applyProtection="1"/>
    <xf numFmtId="0" fontId="0" fillId="2" borderId="0" xfId="0" applyFill="1"/>
    <xf numFmtId="164" fontId="0" fillId="2" borderId="0" xfId="1" applyNumberFormat="1" applyFont="1" applyFill="1"/>
    <xf numFmtId="0" fontId="0" fillId="2" borderId="0" xfId="0" applyFont="1" applyFill="1"/>
    <xf numFmtId="164" fontId="0" fillId="0" borderId="0" xfId="1" applyNumberFormat="1" applyFont="1" applyFill="1"/>
    <xf numFmtId="165" fontId="0" fillId="0" borderId="0" xfId="1" applyNumberFormat="1" applyFont="1" applyFill="1"/>
    <xf numFmtId="0" fontId="0" fillId="0" borderId="0" xfId="0" applyFill="1"/>
    <xf numFmtId="0" fontId="6" fillId="0" borderId="0" xfId="0" applyFont="1" applyAlignment="1">
      <alignment horizontal="right"/>
    </xf>
    <xf numFmtId="164" fontId="6" fillId="0" borderId="0" xfId="0" applyNumberFormat="1" applyFont="1"/>
    <xf numFmtId="0" fontId="0" fillId="0" borderId="0" xfId="0" applyAlignment="1">
      <alignment wrapText="1"/>
    </xf>
    <xf numFmtId="0" fontId="2" fillId="0" borderId="0" xfId="0" applyFont="1" applyAlignment="1">
      <alignment wrapText="1"/>
    </xf>
    <xf numFmtId="164" fontId="0" fillId="2" borderId="2" xfId="1" applyNumberFormat="1" applyFont="1" applyFill="1" applyBorder="1" applyAlignment="1">
      <alignment vertical="center"/>
    </xf>
    <xf numFmtId="0" fontId="0" fillId="0" borderId="0" xfId="0" applyAlignment="1">
      <alignment horizontal="right"/>
    </xf>
    <xf numFmtId="0" fontId="2" fillId="0" borderId="0" xfId="0" applyFont="1" applyAlignment="1">
      <alignment horizontal="center" wrapText="1"/>
    </xf>
    <xf numFmtId="0" fontId="14" fillId="0" borderId="0" xfId="3" applyFont="1" applyAlignment="1" applyProtection="1"/>
    <xf numFmtId="43" fontId="13" fillId="0" borderId="0" xfId="1" applyFont="1" applyAlignment="1">
      <alignment horizontal="center"/>
    </xf>
    <xf numFmtId="0" fontId="0" fillId="0" borderId="0" xfId="0" applyAlignment="1">
      <alignment horizontal="center" wrapText="1"/>
    </xf>
    <xf numFmtId="0" fontId="0" fillId="0" borderId="0" xfId="0" applyBorder="1"/>
    <xf numFmtId="164" fontId="2" fillId="0" borderId="0" xfId="0" applyNumberFormat="1" applyFont="1" applyBorder="1"/>
    <xf numFmtId="164" fontId="0" fillId="2" borderId="0" xfId="0" applyNumberFormat="1" applyFill="1"/>
    <xf numFmtId="0" fontId="0" fillId="3" borderId="0" xfId="0" applyFill="1"/>
    <xf numFmtId="0" fontId="2" fillId="3" borderId="0" xfId="0" applyFont="1" applyFill="1"/>
    <xf numFmtId="0" fontId="0" fillId="4" borderId="0" xfId="0" applyFill="1"/>
    <xf numFmtId="0" fontId="2" fillId="4" borderId="0" xfId="0" applyFont="1" applyFill="1"/>
    <xf numFmtId="164" fontId="2" fillId="2" borderId="0" xfId="1" applyNumberFormat="1" applyFont="1" applyFill="1"/>
    <xf numFmtId="0" fontId="2" fillId="0" borderId="3" xfId="0" applyFont="1" applyBorder="1"/>
    <xf numFmtId="0" fontId="0" fillId="0" borderId="3" xfId="0" applyBorder="1" applyAlignment="1">
      <alignment wrapText="1"/>
    </xf>
    <xf numFmtId="0" fontId="2" fillId="0" borderId="3" xfId="0" applyFont="1" applyBorder="1" applyAlignment="1">
      <alignment horizontal="center" wrapText="1"/>
    </xf>
    <xf numFmtId="0" fontId="2" fillId="0" borderId="3" xfId="0" applyFont="1" applyBorder="1" applyAlignment="1">
      <alignment horizontal="center"/>
    </xf>
    <xf numFmtId="0" fontId="0" fillId="0" borderId="3" xfId="0" applyBorder="1"/>
    <xf numFmtId="0" fontId="0" fillId="0" borderId="0" xfId="0" applyAlignment="1">
      <alignment horizontal="lef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F$1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190500</xdr:colOff>
          <xdr:row>108</xdr:row>
          <xdr:rowOff>171450</xdr:rowOff>
        </xdr:from>
        <xdr:to>
          <xdr:col>11</xdr:col>
          <xdr:colOff>209550</xdr:colOff>
          <xdr:row>110</xdr:row>
          <xdr:rowOff>9525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DDDDDD"/>
            </a:solidFill>
            <a:ln w="9525">
              <a:solidFill>
                <a:srgbClr val="C0C0C0" mc:Ignorable="a14" a14:legacySpreadsheetColorIndex="22"/>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Use the higher number to calculate the quotient</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Erik" id="{322D9FFA-1A98-4B31-A567-441AB7C312CF}" userId="Erik"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0-04-02T06:48:17.18" personId="{322D9FFA-1A98-4B31-A567-441AB7C312CF}" id="{5320A0FF-9099-4C6F-AF37-98EFDE8A0114}">
    <text>(3) the term “covered period” means the 8-week period beginning on the date of the origination of a covered loan;</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hyperlink" Target="https://github.com/rationalpilot/cares-act-sba-calc/blob/master/LICENSE" TargetMode="External"/><Relationship Id="rId7" Type="http://schemas.openxmlformats.org/officeDocument/2006/relationships/vmlDrawing" Target="../drawings/vmlDrawing1.vml"/><Relationship Id="rId2" Type="http://schemas.openxmlformats.org/officeDocument/2006/relationships/hyperlink" Target="https://github.com/rationalpilot/cares-act-sba-calc" TargetMode="External"/><Relationship Id="rId1" Type="http://schemas.openxmlformats.org/officeDocument/2006/relationships/hyperlink" Target="https://www.congress.gov/bill/116th-congress/house-bill/748/tex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10" Type="http://schemas.microsoft.com/office/2017/10/relationships/threadedComment" Target="../threadedComments/threadedComment1.xml"/><Relationship Id="rId4" Type="http://schemas.openxmlformats.org/officeDocument/2006/relationships/hyperlink" Target="https://github.com/rationalpilot/cares-act-sba-calc/blob/master/README.md"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8"/>
  <sheetViews>
    <sheetView showGridLines="0" tabSelected="1" zoomScale="80" zoomScaleNormal="80" workbookViewId="0"/>
  </sheetViews>
  <sheetFormatPr defaultRowHeight="15" x14ac:dyDescent="0.25"/>
  <cols>
    <col min="1" max="1" width="4.28515625" customWidth="1"/>
    <col min="2" max="2" width="70.5703125" bestFit="1" customWidth="1"/>
    <col min="3" max="3" width="12" bestFit="1" customWidth="1"/>
    <col min="4" max="4" width="15.7109375" customWidth="1"/>
    <col min="5" max="5" width="3.42578125" customWidth="1"/>
    <col min="6" max="6" width="19.28515625" customWidth="1"/>
    <col min="7" max="7" width="3.42578125" customWidth="1"/>
    <col min="8" max="8" width="12" customWidth="1"/>
    <col min="9" max="9" width="3.42578125" customWidth="1"/>
    <col min="10" max="10" width="10.5703125" bestFit="1" customWidth="1"/>
    <col min="11" max="11" width="3.42578125" customWidth="1"/>
    <col min="12" max="12" width="12.42578125" customWidth="1"/>
    <col min="13" max="13" width="3.7109375" customWidth="1"/>
    <col min="14" max="14" width="8.42578125" bestFit="1" customWidth="1"/>
    <col min="15" max="15" width="3.42578125" customWidth="1"/>
    <col min="16" max="16" width="13.7109375" bestFit="1" customWidth="1"/>
  </cols>
  <sheetData>
    <row r="1" spans="1:16" ht="21" x14ac:dyDescent="0.35">
      <c r="B1" s="6" t="s">
        <v>18</v>
      </c>
      <c r="G1" s="33" t="s">
        <v>104</v>
      </c>
    </row>
    <row r="2" spans="1:16" ht="15.75" x14ac:dyDescent="0.25">
      <c r="G2" s="33" t="s">
        <v>105</v>
      </c>
    </row>
    <row r="3" spans="1:16" ht="21" x14ac:dyDescent="0.35">
      <c r="B3" s="6"/>
      <c r="G3" s="33" t="s">
        <v>106</v>
      </c>
    </row>
    <row r="4" spans="1:16" ht="18.75" x14ac:dyDescent="0.3">
      <c r="B4" s="19" t="s">
        <v>55</v>
      </c>
    </row>
    <row r="5" spans="1:16" ht="21" x14ac:dyDescent="0.35">
      <c r="B5" s="6"/>
      <c r="F5" s="2"/>
    </row>
    <row r="6" spans="1:16" x14ac:dyDescent="0.25">
      <c r="B6" s="4" t="s">
        <v>8</v>
      </c>
    </row>
    <row r="7" spans="1:16" ht="21" x14ac:dyDescent="0.35">
      <c r="B7" t="s">
        <v>6</v>
      </c>
      <c r="C7" s="1">
        <v>43876</v>
      </c>
      <c r="N7" s="15"/>
      <c r="O7" s="26" t="s">
        <v>26</v>
      </c>
      <c r="P7" s="27">
        <f>IF(SUM(P17:P47)&gt;10000000,10000000,SUM(P17:P47))</f>
        <v>0</v>
      </c>
    </row>
    <row r="8" spans="1:16" x14ac:dyDescent="0.25">
      <c r="B8" t="s">
        <v>7</v>
      </c>
      <c r="C8" s="1">
        <v>44012</v>
      </c>
      <c r="P8" s="31" t="s">
        <v>17</v>
      </c>
    </row>
    <row r="9" spans="1:16" ht="21" x14ac:dyDescent="0.35">
      <c r="N9" s="15"/>
      <c r="O9" s="26" t="s">
        <v>5</v>
      </c>
      <c r="P9" s="27">
        <f>IF(SUM(P71:P100)*P116+P145&gt;P7,P7,SUM(P71:P100)*P116+P145)</f>
        <v>0</v>
      </c>
    </row>
    <row r="10" spans="1:16" ht="21" x14ac:dyDescent="0.35">
      <c r="B10" t="s">
        <v>112</v>
      </c>
      <c r="C10" s="5">
        <v>4</v>
      </c>
      <c r="N10" s="15"/>
      <c r="O10" s="26" t="s">
        <v>27</v>
      </c>
      <c r="P10" s="27">
        <f>P7-P9</f>
        <v>0</v>
      </c>
    </row>
    <row r="12" spans="1:16" ht="18.75" x14ac:dyDescent="0.3">
      <c r="A12" s="39"/>
      <c r="B12" s="8" t="s">
        <v>19</v>
      </c>
    </row>
    <row r="13" spans="1:16" x14ac:dyDescent="0.25">
      <c r="A13" s="39"/>
    </row>
    <row r="14" spans="1:16" ht="30" x14ac:dyDescent="0.25">
      <c r="A14" s="39"/>
      <c r="B14" s="44" t="s">
        <v>13</v>
      </c>
      <c r="C14" s="45"/>
      <c r="D14" s="46" t="s">
        <v>109</v>
      </c>
      <c r="E14" s="46"/>
      <c r="F14" s="46" t="s">
        <v>9</v>
      </c>
      <c r="G14" s="45"/>
      <c r="H14" s="46"/>
      <c r="I14" s="46"/>
      <c r="J14" s="46" t="s">
        <v>4</v>
      </c>
      <c r="K14" s="46"/>
      <c r="L14" s="46" t="s">
        <v>11</v>
      </c>
      <c r="M14" s="47"/>
      <c r="N14" s="47"/>
      <c r="O14" s="48"/>
      <c r="P14" s="47" t="s">
        <v>16</v>
      </c>
    </row>
    <row r="15" spans="1:16" x14ac:dyDescent="0.25">
      <c r="A15" s="39"/>
    </row>
    <row r="16" spans="1:16" x14ac:dyDescent="0.25">
      <c r="A16" s="39"/>
      <c r="B16" s="25" t="str">
        <f>'Step 1 - Payroll Calculation'!B$1</f>
        <v>Employee 1</v>
      </c>
      <c r="C16" s="25"/>
      <c r="D16" s="23">
        <f>'Step 1 - Payroll Calculation'!B$3</f>
        <v>0</v>
      </c>
      <c r="E16" s="23"/>
      <c r="F16" s="23">
        <f>IF(D16&gt;100000,100000,D16)</f>
        <v>0</v>
      </c>
      <c r="G16" s="23"/>
      <c r="H16" s="23"/>
      <c r="I16" s="23"/>
      <c r="J16" s="23">
        <f>F16/12</f>
        <v>0</v>
      </c>
      <c r="K16" s="23"/>
      <c r="L16" s="23"/>
      <c r="M16" s="23"/>
      <c r="N16" s="23"/>
      <c r="O16" s="25"/>
      <c r="P16" s="25"/>
    </row>
    <row r="17" spans="1:16" x14ac:dyDescent="0.25">
      <c r="A17" s="39"/>
      <c r="B17" s="25" t="str">
        <f>'Step 1 - Payroll Calculation'!C$1</f>
        <v>Employee 2</v>
      </c>
      <c r="C17" s="25"/>
      <c r="D17" s="23">
        <f>'Step 1 - Payroll Calculation'!C$3</f>
        <v>0</v>
      </c>
      <c r="E17" s="23"/>
      <c r="F17" s="23">
        <f>IF(D17&gt;100000,100000,D17)</f>
        <v>0</v>
      </c>
      <c r="G17" s="23"/>
      <c r="H17" s="25"/>
      <c r="I17" s="23"/>
      <c r="J17" s="23">
        <f t="shared" ref="J17:J35" si="0">F17/12</f>
        <v>0</v>
      </c>
      <c r="K17" s="25"/>
      <c r="L17" s="25"/>
      <c r="M17" s="25"/>
      <c r="N17" s="25"/>
      <c r="O17" s="25"/>
      <c r="P17" s="25"/>
    </row>
    <row r="18" spans="1:16" x14ac:dyDescent="0.25">
      <c r="A18" s="39"/>
      <c r="B18" s="25" t="str">
        <f>'Step 1 - Payroll Calculation'!D$1</f>
        <v>Employee 3</v>
      </c>
      <c r="C18" s="25"/>
      <c r="D18" s="23">
        <f>'Step 1 - Payroll Calculation'!D$3</f>
        <v>0</v>
      </c>
      <c r="E18" s="23"/>
      <c r="F18" s="23">
        <f t="shared" ref="F18:F35" si="1">IF(D18&gt;100000,100000,D18)</f>
        <v>0</v>
      </c>
      <c r="G18" s="23"/>
      <c r="H18" s="25"/>
      <c r="I18" s="23"/>
      <c r="J18" s="23">
        <f t="shared" si="0"/>
        <v>0</v>
      </c>
      <c r="K18" s="25"/>
      <c r="L18" s="25"/>
      <c r="M18" s="25"/>
      <c r="N18" s="25"/>
      <c r="O18" s="25"/>
      <c r="P18" s="25"/>
    </row>
    <row r="19" spans="1:16" x14ac:dyDescent="0.25">
      <c r="A19" s="39"/>
      <c r="B19" s="25" t="str">
        <f>'Step 1 - Payroll Calculation'!E$1</f>
        <v>Employee 4</v>
      </c>
      <c r="C19" s="25"/>
      <c r="D19" s="23">
        <f>'Step 1 - Payroll Calculation'!E$3</f>
        <v>0</v>
      </c>
      <c r="E19" s="23"/>
      <c r="F19" s="23">
        <f t="shared" si="1"/>
        <v>0</v>
      </c>
      <c r="G19" s="23"/>
      <c r="H19" s="25"/>
      <c r="I19" s="23"/>
      <c r="J19" s="23">
        <f t="shared" si="0"/>
        <v>0</v>
      </c>
      <c r="K19" s="25"/>
      <c r="L19" s="25"/>
      <c r="M19" s="25"/>
      <c r="N19" s="25"/>
      <c r="O19" s="25"/>
      <c r="P19" s="25"/>
    </row>
    <row r="20" spans="1:16" x14ac:dyDescent="0.25">
      <c r="A20" s="39"/>
      <c r="B20" s="25" t="str">
        <f>'Step 1 - Payroll Calculation'!F$1</f>
        <v>Employee 5</v>
      </c>
      <c r="C20" s="25"/>
      <c r="D20" s="23">
        <f>'Step 1 - Payroll Calculation'!F$3</f>
        <v>0</v>
      </c>
      <c r="E20" s="23"/>
      <c r="F20" s="23">
        <f t="shared" si="1"/>
        <v>0</v>
      </c>
      <c r="G20" s="23"/>
      <c r="H20" s="25"/>
      <c r="I20" s="23"/>
      <c r="J20" s="23">
        <f t="shared" si="0"/>
        <v>0</v>
      </c>
      <c r="K20" s="25"/>
      <c r="L20" s="25"/>
      <c r="M20" s="25"/>
      <c r="N20" s="25"/>
      <c r="O20" s="25"/>
      <c r="P20" s="25"/>
    </row>
    <row r="21" spans="1:16" x14ac:dyDescent="0.25">
      <c r="A21" s="39"/>
      <c r="B21" s="25" t="str">
        <f>'Step 1 - Payroll Calculation'!G$1</f>
        <v>Employee 6</v>
      </c>
      <c r="C21" s="25"/>
      <c r="D21" s="23">
        <f>'Step 1 - Payroll Calculation'!G$3</f>
        <v>0</v>
      </c>
      <c r="E21" s="23"/>
      <c r="F21" s="23">
        <f t="shared" si="1"/>
        <v>0</v>
      </c>
      <c r="G21" s="23"/>
      <c r="H21" s="25"/>
      <c r="I21" s="23"/>
      <c r="J21" s="23">
        <f t="shared" si="0"/>
        <v>0</v>
      </c>
      <c r="K21" s="25"/>
      <c r="L21" s="25"/>
      <c r="M21" s="25"/>
      <c r="N21" s="25"/>
      <c r="O21" s="25"/>
      <c r="P21" s="25"/>
    </row>
    <row r="22" spans="1:16" x14ac:dyDescent="0.25">
      <c r="A22" s="39"/>
      <c r="B22" s="25" t="str">
        <f>'Step 1 - Payroll Calculation'!H$1</f>
        <v>Employee 7</v>
      </c>
      <c r="C22" s="25"/>
      <c r="D22" s="23">
        <f>'Step 1 - Payroll Calculation'!H$3</f>
        <v>0</v>
      </c>
      <c r="E22" s="23"/>
      <c r="F22" s="23">
        <f t="shared" si="1"/>
        <v>0</v>
      </c>
      <c r="G22" s="23"/>
      <c r="H22" s="25"/>
      <c r="I22" s="23"/>
      <c r="J22" s="23">
        <f t="shared" si="0"/>
        <v>0</v>
      </c>
      <c r="K22" s="25"/>
      <c r="L22" s="25"/>
      <c r="M22" s="25"/>
      <c r="N22" s="25"/>
      <c r="O22" s="25"/>
      <c r="P22" s="25"/>
    </row>
    <row r="23" spans="1:16" x14ac:dyDescent="0.25">
      <c r="A23" s="39"/>
      <c r="B23" s="25" t="str">
        <f>'Step 1 - Payroll Calculation'!I$1</f>
        <v>Employee 8</v>
      </c>
      <c r="C23" s="25"/>
      <c r="D23" s="23">
        <f>'Step 1 - Payroll Calculation'!I$3</f>
        <v>0</v>
      </c>
      <c r="E23" s="23"/>
      <c r="F23" s="23">
        <f t="shared" si="1"/>
        <v>0</v>
      </c>
      <c r="G23" s="23"/>
      <c r="H23" s="25"/>
      <c r="I23" s="23"/>
      <c r="J23" s="23">
        <f t="shared" si="0"/>
        <v>0</v>
      </c>
      <c r="K23" s="25"/>
      <c r="L23" s="25"/>
      <c r="M23" s="25"/>
      <c r="N23" s="25"/>
      <c r="O23" s="25"/>
      <c r="P23" s="25"/>
    </row>
    <row r="24" spans="1:16" x14ac:dyDescent="0.25">
      <c r="A24" s="39"/>
      <c r="B24" s="25" t="str">
        <f>'Step 1 - Payroll Calculation'!J$1</f>
        <v>Employee 9</v>
      </c>
      <c r="C24" s="25"/>
      <c r="D24" s="23">
        <f>'Step 1 - Payroll Calculation'!J$3</f>
        <v>0</v>
      </c>
      <c r="E24" s="23"/>
      <c r="F24" s="23">
        <f t="shared" si="1"/>
        <v>0</v>
      </c>
      <c r="G24" s="23"/>
      <c r="H24" s="25"/>
      <c r="I24" s="23"/>
      <c r="J24" s="23">
        <f t="shared" si="0"/>
        <v>0</v>
      </c>
      <c r="K24" s="25"/>
      <c r="L24" s="25"/>
      <c r="M24" s="25"/>
      <c r="N24" s="25"/>
      <c r="O24" s="25"/>
      <c r="P24" s="25"/>
    </row>
    <row r="25" spans="1:16" x14ac:dyDescent="0.25">
      <c r="A25" s="39"/>
      <c r="B25" s="25" t="str">
        <f>'Step 1 - Payroll Calculation'!K$1</f>
        <v>Employee 10</v>
      </c>
      <c r="C25" s="25"/>
      <c r="D25" s="23">
        <f>'Step 1 - Payroll Calculation'!K$3</f>
        <v>0</v>
      </c>
      <c r="E25" s="23"/>
      <c r="F25" s="23">
        <f t="shared" si="1"/>
        <v>0</v>
      </c>
      <c r="G25" s="23"/>
      <c r="H25" s="25"/>
      <c r="I25" s="23"/>
      <c r="J25" s="23">
        <f t="shared" si="0"/>
        <v>0</v>
      </c>
      <c r="K25" s="25"/>
      <c r="L25" s="25"/>
      <c r="M25" s="25"/>
      <c r="N25" s="25"/>
      <c r="O25" s="25"/>
      <c r="P25" s="25"/>
    </row>
    <row r="26" spans="1:16" x14ac:dyDescent="0.25">
      <c r="A26" s="39"/>
      <c r="B26" s="25" t="str">
        <f>'Step 1 - Payroll Calculation'!L$1</f>
        <v>Employee 11</v>
      </c>
      <c r="C26" s="25"/>
      <c r="D26" s="23">
        <f>'Step 1 - Payroll Calculation'!L$3</f>
        <v>0</v>
      </c>
      <c r="E26" s="23"/>
      <c r="F26" s="23">
        <f t="shared" si="1"/>
        <v>0</v>
      </c>
      <c r="G26" s="23"/>
      <c r="H26" s="25"/>
      <c r="I26" s="23"/>
      <c r="J26" s="23">
        <f t="shared" si="0"/>
        <v>0</v>
      </c>
      <c r="K26" s="25"/>
      <c r="L26" s="25"/>
      <c r="M26" s="25"/>
      <c r="N26" s="25"/>
      <c r="O26" s="25"/>
      <c r="P26" s="25"/>
    </row>
    <row r="27" spans="1:16" x14ac:dyDescent="0.25">
      <c r="A27" s="39"/>
      <c r="B27" s="25" t="str">
        <f>'Step 1 - Payroll Calculation'!M$1</f>
        <v>Employee 12</v>
      </c>
      <c r="C27" s="25"/>
      <c r="D27" s="23">
        <f>'Step 1 - Payroll Calculation'!M$3</f>
        <v>0</v>
      </c>
      <c r="E27" s="23"/>
      <c r="F27" s="23">
        <f t="shared" si="1"/>
        <v>0</v>
      </c>
      <c r="G27" s="23"/>
      <c r="H27" s="25"/>
      <c r="I27" s="23"/>
      <c r="J27" s="23">
        <f t="shared" si="0"/>
        <v>0</v>
      </c>
      <c r="K27" s="25"/>
      <c r="L27" s="25"/>
      <c r="M27" s="25"/>
      <c r="N27" s="25"/>
      <c r="O27" s="25"/>
      <c r="P27" s="25"/>
    </row>
    <row r="28" spans="1:16" x14ac:dyDescent="0.25">
      <c r="A28" s="39"/>
      <c r="B28" s="25" t="str">
        <f>'Step 1 - Payroll Calculation'!N$1</f>
        <v>Employee 13</v>
      </c>
      <c r="C28" s="25"/>
      <c r="D28" s="23">
        <f>'Step 1 - Payroll Calculation'!N$3</f>
        <v>0</v>
      </c>
      <c r="E28" s="23"/>
      <c r="F28" s="23">
        <f t="shared" si="1"/>
        <v>0</v>
      </c>
      <c r="G28" s="23"/>
      <c r="H28" s="25"/>
      <c r="I28" s="23"/>
      <c r="J28" s="23">
        <f t="shared" si="0"/>
        <v>0</v>
      </c>
      <c r="K28" s="25"/>
      <c r="L28" s="25"/>
      <c r="M28" s="25"/>
      <c r="N28" s="25"/>
      <c r="O28" s="25"/>
      <c r="P28" s="25"/>
    </row>
    <row r="29" spans="1:16" x14ac:dyDescent="0.25">
      <c r="A29" s="39"/>
      <c r="B29" s="25" t="str">
        <f>'Step 1 - Payroll Calculation'!O$1</f>
        <v>Employee 14</v>
      </c>
      <c r="C29" s="25"/>
      <c r="D29" s="23">
        <f>'Step 1 - Payroll Calculation'!O$3</f>
        <v>0</v>
      </c>
      <c r="E29" s="23"/>
      <c r="F29" s="23">
        <f t="shared" si="1"/>
        <v>0</v>
      </c>
      <c r="G29" s="23"/>
      <c r="H29" s="25"/>
      <c r="I29" s="23"/>
      <c r="J29" s="23">
        <f t="shared" si="0"/>
        <v>0</v>
      </c>
      <c r="K29" s="25"/>
      <c r="L29" s="25"/>
      <c r="M29" s="25"/>
      <c r="N29" s="25"/>
      <c r="O29" s="25"/>
      <c r="P29" s="25"/>
    </row>
    <row r="30" spans="1:16" x14ac:dyDescent="0.25">
      <c r="A30" s="39"/>
      <c r="B30" s="25" t="str">
        <f>'Step 1 - Payroll Calculation'!P$1</f>
        <v>Employee 15</v>
      </c>
      <c r="C30" s="25"/>
      <c r="D30" s="23">
        <f>'Step 1 - Payroll Calculation'!P$3</f>
        <v>0</v>
      </c>
      <c r="E30" s="23"/>
      <c r="F30" s="23">
        <f t="shared" si="1"/>
        <v>0</v>
      </c>
      <c r="G30" s="23"/>
      <c r="H30" s="25"/>
      <c r="I30" s="23"/>
      <c r="J30" s="23">
        <f t="shared" si="0"/>
        <v>0</v>
      </c>
      <c r="K30" s="25"/>
      <c r="L30" s="25"/>
      <c r="M30" s="25"/>
      <c r="N30" s="25"/>
      <c r="O30" s="25"/>
      <c r="P30" s="25"/>
    </row>
    <row r="31" spans="1:16" x14ac:dyDescent="0.25">
      <c r="A31" s="39"/>
      <c r="B31" s="25" t="str">
        <f>'Step 1 - Payroll Calculation'!Q$1</f>
        <v>Employee 16</v>
      </c>
      <c r="C31" s="25"/>
      <c r="D31" s="23">
        <f>'Step 1 - Payroll Calculation'!Q$3</f>
        <v>0</v>
      </c>
      <c r="E31" s="23"/>
      <c r="F31" s="23">
        <f t="shared" si="1"/>
        <v>0</v>
      </c>
      <c r="G31" s="23"/>
      <c r="H31" s="25"/>
      <c r="I31" s="23"/>
      <c r="J31" s="23">
        <f t="shared" si="0"/>
        <v>0</v>
      </c>
      <c r="K31" s="25"/>
      <c r="L31" s="25"/>
      <c r="M31" s="25"/>
      <c r="N31" s="25"/>
      <c r="O31" s="25"/>
      <c r="P31" s="25"/>
    </row>
    <row r="32" spans="1:16" x14ac:dyDescent="0.25">
      <c r="A32" s="39"/>
      <c r="B32" s="25" t="str">
        <f>'Step 1 - Payroll Calculation'!R$1</f>
        <v>Employee 17</v>
      </c>
      <c r="C32" s="25"/>
      <c r="D32" s="23">
        <f>'Step 1 - Payroll Calculation'!R$3</f>
        <v>0</v>
      </c>
      <c r="E32" s="23"/>
      <c r="F32" s="23">
        <f t="shared" si="1"/>
        <v>0</v>
      </c>
      <c r="G32" s="23"/>
      <c r="H32" s="25"/>
      <c r="I32" s="23"/>
      <c r="J32" s="23">
        <f t="shared" si="0"/>
        <v>0</v>
      </c>
      <c r="K32" s="25"/>
      <c r="L32" s="25"/>
      <c r="M32" s="25"/>
      <c r="N32" s="25"/>
      <c r="O32" s="25"/>
      <c r="P32" s="25"/>
    </row>
    <row r="33" spans="1:16" x14ac:dyDescent="0.25">
      <c r="A33" s="39"/>
      <c r="B33" s="25" t="str">
        <f>'Step 1 - Payroll Calculation'!S$1</f>
        <v>Employee 18</v>
      </c>
      <c r="C33" s="25"/>
      <c r="D33" s="23">
        <f>'Step 1 - Payroll Calculation'!S$3</f>
        <v>0</v>
      </c>
      <c r="E33" s="23"/>
      <c r="F33" s="23">
        <f t="shared" si="1"/>
        <v>0</v>
      </c>
      <c r="G33" s="23"/>
      <c r="H33" s="25"/>
      <c r="I33" s="23"/>
      <c r="J33" s="23">
        <f t="shared" si="0"/>
        <v>0</v>
      </c>
      <c r="K33" s="25"/>
      <c r="L33" s="25"/>
      <c r="M33" s="25"/>
      <c r="N33" s="25"/>
      <c r="O33" s="25"/>
      <c r="P33" s="25"/>
    </row>
    <row r="34" spans="1:16" x14ac:dyDescent="0.25">
      <c r="A34" s="39"/>
      <c r="B34" s="25" t="str">
        <f>'Step 1 - Payroll Calculation'!T$1</f>
        <v>Employee 19</v>
      </c>
      <c r="C34" s="25"/>
      <c r="D34" s="23">
        <f>'Step 1 - Payroll Calculation'!T$3</f>
        <v>0</v>
      </c>
      <c r="E34" s="23"/>
      <c r="F34" s="23">
        <f t="shared" si="1"/>
        <v>0</v>
      </c>
      <c r="G34" s="23"/>
      <c r="H34" s="25"/>
      <c r="I34" s="23"/>
      <c r="J34" s="23">
        <f t="shared" si="0"/>
        <v>0</v>
      </c>
      <c r="K34" s="25"/>
      <c r="L34" s="25"/>
      <c r="M34" s="25"/>
      <c r="N34" s="25"/>
      <c r="O34" s="25"/>
      <c r="P34" s="25"/>
    </row>
    <row r="35" spans="1:16" x14ac:dyDescent="0.25">
      <c r="A35" s="39"/>
      <c r="B35" s="25" t="str">
        <f>'Step 1 - Payroll Calculation'!U$1</f>
        <v>Employee 20</v>
      </c>
      <c r="C35" s="25"/>
      <c r="D35" s="23">
        <f>'Step 1 - Payroll Calculation'!U$3</f>
        <v>0</v>
      </c>
      <c r="E35" s="23"/>
      <c r="F35" s="23">
        <f t="shared" si="1"/>
        <v>0</v>
      </c>
      <c r="G35" s="23"/>
      <c r="H35" s="25"/>
      <c r="I35" s="23"/>
      <c r="J35" s="23">
        <f t="shared" si="0"/>
        <v>0</v>
      </c>
      <c r="K35" s="25"/>
      <c r="L35" s="25"/>
      <c r="M35" s="25"/>
      <c r="N35" s="25"/>
      <c r="O35" s="25"/>
      <c r="P35" s="25"/>
    </row>
    <row r="36" spans="1:16" x14ac:dyDescent="0.25">
      <c r="A36" s="39"/>
      <c r="B36" s="25"/>
      <c r="C36" s="25"/>
      <c r="D36" s="23"/>
      <c r="E36" s="23"/>
      <c r="F36" s="23"/>
      <c r="G36" s="23"/>
      <c r="H36" s="25"/>
      <c r="I36" s="23"/>
      <c r="J36" s="25"/>
      <c r="K36" s="25"/>
      <c r="L36" s="25"/>
      <c r="M36" s="25"/>
      <c r="N36" s="25"/>
      <c r="O36" s="25"/>
      <c r="P36" s="25"/>
    </row>
    <row r="37" spans="1:16" x14ac:dyDescent="0.25">
      <c r="A37" s="39"/>
      <c r="D37" s="2"/>
      <c r="E37" s="2"/>
      <c r="F37" s="2"/>
      <c r="G37" s="2"/>
      <c r="H37" s="2"/>
      <c r="I37" s="2"/>
      <c r="J37" s="2"/>
      <c r="K37" s="2"/>
      <c r="L37" s="2"/>
      <c r="M37" s="2"/>
      <c r="N37" s="2"/>
      <c r="P37" s="2"/>
    </row>
    <row r="38" spans="1:16" s="4" customFormat="1" x14ac:dyDescent="0.25">
      <c r="A38" s="40"/>
      <c r="B38" s="11" t="s">
        <v>108</v>
      </c>
      <c r="C38" s="11"/>
      <c r="D38" s="12">
        <f>SUM(D16:D37)</f>
        <v>0</v>
      </c>
      <c r="E38" s="12"/>
      <c r="F38" s="12">
        <f>SUM(F16:F37)</f>
        <v>0</v>
      </c>
      <c r="G38" s="12"/>
      <c r="H38" s="12"/>
      <c r="I38" s="12"/>
      <c r="J38" s="12">
        <f>F38/12</f>
        <v>0</v>
      </c>
      <c r="K38" s="12"/>
      <c r="L38" s="13">
        <v>2.5</v>
      </c>
      <c r="M38" s="12"/>
      <c r="N38" s="13"/>
      <c r="O38" s="11"/>
      <c r="P38" s="12">
        <f>J38*L38</f>
        <v>0</v>
      </c>
    </row>
    <row r="39" spans="1:16" x14ac:dyDescent="0.25">
      <c r="A39" s="39"/>
    </row>
    <row r="40" spans="1:16" x14ac:dyDescent="0.25">
      <c r="A40" s="39"/>
    </row>
    <row r="41" spans="1:16" x14ac:dyDescent="0.25">
      <c r="A41" s="39"/>
      <c r="D41" t="s">
        <v>15</v>
      </c>
    </row>
    <row r="42" spans="1:16" x14ac:dyDescent="0.25">
      <c r="A42" s="39"/>
      <c r="B42" s="4" t="s">
        <v>14</v>
      </c>
      <c r="D42" s="21">
        <v>0</v>
      </c>
      <c r="P42" s="7">
        <f>SUM(D42:O42)</f>
        <v>0</v>
      </c>
    </row>
    <row r="43" spans="1:16" x14ac:dyDescent="0.25">
      <c r="A43" s="39"/>
      <c r="B43" s="4"/>
      <c r="P43" s="2"/>
    </row>
    <row r="44" spans="1:16" x14ac:dyDescent="0.25">
      <c r="A44" s="39"/>
    </row>
    <row r="45" spans="1:16" x14ac:dyDescent="0.25">
      <c r="A45" s="39"/>
    </row>
    <row r="46" spans="1:16" ht="18.75" x14ac:dyDescent="0.3">
      <c r="A46" s="41"/>
      <c r="B46" s="8" t="s">
        <v>20</v>
      </c>
    </row>
    <row r="47" spans="1:16" x14ac:dyDescent="0.25">
      <c r="A47" s="41"/>
    </row>
    <row r="48" spans="1:16" ht="30" x14ac:dyDescent="0.25">
      <c r="A48" s="41"/>
      <c r="B48" s="44" t="s">
        <v>21</v>
      </c>
      <c r="C48" s="48"/>
      <c r="D48" s="46" t="s">
        <v>2</v>
      </c>
      <c r="E48" s="46"/>
      <c r="F48" s="46" t="s">
        <v>9</v>
      </c>
      <c r="G48" s="45"/>
      <c r="H48" s="46" t="s">
        <v>3</v>
      </c>
      <c r="I48" s="47"/>
      <c r="J48" s="47" t="s">
        <v>4</v>
      </c>
      <c r="K48" s="47"/>
      <c r="L48" s="47"/>
      <c r="M48" s="47"/>
      <c r="N48" s="47" t="s">
        <v>10</v>
      </c>
      <c r="O48" s="48"/>
      <c r="P48" s="44" t="s">
        <v>16</v>
      </c>
    </row>
    <row r="49" spans="1:16" x14ac:dyDescent="0.25">
      <c r="A49" s="41"/>
    </row>
    <row r="50" spans="1:16" x14ac:dyDescent="0.25">
      <c r="A50" s="41"/>
      <c r="B50" s="25" t="str">
        <f>'Step 1 - Payroll Calculation'!B$1</f>
        <v>Employee 1</v>
      </c>
      <c r="C50" s="25"/>
      <c r="D50" s="21">
        <f>'Sch 2 - Est Shutdown Comp'!B$3</f>
        <v>0</v>
      </c>
      <c r="E50" s="23"/>
      <c r="F50" s="23">
        <f>IF(D50&gt;100000,100000,D50)</f>
        <v>0</v>
      </c>
      <c r="G50" s="23"/>
      <c r="H50" s="23"/>
      <c r="I50" s="23"/>
      <c r="J50" s="23"/>
      <c r="K50" s="23"/>
      <c r="L50" s="23"/>
      <c r="M50" s="23"/>
      <c r="N50" s="23"/>
      <c r="O50" s="23"/>
      <c r="P50" s="23"/>
    </row>
    <row r="51" spans="1:16" x14ac:dyDescent="0.25">
      <c r="A51" s="41"/>
      <c r="B51" s="25" t="str">
        <f>'Step 1 - Payroll Calculation'!C$1</f>
        <v>Employee 2</v>
      </c>
      <c r="C51" s="25"/>
      <c r="D51" s="21">
        <f>'Sch 2 - Est Shutdown Comp'!C$3</f>
        <v>0</v>
      </c>
      <c r="E51" s="23"/>
      <c r="F51" s="23">
        <f t="shared" ref="F51:F69" si="2">IF(D51&gt;100000,100000,D51)</f>
        <v>0</v>
      </c>
      <c r="G51" s="23"/>
      <c r="H51" s="23"/>
      <c r="I51" s="23"/>
      <c r="J51" s="23"/>
      <c r="K51" s="23"/>
      <c r="L51" s="23"/>
      <c r="M51" s="23"/>
      <c r="N51" s="23"/>
      <c r="O51" s="23"/>
      <c r="P51" s="23"/>
    </row>
    <row r="52" spans="1:16" x14ac:dyDescent="0.25">
      <c r="A52" s="41"/>
      <c r="B52" s="25" t="str">
        <f>'Step 1 - Payroll Calculation'!D$1</f>
        <v>Employee 3</v>
      </c>
      <c r="C52" s="25"/>
      <c r="D52" s="21">
        <f>'Sch 2 - Est Shutdown Comp'!D$3</f>
        <v>0</v>
      </c>
      <c r="E52" s="23"/>
      <c r="F52" s="23">
        <f t="shared" si="2"/>
        <v>0</v>
      </c>
      <c r="G52" s="23"/>
      <c r="H52" s="23"/>
      <c r="I52" s="23"/>
      <c r="J52" s="23"/>
      <c r="K52" s="23"/>
      <c r="L52" s="23"/>
      <c r="M52" s="23"/>
      <c r="N52" s="23"/>
      <c r="O52" s="23"/>
      <c r="P52" s="23"/>
    </row>
    <row r="53" spans="1:16" x14ac:dyDescent="0.25">
      <c r="A53" s="41"/>
      <c r="B53" s="25" t="str">
        <f>'Step 1 - Payroll Calculation'!E$1</f>
        <v>Employee 4</v>
      </c>
      <c r="C53" s="25"/>
      <c r="D53" s="21">
        <f>'Sch 2 - Est Shutdown Comp'!E$3</f>
        <v>0</v>
      </c>
      <c r="E53" s="23"/>
      <c r="F53" s="23">
        <f t="shared" si="2"/>
        <v>0</v>
      </c>
      <c r="G53" s="23"/>
      <c r="H53" s="23"/>
      <c r="I53" s="23"/>
      <c r="J53" s="23"/>
      <c r="K53" s="23"/>
      <c r="L53" s="23"/>
      <c r="M53" s="23"/>
      <c r="N53" s="23"/>
      <c r="O53" s="23"/>
      <c r="P53" s="23"/>
    </row>
    <row r="54" spans="1:16" x14ac:dyDescent="0.25">
      <c r="A54" s="41"/>
      <c r="B54" s="25" t="str">
        <f>'Step 1 - Payroll Calculation'!F$1</f>
        <v>Employee 5</v>
      </c>
      <c r="C54" s="25"/>
      <c r="D54" s="21">
        <f>'Sch 2 - Est Shutdown Comp'!F$3</f>
        <v>0</v>
      </c>
      <c r="E54" s="23"/>
      <c r="F54" s="23">
        <f t="shared" si="2"/>
        <v>0</v>
      </c>
      <c r="G54" s="23"/>
      <c r="H54" s="23"/>
      <c r="I54" s="23"/>
      <c r="J54" s="23"/>
      <c r="K54" s="23"/>
      <c r="L54" s="23"/>
      <c r="M54" s="23"/>
      <c r="N54" s="23"/>
      <c r="O54" s="23"/>
      <c r="P54" s="23"/>
    </row>
    <row r="55" spans="1:16" x14ac:dyDescent="0.25">
      <c r="A55" s="41"/>
      <c r="B55" s="25" t="str">
        <f>'Step 1 - Payroll Calculation'!G$1</f>
        <v>Employee 6</v>
      </c>
      <c r="C55" s="25"/>
      <c r="D55" s="21">
        <f>'Sch 2 - Est Shutdown Comp'!G$3</f>
        <v>0</v>
      </c>
      <c r="E55" s="23"/>
      <c r="F55" s="23">
        <f t="shared" si="2"/>
        <v>0</v>
      </c>
      <c r="G55" s="23"/>
      <c r="H55" s="23"/>
      <c r="I55" s="23"/>
      <c r="J55" s="23"/>
      <c r="K55" s="23"/>
      <c r="L55" s="23"/>
      <c r="M55" s="23"/>
      <c r="N55" s="23"/>
      <c r="O55" s="23"/>
      <c r="P55" s="23"/>
    </row>
    <row r="56" spans="1:16" x14ac:dyDescent="0.25">
      <c r="A56" s="41"/>
      <c r="B56" s="25" t="str">
        <f>'Step 1 - Payroll Calculation'!H$1</f>
        <v>Employee 7</v>
      </c>
      <c r="C56" s="25"/>
      <c r="D56" s="21">
        <f>'Sch 2 - Est Shutdown Comp'!H$3</f>
        <v>0</v>
      </c>
      <c r="E56" s="23"/>
      <c r="F56" s="23">
        <f t="shared" si="2"/>
        <v>0</v>
      </c>
      <c r="G56" s="23"/>
      <c r="H56" s="23"/>
      <c r="I56" s="23"/>
      <c r="J56" s="23"/>
      <c r="K56" s="23"/>
      <c r="L56" s="23"/>
      <c r="M56" s="23"/>
      <c r="N56" s="23"/>
      <c r="O56" s="23"/>
      <c r="P56" s="23"/>
    </row>
    <row r="57" spans="1:16" x14ac:dyDescent="0.25">
      <c r="A57" s="41"/>
      <c r="B57" s="25" t="str">
        <f>'Step 1 - Payroll Calculation'!I$1</f>
        <v>Employee 8</v>
      </c>
      <c r="C57" s="25"/>
      <c r="D57" s="21">
        <f>'Sch 2 - Est Shutdown Comp'!I$3</f>
        <v>0</v>
      </c>
      <c r="E57" s="23"/>
      <c r="F57" s="23">
        <f t="shared" si="2"/>
        <v>0</v>
      </c>
      <c r="G57" s="23"/>
      <c r="H57" s="23"/>
      <c r="I57" s="23"/>
      <c r="J57" s="23"/>
      <c r="K57" s="23"/>
      <c r="L57" s="23"/>
      <c r="M57" s="23"/>
      <c r="N57" s="23"/>
      <c r="O57" s="23"/>
      <c r="P57" s="23"/>
    </row>
    <row r="58" spans="1:16" x14ac:dyDescent="0.25">
      <c r="A58" s="41"/>
      <c r="B58" s="25" t="str">
        <f>'Step 1 - Payroll Calculation'!J$1</f>
        <v>Employee 9</v>
      </c>
      <c r="C58" s="25"/>
      <c r="D58" s="21">
        <f>'Sch 2 - Est Shutdown Comp'!J$3</f>
        <v>0</v>
      </c>
      <c r="E58" s="23"/>
      <c r="F58" s="23">
        <f t="shared" si="2"/>
        <v>0</v>
      </c>
      <c r="G58" s="23"/>
      <c r="H58" s="23"/>
      <c r="I58" s="23"/>
      <c r="J58" s="23"/>
      <c r="K58" s="23"/>
      <c r="L58" s="23"/>
      <c r="M58" s="23"/>
      <c r="N58" s="23"/>
      <c r="O58" s="23"/>
      <c r="P58" s="23"/>
    </row>
    <row r="59" spans="1:16" x14ac:dyDescent="0.25">
      <c r="A59" s="41"/>
      <c r="B59" s="25" t="str">
        <f>'Step 1 - Payroll Calculation'!K$1</f>
        <v>Employee 10</v>
      </c>
      <c r="C59" s="25"/>
      <c r="D59" s="21">
        <f>'Sch 2 - Est Shutdown Comp'!K$3</f>
        <v>0</v>
      </c>
      <c r="E59" s="23"/>
      <c r="F59" s="23">
        <f t="shared" si="2"/>
        <v>0</v>
      </c>
      <c r="G59" s="23"/>
      <c r="H59" s="23"/>
      <c r="I59" s="23"/>
      <c r="J59" s="23"/>
      <c r="K59" s="23"/>
      <c r="L59" s="23"/>
      <c r="M59" s="23"/>
      <c r="N59" s="23"/>
      <c r="O59" s="23"/>
      <c r="P59" s="23"/>
    </row>
    <row r="60" spans="1:16" x14ac:dyDescent="0.25">
      <c r="A60" s="41"/>
      <c r="B60" s="25" t="str">
        <f>'Step 1 - Payroll Calculation'!L$1</f>
        <v>Employee 11</v>
      </c>
      <c r="C60" s="25"/>
      <c r="D60" s="21">
        <f>'Sch 2 - Est Shutdown Comp'!L$3</f>
        <v>0</v>
      </c>
      <c r="E60" s="23"/>
      <c r="F60" s="23">
        <f t="shared" si="2"/>
        <v>0</v>
      </c>
      <c r="G60" s="23"/>
      <c r="H60" s="23"/>
      <c r="I60" s="23"/>
      <c r="J60" s="23"/>
      <c r="K60" s="23"/>
      <c r="L60" s="23"/>
      <c r="M60" s="23"/>
      <c r="N60" s="23"/>
      <c r="O60" s="23"/>
      <c r="P60" s="23"/>
    </row>
    <row r="61" spans="1:16" x14ac:dyDescent="0.25">
      <c r="A61" s="41"/>
      <c r="B61" s="25" t="str">
        <f>'Step 1 - Payroll Calculation'!M$1</f>
        <v>Employee 12</v>
      </c>
      <c r="C61" s="25"/>
      <c r="D61" s="21">
        <f>'Sch 2 - Est Shutdown Comp'!M$3</f>
        <v>0</v>
      </c>
      <c r="E61" s="23"/>
      <c r="F61" s="23">
        <f t="shared" si="2"/>
        <v>0</v>
      </c>
      <c r="G61" s="23"/>
      <c r="H61" s="23"/>
      <c r="I61" s="23"/>
      <c r="J61" s="23"/>
      <c r="K61" s="23"/>
      <c r="L61" s="23"/>
      <c r="M61" s="23"/>
      <c r="N61" s="23"/>
      <c r="O61" s="23"/>
      <c r="P61" s="23"/>
    </row>
    <row r="62" spans="1:16" x14ac:dyDescent="0.25">
      <c r="A62" s="41"/>
      <c r="B62" s="25" t="str">
        <f>'Step 1 - Payroll Calculation'!N$1</f>
        <v>Employee 13</v>
      </c>
      <c r="C62" s="25"/>
      <c r="D62" s="21">
        <f>'Sch 2 - Est Shutdown Comp'!N$3</f>
        <v>0</v>
      </c>
      <c r="E62" s="23"/>
      <c r="F62" s="23">
        <f t="shared" si="2"/>
        <v>0</v>
      </c>
      <c r="G62" s="23"/>
      <c r="H62" s="23"/>
      <c r="I62" s="23"/>
      <c r="J62" s="23"/>
      <c r="K62" s="23"/>
      <c r="L62" s="23"/>
      <c r="M62" s="23"/>
      <c r="N62" s="23"/>
      <c r="O62" s="23"/>
      <c r="P62" s="23"/>
    </row>
    <row r="63" spans="1:16" x14ac:dyDescent="0.25">
      <c r="A63" s="41"/>
      <c r="B63" s="25" t="str">
        <f>'Step 1 - Payroll Calculation'!O$1</f>
        <v>Employee 14</v>
      </c>
      <c r="C63" s="25"/>
      <c r="D63" s="21">
        <f>'Sch 2 - Est Shutdown Comp'!O$3</f>
        <v>0</v>
      </c>
      <c r="E63" s="23"/>
      <c r="F63" s="23">
        <f t="shared" si="2"/>
        <v>0</v>
      </c>
      <c r="G63" s="23"/>
      <c r="H63" s="23"/>
      <c r="I63" s="23"/>
      <c r="J63" s="23"/>
      <c r="K63" s="23"/>
      <c r="L63" s="23"/>
      <c r="M63" s="23"/>
      <c r="N63" s="23"/>
      <c r="O63" s="23"/>
      <c r="P63" s="23"/>
    </row>
    <row r="64" spans="1:16" x14ac:dyDescent="0.25">
      <c r="A64" s="41"/>
      <c r="B64" s="25" t="str">
        <f>'Step 1 - Payroll Calculation'!P$1</f>
        <v>Employee 15</v>
      </c>
      <c r="C64" s="25"/>
      <c r="D64" s="21">
        <f>'Sch 2 - Est Shutdown Comp'!P$3</f>
        <v>0</v>
      </c>
      <c r="E64" s="23"/>
      <c r="F64" s="23">
        <f t="shared" si="2"/>
        <v>0</v>
      </c>
      <c r="G64" s="23"/>
      <c r="H64" s="23"/>
      <c r="I64" s="23"/>
      <c r="J64" s="23"/>
      <c r="K64" s="23"/>
      <c r="L64" s="23"/>
      <c r="M64" s="23"/>
      <c r="N64" s="23"/>
      <c r="O64" s="23"/>
      <c r="P64" s="23"/>
    </row>
    <row r="65" spans="1:16" x14ac:dyDescent="0.25">
      <c r="A65" s="41"/>
      <c r="B65" s="25" t="str">
        <f>'Step 1 - Payroll Calculation'!Q$1</f>
        <v>Employee 16</v>
      </c>
      <c r="C65" s="25"/>
      <c r="D65" s="21">
        <f>'Sch 2 - Est Shutdown Comp'!Q$3</f>
        <v>0</v>
      </c>
      <c r="E65" s="23"/>
      <c r="F65" s="23">
        <f t="shared" si="2"/>
        <v>0</v>
      </c>
      <c r="G65" s="23"/>
      <c r="H65" s="23"/>
      <c r="I65" s="23"/>
      <c r="J65" s="23"/>
      <c r="K65" s="23"/>
      <c r="L65" s="23"/>
      <c r="M65" s="23"/>
      <c r="N65" s="23"/>
      <c r="O65" s="23"/>
      <c r="P65" s="23"/>
    </row>
    <row r="66" spans="1:16" x14ac:dyDescent="0.25">
      <c r="A66" s="41"/>
      <c r="B66" s="25" t="str">
        <f>'Step 1 - Payroll Calculation'!R$1</f>
        <v>Employee 17</v>
      </c>
      <c r="C66" s="25"/>
      <c r="D66" s="21">
        <f>'Sch 2 - Est Shutdown Comp'!R$3</f>
        <v>0</v>
      </c>
      <c r="E66" s="23"/>
      <c r="F66" s="23">
        <f t="shared" si="2"/>
        <v>0</v>
      </c>
      <c r="G66" s="23"/>
      <c r="H66" s="23"/>
      <c r="I66" s="23"/>
      <c r="J66" s="23"/>
      <c r="K66" s="23"/>
      <c r="L66" s="23"/>
      <c r="M66" s="23"/>
      <c r="N66" s="23"/>
      <c r="O66" s="23"/>
      <c r="P66" s="23"/>
    </row>
    <row r="67" spans="1:16" x14ac:dyDescent="0.25">
      <c r="A67" s="41"/>
      <c r="B67" s="25" t="str">
        <f>'Step 1 - Payroll Calculation'!S$1</f>
        <v>Employee 18</v>
      </c>
      <c r="C67" s="25"/>
      <c r="D67" s="21">
        <f>'Sch 2 - Est Shutdown Comp'!S$3</f>
        <v>0</v>
      </c>
      <c r="E67" s="23"/>
      <c r="F67" s="23">
        <f t="shared" si="2"/>
        <v>0</v>
      </c>
      <c r="G67" s="23"/>
      <c r="H67" s="23"/>
      <c r="I67" s="23"/>
      <c r="J67" s="23"/>
      <c r="K67" s="23"/>
      <c r="L67" s="23"/>
      <c r="M67" s="23"/>
      <c r="N67" s="23"/>
      <c r="O67" s="23"/>
      <c r="P67" s="23"/>
    </row>
    <row r="68" spans="1:16" x14ac:dyDescent="0.25">
      <c r="A68" s="41"/>
      <c r="B68" s="25" t="str">
        <f>'Step 1 - Payroll Calculation'!T$1</f>
        <v>Employee 19</v>
      </c>
      <c r="C68" s="25"/>
      <c r="D68" s="21">
        <f>'Sch 2 - Est Shutdown Comp'!T$3</f>
        <v>0</v>
      </c>
      <c r="E68" s="23"/>
      <c r="F68" s="23">
        <f t="shared" si="2"/>
        <v>0</v>
      </c>
      <c r="G68" s="23"/>
      <c r="H68" s="23"/>
      <c r="I68" s="23"/>
      <c r="J68" s="23"/>
      <c r="K68" s="23"/>
      <c r="L68" s="23"/>
      <c r="M68" s="23"/>
      <c r="N68" s="23"/>
      <c r="O68" s="23"/>
      <c r="P68" s="23"/>
    </row>
    <row r="69" spans="1:16" x14ac:dyDescent="0.25">
      <c r="A69" s="41"/>
      <c r="B69" s="25" t="str">
        <f>'Step 1 - Payroll Calculation'!U$1</f>
        <v>Employee 20</v>
      </c>
      <c r="C69" s="25"/>
      <c r="D69" s="21">
        <f>'Sch 2 - Est Shutdown Comp'!U$3</f>
        <v>0</v>
      </c>
      <c r="E69" s="23"/>
      <c r="F69" s="23">
        <f t="shared" si="2"/>
        <v>0</v>
      </c>
      <c r="G69" s="23"/>
      <c r="H69" s="23"/>
      <c r="I69" s="23"/>
      <c r="J69" s="23"/>
      <c r="K69" s="23"/>
      <c r="L69" s="23"/>
      <c r="M69" s="23"/>
      <c r="N69" s="23"/>
      <c r="O69" s="23"/>
      <c r="P69" s="23"/>
    </row>
    <row r="70" spans="1:16" x14ac:dyDescent="0.25">
      <c r="A70" s="41"/>
    </row>
    <row r="71" spans="1:16" s="4" customFormat="1" x14ac:dyDescent="0.25">
      <c r="A71" s="42"/>
      <c r="B71" s="11" t="s">
        <v>108</v>
      </c>
      <c r="C71" s="11"/>
      <c r="D71" s="12">
        <f>SUM(D49:D70)</f>
        <v>0</v>
      </c>
      <c r="E71" s="12"/>
      <c r="F71" s="12">
        <f>SUM(F49:F70)</f>
        <v>0</v>
      </c>
      <c r="G71" s="12"/>
      <c r="H71" s="12"/>
      <c r="I71" s="12"/>
      <c r="J71" s="12">
        <f>F71/12</f>
        <v>0</v>
      </c>
      <c r="K71" s="12"/>
      <c r="L71" s="13">
        <f>Period</f>
        <v>4</v>
      </c>
      <c r="M71" s="12"/>
      <c r="N71" s="13"/>
      <c r="O71" s="11"/>
      <c r="P71" s="12">
        <f>J71*L71</f>
        <v>0</v>
      </c>
    </row>
    <row r="72" spans="1:16" x14ac:dyDescent="0.25">
      <c r="A72" s="41"/>
    </row>
    <row r="73" spans="1:16" x14ac:dyDescent="0.25">
      <c r="A73" s="41"/>
    </row>
    <row r="74" spans="1:16" x14ac:dyDescent="0.25">
      <c r="A74" s="41"/>
      <c r="D74" s="3" t="s">
        <v>4</v>
      </c>
      <c r="E74" s="3"/>
      <c r="F74" s="3" t="s">
        <v>25</v>
      </c>
      <c r="G74" s="3"/>
      <c r="H74" s="3" t="s">
        <v>12</v>
      </c>
    </row>
    <row r="75" spans="1:16" x14ac:dyDescent="0.25">
      <c r="A75" s="41"/>
      <c r="B75" s="4" t="s">
        <v>22</v>
      </c>
      <c r="D75" s="2"/>
      <c r="E75" s="2"/>
      <c r="F75" s="2"/>
      <c r="G75" s="2"/>
      <c r="H75" s="2"/>
      <c r="I75" s="2"/>
      <c r="J75" s="2"/>
      <c r="K75" s="2"/>
      <c r="L75" s="2"/>
      <c r="M75" s="2"/>
      <c r="N75" s="2"/>
      <c r="O75" s="2"/>
      <c r="P75" s="2"/>
    </row>
    <row r="76" spans="1:16" x14ac:dyDescent="0.25">
      <c r="A76" s="41"/>
      <c r="B76" s="22" t="s">
        <v>99</v>
      </c>
      <c r="C76" s="25"/>
      <c r="D76" s="21"/>
      <c r="E76" s="23"/>
      <c r="F76" s="23"/>
      <c r="G76" s="23"/>
      <c r="H76" s="23"/>
      <c r="I76" s="23"/>
      <c r="J76" s="23"/>
      <c r="K76" s="23"/>
      <c r="L76" s="23"/>
      <c r="M76" s="23"/>
      <c r="N76" s="23"/>
      <c r="O76" s="23"/>
      <c r="P76" s="23"/>
    </row>
    <row r="77" spans="1:16" x14ac:dyDescent="0.25">
      <c r="A77" s="41"/>
      <c r="B77" s="22" t="s">
        <v>100</v>
      </c>
      <c r="C77" s="25"/>
      <c r="D77" s="21"/>
      <c r="E77" s="23"/>
      <c r="F77" s="23"/>
      <c r="G77" s="23"/>
      <c r="H77" s="23"/>
      <c r="I77" s="23"/>
      <c r="J77" s="23"/>
      <c r="K77" s="23"/>
      <c r="L77" s="23"/>
      <c r="M77" s="23"/>
      <c r="N77" s="23"/>
      <c r="O77" s="23"/>
      <c r="P77" s="23"/>
    </row>
    <row r="78" spans="1:16" x14ac:dyDescent="0.25">
      <c r="A78" s="41"/>
      <c r="B78" s="22" t="s">
        <v>101</v>
      </c>
      <c r="C78" s="25"/>
      <c r="D78" s="21"/>
      <c r="E78" s="23"/>
      <c r="F78" s="23"/>
      <c r="G78" s="23"/>
      <c r="H78" s="23"/>
      <c r="I78" s="23"/>
      <c r="J78" s="23"/>
      <c r="K78" s="23"/>
      <c r="L78" s="23"/>
      <c r="M78" s="23"/>
      <c r="N78" s="23"/>
      <c r="O78" s="23"/>
      <c r="P78" s="23"/>
    </row>
    <row r="79" spans="1:16" x14ac:dyDescent="0.25">
      <c r="A79" s="41"/>
      <c r="B79" s="22" t="s">
        <v>102</v>
      </c>
      <c r="C79" s="25"/>
      <c r="D79" s="21"/>
      <c r="E79" s="23"/>
      <c r="F79" s="23"/>
      <c r="G79" s="23"/>
      <c r="H79" s="23"/>
      <c r="I79" s="23"/>
      <c r="J79" s="23"/>
      <c r="K79" s="23"/>
      <c r="L79" s="23"/>
      <c r="M79" s="23"/>
      <c r="N79" s="23"/>
      <c r="O79" s="23"/>
      <c r="P79" s="23"/>
    </row>
    <row r="80" spans="1:16" x14ac:dyDescent="0.25">
      <c r="A80" s="41"/>
      <c r="B80" s="22" t="s">
        <v>103</v>
      </c>
      <c r="C80" s="25"/>
      <c r="D80" s="21"/>
      <c r="E80" s="23"/>
      <c r="F80" s="23"/>
      <c r="G80" s="23"/>
      <c r="H80" s="23"/>
      <c r="I80" s="23"/>
      <c r="J80" s="23"/>
      <c r="K80" s="23"/>
      <c r="L80" s="23"/>
      <c r="M80" s="23"/>
      <c r="N80" s="23"/>
      <c r="O80" s="23"/>
      <c r="P80" s="23"/>
    </row>
    <row r="81" spans="1:16" x14ac:dyDescent="0.25">
      <c r="A81" s="41"/>
    </row>
    <row r="82" spans="1:16" x14ac:dyDescent="0.25">
      <c r="A82" s="41"/>
      <c r="B82" s="11" t="s">
        <v>28</v>
      </c>
      <c r="C82" s="11"/>
      <c r="D82" s="12">
        <f>SUM(D76:D81)</f>
        <v>0</v>
      </c>
      <c r="E82" s="12"/>
      <c r="F82" s="13">
        <f>$C$10</f>
        <v>4</v>
      </c>
      <c r="G82" s="12"/>
      <c r="H82" s="12">
        <f>D82*F82</f>
        <v>0</v>
      </c>
      <c r="I82" s="12"/>
      <c r="J82" s="12"/>
      <c r="K82" s="12"/>
      <c r="L82" s="12"/>
      <c r="M82" s="12"/>
      <c r="N82" s="12"/>
      <c r="O82" s="12"/>
      <c r="P82" s="12">
        <f>H82</f>
        <v>0</v>
      </c>
    </row>
    <row r="83" spans="1:16" x14ac:dyDescent="0.25">
      <c r="A83" s="41"/>
      <c r="B83" s="10"/>
      <c r="D83" s="2"/>
      <c r="E83" s="2"/>
      <c r="F83" s="5"/>
      <c r="G83" s="2"/>
      <c r="H83" s="2"/>
      <c r="I83" s="2"/>
      <c r="J83" s="2"/>
      <c r="K83" s="2"/>
      <c r="L83" s="2"/>
      <c r="M83" s="2"/>
      <c r="N83" s="2"/>
      <c r="O83" s="2"/>
      <c r="P83" s="7"/>
    </row>
    <row r="84" spans="1:16" x14ac:dyDescent="0.25">
      <c r="A84" s="41"/>
      <c r="B84" s="4" t="s">
        <v>23</v>
      </c>
      <c r="D84" s="2"/>
      <c r="E84" s="2"/>
      <c r="F84" s="5"/>
      <c r="G84" s="2"/>
      <c r="H84" s="2"/>
      <c r="I84" s="2"/>
      <c r="J84" s="2"/>
      <c r="K84" s="2"/>
      <c r="L84" s="2"/>
      <c r="M84" s="2"/>
      <c r="N84" s="2"/>
      <c r="O84" s="2"/>
      <c r="P84" s="2"/>
    </row>
    <row r="85" spans="1:16" x14ac:dyDescent="0.25">
      <c r="A85" s="41"/>
      <c r="B85" s="22" t="s">
        <v>89</v>
      </c>
      <c r="C85" s="25"/>
      <c r="D85" s="21"/>
      <c r="E85" s="23"/>
      <c r="F85" s="24"/>
      <c r="G85" s="23"/>
      <c r="H85" s="23"/>
      <c r="I85" s="23"/>
      <c r="J85" s="23"/>
      <c r="K85" s="23"/>
      <c r="L85" s="23"/>
      <c r="M85" s="23"/>
      <c r="N85" s="23"/>
      <c r="O85" s="23"/>
      <c r="P85" s="23"/>
    </row>
    <row r="86" spans="1:16" x14ac:dyDescent="0.25">
      <c r="A86" s="41"/>
      <c r="B86" s="22" t="s">
        <v>90</v>
      </c>
      <c r="C86" s="25"/>
      <c r="D86" s="21"/>
      <c r="E86" s="23"/>
      <c r="F86" s="24"/>
      <c r="G86" s="23"/>
      <c r="H86" s="23"/>
      <c r="I86" s="23"/>
      <c r="J86" s="23"/>
      <c r="K86" s="23"/>
      <c r="L86" s="23"/>
      <c r="M86" s="23"/>
      <c r="N86" s="23"/>
      <c r="O86" s="23"/>
      <c r="P86" s="23"/>
    </row>
    <row r="87" spans="1:16" x14ac:dyDescent="0.25">
      <c r="A87" s="41"/>
      <c r="B87" s="22" t="s">
        <v>91</v>
      </c>
      <c r="C87" s="25"/>
      <c r="D87" s="21"/>
      <c r="E87" s="23"/>
      <c r="F87" s="24"/>
      <c r="G87" s="23"/>
      <c r="H87" s="23"/>
      <c r="I87" s="23"/>
      <c r="J87" s="23"/>
      <c r="K87" s="23"/>
      <c r="L87" s="23"/>
      <c r="M87" s="23"/>
      <c r="N87" s="23"/>
      <c r="O87" s="23"/>
      <c r="P87" s="23"/>
    </row>
    <row r="88" spans="1:16" x14ac:dyDescent="0.25">
      <c r="A88" s="41"/>
      <c r="B88" s="22" t="s">
        <v>92</v>
      </c>
      <c r="C88" s="25"/>
      <c r="D88" s="21"/>
      <c r="E88" s="23"/>
      <c r="F88" s="24"/>
      <c r="G88" s="23"/>
      <c r="H88" s="23"/>
      <c r="I88" s="23"/>
      <c r="J88" s="23"/>
      <c r="K88" s="23"/>
      <c r="L88" s="23"/>
      <c r="M88" s="23"/>
      <c r="N88" s="23"/>
      <c r="O88" s="23"/>
      <c r="P88" s="23"/>
    </row>
    <row r="89" spans="1:16" x14ac:dyDescent="0.25">
      <c r="A89" s="41"/>
      <c r="B89" s="22" t="s">
        <v>93</v>
      </c>
      <c r="C89" s="25"/>
      <c r="D89" s="21"/>
      <c r="E89" s="23"/>
      <c r="F89" s="24"/>
      <c r="G89" s="23"/>
      <c r="H89" s="23"/>
      <c r="I89" s="23"/>
      <c r="J89" s="23"/>
      <c r="K89" s="23"/>
      <c r="L89" s="23"/>
      <c r="M89" s="23"/>
      <c r="N89" s="23"/>
      <c r="O89" s="23"/>
      <c r="P89" s="23"/>
    </row>
    <row r="90" spans="1:16" x14ac:dyDescent="0.25">
      <c r="A90" s="41"/>
    </row>
    <row r="91" spans="1:16" x14ac:dyDescent="0.25">
      <c r="A91" s="41"/>
      <c r="B91" s="11" t="s">
        <v>28</v>
      </c>
      <c r="C91" s="11"/>
      <c r="D91" s="12">
        <f>SUM(D85:D90)</f>
        <v>0</v>
      </c>
      <c r="E91" s="12"/>
      <c r="F91" s="13">
        <f>$C$10</f>
        <v>4</v>
      </c>
      <c r="G91" s="12"/>
      <c r="H91" s="12">
        <f>D91*F91</f>
        <v>0</v>
      </c>
      <c r="I91" s="12"/>
      <c r="J91" s="12"/>
      <c r="K91" s="12"/>
      <c r="L91" s="12"/>
      <c r="M91" s="12"/>
      <c r="N91" s="12"/>
      <c r="O91" s="12"/>
      <c r="P91" s="12">
        <f>H91</f>
        <v>0</v>
      </c>
    </row>
    <row r="92" spans="1:16" x14ac:dyDescent="0.25">
      <c r="A92" s="41"/>
    </row>
    <row r="93" spans="1:16" x14ac:dyDescent="0.25">
      <c r="A93" s="41"/>
      <c r="B93" s="4" t="s">
        <v>24</v>
      </c>
      <c r="D93" s="2"/>
      <c r="E93" s="2"/>
      <c r="F93" s="5"/>
      <c r="G93" s="2"/>
      <c r="H93" s="2"/>
      <c r="I93" s="2"/>
      <c r="J93" s="2"/>
      <c r="K93" s="2"/>
      <c r="L93" s="2"/>
      <c r="M93" s="2"/>
      <c r="N93" s="2"/>
      <c r="O93" s="2"/>
      <c r="P93" s="2"/>
    </row>
    <row r="94" spans="1:16" x14ac:dyDescent="0.25">
      <c r="A94" s="41"/>
      <c r="B94" s="22" t="s">
        <v>94</v>
      </c>
      <c r="D94" s="21"/>
      <c r="E94" s="2"/>
      <c r="F94" s="5"/>
      <c r="G94" s="2"/>
      <c r="H94" s="2"/>
      <c r="I94" s="2"/>
      <c r="J94" s="2"/>
      <c r="K94" s="2"/>
      <c r="L94" s="2"/>
      <c r="M94" s="2"/>
      <c r="N94" s="2"/>
      <c r="O94" s="2"/>
      <c r="P94" s="2"/>
    </row>
    <row r="95" spans="1:16" x14ac:dyDescent="0.25">
      <c r="A95" s="41"/>
      <c r="B95" s="22" t="s">
        <v>95</v>
      </c>
      <c r="D95" s="21"/>
      <c r="E95" s="2"/>
      <c r="F95" s="5"/>
      <c r="G95" s="2"/>
      <c r="H95" s="2"/>
      <c r="I95" s="2"/>
      <c r="J95" s="2"/>
      <c r="K95" s="2"/>
      <c r="L95" s="2"/>
      <c r="M95" s="2"/>
      <c r="N95" s="2"/>
      <c r="O95" s="2"/>
      <c r="P95" s="2"/>
    </row>
    <row r="96" spans="1:16" x14ac:dyDescent="0.25">
      <c r="A96" s="41"/>
      <c r="B96" s="22" t="s">
        <v>96</v>
      </c>
      <c r="D96" s="21"/>
      <c r="E96" s="2"/>
      <c r="F96" s="5"/>
      <c r="G96" s="2"/>
      <c r="H96" s="2"/>
      <c r="I96" s="2"/>
      <c r="J96" s="2"/>
      <c r="K96" s="2"/>
      <c r="L96" s="2"/>
      <c r="M96" s="2"/>
      <c r="N96" s="2"/>
      <c r="O96" s="2"/>
      <c r="P96" s="2"/>
    </row>
    <row r="97" spans="1:16" x14ac:dyDescent="0.25">
      <c r="A97" s="41"/>
      <c r="B97" s="22" t="s">
        <v>97</v>
      </c>
      <c r="D97" s="21"/>
      <c r="E97" s="2"/>
      <c r="F97" s="5"/>
      <c r="G97" s="2"/>
      <c r="H97" s="2"/>
      <c r="I97" s="2"/>
      <c r="J97" s="2"/>
      <c r="K97" s="2"/>
      <c r="L97" s="2"/>
      <c r="M97" s="2"/>
      <c r="N97" s="2"/>
      <c r="O97" s="2"/>
      <c r="P97" s="2"/>
    </row>
    <row r="98" spans="1:16" x14ac:dyDescent="0.25">
      <c r="A98" s="41"/>
      <c r="B98" s="22" t="s">
        <v>98</v>
      </c>
      <c r="D98" s="21"/>
      <c r="E98" s="2"/>
      <c r="F98" s="5"/>
      <c r="G98" s="2"/>
      <c r="H98" s="2"/>
      <c r="I98" s="2"/>
      <c r="J98" s="2"/>
      <c r="K98" s="2"/>
      <c r="L98" s="2"/>
      <c r="M98" s="2"/>
      <c r="N98" s="2"/>
      <c r="O98" s="2"/>
      <c r="P98" s="2"/>
    </row>
    <row r="99" spans="1:16" x14ac:dyDescent="0.25">
      <c r="A99" s="41"/>
      <c r="B99" s="10"/>
      <c r="D99" s="2"/>
      <c r="E99" s="2"/>
      <c r="F99" s="5"/>
      <c r="G99" s="2"/>
      <c r="H99" s="2"/>
      <c r="I99" s="2"/>
      <c r="J99" s="2"/>
      <c r="K99" s="2"/>
      <c r="L99" s="2"/>
      <c r="M99" s="2"/>
      <c r="N99" s="2"/>
      <c r="O99" s="2"/>
      <c r="P99" s="2"/>
    </row>
    <row r="100" spans="1:16" x14ac:dyDescent="0.25">
      <c r="A100" s="41"/>
      <c r="B100" s="11" t="s">
        <v>28</v>
      </c>
      <c r="C100" s="11"/>
      <c r="D100" s="12">
        <f>SUM(D94:D99)</f>
        <v>0</v>
      </c>
      <c r="E100" s="12"/>
      <c r="F100" s="13">
        <f>$C$10</f>
        <v>4</v>
      </c>
      <c r="G100" s="12"/>
      <c r="H100" s="12">
        <f>D100*F100</f>
        <v>0</v>
      </c>
      <c r="I100" s="12"/>
      <c r="J100" s="12"/>
      <c r="K100" s="12"/>
      <c r="L100" s="12"/>
      <c r="M100" s="12"/>
      <c r="N100" s="12"/>
      <c r="O100" s="12"/>
      <c r="P100" s="12">
        <f>H100</f>
        <v>0</v>
      </c>
    </row>
    <row r="101" spans="1:16" x14ac:dyDescent="0.25">
      <c r="A101" s="41"/>
      <c r="D101" s="2"/>
      <c r="E101" s="2"/>
      <c r="F101" s="2"/>
      <c r="G101" s="2"/>
      <c r="H101" s="2"/>
      <c r="I101" s="2"/>
      <c r="J101" s="2"/>
      <c r="K101" s="2"/>
      <c r="L101" s="2"/>
      <c r="M101" s="2"/>
      <c r="N101" s="2"/>
      <c r="O101" s="2"/>
      <c r="P101" s="2"/>
    </row>
    <row r="102" spans="1:16" x14ac:dyDescent="0.25">
      <c r="A102" s="41"/>
    </row>
    <row r="103" spans="1:16" x14ac:dyDescent="0.25">
      <c r="A103" s="41"/>
    </row>
    <row r="104" spans="1:16" ht="18.75" x14ac:dyDescent="0.3">
      <c r="A104" s="41"/>
      <c r="B104" s="8" t="s">
        <v>29</v>
      </c>
    </row>
    <row r="105" spans="1:16" x14ac:dyDescent="0.25">
      <c r="A105" s="41"/>
    </row>
    <row r="106" spans="1:16" x14ac:dyDescent="0.25">
      <c r="A106" s="41"/>
      <c r="B106" s="4" t="s">
        <v>30</v>
      </c>
      <c r="C106" s="4"/>
      <c r="D106" s="43">
        <f>COUNTIF(D50:D69,"&gt;0")</f>
        <v>0</v>
      </c>
    </row>
    <row r="107" spans="1:16" x14ac:dyDescent="0.25">
      <c r="A107" s="41"/>
    </row>
    <row r="108" spans="1:16" x14ac:dyDescent="0.25">
      <c r="A108" s="41"/>
      <c r="B108" t="s">
        <v>36</v>
      </c>
    </row>
    <row r="109" spans="1:16" x14ac:dyDescent="0.25">
      <c r="A109" s="41"/>
    </row>
    <row r="110" spans="1:16" x14ac:dyDescent="0.25">
      <c r="A110" s="41"/>
      <c r="B110" t="s">
        <v>31</v>
      </c>
      <c r="D110" s="21">
        <v>0</v>
      </c>
      <c r="F110" s="20" t="b">
        <v>0</v>
      </c>
    </row>
    <row r="111" spans="1:16" x14ac:dyDescent="0.25">
      <c r="A111" s="41"/>
      <c r="B111" t="s">
        <v>32</v>
      </c>
    </row>
    <row r="112" spans="1:16" x14ac:dyDescent="0.25">
      <c r="A112" s="41"/>
      <c r="B112" t="s">
        <v>33</v>
      </c>
      <c r="D112" s="38">
        <f>COUNTIF(D16:D35,"&gt;0")</f>
        <v>0</v>
      </c>
    </row>
    <row r="113" spans="1:16" x14ac:dyDescent="0.25">
      <c r="A113" s="41"/>
    </row>
    <row r="114" spans="1:16" x14ac:dyDescent="0.25">
      <c r="A114" s="41"/>
      <c r="B114" s="4" t="s">
        <v>35</v>
      </c>
      <c r="C114" s="4"/>
      <c r="D114" s="7">
        <f>IF($F$110=FALSE,MIN(D110:D112),MAX(D110:D112))</f>
        <v>0</v>
      </c>
    </row>
    <row r="115" spans="1:16" x14ac:dyDescent="0.25">
      <c r="A115" s="41"/>
    </row>
    <row r="116" spans="1:16" s="4" customFormat="1" x14ac:dyDescent="0.25">
      <c r="A116" s="42"/>
      <c r="B116" s="11" t="s">
        <v>34</v>
      </c>
      <c r="C116" s="11"/>
      <c r="D116" s="11"/>
      <c r="E116" s="11"/>
      <c r="F116" s="11"/>
      <c r="G116" s="11"/>
      <c r="H116" s="11"/>
      <c r="I116" s="11"/>
      <c r="J116" s="11"/>
      <c r="K116" s="11"/>
      <c r="L116" s="11"/>
      <c r="M116" s="11"/>
      <c r="N116" s="11"/>
      <c r="O116" s="11"/>
      <c r="P116" s="14">
        <f>IFERROR(IF(D106/D114&gt;1,1,D106/D114),0)</f>
        <v>0</v>
      </c>
    </row>
    <row r="117" spans="1:16" x14ac:dyDescent="0.25">
      <c r="A117" s="41"/>
    </row>
    <row r="118" spans="1:16" x14ac:dyDescent="0.25">
      <c r="A118" s="41"/>
    </row>
    <row r="119" spans="1:16" ht="18.75" x14ac:dyDescent="0.3">
      <c r="A119" s="41"/>
      <c r="B119" s="8" t="s">
        <v>37</v>
      </c>
    </row>
    <row r="120" spans="1:16" x14ac:dyDescent="0.25">
      <c r="A120" s="41"/>
      <c r="B120" t="s">
        <v>43</v>
      </c>
    </row>
    <row r="121" spans="1:16" x14ac:dyDescent="0.25">
      <c r="A121" s="41"/>
    </row>
    <row r="122" spans="1:16" ht="45" x14ac:dyDescent="0.25">
      <c r="A122" s="41"/>
      <c r="D122" s="32" t="s">
        <v>38</v>
      </c>
      <c r="E122" s="35"/>
      <c r="F122" s="32" t="s">
        <v>39</v>
      </c>
      <c r="G122" s="35"/>
      <c r="H122" s="32" t="s">
        <v>40</v>
      </c>
      <c r="I122" s="35"/>
      <c r="J122" s="32" t="s">
        <v>41</v>
      </c>
      <c r="L122" s="32" t="s">
        <v>111</v>
      </c>
    </row>
    <row r="123" spans="1:16" x14ac:dyDescent="0.25">
      <c r="A123" s="41"/>
      <c r="L123" s="36"/>
    </row>
    <row r="124" spans="1:16" x14ac:dyDescent="0.25">
      <c r="A124" s="41"/>
      <c r="B124" s="25" t="str">
        <f>'Step 1 - Payroll Calculation'!B$1</f>
        <v>Employee 1</v>
      </c>
      <c r="D124" s="21">
        <f t="shared" ref="D124:D143" si="3">(F50/12)*Period</f>
        <v>0</v>
      </c>
      <c r="F124" s="21">
        <f t="shared" ref="F124:F143" si="4">J16*Period</f>
        <v>0</v>
      </c>
      <c r="H124" s="2">
        <f>F124*0.25</f>
        <v>0</v>
      </c>
      <c r="J124" s="9">
        <f>IF(D124&gt;F124,0,F124-D124)</f>
        <v>0</v>
      </c>
      <c r="L124" s="37">
        <f t="shared" ref="L124:L142" si="5">IF(D124=0,0,IF(D16&gt;100000,0,IF(J124&lt;H124,0,-(J124-H124))))</f>
        <v>0</v>
      </c>
    </row>
    <row r="125" spans="1:16" x14ac:dyDescent="0.25">
      <c r="A125" s="41"/>
      <c r="B125" s="25" t="str">
        <f>'Step 1 - Payroll Calculation'!C$1</f>
        <v>Employee 2</v>
      </c>
      <c r="D125" s="21">
        <f t="shared" si="3"/>
        <v>0</v>
      </c>
      <c r="F125" s="21">
        <f t="shared" si="4"/>
        <v>0</v>
      </c>
      <c r="H125" s="2">
        <f t="shared" ref="H125:H143" si="6">F125*0.25</f>
        <v>0</v>
      </c>
      <c r="J125" s="9">
        <f t="shared" ref="J125:J143" si="7">IF(D125&gt;F125,0,F125-D125)</f>
        <v>0</v>
      </c>
      <c r="L125" s="37">
        <f t="shared" si="5"/>
        <v>0</v>
      </c>
    </row>
    <row r="126" spans="1:16" x14ac:dyDescent="0.25">
      <c r="A126" s="41"/>
      <c r="B126" s="25" t="str">
        <f>'Step 1 - Payroll Calculation'!D$1</f>
        <v>Employee 3</v>
      </c>
      <c r="D126" s="21">
        <f t="shared" si="3"/>
        <v>0</v>
      </c>
      <c r="F126" s="21">
        <f t="shared" si="4"/>
        <v>0</v>
      </c>
      <c r="H126" s="2">
        <f t="shared" si="6"/>
        <v>0</v>
      </c>
      <c r="J126" s="9">
        <f t="shared" si="7"/>
        <v>0</v>
      </c>
      <c r="L126" s="37">
        <f t="shared" si="5"/>
        <v>0</v>
      </c>
    </row>
    <row r="127" spans="1:16" x14ac:dyDescent="0.25">
      <c r="A127" s="41"/>
      <c r="B127" s="25" t="str">
        <f>'Step 1 - Payroll Calculation'!E$1</f>
        <v>Employee 4</v>
      </c>
      <c r="D127" s="21">
        <f t="shared" si="3"/>
        <v>0</v>
      </c>
      <c r="F127" s="21">
        <f t="shared" si="4"/>
        <v>0</v>
      </c>
      <c r="H127" s="2">
        <f t="shared" si="6"/>
        <v>0</v>
      </c>
      <c r="J127" s="9">
        <f t="shared" si="7"/>
        <v>0</v>
      </c>
      <c r="L127" s="37">
        <f t="shared" si="5"/>
        <v>0</v>
      </c>
    </row>
    <row r="128" spans="1:16" x14ac:dyDescent="0.25">
      <c r="A128" s="41"/>
      <c r="B128" s="25" t="str">
        <f>'Step 1 - Payroll Calculation'!F$1</f>
        <v>Employee 5</v>
      </c>
      <c r="D128" s="21">
        <f t="shared" si="3"/>
        <v>0</v>
      </c>
      <c r="F128" s="21">
        <f t="shared" si="4"/>
        <v>0</v>
      </c>
      <c r="H128" s="2">
        <f t="shared" si="6"/>
        <v>0</v>
      </c>
      <c r="J128" s="9">
        <f t="shared" si="7"/>
        <v>0</v>
      </c>
      <c r="L128" s="37">
        <f t="shared" si="5"/>
        <v>0</v>
      </c>
    </row>
    <row r="129" spans="1:12" x14ac:dyDescent="0.25">
      <c r="A129" s="41"/>
      <c r="B129" s="25" t="str">
        <f>'Step 1 - Payroll Calculation'!G$1</f>
        <v>Employee 6</v>
      </c>
      <c r="D129" s="21">
        <f t="shared" si="3"/>
        <v>0</v>
      </c>
      <c r="F129" s="21">
        <f t="shared" si="4"/>
        <v>0</v>
      </c>
      <c r="H129" s="2">
        <f t="shared" si="6"/>
        <v>0</v>
      </c>
      <c r="J129" s="9">
        <f t="shared" si="7"/>
        <v>0</v>
      </c>
      <c r="L129" s="37">
        <f t="shared" si="5"/>
        <v>0</v>
      </c>
    </row>
    <row r="130" spans="1:12" x14ac:dyDescent="0.25">
      <c r="A130" s="41"/>
      <c r="B130" s="25" t="str">
        <f>'Step 1 - Payroll Calculation'!H$1</f>
        <v>Employee 7</v>
      </c>
      <c r="D130" s="21">
        <f t="shared" si="3"/>
        <v>0</v>
      </c>
      <c r="F130" s="21">
        <f t="shared" si="4"/>
        <v>0</v>
      </c>
      <c r="H130" s="2">
        <f t="shared" si="6"/>
        <v>0</v>
      </c>
      <c r="J130" s="9">
        <f t="shared" si="7"/>
        <v>0</v>
      </c>
      <c r="L130" s="37">
        <f t="shared" si="5"/>
        <v>0</v>
      </c>
    </row>
    <row r="131" spans="1:12" x14ac:dyDescent="0.25">
      <c r="A131" s="41"/>
      <c r="B131" s="25" t="str">
        <f>'Step 1 - Payroll Calculation'!I$1</f>
        <v>Employee 8</v>
      </c>
      <c r="D131" s="21">
        <f t="shared" si="3"/>
        <v>0</v>
      </c>
      <c r="F131" s="21">
        <f t="shared" si="4"/>
        <v>0</v>
      </c>
      <c r="H131" s="2">
        <f t="shared" si="6"/>
        <v>0</v>
      </c>
      <c r="J131" s="9">
        <f t="shared" si="7"/>
        <v>0</v>
      </c>
      <c r="L131" s="37">
        <f t="shared" si="5"/>
        <v>0</v>
      </c>
    </row>
    <row r="132" spans="1:12" x14ac:dyDescent="0.25">
      <c r="A132" s="41"/>
      <c r="B132" s="25" t="str">
        <f>'Step 1 - Payroll Calculation'!J$1</f>
        <v>Employee 9</v>
      </c>
      <c r="D132" s="21">
        <f t="shared" si="3"/>
        <v>0</v>
      </c>
      <c r="F132" s="21">
        <f t="shared" si="4"/>
        <v>0</v>
      </c>
      <c r="H132" s="2">
        <f t="shared" si="6"/>
        <v>0</v>
      </c>
      <c r="J132" s="9">
        <f t="shared" si="7"/>
        <v>0</v>
      </c>
      <c r="L132" s="37">
        <f t="shared" si="5"/>
        <v>0</v>
      </c>
    </row>
    <row r="133" spans="1:12" x14ac:dyDescent="0.25">
      <c r="A133" s="41"/>
      <c r="B133" s="25" t="str">
        <f>'Step 1 - Payroll Calculation'!K$1</f>
        <v>Employee 10</v>
      </c>
      <c r="D133" s="21">
        <f t="shared" si="3"/>
        <v>0</v>
      </c>
      <c r="F133" s="21">
        <f t="shared" si="4"/>
        <v>0</v>
      </c>
      <c r="H133" s="2">
        <f t="shared" si="6"/>
        <v>0</v>
      </c>
      <c r="J133" s="9">
        <f t="shared" si="7"/>
        <v>0</v>
      </c>
      <c r="L133" s="37">
        <f t="shared" si="5"/>
        <v>0</v>
      </c>
    </row>
    <row r="134" spans="1:12" x14ac:dyDescent="0.25">
      <c r="A134" s="41"/>
      <c r="B134" s="25" t="str">
        <f>'Step 1 - Payroll Calculation'!L$1</f>
        <v>Employee 11</v>
      </c>
      <c r="D134" s="21">
        <f t="shared" si="3"/>
        <v>0</v>
      </c>
      <c r="F134" s="21">
        <f t="shared" si="4"/>
        <v>0</v>
      </c>
      <c r="H134" s="2">
        <f t="shared" si="6"/>
        <v>0</v>
      </c>
      <c r="J134" s="9">
        <f t="shared" si="7"/>
        <v>0</v>
      </c>
      <c r="L134" s="37">
        <f t="shared" si="5"/>
        <v>0</v>
      </c>
    </row>
    <row r="135" spans="1:12" x14ac:dyDescent="0.25">
      <c r="A135" s="41"/>
      <c r="B135" s="25" t="str">
        <f>'Step 1 - Payroll Calculation'!M$1</f>
        <v>Employee 12</v>
      </c>
      <c r="D135" s="21">
        <f t="shared" si="3"/>
        <v>0</v>
      </c>
      <c r="F135" s="21">
        <f t="shared" si="4"/>
        <v>0</v>
      </c>
      <c r="H135" s="2">
        <f t="shared" si="6"/>
        <v>0</v>
      </c>
      <c r="J135" s="9">
        <f t="shared" si="7"/>
        <v>0</v>
      </c>
      <c r="L135" s="37">
        <f t="shared" si="5"/>
        <v>0</v>
      </c>
    </row>
    <row r="136" spans="1:12" x14ac:dyDescent="0.25">
      <c r="A136" s="41"/>
      <c r="B136" s="25" t="str">
        <f>'Step 1 - Payroll Calculation'!N$1</f>
        <v>Employee 13</v>
      </c>
      <c r="D136" s="21">
        <f t="shared" si="3"/>
        <v>0</v>
      </c>
      <c r="F136" s="21">
        <f t="shared" si="4"/>
        <v>0</v>
      </c>
      <c r="H136" s="2">
        <f t="shared" si="6"/>
        <v>0</v>
      </c>
      <c r="J136" s="9">
        <f t="shared" si="7"/>
        <v>0</v>
      </c>
      <c r="L136" s="37">
        <f t="shared" si="5"/>
        <v>0</v>
      </c>
    </row>
    <row r="137" spans="1:12" x14ac:dyDescent="0.25">
      <c r="A137" s="41"/>
      <c r="B137" s="25" t="str">
        <f>'Step 1 - Payroll Calculation'!O$1</f>
        <v>Employee 14</v>
      </c>
      <c r="D137" s="21">
        <f t="shared" si="3"/>
        <v>0</v>
      </c>
      <c r="F137" s="21">
        <f t="shared" si="4"/>
        <v>0</v>
      </c>
      <c r="H137" s="2">
        <f t="shared" si="6"/>
        <v>0</v>
      </c>
      <c r="J137" s="9">
        <f t="shared" si="7"/>
        <v>0</v>
      </c>
      <c r="L137" s="37">
        <f t="shared" si="5"/>
        <v>0</v>
      </c>
    </row>
    <row r="138" spans="1:12" x14ac:dyDescent="0.25">
      <c r="A138" s="41"/>
      <c r="B138" s="25" t="str">
        <f>'Step 1 - Payroll Calculation'!P$1</f>
        <v>Employee 15</v>
      </c>
      <c r="D138" s="21">
        <f t="shared" si="3"/>
        <v>0</v>
      </c>
      <c r="F138" s="21">
        <f t="shared" si="4"/>
        <v>0</v>
      </c>
      <c r="H138" s="2">
        <f t="shared" si="6"/>
        <v>0</v>
      </c>
      <c r="J138" s="9">
        <f t="shared" si="7"/>
        <v>0</v>
      </c>
      <c r="L138" s="37">
        <f t="shared" si="5"/>
        <v>0</v>
      </c>
    </row>
    <row r="139" spans="1:12" x14ac:dyDescent="0.25">
      <c r="A139" s="41"/>
      <c r="B139" s="25" t="str">
        <f>'Step 1 - Payroll Calculation'!Q$1</f>
        <v>Employee 16</v>
      </c>
      <c r="D139" s="21">
        <f t="shared" si="3"/>
        <v>0</v>
      </c>
      <c r="F139" s="21">
        <f t="shared" si="4"/>
        <v>0</v>
      </c>
      <c r="H139" s="2">
        <f t="shared" si="6"/>
        <v>0</v>
      </c>
      <c r="J139" s="9">
        <f t="shared" si="7"/>
        <v>0</v>
      </c>
      <c r="L139" s="37">
        <f t="shared" si="5"/>
        <v>0</v>
      </c>
    </row>
    <row r="140" spans="1:12" x14ac:dyDescent="0.25">
      <c r="A140" s="41"/>
      <c r="B140" s="25" t="str">
        <f>'Step 1 - Payroll Calculation'!R$1</f>
        <v>Employee 17</v>
      </c>
      <c r="D140" s="21">
        <f t="shared" si="3"/>
        <v>0</v>
      </c>
      <c r="F140" s="21">
        <f t="shared" si="4"/>
        <v>0</v>
      </c>
      <c r="H140" s="2">
        <f t="shared" si="6"/>
        <v>0</v>
      </c>
      <c r="J140" s="9">
        <f t="shared" si="7"/>
        <v>0</v>
      </c>
      <c r="L140" s="37">
        <f t="shared" si="5"/>
        <v>0</v>
      </c>
    </row>
    <row r="141" spans="1:12" x14ac:dyDescent="0.25">
      <c r="A141" s="41"/>
      <c r="B141" s="25" t="str">
        <f>'Step 1 - Payroll Calculation'!S$1</f>
        <v>Employee 18</v>
      </c>
      <c r="D141" s="21">
        <f t="shared" si="3"/>
        <v>0</v>
      </c>
      <c r="F141" s="21">
        <f t="shared" si="4"/>
        <v>0</v>
      </c>
      <c r="H141" s="2">
        <f t="shared" si="6"/>
        <v>0</v>
      </c>
      <c r="J141" s="9">
        <f t="shared" si="7"/>
        <v>0</v>
      </c>
      <c r="L141" s="37">
        <f t="shared" si="5"/>
        <v>0</v>
      </c>
    </row>
    <row r="142" spans="1:12" x14ac:dyDescent="0.25">
      <c r="A142" s="41"/>
      <c r="B142" s="25" t="str">
        <f>'Step 1 - Payroll Calculation'!T$1</f>
        <v>Employee 19</v>
      </c>
      <c r="D142" s="21">
        <f t="shared" si="3"/>
        <v>0</v>
      </c>
      <c r="F142" s="21">
        <f t="shared" si="4"/>
        <v>0</v>
      </c>
      <c r="H142" s="2">
        <f t="shared" si="6"/>
        <v>0</v>
      </c>
      <c r="J142" s="9">
        <f t="shared" si="7"/>
        <v>0</v>
      </c>
      <c r="L142" s="37">
        <f t="shared" si="5"/>
        <v>0</v>
      </c>
    </row>
    <row r="143" spans="1:12" x14ac:dyDescent="0.25">
      <c r="A143" s="41"/>
      <c r="B143" s="25" t="str">
        <f>'Step 1 - Payroll Calculation'!U$1</f>
        <v>Employee 20</v>
      </c>
      <c r="D143" s="21">
        <f t="shared" si="3"/>
        <v>0</v>
      </c>
      <c r="F143" s="21">
        <f t="shared" si="4"/>
        <v>0</v>
      </c>
      <c r="H143" s="2">
        <f t="shared" si="6"/>
        <v>0</v>
      </c>
      <c r="J143" s="9">
        <f t="shared" si="7"/>
        <v>0</v>
      </c>
      <c r="L143" s="37">
        <f t="shared" ref="L143" si="8">IF(D143=0,0,IF(D35&gt;100000,0,IF(J143&lt;H143,0,-(J143-H143))))</f>
        <v>0</v>
      </c>
    </row>
    <row r="144" spans="1:12" x14ac:dyDescent="0.25">
      <c r="A144" s="41"/>
    </row>
    <row r="145" spans="1:16" x14ac:dyDescent="0.25">
      <c r="A145" s="41"/>
      <c r="B145" s="11" t="s">
        <v>42</v>
      </c>
      <c r="C145" s="11"/>
      <c r="D145" s="11"/>
      <c r="E145" s="11"/>
      <c r="F145" s="11"/>
      <c r="G145" s="11"/>
      <c r="H145" s="11"/>
      <c r="I145" s="11"/>
      <c r="J145" s="11"/>
      <c r="K145" s="11"/>
      <c r="L145" s="16">
        <f>SUM(L124:L143)</f>
        <v>0</v>
      </c>
      <c r="M145" s="11"/>
      <c r="N145" s="11"/>
      <c r="O145" s="11"/>
      <c r="P145" s="16">
        <f>L145</f>
        <v>0</v>
      </c>
    </row>
    <row r="148" spans="1:16" x14ac:dyDescent="0.25">
      <c r="B148" s="18" t="s">
        <v>44</v>
      </c>
    </row>
    <row r="150" spans="1:16" ht="15.75" x14ac:dyDescent="0.25">
      <c r="B150" s="17" t="s">
        <v>45</v>
      </c>
    </row>
    <row r="152" spans="1:16" ht="54.75" customHeight="1" x14ac:dyDescent="0.25">
      <c r="B152" s="49" t="s">
        <v>46</v>
      </c>
      <c r="C152" s="49"/>
      <c r="D152" s="49"/>
      <c r="E152" s="49"/>
      <c r="F152" s="49"/>
      <c r="G152" s="49"/>
      <c r="H152" s="49"/>
      <c r="I152" s="49"/>
      <c r="J152" s="49"/>
      <c r="K152" s="49"/>
      <c r="L152" s="49"/>
    </row>
    <row r="154" spans="1:16" ht="15.75" x14ac:dyDescent="0.25">
      <c r="B154" t="s">
        <v>47</v>
      </c>
    </row>
    <row r="156" spans="1:16" x14ac:dyDescent="0.25">
      <c r="B156" t="s">
        <v>48</v>
      </c>
    </row>
    <row r="158" spans="1:16" ht="43.5" customHeight="1" x14ac:dyDescent="0.25">
      <c r="B158" s="49" t="s">
        <v>49</v>
      </c>
      <c r="C158" s="49"/>
      <c r="D158" s="49"/>
      <c r="E158" s="49"/>
      <c r="F158" s="49"/>
      <c r="G158" s="49"/>
      <c r="H158" s="49"/>
      <c r="I158" s="49"/>
      <c r="J158" s="49"/>
      <c r="K158" s="49"/>
      <c r="L158" s="49"/>
    </row>
    <row r="160" spans="1:16" x14ac:dyDescent="0.25">
      <c r="B160" t="s">
        <v>50</v>
      </c>
    </row>
    <row r="162" spans="2:12" x14ac:dyDescent="0.25">
      <c r="B162" t="s">
        <v>51</v>
      </c>
    </row>
    <row r="164" spans="2:12" ht="42.75" customHeight="1" x14ac:dyDescent="0.25">
      <c r="B164" s="49" t="s">
        <v>52</v>
      </c>
      <c r="C164" s="49"/>
      <c r="D164" s="49"/>
      <c r="E164" s="49"/>
      <c r="F164" s="49"/>
      <c r="G164" s="49"/>
      <c r="H164" s="49"/>
      <c r="I164" s="49"/>
      <c r="J164" s="49"/>
      <c r="K164" s="49"/>
      <c r="L164" s="49"/>
    </row>
    <row r="166" spans="2:12" x14ac:dyDescent="0.25">
      <c r="B166" t="s">
        <v>53</v>
      </c>
    </row>
    <row r="168" spans="2:12" x14ac:dyDescent="0.25">
      <c r="B168" t="s">
        <v>54</v>
      </c>
    </row>
  </sheetData>
  <mergeCells count="3">
    <mergeCell ref="B152:L152"/>
    <mergeCell ref="B158:L158"/>
    <mergeCell ref="B164:L164"/>
  </mergeCells>
  <phoneticPr fontId="3" type="noConversion"/>
  <hyperlinks>
    <hyperlink ref="B4" r:id="rId1" location="toc-HCCF2DA7CBD6341059EAB97C24489743B" display="Text of HR 748" xr:uid="{00000000-0004-0000-0000-000000000000}"/>
    <hyperlink ref="G1" r:id="rId2" xr:uid="{AA4108B7-25DC-42F5-B06D-F333C231BA41}"/>
    <hyperlink ref="G2" r:id="rId3" display="https://github.com/rationalpilot/cares-act-sba-calc/blob/master/LICENSE" xr:uid="{9E7A2920-EE2A-496A-B90B-A4E0AAE9F6E5}"/>
    <hyperlink ref="G3" r:id="rId4" display="https://github.com/rationalpilot/cares-act-sba-calc/blob/master/README.md" xr:uid="{80C6902C-2EB1-4DCD-9CB0-43BE1B321022}"/>
  </hyperlinks>
  <pageMargins left="0.7" right="0.7" top="0.75" bottom="0.75" header="0.3" footer="0.3"/>
  <pageSetup scale="60" fitToHeight="2" orientation="landscape" r:id="rId5"/>
  <rowBreaks count="2" manualBreakCount="2">
    <brk id="45" max="16383" man="1"/>
    <brk id="147" max="16383" man="1"/>
  </rowBreaks>
  <drawing r:id="rId6"/>
  <legacyDrawing r:id="rId7"/>
  <mc:AlternateContent xmlns:mc="http://schemas.openxmlformats.org/markup-compatibility/2006">
    <mc:Choice Requires="x14">
      <controls>
        <mc:AlternateContent xmlns:mc="http://schemas.openxmlformats.org/markup-compatibility/2006">
          <mc:Choice Requires="x14">
            <control shapeId="1045" r:id="rId8" name="Check Box 21">
              <controlPr defaultSize="0" autoFill="0" autoLine="0" autoPict="0">
                <anchor moveWithCells="1">
                  <from>
                    <xdr:col>4</xdr:col>
                    <xdr:colOff>190500</xdr:colOff>
                    <xdr:row>108</xdr:row>
                    <xdr:rowOff>171450</xdr:rowOff>
                  </from>
                  <to>
                    <xdr:col>11</xdr:col>
                    <xdr:colOff>209550</xdr:colOff>
                    <xdr:row>110</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0"/>
  <sheetViews>
    <sheetView showGridLines="0" zoomScale="87" zoomScaleNormal="87" workbookViewId="0">
      <pane xSplit="1" ySplit="5" topLeftCell="B6" activePane="bottomRight" state="frozen"/>
      <selection pane="topRight" activeCell="B1" sqref="B1"/>
      <selection pane="bottomLeft" activeCell="A6" sqref="A6"/>
      <selection pane="bottomRight" activeCell="AJ6" sqref="AJ6"/>
    </sheetView>
  </sheetViews>
  <sheetFormatPr defaultRowHeight="15" x14ac:dyDescent="0.25"/>
  <cols>
    <col min="1" max="1" width="77.5703125" customWidth="1"/>
    <col min="2" max="21" width="17.85546875" customWidth="1"/>
  </cols>
  <sheetData>
    <row r="1" spans="1:21" x14ac:dyDescent="0.25">
      <c r="B1" s="3" t="s">
        <v>0</v>
      </c>
      <c r="C1" s="3" t="s">
        <v>1</v>
      </c>
      <c r="D1" s="3" t="s">
        <v>71</v>
      </c>
      <c r="E1" s="3" t="s">
        <v>72</v>
      </c>
      <c r="F1" s="3" t="s">
        <v>73</v>
      </c>
      <c r="G1" s="3" t="s">
        <v>74</v>
      </c>
      <c r="H1" s="3" t="s">
        <v>75</v>
      </c>
      <c r="I1" s="3" t="s">
        <v>76</v>
      </c>
      <c r="J1" s="3" t="s">
        <v>77</v>
      </c>
      <c r="K1" s="3" t="s">
        <v>78</v>
      </c>
      <c r="L1" s="3" t="s">
        <v>79</v>
      </c>
      <c r="M1" s="3" t="s">
        <v>80</v>
      </c>
      <c r="N1" s="3" t="s">
        <v>81</v>
      </c>
      <c r="O1" s="3" t="s">
        <v>82</v>
      </c>
      <c r="P1" s="3" t="s">
        <v>83</v>
      </c>
      <c r="Q1" s="3" t="s">
        <v>84</v>
      </c>
      <c r="R1" s="3" t="s">
        <v>85</v>
      </c>
      <c r="S1" s="3" t="s">
        <v>86</v>
      </c>
      <c r="T1" s="3" t="s">
        <v>87</v>
      </c>
      <c r="U1" s="3" t="s">
        <v>88</v>
      </c>
    </row>
    <row r="3" spans="1:21" x14ac:dyDescent="0.25">
      <c r="A3" s="4" t="s">
        <v>107</v>
      </c>
      <c r="B3" s="9">
        <f>SUM(B6:B13)</f>
        <v>0</v>
      </c>
      <c r="C3" s="9">
        <f>SUM(C6:C13)</f>
        <v>0</v>
      </c>
      <c r="D3" s="9">
        <f t="shared" ref="D3:O3" si="0">SUM(D6:D13)</f>
        <v>0</v>
      </c>
      <c r="E3" s="9">
        <f t="shared" si="0"/>
        <v>0</v>
      </c>
      <c r="F3" s="9">
        <f t="shared" si="0"/>
        <v>0</v>
      </c>
      <c r="G3" s="9">
        <f t="shared" ref="G3:K3" si="1">SUM(G6:G13)</f>
        <v>0</v>
      </c>
      <c r="H3" s="9">
        <f t="shared" si="1"/>
        <v>0</v>
      </c>
      <c r="I3" s="9">
        <f t="shared" si="1"/>
        <v>0</v>
      </c>
      <c r="J3" s="9">
        <f t="shared" si="1"/>
        <v>0</v>
      </c>
      <c r="K3" s="9">
        <f t="shared" si="1"/>
        <v>0</v>
      </c>
      <c r="L3" s="9">
        <f t="shared" si="0"/>
        <v>0</v>
      </c>
      <c r="M3" s="9">
        <f t="shared" si="0"/>
        <v>0</v>
      </c>
      <c r="N3" s="9">
        <f t="shared" si="0"/>
        <v>0</v>
      </c>
      <c r="O3" s="9">
        <f t="shared" si="0"/>
        <v>0</v>
      </c>
      <c r="P3" s="9">
        <f>SUM(P6:P13)</f>
        <v>0</v>
      </c>
      <c r="Q3" s="9">
        <f t="shared" ref="Q3:S3" si="2">SUM(Q6:Q13)</f>
        <v>0</v>
      </c>
      <c r="R3" s="9">
        <f t="shared" si="2"/>
        <v>0</v>
      </c>
      <c r="S3" s="9">
        <f t="shared" si="2"/>
        <v>0</v>
      </c>
      <c r="T3" s="9">
        <f>SUM(T6:T13)</f>
        <v>0</v>
      </c>
      <c r="U3" s="9">
        <f t="shared" ref="U3" si="3">SUM(U6:U13)</f>
        <v>0</v>
      </c>
    </row>
    <row r="5" spans="1:21" x14ac:dyDescent="0.25">
      <c r="A5" s="4" t="s">
        <v>70</v>
      </c>
    </row>
    <row r="6" spans="1:21" x14ac:dyDescent="0.25">
      <c r="A6" s="28" t="s">
        <v>56</v>
      </c>
      <c r="B6" s="30"/>
      <c r="C6" s="30"/>
      <c r="D6" s="30"/>
      <c r="E6" s="30"/>
      <c r="F6" s="30"/>
      <c r="G6" s="30"/>
      <c r="H6" s="30"/>
      <c r="I6" s="30"/>
      <c r="J6" s="30"/>
      <c r="K6" s="30"/>
      <c r="L6" s="30"/>
      <c r="M6" s="30"/>
      <c r="N6" s="30"/>
      <c r="O6" s="30"/>
      <c r="P6" s="30"/>
      <c r="Q6" s="30"/>
      <c r="R6" s="30"/>
      <c r="S6" s="30"/>
      <c r="T6" s="30"/>
      <c r="U6" s="30"/>
    </row>
    <row r="7" spans="1:21" x14ac:dyDescent="0.25">
      <c r="A7" s="28" t="s">
        <v>57</v>
      </c>
      <c r="B7" s="30"/>
      <c r="C7" s="30"/>
      <c r="D7" s="30"/>
      <c r="E7" s="30"/>
      <c r="F7" s="30"/>
      <c r="G7" s="30"/>
      <c r="H7" s="30"/>
      <c r="I7" s="30"/>
      <c r="J7" s="30"/>
      <c r="K7" s="30"/>
      <c r="L7" s="30"/>
      <c r="M7" s="30"/>
      <c r="N7" s="30"/>
      <c r="O7" s="30"/>
      <c r="P7" s="30"/>
      <c r="Q7" s="30"/>
      <c r="R7" s="30"/>
      <c r="S7" s="30"/>
      <c r="T7" s="30"/>
      <c r="U7" s="30"/>
    </row>
    <row r="8" spans="1:21" x14ac:dyDescent="0.25">
      <c r="A8" s="28" t="s">
        <v>58</v>
      </c>
      <c r="B8" s="30"/>
      <c r="C8" s="30"/>
      <c r="D8" s="30"/>
      <c r="E8" s="30"/>
      <c r="F8" s="30"/>
      <c r="G8" s="30"/>
      <c r="H8" s="30"/>
      <c r="I8" s="30"/>
      <c r="J8" s="30"/>
      <c r="K8" s="30"/>
      <c r="L8" s="30"/>
      <c r="M8" s="30"/>
      <c r="N8" s="30"/>
      <c r="O8" s="30"/>
      <c r="P8" s="30"/>
      <c r="Q8" s="30"/>
      <c r="R8" s="30"/>
      <c r="S8" s="30"/>
      <c r="T8" s="30"/>
      <c r="U8" s="30"/>
    </row>
    <row r="9" spans="1:21" x14ac:dyDescent="0.25">
      <c r="A9" s="28" t="s">
        <v>59</v>
      </c>
      <c r="B9" s="30"/>
      <c r="C9" s="30"/>
      <c r="D9" s="30"/>
      <c r="E9" s="30"/>
      <c r="F9" s="30"/>
      <c r="G9" s="30"/>
      <c r="H9" s="30"/>
      <c r="I9" s="30"/>
      <c r="J9" s="30"/>
      <c r="K9" s="30"/>
      <c r="L9" s="30"/>
      <c r="M9" s="30"/>
      <c r="N9" s="30"/>
      <c r="O9" s="30"/>
      <c r="P9" s="30"/>
      <c r="Q9" s="30"/>
      <c r="R9" s="30"/>
      <c r="S9" s="30"/>
      <c r="T9" s="30"/>
      <c r="U9" s="30"/>
    </row>
    <row r="10" spans="1:21" ht="30" x14ac:dyDescent="0.25">
      <c r="A10" s="28" t="s">
        <v>60</v>
      </c>
      <c r="B10" s="30"/>
      <c r="C10" s="30"/>
      <c r="D10" s="30"/>
      <c r="E10" s="30"/>
      <c r="F10" s="30"/>
      <c r="G10" s="30"/>
      <c r="H10" s="30"/>
      <c r="I10" s="30"/>
      <c r="J10" s="30"/>
      <c r="K10" s="30"/>
      <c r="L10" s="30"/>
      <c r="M10" s="30"/>
      <c r="N10" s="30"/>
      <c r="O10" s="30"/>
      <c r="P10" s="30"/>
      <c r="Q10" s="30"/>
      <c r="R10" s="30"/>
      <c r="S10" s="30"/>
      <c r="T10" s="30"/>
      <c r="U10" s="30"/>
    </row>
    <row r="11" spans="1:21" x14ac:dyDescent="0.25">
      <c r="A11" s="28" t="s">
        <v>61</v>
      </c>
      <c r="B11" s="30"/>
      <c r="C11" s="30"/>
      <c r="D11" s="30"/>
      <c r="E11" s="30"/>
      <c r="F11" s="30"/>
      <c r="G11" s="30"/>
      <c r="H11" s="30"/>
      <c r="I11" s="30"/>
      <c r="J11" s="30"/>
      <c r="K11" s="30"/>
      <c r="L11" s="30"/>
      <c r="M11" s="30"/>
      <c r="N11" s="30"/>
      <c r="O11" s="30"/>
      <c r="P11" s="30"/>
      <c r="Q11" s="30"/>
      <c r="R11" s="30"/>
      <c r="S11" s="30"/>
      <c r="T11" s="30"/>
      <c r="U11" s="30"/>
    </row>
    <row r="12" spans="1:21" x14ac:dyDescent="0.25">
      <c r="A12" s="28" t="s">
        <v>62</v>
      </c>
      <c r="B12" s="30"/>
      <c r="C12" s="30"/>
      <c r="D12" s="30"/>
      <c r="E12" s="30"/>
      <c r="F12" s="30"/>
      <c r="G12" s="30"/>
      <c r="H12" s="30"/>
      <c r="I12" s="30"/>
      <c r="J12" s="30"/>
      <c r="K12" s="30"/>
      <c r="L12" s="30"/>
      <c r="M12" s="30"/>
      <c r="N12" s="30"/>
      <c r="O12" s="30"/>
      <c r="P12" s="30"/>
      <c r="Q12" s="30"/>
      <c r="R12" s="30"/>
      <c r="S12" s="30"/>
      <c r="T12" s="30"/>
      <c r="U12" s="30"/>
    </row>
    <row r="13" spans="1:21" ht="60" x14ac:dyDescent="0.25">
      <c r="A13" s="28" t="s">
        <v>63</v>
      </c>
      <c r="B13" s="30"/>
      <c r="C13" s="30"/>
      <c r="D13" s="30"/>
      <c r="E13" s="30"/>
      <c r="F13" s="30"/>
      <c r="G13" s="30"/>
      <c r="H13" s="30"/>
      <c r="I13" s="30"/>
      <c r="J13" s="30"/>
      <c r="K13" s="30"/>
      <c r="L13" s="30"/>
      <c r="M13" s="30"/>
      <c r="N13" s="30"/>
      <c r="O13" s="30"/>
      <c r="P13" s="30"/>
      <c r="Q13" s="30"/>
      <c r="R13" s="30"/>
      <c r="S13" s="30"/>
      <c r="T13" s="30"/>
      <c r="U13" s="30"/>
    </row>
    <row r="14" spans="1:21" x14ac:dyDescent="0.25">
      <c r="A14" s="28"/>
    </row>
    <row r="15" spans="1:21" x14ac:dyDescent="0.25">
      <c r="A15" s="29" t="s">
        <v>69</v>
      </c>
    </row>
    <row r="16" spans="1:21" ht="30" x14ac:dyDescent="0.25">
      <c r="A16" s="28" t="s">
        <v>64</v>
      </c>
    </row>
    <row r="17" spans="1:1" ht="30" x14ac:dyDescent="0.25">
      <c r="A17" s="28" t="s">
        <v>65</v>
      </c>
    </row>
    <row r="18" spans="1:1" ht="30" x14ac:dyDescent="0.25">
      <c r="A18" s="28" t="s">
        <v>66</v>
      </c>
    </row>
    <row r="19" spans="1:1" ht="30" x14ac:dyDescent="0.25">
      <c r="A19" s="28" t="s">
        <v>67</v>
      </c>
    </row>
    <row r="20" spans="1:1" ht="30" x14ac:dyDescent="0.25">
      <c r="A20" s="28" t="s">
        <v>68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8E16-C275-4153-9AC5-AF50F85A22CE}">
  <dimension ref="A1:U20"/>
  <sheetViews>
    <sheetView showGridLines="0" zoomScale="87" zoomScaleNormal="87" workbookViewId="0">
      <pane xSplit="1" ySplit="5" topLeftCell="B6" activePane="bottomRight" state="frozen"/>
      <selection pane="topRight" activeCell="B1" sqref="B1"/>
      <selection pane="bottomLeft" activeCell="A6" sqref="A6"/>
      <selection pane="bottomRight" activeCell="G5" sqref="G5:L5"/>
    </sheetView>
  </sheetViews>
  <sheetFormatPr defaultRowHeight="15" x14ac:dyDescent="0.25"/>
  <cols>
    <col min="1" max="1" width="77.5703125" customWidth="1"/>
    <col min="2" max="21" width="17.85546875" customWidth="1"/>
  </cols>
  <sheetData>
    <row r="1" spans="1:21" x14ac:dyDescent="0.25">
      <c r="A1" s="4" t="s">
        <v>110</v>
      </c>
      <c r="B1" s="3" t="str">
        <f>'Step 1 - Payroll Calculation'!B1</f>
        <v>Employee 1</v>
      </c>
      <c r="C1" s="3" t="str">
        <f>'Step 1 - Payroll Calculation'!C1</f>
        <v>Employee 2</v>
      </c>
      <c r="D1" s="3" t="str">
        <f>'Step 1 - Payroll Calculation'!D1</f>
        <v>Employee 3</v>
      </c>
      <c r="E1" s="3" t="str">
        <f>'Step 1 - Payroll Calculation'!E1</f>
        <v>Employee 4</v>
      </c>
      <c r="F1" s="3" t="str">
        <f>'Step 1 - Payroll Calculation'!F1</f>
        <v>Employee 5</v>
      </c>
      <c r="G1" s="3" t="str">
        <f>'Step 1 - Payroll Calculation'!G1</f>
        <v>Employee 6</v>
      </c>
      <c r="H1" s="3" t="str">
        <f>'Step 1 - Payroll Calculation'!H1</f>
        <v>Employee 7</v>
      </c>
      <c r="I1" s="3" t="str">
        <f>'Step 1 - Payroll Calculation'!I1</f>
        <v>Employee 8</v>
      </c>
      <c r="J1" s="3" t="str">
        <f>'Step 1 - Payroll Calculation'!J1</f>
        <v>Employee 9</v>
      </c>
      <c r="K1" s="3" t="str">
        <f>'Step 1 - Payroll Calculation'!K1</f>
        <v>Employee 10</v>
      </c>
      <c r="L1" s="3" t="str">
        <f>'Step 1 - Payroll Calculation'!L1</f>
        <v>Employee 11</v>
      </c>
      <c r="M1" s="3" t="str">
        <f>'Step 1 - Payroll Calculation'!M1</f>
        <v>Employee 12</v>
      </c>
      <c r="N1" s="3" t="str">
        <f>'Step 1 - Payroll Calculation'!N1</f>
        <v>Employee 13</v>
      </c>
      <c r="O1" s="3" t="str">
        <f>'Step 1 - Payroll Calculation'!O1</f>
        <v>Employee 14</v>
      </c>
      <c r="P1" s="3" t="str">
        <f>'Step 1 - Payroll Calculation'!P1</f>
        <v>Employee 15</v>
      </c>
      <c r="Q1" s="3" t="str">
        <f>'Step 1 - Payroll Calculation'!Q1</f>
        <v>Employee 16</v>
      </c>
      <c r="R1" s="3" t="str">
        <f>'Step 1 - Payroll Calculation'!R1</f>
        <v>Employee 17</v>
      </c>
      <c r="S1" s="3" t="str">
        <f>'Step 1 - Payroll Calculation'!S1</f>
        <v>Employee 18</v>
      </c>
      <c r="T1" s="3" t="str">
        <f>'Step 1 - Payroll Calculation'!T1</f>
        <v>Employee 19</v>
      </c>
      <c r="U1" s="3" t="str">
        <f>'Step 1 - Payroll Calculation'!U1</f>
        <v>Employee 20</v>
      </c>
    </row>
    <row r="3" spans="1:21" x14ac:dyDescent="0.25">
      <c r="A3" s="4" t="s">
        <v>107</v>
      </c>
      <c r="B3" s="9">
        <f>SUM(B6:B13)</f>
        <v>0</v>
      </c>
      <c r="C3" s="9">
        <f>SUM(C6:C13)</f>
        <v>0</v>
      </c>
      <c r="D3" s="9">
        <f t="shared" ref="D3:O3" si="0">SUM(D6:D13)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SUM(P6:P13)</f>
        <v>0</v>
      </c>
      <c r="Q3" s="9">
        <f t="shared" ref="Q3:S3" si="1">SUM(Q6:Q13)</f>
        <v>0</v>
      </c>
      <c r="R3" s="9">
        <f t="shared" si="1"/>
        <v>0</v>
      </c>
      <c r="S3" s="9">
        <f t="shared" si="1"/>
        <v>0</v>
      </c>
      <c r="T3" s="9">
        <f>SUM(T6:T13)</f>
        <v>0</v>
      </c>
      <c r="U3" s="9">
        <f t="shared" ref="U3" si="2">SUM(U6:U13)</f>
        <v>0</v>
      </c>
    </row>
    <row r="5" spans="1:21" x14ac:dyDescent="0.25">
      <c r="A5" s="4" t="s">
        <v>70</v>
      </c>
      <c r="G5" s="34"/>
      <c r="H5" s="34"/>
      <c r="I5" s="34"/>
      <c r="J5" s="34"/>
      <c r="K5" s="34"/>
    </row>
    <row r="6" spans="1:21" x14ac:dyDescent="0.25">
      <c r="A6" s="28" t="s">
        <v>56</v>
      </c>
      <c r="B6" s="30"/>
      <c r="C6" s="30"/>
      <c r="D6" s="30"/>
      <c r="E6" s="30"/>
      <c r="F6" s="30"/>
      <c r="G6" s="30"/>
      <c r="H6" s="30"/>
      <c r="I6" s="30"/>
      <c r="J6" s="30"/>
      <c r="K6" s="30"/>
      <c r="L6" s="30"/>
      <c r="M6" s="30"/>
      <c r="N6" s="30"/>
      <c r="O6" s="30"/>
      <c r="P6" s="30"/>
      <c r="Q6" s="30"/>
      <c r="R6" s="30"/>
      <c r="S6" s="30"/>
      <c r="T6" s="30"/>
      <c r="U6" s="30"/>
    </row>
    <row r="7" spans="1:21" x14ac:dyDescent="0.25">
      <c r="A7" s="28" t="s">
        <v>57</v>
      </c>
      <c r="B7" s="30"/>
      <c r="C7" s="30"/>
      <c r="D7" s="30"/>
      <c r="E7" s="30"/>
      <c r="F7" s="30"/>
      <c r="G7" s="30"/>
      <c r="H7" s="30"/>
      <c r="I7" s="30"/>
      <c r="J7" s="30"/>
      <c r="K7" s="30"/>
      <c r="L7" s="30"/>
      <c r="M7" s="30"/>
      <c r="N7" s="30"/>
      <c r="O7" s="30"/>
      <c r="P7" s="30"/>
      <c r="Q7" s="30"/>
      <c r="R7" s="30"/>
      <c r="S7" s="30"/>
      <c r="T7" s="30"/>
      <c r="U7" s="30"/>
    </row>
    <row r="8" spans="1:21" x14ac:dyDescent="0.25">
      <c r="A8" s="28" t="s">
        <v>58</v>
      </c>
      <c r="B8" s="30"/>
      <c r="C8" s="30"/>
      <c r="D8" s="30"/>
      <c r="E8" s="30"/>
      <c r="F8" s="30"/>
      <c r="G8" s="30"/>
      <c r="H8" s="30"/>
      <c r="I8" s="30"/>
      <c r="J8" s="30"/>
      <c r="K8" s="30"/>
      <c r="L8" s="30"/>
      <c r="M8" s="30"/>
      <c r="N8" s="30"/>
      <c r="O8" s="30"/>
      <c r="P8" s="30"/>
      <c r="Q8" s="30"/>
      <c r="R8" s="30"/>
      <c r="S8" s="30"/>
      <c r="T8" s="30"/>
      <c r="U8" s="30"/>
    </row>
    <row r="9" spans="1:21" x14ac:dyDescent="0.25">
      <c r="A9" s="28" t="s">
        <v>59</v>
      </c>
      <c r="B9" s="30"/>
      <c r="C9" s="30"/>
      <c r="D9" s="30"/>
      <c r="E9" s="30"/>
      <c r="F9" s="30"/>
      <c r="G9" s="30"/>
      <c r="H9" s="30"/>
      <c r="I9" s="30"/>
      <c r="J9" s="30"/>
      <c r="K9" s="30"/>
      <c r="L9" s="30"/>
      <c r="M9" s="30"/>
      <c r="N9" s="30"/>
      <c r="O9" s="30"/>
      <c r="P9" s="30"/>
      <c r="Q9" s="30"/>
      <c r="R9" s="30"/>
      <c r="S9" s="30"/>
      <c r="T9" s="30"/>
      <c r="U9" s="30"/>
    </row>
    <row r="10" spans="1:21" ht="30" x14ac:dyDescent="0.25">
      <c r="A10" s="28" t="s">
        <v>60</v>
      </c>
      <c r="B10" s="30"/>
      <c r="C10" s="30"/>
      <c r="D10" s="30"/>
      <c r="E10" s="30"/>
      <c r="F10" s="30"/>
      <c r="G10" s="30"/>
      <c r="H10" s="30"/>
      <c r="I10" s="30"/>
      <c r="J10" s="30"/>
      <c r="K10" s="30"/>
      <c r="L10" s="30"/>
      <c r="M10" s="30"/>
      <c r="N10" s="30"/>
      <c r="O10" s="30"/>
      <c r="P10" s="30"/>
      <c r="Q10" s="30"/>
      <c r="R10" s="30"/>
      <c r="S10" s="30"/>
      <c r="T10" s="30"/>
      <c r="U10" s="30"/>
    </row>
    <row r="11" spans="1:21" x14ac:dyDescent="0.25">
      <c r="A11" s="28" t="s">
        <v>61</v>
      </c>
      <c r="B11" s="30"/>
      <c r="C11" s="30"/>
      <c r="D11" s="30"/>
      <c r="E11" s="30"/>
      <c r="F11" s="30"/>
      <c r="G11" s="30"/>
      <c r="H11" s="30"/>
      <c r="I11" s="30"/>
      <c r="J11" s="30"/>
      <c r="K11" s="30"/>
      <c r="L11" s="30"/>
      <c r="M11" s="30"/>
      <c r="N11" s="30"/>
      <c r="O11" s="30"/>
      <c r="P11" s="30"/>
      <c r="Q11" s="30"/>
      <c r="R11" s="30"/>
      <c r="S11" s="30"/>
      <c r="T11" s="30"/>
      <c r="U11" s="30"/>
    </row>
    <row r="12" spans="1:21" x14ac:dyDescent="0.25">
      <c r="A12" s="28" t="s">
        <v>62</v>
      </c>
      <c r="B12" s="30"/>
      <c r="C12" s="30"/>
      <c r="D12" s="30"/>
      <c r="E12" s="30"/>
      <c r="F12" s="30"/>
      <c r="G12" s="30"/>
      <c r="H12" s="30"/>
      <c r="I12" s="30"/>
      <c r="J12" s="30"/>
      <c r="K12" s="30"/>
      <c r="L12" s="30"/>
      <c r="M12" s="30"/>
      <c r="N12" s="30"/>
      <c r="O12" s="30"/>
      <c r="P12" s="30"/>
      <c r="Q12" s="30"/>
      <c r="R12" s="30"/>
      <c r="S12" s="30"/>
      <c r="T12" s="30"/>
      <c r="U12" s="30"/>
    </row>
    <row r="13" spans="1:21" ht="60" x14ac:dyDescent="0.25">
      <c r="A13" s="28" t="s">
        <v>63</v>
      </c>
      <c r="B13" s="30"/>
      <c r="C13" s="30"/>
      <c r="D13" s="30"/>
      <c r="E13" s="30"/>
      <c r="F13" s="30"/>
      <c r="G13" s="30"/>
      <c r="H13" s="30"/>
      <c r="I13" s="30"/>
      <c r="J13" s="30"/>
      <c r="K13" s="30"/>
      <c r="L13" s="30"/>
      <c r="M13" s="30"/>
      <c r="N13" s="30"/>
      <c r="O13" s="30"/>
      <c r="P13" s="30"/>
      <c r="Q13" s="30"/>
      <c r="R13" s="30"/>
      <c r="S13" s="30"/>
      <c r="T13" s="30"/>
      <c r="U13" s="30"/>
    </row>
    <row r="14" spans="1:21" x14ac:dyDescent="0.25">
      <c r="A14" s="28"/>
    </row>
    <row r="15" spans="1:21" x14ac:dyDescent="0.25">
      <c r="A15" s="29" t="s">
        <v>69</v>
      </c>
    </row>
    <row r="16" spans="1:21" ht="30" x14ac:dyDescent="0.25">
      <c r="A16" s="28" t="s">
        <v>64</v>
      </c>
    </row>
    <row r="17" spans="1:1" ht="30" x14ac:dyDescent="0.25">
      <c r="A17" s="28" t="s">
        <v>65</v>
      </c>
    </row>
    <row r="18" spans="1:1" ht="30" x14ac:dyDescent="0.25">
      <c r="A18" s="28" t="s">
        <v>66</v>
      </c>
    </row>
    <row r="19" spans="1:1" ht="30" x14ac:dyDescent="0.25">
      <c r="A19" s="28" t="s">
        <v>67</v>
      </c>
    </row>
    <row r="20" spans="1:1" ht="30" x14ac:dyDescent="0.25">
      <c r="A20" s="2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Main</vt:lpstr>
      <vt:lpstr>Step 1 - Payroll Calculation</vt:lpstr>
      <vt:lpstr>Sch 2 - Est Shutdown Comp</vt:lpstr>
      <vt:lpstr>Period</vt:lpstr>
      <vt:lpstr>Main!Print_Titles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Erik</cp:lastModifiedBy>
  <cp:lastPrinted>2020-03-29T16:39:54Z</cp:lastPrinted>
  <dcterms:created xsi:type="dcterms:W3CDTF">2020-03-28T20:48:28Z</dcterms:created>
  <dcterms:modified xsi:type="dcterms:W3CDTF">2020-04-02T06:50:08Z</dcterms:modified>
</cp:coreProperties>
</file>