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obtaylor/personal/School/IS 6465-01 Fall 2017 - Web Apps/Group Project/group_three/db_files/other/"/>
    </mc:Choice>
  </mc:AlternateContent>
  <bookViews>
    <workbookView xWindow="0" yWindow="460" windowWidth="28800" windowHeight="17460" tabRatio="500" activeTab="5"/>
  </bookViews>
  <sheets>
    <sheet name="team" sheetId="1" r:id="rId1"/>
    <sheet name="Equipment and purpose" sheetId="2" r:id="rId2"/>
    <sheet name="Venue" sheetId="3" r:id="rId3"/>
    <sheet name="Event" sheetId="4" r:id="rId4"/>
    <sheet name="Employee" sheetId="5" r:id="rId5"/>
    <sheet name="Wages" sheetId="6" r:id="rId6"/>
    <sheet name="Athlete" sheetId="8" r:id="rId7"/>
    <sheet name="Scholarship" sheetId="9" r:id="rId8"/>
  </sheets>
  <definedNames>
    <definedName name="athlete">Athlete!$A$3:$H$18</definedName>
    <definedName name="employee">Employee!$A$2:$H$17</definedName>
    <definedName name="employee_1" localSheetId="5">Wages!$A$1:$K$100</definedName>
    <definedName name="scholarship">Scholarship!$A$2:$B$4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F3" i="9"/>
  <c r="G3" i="9"/>
  <c r="H3" i="9"/>
  <c r="E4" i="9"/>
  <c r="F4" i="9"/>
  <c r="G4" i="9"/>
  <c r="H4" i="9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2" i="9"/>
  <c r="F2" i="9"/>
  <c r="G2" i="9"/>
  <c r="H2" i="9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I101" i="5"/>
  <c r="N101" i="5"/>
  <c r="I100" i="5"/>
  <c r="N100" i="5"/>
  <c r="I99" i="5"/>
  <c r="N99" i="5"/>
  <c r="I98" i="5"/>
  <c r="N98" i="5"/>
  <c r="I97" i="5"/>
  <c r="N97" i="5"/>
  <c r="I96" i="5"/>
  <c r="N96" i="5"/>
  <c r="I95" i="5"/>
  <c r="N95" i="5"/>
  <c r="I94" i="5"/>
  <c r="N94" i="5"/>
  <c r="I93" i="5"/>
  <c r="N93" i="5"/>
  <c r="I92" i="5"/>
  <c r="N92" i="5"/>
  <c r="I91" i="5"/>
  <c r="N91" i="5"/>
  <c r="I90" i="5"/>
  <c r="N90" i="5"/>
  <c r="I89" i="5"/>
  <c r="N89" i="5"/>
  <c r="I88" i="5"/>
  <c r="N88" i="5"/>
  <c r="I87" i="5"/>
  <c r="N87" i="5"/>
  <c r="I86" i="5"/>
  <c r="N86" i="5"/>
  <c r="I85" i="5"/>
  <c r="N85" i="5"/>
  <c r="I84" i="5"/>
  <c r="N84" i="5"/>
  <c r="I83" i="5"/>
  <c r="N83" i="5"/>
  <c r="I82" i="5"/>
  <c r="N82" i="5"/>
  <c r="I81" i="5"/>
  <c r="N81" i="5"/>
  <c r="I80" i="5"/>
  <c r="N80" i="5"/>
  <c r="I79" i="5"/>
  <c r="N79" i="5"/>
  <c r="I78" i="5"/>
  <c r="N78" i="5"/>
  <c r="I77" i="5"/>
  <c r="N77" i="5"/>
  <c r="I76" i="5"/>
  <c r="N76" i="5"/>
  <c r="I75" i="5"/>
  <c r="N75" i="5"/>
  <c r="I74" i="5"/>
  <c r="N74" i="5"/>
  <c r="I73" i="5"/>
  <c r="N73" i="5"/>
  <c r="I72" i="5"/>
  <c r="N72" i="5"/>
  <c r="I71" i="5"/>
  <c r="N71" i="5"/>
  <c r="I70" i="5"/>
  <c r="N70" i="5"/>
  <c r="I69" i="5"/>
  <c r="N69" i="5"/>
  <c r="I68" i="5"/>
  <c r="N68" i="5"/>
  <c r="I67" i="5"/>
  <c r="N67" i="5"/>
  <c r="I66" i="5"/>
  <c r="N66" i="5"/>
  <c r="I65" i="5"/>
  <c r="N65" i="5"/>
  <c r="I64" i="5"/>
  <c r="N64" i="5"/>
  <c r="I63" i="5"/>
  <c r="N63" i="5"/>
  <c r="I62" i="5"/>
  <c r="N62" i="5"/>
  <c r="I61" i="5"/>
  <c r="N61" i="5"/>
  <c r="I60" i="5"/>
  <c r="N60" i="5"/>
  <c r="I59" i="5"/>
  <c r="N59" i="5"/>
  <c r="I58" i="5"/>
  <c r="N58" i="5"/>
  <c r="I57" i="5"/>
  <c r="N57" i="5"/>
  <c r="I56" i="5"/>
  <c r="N56" i="5"/>
  <c r="I55" i="5"/>
  <c r="N55" i="5"/>
  <c r="I54" i="5"/>
  <c r="N54" i="5"/>
  <c r="I53" i="5"/>
  <c r="N53" i="5"/>
  <c r="I52" i="5"/>
  <c r="N52" i="5"/>
  <c r="I51" i="5"/>
  <c r="N51" i="5"/>
  <c r="I50" i="5"/>
  <c r="N50" i="5"/>
  <c r="I49" i="5"/>
  <c r="N49" i="5"/>
  <c r="I48" i="5"/>
  <c r="N48" i="5"/>
  <c r="I47" i="5"/>
  <c r="N47" i="5"/>
  <c r="I46" i="5"/>
  <c r="N46" i="5"/>
  <c r="I45" i="5"/>
  <c r="N45" i="5"/>
  <c r="I44" i="5"/>
  <c r="N44" i="5"/>
  <c r="I43" i="5"/>
  <c r="N43" i="5"/>
  <c r="I42" i="5"/>
  <c r="N42" i="5"/>
  <c r="I41" i="5"/>
  <c r="N41" i="5"/>
  <c r="I40" i="5"/>
  <c r="N40" i="5"/>
  <c r="I39" i="5"/>
  <c r="N39" i="5"/>
  <c r="I38" i="5"/>
  <c r="N38" i="5"/>
  <c r="I37" i="5"/>
  <c r="N37" i="5"/>
  <c r="I36" i="5"/>
  <c r="N36" i="5"/>
  <c r="I35" i="5"/>
  <c r="N35" i="5"/>
  <c r="I34" i="5"/>
  <c r="N34" i="5"/>
  <c r="I33" i="5"/>
  <c r="N33" i="5"/>
  <c r="I32" i="5"/>
  <c r="N32" i="5"/>
  <c r="I31" i="5"/>
  <c r="N31" i="5"/>
  <c r="I30" i="5"/>
  <c r="N30" i="5"/>
  <c r="I29" i="5"/>
  <c r="N29" i="5"/>
  <c r="I28" i="5"/>
  <c r="N28" i="5"/>
  <c r="I27" i="5"/>
  <c r="N27" i="5"/>
  <c r="I26" i="5"/>
  <c r="N26" i="5"/>
  <c r="I25" i="5"/>
  <c r="N25" i="5"/>
  <c r="I24" i="5"/>
  <c r="N24" i="5"/>
  <c r="I23" i="5"/>
  <c r="N23" i="5"/>
  <c r="I22" i="5"/>
  <c r="N22" i="5"/>
  <c r="I21" i="5"/>
  <c r="N21" i="5"/>
  <c r="I20" i="5"/>
  <c r="N20" i="5"/>
  <c r="I19" i="5"/>
  <c r="N19" i="5"/>
  <c r="I18" i="5"/>
  <c r="N18" i="5"/>
  <c r="I17" i="5"/>
  <c r="N17" i="5"/>
  <c r="I16" i="5"/>
  <c r="N16" i="5"/>
  <c r="I15" i="5"/>
  <c r="N15" i="5"/>
  <c r="I14" i="5"/>
  <c r="N14" i="5"/>
  <c r="I13" i="5"/>
  <c r="N13" i="5"/>
  <c r="I12" i="5"/>
  <c r="N12" i="5"/>
  <c r="I11" i="5"/>
  <c r="N11" i="5"/>
  <c r="I10" i="5"/>
  <c r="N10" i="5"/>
  <c r="I9" i="5"/>
  <c r="N9" i="5"/>
  <c r="I8" i="5"/>
  <c r="N8" i="5"/>
  <c r="I7" i="5"/>
  <c r="N7" i="5"/>
  <c r="I6" i="5"/>
  <c r="N6" i="5"/>
  <c r="I5" i="5"/>
  <c r="N5" i="5"/>
  <c r="I4" i="5"/>
  <c r="N4" i="5"/>
  <c r="I3" i="5"/>
  <c r="N3" i="5"/>
  <c r="I2" i="5"/>
  <c r="N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" i="6"/>
  <c r="O2" i="6"/>
  <c r="M2" i="6"/>
  <c r="P2" i="6"/>
  <c r="N2" i="6"/>
  <c r="L3" i="6"/>
  <c r="O3" i="6"/>
  <c r="M3" i="6"/>
  <c r="P3" i="6"/>
  <c r="N3" i="6"/>
  <c r="L4" i="6"/>
  <c r="M4" i="6"/>
  <c r="P4" i="6"/>
  <c r="N4" i="6"/>
  <c r="O4" i="6"/>
  <c r="L5" i="6"/>
  <c r="O5" i="6"/>
  <c r="M5" i="6"/>
  <c r="P5" i="6"/>
  <c r="N5" i="6"/>
  <c r="L6" i="6"/>
  <c r="O6" i="6"/>
  <c r="M6" i="6"/>
  <c r="P6" i="6"/>
  <c r="N6" i="6"/>
  <c r="L7" i="6"/>
  <c r="M7" i="6"/>
  <c r="P7" i="6"/>
  <c r="O7" i="6"/>
  <c r="N7" i="6"/>
  <c r="L8" i="6"/>
  <c r="M8" i="6"/>
  <c r="P8" i="6"/>
  <c r="O8" i="6"/>
  <c r="N8" i="6"/>
  <c r="L9" i="6"/>
  <c r="M9" i="6"/>
  <c r="P9" i="6"/>
  <c r="O9" i="6"/>
  <c r="N9" i="6"/>
  <c r="L10" i="6"/>
  <c r="O10" i="6"/>
  <c r="M10" i="6"/>
  <c r="P10" i="6"/>
  <c r="N10" i="6"/>
  <c r="L11" i="6"/>
  <c r="M11" i="6"/>
  <c r="P11" i="6"/>
  <c r="O11" i="6"/>
  <c r="N11" i="6"/>
  <c r="L12" i="6"/>
  <c r="M12" i="6"/>
  <c r="P12" i="6"/>
  <c r="O12" i="6"/>
  <c r="N12" i="6"/>
  <c r="L13" i="6"/>
  <c r="M13" i="6"/>
  <c r="P13" i="6"/>
  <c r="N13" i="6"/>
  <c r="O13" i="6"/>
  <c r="L14" i="6"/>
  <c r="M14" i="6"/>
  <c r="P14" i="6"/>
  <c r="N14" i="6"/>
  <c r="O14" i="6"/>
  <c r="L15" i="6"/>
  <c r="M15" i="6"/>
  <c r="P15" i="6"/>
  <c r="N15" i="6"/>
  <c r="O15" i="6"/>
  <c r="L16" i="6"/>
  <c r="O16" i="6"/>
  <c r="M16" i="6"/>
  <c r="P16" i="6"/>
  <c r="N16" i="6"/>
  <c r="L17" i="6"/>
  <c r="M17" i="6"/>
  <c r="P17" i="6"/>
  <c r="O17" i="6"/>
  <c r="N17" i="6"/>
  <c r="L18" i="6"/>
  <c r="O18" i="6"/>
  <c r="M18" i="6"/>
  <c r="P18" i="6"/>
  <c r="N18" i="6"/>
  <c r="L19" i="6"/>
  <c r="M19" i="6"/>
  <c r="P19" i="6"/>
  <c r="N19" i="6"/>
  <c r="O19" i="6"/>
  <c r="L20" i="6"/>
  <c r="M20" i="6"/>
  <c r="P20" i="6"/>
  <c r="N20" i="6"/>
  <c r="O20" i="6"/>
  <c r="L21" i="6"/>
  <c r="M21" i="6"/>
  <c r="P21" i="6"/>
  <c r="N21" i="6"/>
  <c r="O21" i="6"/>
  <c r="L22" i="6"/>
  <c r="O22" i="6"/>
  <c r="M22" i="6"/>
  <c r="P22" i="6"/>
  <c r="N22" i="6"/>
  <c r="L23" i="6"/>
  <c r="O23" i="6"/>
  <c r="M23" i="6"/>
  <c r="P23" i="6"/>
  <c r="N23" i="6"/>
  <c r="L24" i="6"/>
  <c r="M24" i="6"/>
  <c r="P24" i="6"/>
  <c r="O24" i="6"/>
  <c r="N24" i="6"/>
  <c r="L25" i="6"/>
  <c r="O25" i="6"/>
  <c r="M25" i="6"/>
  <c r="P25" i="6"/>
  <c r="N25" i="6"/>
  <c r="L26" i="6"/>
  <c r="O26" i="6"/>
  <c r="M26" i="6"/>
  <c r="P26" i="6"/>
  <c r="N26" i="6"/>
  <c r="L27" i="6"/>
  <c r="O27" i="6"/>
  <c r="M27" i="6"/>
  <c r="P27" i="6"/>
  <c r="N27" i="6"/>
  <c r="L28" i="6"/>
  <c r="M28" i="6"/>
  <c r="P28" i="6"/>
  <c r="N28" i="6"/>
  <c r="O28" i="6"/>
  <c r="L29" i="6"/>
  <c r="M29" i="6"/>
  <c r="P29" i="6"/>
  <c r="N29" i="6"/>
  <c r="O29" i="6"/>
  <c r="L30" i="6"/>
  <c r="M30" i="6"/>
  <c r="P30" i="6"/>
  <c r="O30" i="6"/>
  <c r="N30" i="6"/>
  <c r="L31" i="6"/>
  <c r="O31" i="6"/>
  <c r="M31" i="6"/>
  <c r="P31" i="6"/>
  <c r="N31" i="6"/>
  <c r="L32" i="6"/>
  <c r="M32" i="6"/>
  <c r="P32" i="6"/>
  <c r="O32" i="6"/>
  <c r="N32" i="6"/>
  <c r="L33" i="6"/>
  <c r="O33" i="6"/>
  <c r="M33" i="6"/>
  <c r="P33" i="6"/>
  <c r="N33" i="6"/>
  <c r="L34" i="6"/>
  <c r="M34" i="6"/>
  <c r="P34" i="6"/>
  <c r="O34" i="6"/>
  <c r="N34" i="6"/>
  <c r="L35" i="6"/>
  <c r="M35" i="6"/>
  <c r="P35" i="6"/>
  <c r="N35" i="6"/>
  <c r="O35" i="6"/>
  <c r="L36" i="6"/>
  <c r="M36" i="6"/>
  <c r="P36" i="6"/>
  <c r="N36" i="6"/>
  <c r="O36" i="6"/>
  <c r="L37" i="6"/>
  <c r="O37" i="6"/>
  <c r="M37" i="6"/>
  <c r="P37" i="6"/>
  <c r="N37" i="6"/>
  <c r="L38" i="6"/>
  <c r="M38" i="6"/>
  <c r="P38" i="6"/>
  <c r="N38" i="6"/>
  <c r="O38" i="6"/>
  <c r="L39" i="6"/>
  <c r="M39" i="6"/>
  <c r="P39" i="6"/>
  <c r="O39" i="6"/>
  <c r="N39" i="6"/>
  <c r="L40" i="6"/>
  <c r="M40" i="6"/>
  <c r="P40" i="6"/>
  <c r="O40" i="6"/>
  <c r="N40" i="6"/>
  <c r="L41" i="6"/>
  <c r="O41" i="6"/>
  <c r="M41" i="6"/>
  <c r="P41" i="6"/>
  <c r="N41" i="6"/>
  <c r="L42" i="6"/>
  <c r="O42" i="6"/>
  <c r="M42" i="6"/>
  <c r="P42" i="6"/>
  <c r="N42" i="6"/>
  <c r="L43" i="6"/>
  <c r="O43" i="6"/>
  <c r="M43" i="6"/>
  <c r="P43" i="6"/>
  <c r="N43" i="6"/>
  <c r="L44" i="6"/>
  <c r="M44" i="6"/>
  <c r="P44" i="6"/>
  <c r="O44" i="6"/>
  <c r="N44" i="6"/>
  <c r="L45" i="6"/>
  <c r="O45" i="6"/>
  <c r="M45" i="6"/>
  <c r="P45" i="6"/>
  <c r="N45" i="6"/>
  <c r="L46" i="6"/>
  <c r="M46" i="6"/>
  <c r="P46" i="6"/>
  <c r="O46" i="6"/>
  <c r="N46" i="6"/>
  <c r="L47" i="6"/>
  <c r="M47" i="6"/>
  <c r="P47" i="6"/>
  <c r="O47" i="6"/>
  <c r="N47" i="6"/>
  <c r="L48" i="6"/>
  <c r="O48" i="6"/>
  <c r="M48" i="6"/>
  <c r="P48" i="6"/>
  <c r="N48" i="6"/>
  <c r="L49" i="6"/>
  <c r="O49" i="6"/>
  <c r="M49" i="6"/>
  <c r="P49" i="6"/>
  <c r="N49" i="6"/>
  <c r="L50" i="6"/>
  <c r="O50" i="6"/>
  <c r="M50" i="6"/>
  <c r="P50" i="6"/>
  <c r="N50" i="6"/>
  <c r="L51" i="6"/>
  <c r="O51" i="6"/>
  <c r="M51" i="6"/>
  <c r="P51" i="6"/>
  <c r="N51" i="6"/>
  <c r="L52" i="6"/>
  <c r="M52" i="6"/>
  <c r="P52" i="6"/>
  <c r="N52" i="6"/>
  <c r="O52" i="6"/>
  <c r="L53" i="6"/>
  <c r="M53" i="6"/>
  <c r="P53" i="6"/>
  <c r="O53" i="6"/>
  <c r="N53" i="6"/>
  <c r="L54" i="6"/>
  <c r="O54" i="6"/>
  <c r="M54" i="6"/>
  <c r="P54" i="6"/>
  <c r="N54" i="6"/>
  <c r="L55" i="6"/>
  <c r="M55" i="6"/>
  <c r="P55" i="6"/>
  <c r="N55" i="6"/>
  <c r="O55" i="6"/>
  <c r="L56" i="6"/>
  <c r="M56" i="6"/>
  <c r="P56" i="6"/>
  <c r="O56" i="6"/>
  <c r="N56" i="6"/>
  <c r="L57" i="6"/>
  <c r="M57" i="6"/>
  <c r="P57" i="6"/>
  <c r="N57" i="6"/>
  <c r="O57" i="6"/>
  <c r="L58" i="6"/>
  <c r="O58" i="6"/>
  <c r="M58" i="6"/>
  <c r="P58" i="6"/>
  <c r="N58" i="6"/>
  <c r="L59" i="6"/>
  <c r="O59" i="6"/>
  <c r="M59" i="6"/>
  <c r="P59" i="6"/>
  <c r="N59" i="6"/>
  <c r="L60" i="6"/>
  <c r="O60" i="6"/>
  <c r="M60" i="6"/>
  <c r="P60" i="6"/>
  <c r="N60" i="6"/>
  <c r="L61" i="6"/>
  <c r="O61" i="6"/>
  <c r="M61" i="6"/>
  <c r="P61" i="6"/>
  <c r="N61" i="6"/>
  <c r="L62" i="6"/>
  <c r="M62" i="6"/>
  <c r="P62" i="6"/>
  <c r="O62" i="6"/>
  <c r="N62" i="6"/>
  <c r="L63" i="6"/>
  <c r="M63" i="6"/>
  <c r="P63" i="6"/>
  <c r="O63" i="6"/>
  <c r="N63" i="6"/>
  <c r="L64" i="6"/>
  <c r="O64" i="6"/>
  <c r="M64" i="6"/>
  <c r="P64" i="6"/>
  <c r="N64" i="6"/>
  <c r="L65" i="6"/>
  <c r="M65" i="6"/>
  <c r="P65" i="6"/>
  <c r="O65" i="6"/>
  <c r="N65" i="6"/>
  <c r="L66" i="6"/>
  <c r="M66" i="6"/>
  <c r="P66" i="6"/>
  <c r="N66" i="6"/>
  <c r="O66" i="6"/>
  <c r="L67" i="6"/>
  <c r="M67" i="6"/>
  <c r="P67" i="6"/>
  <c r="O67" i="6"/>
  <c r="N67" i="6"/>
  <c r="L68" i="6"/>
  <c r="M68" i="6"/>
  <c r="P68" i="6"/>
  <c r="O68" i="6"/>
  <c r="N68" i="6"/>
  <c r="L69" i="6"/>
  <c r="M69" i="6"/>
  <c r="P69" i="6"/>
  <c r="O69" i="6"/>
  <c r="N69" i="6"/>
  <c r="L70" i="6"/>
  <c r="O70" i="6"/>
  <c r="M70" i="6"/>
  <c r="P70" i="6"/>
  <c r="N70" i="6"/>
  <c r="L71" i="6"/>
  <c r="M71" i="6"/>
  <c r="P71" i="6"/>
  <c r="N71" i="6"/>
  <c r="O71" i="6"/>
  <c r="L72" i="6"/>
  <c r="O72" i="6"/>
  <c r="M72" i="6"/>
  <c r="P72" i="6"/>
  <c r="N72" i="6"/>
  <c r="L73" i="6"/>
  <c r="O73" i="6"/>
  <c r="M73" i="6"/>
  <c r="P73" i="6"/>
  <c r="N73" i="6"/>
  <c r="L74" i="6"/>
  <c r="O74" i="6"/>
  <c r="M74" i="6"/>
  <c r="P74" i="6"/>
  <c r="N74" i="6"/>
  <c r="L75" i="6"/>
  <c r="O75" i="6"/>
  <c r="M75" i="6"/>
  <c r="P75" i="6"/>
  <c r="N75" i="6"/>
  <c r="L76" i="6"/>
  <c r="M76" i="6"/>
  <c r="P76" i="6"/>
  <c r="N76" i="6"/>
  <c r="O76" i="6"/>
  <c r="L77" i="6"/>
  <c r="M77" i="6"/>
  <c r="P77" i="6"/>
  <c r="N77" i="6"/>
  <c r="O77" i="6"/>
  <c r="L78" i="6"/>
  <c r="O78" i="6"/>
  <c r="M78" i="6"/>
  <c r="P78" i="6"/>
  <c r="N78" i="6"/>
  <c r="L79" i="6"/>
  <c r="M79" i="6"/>
  <c r="P79" i="6"/>
  <c r="N79" i="6"/>
  <c r="O79" i="6"/>
  <c r="L80" i="6"/>
  <c r="M80" i="6"/>
  <c r="P80" i="6"/>
  <c r="O80" i="6"/>
  <c r="N80" i="6"/>
  <c r="L81" i="6"/>
  <c r="M81" i="6"/>
  <c r="P81" i="6"/>
  <c r="N81" i="6"/>
  <c r="O81" i="6"/>
  <c r="L82" i="6"/>
  <c r="O82" i="6"/>
  <c r="M82" i="6"/>
  <c r="P82" i="6"/>
  <c r="N82" i="6"/>
  <c r="L83" i="6"/>
  <c r="O83" i="6"/>
  <c r="M83" i="6"/>
  <c r="P83" i="6"/>
  <c r="N83" i="6"/>
  <c r="L84" i="6"/>
  <c r="O84" i="6"/>
  <c r="M84" i="6"/>
  <c r="P84" i="6"/>
  <c r="N84" i="6"/>
  <c r="L85" i="6"/>
  <c r="O85" i="6"/>
  <c r="M85" i="6"/>
  <c r="P85" i="6"/>
  <c r="N85" i="6"/>
  <c r="L86" i="6"/>
  <c r="O86" i="6"/>
  <c r="M86" i="6"/>
  <c r="P86" i="6"/>
  <c r="N86" i="6"/>
  <c r="L87" i="6"/>
  <c r="O87" i="6"/>
  <c r="M87" i="6"/>
  <c r="P87" i="6"/>
  <c r="N87" i="6"/>
  <c r="L88" i="6"/>
  <c r="M88" i="6"/>
  <c r="P88" i="6"/>
  <c r="N88" i="6"/>
  <c r="O88" i="6"/>
  <c r="L89" i="6"/>
  <c r="O89" i="6"/>
  <c r="M89" i="6"/>
  <c r="P89" i="6"/>
  <c r="N89" i="6"/>
  <c r="L90" i="6"/>
  <c r="O90" i="6"/>
  <c r="M90" i="6"/>
  <c r="P90" i="6"/>
  <c r="N90" i="6"/>
  <c r="L91" i="6"/>
  <c r="M91" i="6"/>
  <c r="P91" i="6"/>
  <c r="N91" i="6"/>
  <c r="O91" i="6"/>
  <c r="L92" i="6"/>
  <c r="M92" i="6"/>
  <c r="P92" i="6"/>
  <c r="O92" i="6"/>
  <c r="N92" i="6"/>
  <c r="L93" i="6"/>
  <c r="O93" i="6"/>
  <c r="M93" i="6"/>
  <c r="P93" i="6"/>
  <c r="N93" i="6"/>
  <c r="L94" i="6"/>
  <c r="M94" i="6"/>
  <c r="P94" i="6"/>
  <c r="O94" i="6"/>
  <c r="N94" i="6"/>
  <c r="L95" i="6"/>
  <c r="O95" i="6"/>
  <c r="M95" i="6"/>
  <c r="P95" i="6"/>
  <c r="N95" i="6"/>
  <c r="L96" i="6"/>
  <c r="M96" i="6"/>
  <c r="P96" i="6"/>
  <c r="O96" i="6"/>
  <c r="N96" i="6"/>
  <c r="L97" i="6"/>
  <c r="M97" i="6"/>
  <c r="P97" i="6"/>
  <c r="N97" i="6"/>
  <c r="O97" i="6"/>
  <c r="L98" i="6"/>
  <c r="M98" i="6"/>
  <c r="P98" i="6"/>
  <c r="O98" i="6"/>
  <c r="N98" i="6"/>
  <c r="L99" i="6"/>
  <c r="M99" i="6"/>
  <c r="P99" i="6"/>
  <c r="O99" i="6"/>
  <c r="N99" i="6"/>
  <c r="L100" i="6"/>
  <c r="O100" i="6"/>
  <c r="M100" i="6"/>
  <c r="P100" i="6"/>
  <c r="N100" i="6"/>
  <c r="L1" i="6"/>
  <c r="M1" i="6"/>
  <c r="P1" i="6"/>
  <c r="O1" i="6"/>
  <c r="N1" i="6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J3" i="5"/>
  <c r="K3" i="5"/>
  <c r="M3" i="5"/>
  <c r="R3" i="5"/>
  <c r="S3" i="5"/>
  <c r="T3" i="5"/>
  <c r="J4" i="5"/>
  <c r="K4" i="5"/>
  <c r="M4" i="5"/>
  <c r="R4" i="5"/>
  <c r="S4" i="5"/>
  <c r="T4" i="5"/>
  <c r="J5" i="5"/>
  <c r="K5" i="5"/>
  <c r="M5" i="5"/>
  <c r="R5" i="5"/>
  <c r="S5" i="5"/>
  <c r="T5" i="5"/>
  <c r="J6" i="5"/>
  <c r="K6" i="5"/>
  <c r="M6" i="5"/>
  <c r="R6" i="5"/>
  <c r="S6" i="5"/>
  <c r="T6" i="5"/>
  <c r="J7" i="5"/>
  <c r="K7" i="5"/>
  <c r="M7" i="5"/>
  <c r="R7" i="5"/>
  <c r="S7" i="5"/>
  <c r="T7" i="5"/>
  <c r="J8" i="5"/>
  <c r="K8" i="5"/>
  <c r="M8" i="5"/>
  <c r="R8" i="5"/>
  <c r="S8" i="5"/>
  <c r="T8" i="5"/>
  <c r="J9" i="5"/>
  <c r="K9" i="5"/>
  <c r="M9" i="5"/>
  <c r="R9" i="5"/>
  <c r="S9" i="5"/>
  <c r="T9" i="5"/>
  <c r="J10" i="5"/>
  <c r="K10" i="5"/>
  <c r="M10" i="5"/>
  <c r="R10" i="5"/>
  <c r="S10" i="5"/>
  <c r="T10" i="5"/>
  <c r="J11" i="5"/>
  <c r="K11" i="5"/>
  <c r="M11" i="5"/>
  <c r="R11" i="5"/>
  <c r="S11" i="5"/>
  <c r="T11" i="5"/>
  <c r="J12" i="5"/>
  <c r="K12" i="5"/>
  <c r="M12" i="5"/>
  <c r="R12" i="5"/>
  <c r="S12" i="5"/>
  <c r="T12" i="5"/>
  <c r="J13" i="5"/>
  <c r="K13" i="5"/>
  <c r="M13" i="5"/>
  <c r="R13" i="5"/>
  <c r="S13" i="5"/>
  <c r="T13" i="5"/>
  <c r="J14" i="5"/>
  <c r="K14" i="5"/>
  <c r="M14" i="5"/>
  <c r="R14" i="5"/>
  <c r="S14" i="5"/>
  <c r="T14" i="5"/>
  <c r="J15" i="5"/>
  <c r="K15" i="5"/>
  <c r="M15" i="5"/>
  <c r="R15" i="5"/>
  <c r="S15" i="5"/>
  <c r="T15" i="5"/>
  <c r="J16" i="5"/>
  <c r="K16" i="5"/>
  <c r="M16" i="5"/>
  <c r="R16" i="5"/>
  <c r="S16" i="5"/>
  <c r="T16" i="5"/>
  <c r="J17" i="5"/>
  <c r="K17" i="5"/>
  <c r="M17" i="5"/>
  <c r="R17" i="5"/>
  <c r="S17" i="5"/>
  <c r="T17" i="5"/>
  <c r="J18" i="5"/>
  <c r="K18" i="5"/>
  <c r="M18" i="5"/>
  <c r="R18" i="5"/>
  <c r="S18" i="5"/>
  <c r="T18" i="5"/>
  <c r="J19" i="5"/>
  <c r="K19" i="5"/>
  <c r="M19" i="5"/>
  <c r="R19" i="5"/>
  <c r="S19" i="5"/>
  <c r="T19" i="5"/>
  <c r="J20" i="5"/>
  <c r="K20" i="5"/>
  <c r="M20" i="5"/>
  <c r="R20" i="5"/>
  <c r="S20" i="5"/>
  <c r="T20" i="5"/>
  <c r="J21" i="5"/>
  <c r="K21" i="5"/>
  <c r="M21" i="5"/>
  <c r="R21" i="5"/>
  <c r="S21" i="5"/>
  <c r="T21" i="5"/>
  <c r="J22" i="5"/>
  <c r="K22" i="5"/>
  <c r="M22" i="5"/>
  <c r="R22" i="5"/>
  <c r="S22" i="5"/>
  <c r="T22" i="5"/>
  <c r="J23" i="5"/>
  <c r="K23" i="5"/>
  <c r="M23" i="5"/>
  <c r="R23" i="5"/>
  <c r="S23" i="5"/>
  <c r="T23" i="5"/>
  <c r="J24" i="5"/>
  <c r="K24" i="5"/>
  <c r="M24" i="5"/>
  <c r="R24" i="5"/>
  <c r="S24" i="5"/>
  <c r="T24" i="5"/>
  <c r="J25" i="5"/>
  <c r="K25" i="5"/>
  <c r="M25" i="5"/>
  <c r="R25" i="5"/>
  <c r="S25" i="5"/>
  <c r="T25" i="5"/>
  <c r="J26" i="5"/>
  <c r="K26" i="5"/>
  <c r="M26" i="5"/>
  <c r="R26" i="5"/>
  <c r="S26" i="5"/>
  <c r="T26" i="5"/>
  <c r="J27" i="5"/>
  <c r="K27" i="5"/>
  <c r="M27" i="5"/>
  <c r="R27" i="5"/>
  <c r="S27" i="5"/>
  <c r="T27" i="5"/>
  <c r="J28" i="5"/>
  <c r="K28" i="5"/>
  <c r="M28" i="5"/>
  <c r="R28" i="5"/>
  <c r="S28" i="5"/>
  <c r="T28" i="5"/>
  <c r="J29" i="5"/>
  <c r="K29" i="5"/>
  <c r="M29" i="5"/>
  <c r="R29" i="5"/>
  <c r="S29" i="5"/>
  <c r="T29" i="5"/>
  <c r="J30" i="5"/>
  <c r="K30" i="5"/>
  <c r="M30" i="5"/>
  <c r="R30" i="5"/>
  <c r="S30" i="5"/>
  <c r="T30" i="5"/>
  <c r="J31" i="5"/>
  <c r="K31" i="5"/>
  <c r="M31" i="5"/>
  <c r="R31" i="5"/>
  <c r="S31" i="5"/>
  <c r="T31" i="5"/>
  <c r="J32" i="5"/>
  <c r="K32" i="5"/>
  <c r="M32" i="5"/>
  <c r="R32" i="5"/>
  <c r="S32" i="5"/>
  <c r="T32" i="5"/>
  <c r="J33" i="5"/>
  <c r="K33" i="5"/>
  <c r="M33" i="5"/>
  <c r="R33" i="5"/>
  <c r="S33" i="5"/>
  <c r="T33" i="5"/>
  <c r="J34" i="5"/>
  <c r="K34" i="5"/>
  <c r="M34" i="5"/>
  <c r="R34" i="5"/>
  <c r="S34" i="5"/>
  <c r="T34" i="5"/>
  <c r="J35" i="5"/>
  <c r="K35" i="5"/>
  <c r="M35" i="5"/>
  <c r="R35" i="5"/>
  <c r="S35" i="5"/>
  <c r="T35" i="5"/>
  <c r="J36" i="5"/>
  <c r="K36" i="5"/>
  <c r="M36" i="5"/>
  <c r="R36" i="5"/>
  <c r="S36" i="5"/>
  <c r="T36" i="5"/>
  <c r="J37" i="5"/>
  <c r="K37" i="5"/>
  <c r="M37" i="5"/>
  <c r="R37" i="5"/>
  <c r="S37" i="5"/>
  <c r="T37" i="5"/>
  <c r="J38" i="5"/>
  <c r="K38" i="5"/>
  <c r="M38" i="5"/>
  <c r="R38" i="5"/>
  <c r="S38" i="5"/>
  <c r="T38" i="5"/>
  <c r="J39" i="5"/>
  <c r="K39" i="5"/>
  <c r="M39" i="5"/>
  <c r="R39" i="5"/>
  <c r="S39" i="5"/>
  <c r="T39" i="5"/>
  <c r="J40" i="5"/>
  <c r="K40" i="5"/>
  <c r="M40" i="5"/>
  <c r="R40" i="5"/>
  <c r="S40" i="5"/>
  <c r="T40" i="5"/>
  <c r="J41" i="5"/>
  <c r="K41" i="5"/>
  <c r="M41" i="5"/>
  <c r="R41" i="5"/>
  <c r="S41" i="5"/>
  <c r="T41" i="5"/>
  <c r="J42" i="5"/>
  <c r="K42" i="5"/>
  <c r="M42" i="5"/>
  <c r="R42" i="5"/>
  <c r="S42" i="5"/>
  <c r="T42" i="5"/>
  <c r="J43" i="5"/>
  <c r="K43" i="5"/>
  <c r="M43" i="5"/>
  <c r="R43" i="5"/>
  <c r="S43" i="5"/>
  <c r="T43" i="5"/>
  <c r="J44" i="5"/>
  <c r="K44" i="5"/>
  <c r="M44" i="5"/>
  <c r="R44" i="5"/>
  <c r="S44" i="5"/>
  <c r="T44" i="5"/>
  <c r="J45" i="5"/>
  <c r="K45" i="5"/>
  <c r="M45" i="5"/>
  <c r="R45" i="5"/>
  <c r="S45" i="5"/>
  <c r="T45" i="5"/>
  <c r="J46" i="5"/>
  <c r="K46" i="5"/>
  <c r="M46" i="5"/>
  <c r="R46" i="5"/>
  <c r="S46" i="5"/>
  <c r="T46" i="5"/>
  <c r="J47" i="5"/>
  <c r="K47" i="5"/>
  <c r="M47" i="5"/>
  <c r="R47" i="5"/>
  <c r="S47" i="5"/>
  <c r="T47" i="5"/>
  <c r="J48" i="5"/>
  <c r="K48" i="5"/>
  <c r="M48" i="5"/>
  <c r="R48" i="5"/>
  <c r="S48" i="5"/>
  <c r="T48" i="5"/>
  <c r="J49" i="5"/>
  <c r="K49" i="5"/>
  <c r="M49" i="5"/>
  <c r="R49" i="5"/>
  <c r="S49" i="5"/>
  <c r="T49" i="5"/>
  <c r="J50" i="5"/>
  <c r="K50" i="5"/>
  <c r="M50" i="5"/>
  <c r="R50" i="5"/>
  <c r="S50" i="5"/>
  <c r="T50" i="5"/>
  <c r="J51" i="5"/>
  <c r="K51" i="5"/>
  <c r="M51" i="5"/>
  <c r="R51" i="5"/>
  <c r="S51" i="5"/>
  <c r="T51" i="5"/>
  <c r="J52" i="5"/>
  <c r="K52" i="5"/>
  <c r="M52" i="5"/>
  <c r="R52" i="5"/>
  <c r="S52" i="5"/>
  <c r="T52" i="5"/>
  <c r="J53" i="5"/>
  <c r="K53" i="5"/>
  <c r="M53" i="5"/>
  <c r="R53" i="5"/>
  <c r="S53" i="5"/>
  <c r="T53" i="5"/>
  <c r="J54" i="5"/>
  <c r="K54" i="5"/>
  <c r="M54" i="5"/>
  <c r="R54" i="5"/>
  <c r="S54" i="5"/>
  <c r="T54" i="5"/>
  <c r="J55" i="5"/>
  <c r="K55" i="5"/>
  <c r="M55" i="5"/>
  <c r="R55" i="5"/>
  <c r="S55" i="5"/>
  <c r="T55" i="5"/>
  <c r="J56" i="5"/>
  <c r="K56" i="5"/>
  <c r="M56" i="5"/>
  <c r="R56" i="5"/>
  <c r="S56" i="5"/>
  <c r="T56" i="5"/>
  <c r="J57" i="5"/>
  <c r="K57" i="5"/>
  <c r="M57" i="5"/>
  <c r="R57" i="5"/>
  <c r="S57" i="5"/>
  <c r="T57" i="5"/>
  <c r="J58" i="5"/>
  <c r="K58" i="5"/>
  <c r="M58" i="5"/>
  <c r="R58" i="5"/>
  <c r="S58" i="5"/>
  <c r="T58" i="5"/>
  <c r="J59" i="5"/>
  <c r="K59" i="5"/>
  <c r="M59" i="5"/>
  <c r="R59" i="5"/>
  <c r="S59" i="5"/>
  <c r="T59" i="5"/>
  <c r="J60" i="5"/>
  <c r="K60" i="5"/>
  <c r="M60" i="5"/>
  <c r="R60" i="5"/>
  <c r="S60" i="5"/>
  <c r="T60" i="5"/>
  <c r="J61" i="5"/>
  <c r="K61" i="5"/>
  <c r="M61" i="5"/>
  <c r="R61" i="5"/>
  <c r="S61" i="5"/>
  <c r="T61" i="5"/>
  <c r="J62" i="5"/>
  <c r="K62" i="5"/>
  <c r="M62" i="5"/>
  <c r="R62" i="5"/>
  <c r="S62" i="5"/>
  <c r="T62" i="5"/>
  <c r="J63" i="5"/>
  <c r="K63" i="5"/>
  <c r="M63" i="5"/>
  <c r="R63" i="5"/>
  <c r="S63" i="5"/>
  <c r="T63" i="5"/>
  <c r="J64" i="5"/>
  <c r="K64" i="5"/>
  <c r="M64" i="5"/>
  <c r="R64" i="5"/>
  <c r="S64" i="5"/>
  <c r="T64" i="5"/>
  <c r="J65" i="5"/>
  <c r="K65" i="5"/>
  <c r="M65" i="5"/>
  <c r="R65" i="5"/>
  <c r="S65" i="5"/>
  <c r="T65" i="5"/>
  <c r="J66" i="5"/>
  <c r="K66" i="5"/>
  <c r="M66" i="5"/>
  <c r="R66" i="5"/>
  <c r="S66" i="5"/>
  <c r="T66" i="5"/>
  <c r="J67" i="5"/>
  <c r="K67" i="5"/>
  <c r="M67" i="5"/>
  <c r="R67" i="5"/>
  <c r="S67" i="5"/>
  <c r="T67" i="5"/>
  <c r="J68" i="5"/>
  <c r="K68" i="5"/>
  <c r="M68" i="5"/>
  <c r="R68" i="5"/>
  <c r="S68" i="5"/>
  <c r="T68" i="5"/>
  <c r="J69" i="5"/>
  <c r="K69" i="5"/>
  <c r="M69" i="5"/>
  <c r="R69" i="5"/>
  <c r="S69" i="5"/>
  <c r="T69" i="5"/>
  <c r="J70" i="5"/>
  <c r="K70" i="5"/>
  <c r="M70" i="5"/>
  <c r="R70" i="5"/>
  <c r="S70" i="5"/>
  <c r="T70" i="5"/>
  <c r="J71" i="5"/>
  <c r="K71" i="5"/>
  <c r="M71" i="5"/>
  <c r="R71" i="5"/>
  <c r="S71" i="5"/>
  <c r="T71" i="5"/>
  <c r="J72" i="5"/>
  <c r="K72" i="5"/>
  <c r="M72" i="5"/>
  <c r="R72" i="5"/>
  <c r="S72" i="5"/>
  <c r="T72" i="5"/>
  <c r="J73" i="5"/>
  <c r="K73" i="5"/>
  <c r="M73" i="5"/>
  <c r="R73" i="5"/>
  <c r="S73" i="5"/>
  <c r="T73" i="5"/>
  <c r="J74" i="5"/>
  <c r="K74" i="5"/>
  <c r="M74" i="5"/>
  <c r="R74" i="5"/>
  <c r="S74" i="5"/>
  <c r="T74" i="5"/>
  <c r="J75" i="5"/>
  <c r="K75" i="5"/>
  <c r="M75" i="5"/>
  <c r="R75" i="5"/>
  <c r="S75" i="5"/>
  <c r="T75" i="5"/>
  <c r="J76" i="5"/>
  <c r="K76" i="5"/>
  <c r="M76" i="5"/>
  <c r="R76" i="5"/>
  <c r="S76" i="5"/>
  <c r="T76" i="5"/>
  <c r="J77" i="5"/>
  <c r="K77" i="5"/>
  <c r="M77" i="5"/>
  <c r="R77" i="5"/>
  <c r="S77" i="5"/>
  <c r="T77" i="5"/>
  <c r="J78" i="5"/>
  <c r="K78" i="5"/>
  <c r="M78" i="5"/>
  <c r="R78" i="5"/>
  <c r="S78" i="5"/>
  <c r="T78" i="5"/>
  <c r="J79" i="5"/>
  <c r="K79" i="5"/>
  <c r="M79" i="5"/>
  <c r="R79" i="5"/>
  <c r="S79" i="5"/>
  <c r="T79" i="5"/>
  <c r="J80" i="5"/>
  <c r="K80" i="5"/>
  <c r="M80" i="5"/>
  <c r="R80" i="5"/>
  <c r="S80" i="5"/>
  <c r="T80" i="5"/>
  <c r="J81" i="5"/>
  <c r="K81" i="5"/>
  <c r="M81" i="5"/>
  <c r="R81" i="5"/>
  <c r="S81" i="5"/>
  <c r="T81" i="5"/>
  <c r="J82" i="5"/>
  <c r="K82" i="5"/>
  <c r="M82" i="5"/>
  <c r="R82" i="5"/>
  <c r="S82" i="5"/>
  <c r="T82" i="5"/>
  <c r="J83" i="5"/>
  <c r="K83" i="5"/>
  <c r="M83" i="5"/>
  <c r="R83" i="5"/>
  <c r="S83" i="5"/>
  <c r="T83" i="5"/>
  <c r="J84" i="5"/>
  <c r="K84" i="5"/>
  <c r="M84" i="5"/>
  <c r="R84" i="5"/>
  <c r="S84" i="5"/>
  <c r="T84" i="5"/>
  <c r="J85" i="5"/>
  <c r="K85" i="5"/>
  <c r="M85" i="5"/>
  <c r="R85" i="5"/>
  <c r="S85" i="5"/>
  <c r="T85" i="5"/>
  <c r="J86" i="5"/>
  <c r="K86" i="5"/>
  <c r="M86" i="5"/>
  <c r="R86" i="5"/>
  <c r="S86" i="5"/>
  <c r="T86" i="5"/>
  <c r="J87" i="5"/>
  <c r="K87" i="5"/>
  <c r="M87" i="5"/>
  <c r="R87" i="5"/>
  <c r="S87" i="5"/>
  <c r="T87" i="5"/>
  <c r="J88" i="5"/>
  <c r="K88" i="5"/>
  <c r="M88" i="5"/>
  <c r="R88" i="5"/>
  <c r="S88" i="5"/>
  <c r="T88" i="5"/>
  <c r="J89" i="5"/>
  <c r="K89" i="5"/>
  <c r="M89" i="5"/>
  <c r="R89" i="5"/>
  <c r="S89" i="5"/>
  <c r="T89" i="5"/>
  <c r="J90" i="5"/>
  <c r="K90" i="5"/>
  <c r="M90" i="5"/>
  <c r="R90" i="5"/>
  <c r="S90" i="5"/>
  <c r="T90" i="5"/>
  <c r="J91" i="5"/>
  <c r="K91" i="5"/>
  <c r="M91" i="5"/>
  <c r="R91" i="5"/>
  <c r="S91" i="5"/>
  <c r="T91" i="5"/>
  <c r="J92" i="5"/>
  <c r="K92" i="5"/>
  <c r="M92" i="5"/>
  <c r="R92" i="5"/>
  <c r="S92" i="5"/>
  <c r="T92" i="5"/>
  <c r="J93" i="5"/>
  <c r="K93" i="5"/>
  <c r="M93" i="5"/>
  <c r="R93" i="5"/>
  <c r="S93" i="5"/>
  <c r="T93" i="5"/>
  <c r="J94" i="5"/>
  <c r="K94" i="5"/>
  <c r="M94" i="5"/>
  <c r="R94" i="5"/>
  <c r="S94" i="5"/>
  <c r="T94" i="5"/>
  <c r="J95" i="5"/>
  <c r="K95" i="5"/>
  <c r="M95" i="5"/>
  <c r="R95" i="5"/>
  <c r="S95" i="5"/>
  <c r="T95" i="5"/>
  <c r="J96" i="5"/>
  <c r="K96" i="5"/>
  <c r="M96" i="5"/>
  <c r="R96" i="5"/>
  <c r="S96" i="5"/>
  <c r="T96" i="5"/>
  <c r="J97" i="5"/>
  <c r="K97" i="5"/>
  <c r="M97" i="5"/>
  <c r="R97" i="5"/>
  <c r="S97" i="5"/>
  <c r="T97" i="5"/>
  <c r="J98" i="5"/>
  <c r="K98" i="5"/>
  <c r="M98" i="5"/>
  <c r="R98" i="5"/>
  <c r="S98" i="5"/>
  <c r="T98" i="5"/>
  <c r="J99" i="5"/>
  <c r="K99" i="5"/>
  <c r="M99" i="5"/>
  <c r="R99" i="5"/>
  <c r="S99" i="5"/>
  <c r="T99" i="5"/>
  <c r="J100" i="5"/>
  <c r="K100" i="5"/>
  <c r="M100" i="5"/>
  <c r="R100" i="5"/>
  <c r="S100" i="5"/>
  <c r="T100" i="5"/>
  <c r="J101" i="5"/>
  <c r="K101" i="5"/>
  <c r="M101" i="5"/>
  <c r="R101" i="5"/>
  <c r="S101" i="5"/>
  <c r="T101" i="5"/>
  <c r="J2" i="5"/>
  <c r="K2" i="5"/>
  <c r="M2" i="5"/>
  <c r="R2" i="5"/>
  <c r="S2" i="5"/>
  <c r="T2" i="5"/>
  <c r="I2" i="3"/>
  <c r="E201" i="4"/>
  <c r="F201" i="4"/>
  <c r="D201" i="4"/>
  <c r="G201" i="4"/>
  <c r="H201" i="4"/>
  <c r="I201" i="4"/>
  <c r="J201" i="4"/>
  <c r="K201" i="4"/>
  <c r="E200" i="4"/>
  <c r="F200" i="4"/>
  <c r="D200" i="4"/>
  <c r="G200" i="4"/>
  <c r="H200" i="4"/>
  <c r="I200" i="4"/>
  <c r="J200" i="4"/>
  <c r="K200" i="4"/>
  <c r="E199" i="4"/>
  <c r="F199" i="4"/>
  <c r="D199" i="4"/>
  <c r="G199" i="4"/>
  <c r="H199" i="4"/>
  <c r="I199" i="4"/>
  <c r="J199" i="4"/>
  <c r="K199" i="4"/>
  <c r="E198" i="4"/>
  <c r="F198" i="4"/>
  <c r="D198" i="4"/>
  <c r="G198" i="4"/>
  <c r="H198" i="4"/>
  <c r="I198" i="4"/>
  <c r="J198" i="4"/>
  <c r="K198" i="4"/>
  <c r="E197" i="4"/>
  <c r="F197" i="4"/>
  <c r="D197" i="4"/>
  <c r="G197" i="4"/>
  <c r="H197" i="4"/>
  <c r="I197" i="4"/>
  <c r="J197" i="4"/>
  <c r="K197" i="4"/>
  <c r="E196" i="4"/>
  <c r="F196" i="4"/>
  <c r="D196" i="4"/>
  <c r="G196" i="4"/>
  <c r="H196" i="4"/>
  <c r="I196" i="4"/>
  <c r="J196" i="4"/>
  <c r="K196" i="4"/>
  <c r="E195" i="4"/>
  <c r="F195" i="4"/>
  <c r="D195" i="4"/>
  <c r="G195" i="4"/>
  <c r="H195" i="4"/>
  <c r="I195" i="4"/>
  <c r="J195" i="4"/>
  <c r="K195" i="4"/>
  <c r="E194" i="4"/>
  <c r="F194" i="4"/>
  <c r="D194" i="4"/>
  <c r="G194" i="4"/>
  <c r="H194" i="4"/>
  <c r="I194" i="4"/>
  <c r="J194" i="4"/>
  <c r="K194" i="4"/>
  <c r="E193" i="4"/>
  <c r="F193" i="4"/>
  <c r="D193" i="4"/>
  <c r="G193" i="4"/>
  <c r="H193" i="4"/>
  <c r="I193" i="4"/>
  <c r="J193" i="4"/>
  <c r="K193" i="4"/>
  <c r="E192" i="4"/>
  <c r="F192" i="4"/>
  <c r="D192" i="4"/>
  <c r="G192" i="4"/>
  <c r="H192" i="4"/>
  <c r="I192" i="4"/>
  <c r="J192" i="4"/>
  <c r="K192" i="4"/>
  <c r="E191" i="4"/>
  <c r="F191" i="4"/>
  <c r="D191" i="4"/>
  <c r="G191" i="4"/>
  <c r="H191" i="4"/>
  <c r="I191" i="4"/>
  <c r="J191" i="4"/>
  <c r="K191" i="4"/>
  <c r="E190" i="4"/>
  <c r="F190" i="4"/>
  <c r="D190" i="4"/>
  <c r="G190" i="4"/>
  <c r="H190" i="4"/>
  <c r="I190" i="4"/>
  <c r="J190" i="4"/>
  <c r="K190" i="4"/>
  <c r="E189" i="4"/>
  <c r="F189" i="4"/>
  <c r="D189" i="4"/>
  <c r="G189" i="4"/>
  <c r="H189" i="4"/>
  <c r="I189" i="4"/>
  <c r="J189" i="4"/>
  <c r="K189" i="4"/>
  <c r="E188" i="4"/>
  <c r="F188" i="4"/>
  <c r="D188" i="4"/>
  <c r="G188" i="4"/>
  <c r="H188" i="4"/>
  <c r="I188" i="4"/>
  <c r="J188" i="4"/>
  <c r="K188" i="4"/>
  <c r="E187" i="4"/>
  <c r="F187" i="4"/>
  <c r="D187" i="4"/>
  <c r="G187" i="4"/>
  <c r="H187" i="4"/>
  <c r="I187" i="4"/>
  <c r="J187" i="4"/>
  <c r="K187" i="4"/>
  <c r="E186" i="4"/>
  <c r="F186" i="4"/>
  <c r="D186" i="4"/>
  <c r="G186" i="4"/>
  <c r="H186" i="4"/>
  <c r="I186" i="4"/>
  <c r="J186" i="4"/>
  <c r="K186" i="4"/>
  <c r="E185" i="4"/>
  <c r="F185" i="4"/>
  <c r="D185" i="4"/>
  <c r="G185" i="4"/>
  <c r="H185" i="4"/>
  <c r="I185" i="4"/>
  <c r="J185" i="4"/>
  <c r="K185" i="4"/>
  <c r="E184" i="4"/>
  <c r="F184" i="4"/>
  <c r="D184" i="4"/>
  <c r="G184" i="4"/>
  <c r="H184" i="4"/>
  <c r="I184" i="4"/>
  <c r="J184" i="4"/>
  <c r="K184" i="4"/>
  <c r="E183" i="4"/>
  <c r="F183" i="4"/>
  <c r="D183" i="4"/>
  <c r="G183" i="4"/>
  <c r="H183" i="4"/>
  <c r="I183" i="4"/>
  <c r="J183" i="4"/>
  <c r="K183" i="4"/>
  <c r="E182" i="4"/>
  <c r="F182" i="4"/>
  <c r="D182" i="4"/>
  <c r="G182" i="4"/>
  <c r="H182" i="4"/>
  <c r="I182" i="4"/>
  <c r="J182" i="4"/>
  <c r="K182" i="4"/>
  <c r="E181" i="4"/>
  <c r="F181" i="4"/>
  <c r="D181" i="4"/>
  <c r="G181" i="4"/>
  <c r="H181" i="4"/>
  <c r="I181" i="4"/>
  <c r="J181" i="4"/>
  <c r="K181" i="4"/>
  <c r="E180" i="4"/>
  <c r="F180" i="4"/>
  <c r="D180" i="4"/>
  <c r="G180" i="4"/>
  <c r="H180" i="4"/>
  <c r="I180" i="4"/>
  <c r="J180" i="4"/>
  <c r="K180" i="4"/>
  <c r="E179" i="4"/>
  <c r="F179" i="4"/>
  <c r="D179" i="4"/>
  <c r="G179" i="4"/>
  <c r="H179" i="4"/>
  <c r="I179" i="4"/>
  <c r="J179" i="4"/>
  <c r="K179" i="4"/>
  <c r="E178" i="4"/>
  <c r="F178" i="4"/>
  <c r="D178" i="4"/>
  <c r="G178" i="4"/>
  <c r="H178" i="4"/>
  <c r="I178" i="4"/>
  <c r="J178" i="4"/>
  <c r="K178" i="4"/>
  <c r="E177" i="4"/>
  <c r="F177" i="4"/>
  <c r="D177" i="4"/>
  <c r="G177" i="4"/>
  <c r="H177" i="4"/>
  <c r="I177" i="4"/>
  <c r="J177" i="4"/>
  <c r="K177" i="4"/>
  <c r="E176" i="4"/>
  <c r="F176" i="4"/>
  <c r="D176" i="4"/>
  <c r="G176" i="4"/>
  <c r="H176" i="4"/>
  <c r="I176" i="4"/>
  <c r="J176" i="4"/>
  <c r="K176" i="4"/>
  <c r="E175" i="4"/>
  <c r="F175" i="4"/>
  <c r="D175" i="4"/>
  <c r="G175" i="4"/>
  <c r="H175" i="4"/>
  <c r="I175" i="4"/>
  <c r="J175" i="4"/>
  <c r="K175" i="4"/>
  <c r="E174" i="4"/>
  <c r="F174" i="4"/>
  <c r="D174" i="4"/>
  <c r="G174" i="4"/>
  <c r="H174" i="4"/>
  <c r="I174" i="4"/>
  <c r="J174" i="4"/>
  <c r="K174" i="4"/>
  <c r="E173" i="4"/>
  <c r="F173" i="4"/>
  <c r="D173" i="4"/>
  <c r="G173" i="4"/>
  <c r="H173" i="4"/>
  <c r="I173" i="4"/>
  <c r="J173" i="4"/>
  <c r="K173" i="4"/>
  <c r="E172" i="4"/>
  <c r="F172" i="4"/>
  <c r="D172" i="4"/>
  <c r="G172" i="4"/>
  <c r="H172" i="4"/>
  <c r="I172" i="4"/>
  <c r="J172" i="4"/>
  <c r="K172" i="4"/>
  <c r="E171" i="4"/>
  <c r="F171" i="4"/>
  <c r="D171" i="4"/>
  <c r="G171" i="4"/>
  <c r="H171" i="4"/>
  <c r="I171" i="4"/>
  <c r="J171" i="4"/>
  <c r="K171" i="4"/>
  <c r="E170" i="4"/>
  <c r="F170" i="4"/>
  <c r="D170" i="4"/>
  <c r="G170" i="4"/>
  <c r="H170" i="4"/>
  <c r="I170" i="4"/>
  <c r="J170" i="4"/>
  <c r="K170" i="4"/>
  <c r="E169" i="4"/>
  <c r="F169" i="4"/>
  <c r="D169" i="4"/>
  <c r="G169" i="4"/>
  <c r="H169" i="4"/>
  <c r="I169" i="4"/>
  <c r="J169" i="4"/>
  <c r="K169" i="4"/>
  <c r="E168" i="4"/>
  <c r="F168" i="4"/>
  <c r="D168" i="4"/>
  <c r="G168" i="4"/>
  <c r="H168" i="4"/>
  <c r="I168" i="4"/>
  <c r="J168" i="4"/>
  <c r="K168" i="4"/>
  <c r="E167" i="4"/>
  <c r="F167" i="4"/>
  <c r="D167" i="4"/>
  <c r="G167" i="4"/>
  <c r="H167" i="4"/>
  <c r="I167" i="4"/>
  <c r="J167" i="4"/>
  <c r="K167" i="4"/>
  <c r="E166" i="4"/>
  <c r="F166" i="4"/>
  <c r="D166" i="4"/>
  <c r="G166" i="4"/>
  <c r="H166" i="4"/>
  <c r="I166" i="4"/>
  <c r="J166" i="4"/>
  <c r="K166" i="4"/>
  <c r="E165" i="4"/>
  <c r="F165" i="4"/>
  <c r="D165" i="4"/>
  <c r="G165" i="4"/>
  <c r="H165" i="4"/>
  <c r="I165" i="4"/>
  <c r="J165" i="4"/>
  <c r="K165" i="4"/>
  <c r="E164" i="4"/>
  <c r="F164" i="4"/>
  <c r="D164" i="4"/>
  <c r="G164" i="4"/>
  <c r="H164" i="4"/>
  <c r="I164" i="4"/>
  <c r="J164" i="4"/>
  <c r="K164" i="4"/>
  <c r="E163" i="4"/>
  <c r="F163" i="4"/>
  <c r="D163" i="4"/>
  <c r="G163" i="4"/>
  <c r="H163" i="4"/>
  <c r="I163" i="4"/>
  <c r="J163" i="4"/>
  <c r="K163" i="4"/>
  <c r="E162" i="4"/>
  <c r="F162" i="4"/>
  <c r="D162" i="4"/>
  <c r="G162" i="4"/>
  <c r="H162" i="4"/>
  <c r="I162" i="4"/>
  <c r="J162" i="4"/>
  <c r="K162" i="4"/>
  <c r="E161" i="4"/>
  <c r="F161" i="4"/>
  <c r="D161" i="4"/>
  <c r="G161" i="4"/>
  <c r="H161" i="4"/>
  <c r="I161" i="4"/>
  <c r="J161" i="4"/>
  <c r="K161" i="4"/>
  <c r="E160" i="4"/>
  <c r="F160" i="4"/>
  <c r="D160" i="4"/>
  <c r="G160" i="4"/>
  <c r="H160" i="4"/>
  <c r="I160" i="4"/>
  <c r="J160" i="4"/>
  <c r="K160" i="4"/>
  <c r="E159" i="4"/>
  <c r="F159" i="4"/>
  <c r="D159" i="4"/>
  <c r="G159" i="4"/>
  <c r="H159" i="4"/>
  <c r="I159" i="4"/>
  <c r="J159" i="4"/>
  <c r="K159" i="4"/>
  <c r="E158" i="4"/>
  <c r="F158" i="4"/>
  <c r="D158" i="4"/>
  <c r="G158" i="4"/>
  <c r="H158" i="4"/>
  <c r="I158" i="4"/>
  <c r="J158" i="4"/>
  <c r="K158" i="4"/>
  <c r="E157" i="4"/>
  <c r="F157" i="4"/>
  <c r="D157" i="4"/>
  <c r="G157" i="4"/>
  <c r="H157" i="4"/>
  <c r="I157" i="4"/>
  <c r="J157" i="4"/>
  <c r="K157" i="4"/>
  <c r="E156" i="4"/>
  <c r="F156" i="4"/>
  <c r="D156" i="4"/>
  <c r="G156" i="4"/>
  <c r="H156" i="4"/>
  <c r="I156" i="4"/>
  <c r="J156" i="4"/>
  <c r="K156" i="4"/>
  <c r="E155" i="4"/>
  <c r="F155" i="4"/>
  <c r="D155" i="4"/>
  <c r="G155" i="4"/>
  <c r="H155" i="4"/>
  <c r="I155" i="4"/>
  <c r="J155" i="4"/>
  <c r="K155" i="4"/>
  <c r="E154" i="4"/>
  <c r="F154" i="4"/>
  <c r="D154" i="4"/>
  <c r="G154" i="4"/>
  <c r="H154" i="4"/>
  <c r="I154" i="4"/>
  <c r="J154" i="4"/>
  <c r="K154" i="4"/>
  <c r="E153" i="4"/>
  <c r="F153" i="4"/>
  <c r="D153" i="4"/>
  <c r="G153" i="4"/>
  <c r="H153" i="4"/>
  <c r="I153" i="4"/>
  <c r="J153" i="4"/>
  <c r="K153" i="4"/>
  <c r="E152" i="4"/>
  <c r="F152" i="4"/>
  <c r="D152" i="4"/>
  <c r="G152" i="4"/>
  <c r="H152" i="4"/>
  <c r="I152" i="4"/>
  <c r="J152" i="4"/>
  <c r="K152" i="4"/>
  <c r="E151" i="4"/>
  <c r="F151" i="4"/>
  <c r="D151" i="4"/>
  <c r="G151" i="4"/>
  <c r="H151" i="4"/>
  <c r="I151" i="4"/>
  <c r="J151" i="4"/>
  <c r="K151" i="4"/>
  <c r="E150" i="4"/>
  <c r="F150" i="4"/>
  <c r="D150" i="4"/>
  <c r="G150" i="4"/>
  <c r="H150" i="4"/>
  <c r="I150" i="4"/>
  <c r="J150" i="4"/>
  <c r="K150" i="4"/>
  <c r="E149" i="4"/>
  <c r="F149" i="4"/>
  <c r="D149" i="4"/>
  <c r="G149" i="4"/>
  <c r="H149" i="4"/>
  <c r="I149" i="4"/>
  <c r="J149" i="4"/>
  <c r="K149" i="4"/>
  <c r="E148" i="4"/>
  <c r="F148" i="4"/>
  <c r="D148" i="4"/>
  <c r="G148" i="4"/>
  <c r="H148" i="4"/>
  <c r="I148" i="4"/>
  <c r="J148" i="4"/>
  <c r="K148" i="4"/>
  <c r="E147" i="4"/>
  <c r="F147" i="4"/>
  <c r="D147" i="4"/>
  <c r="G147" i="4"/>
  <c r="H147" i="4"/>
  <c r="I147" i="4"/>
  <c r="J147" i="4"/>
  <c r="K147" i="4"/>
  <c r="E146" i="4"/>
  <c r="F146" i="4"/>
  <c r="D146" i="4"/>
  <c r="G146" i="4"/>
  <c r="H146" i="4"/>
  <c r="I146" i="4"/>
  <c r="J146" i="4"/>
  <c r="K146" i="4"/>
  <c r="E145" i="4"/>
  <c r="F145" i="4"/>
  <c r="D145" i="4"/>
  <c r="G145" i="4"/>
  <c r="H145" i="4"/>
  <c r="I145" i="4"/>
  <c r="J145" i="4"/>
  <c r="K145" i="4"/>
  <c r="E144" i="4"/>
  <c r="F144" i="4"/>
  <c r="D144" i="4"/>
  <c r="G144" i="4"/>
  <c r="H144" i="4"/>
  <c r="I144" i="4"/>
  <c r="J144" i="4"/>
  <c r="K144" i="4"/>
  <c r="E143" i="4"/>
  <c r="F143" i="4"/>
  <c r="D143" i="4"/>
  <c r="G143" i="4"/>
  <c r="H143" i="4"/>
  <c r="I143" i="4"/>
  <c r="J143" i="4"/>
  <c r="K143" i="4"/>
  <c r="E142" i="4"/>
  <c r="F142" i="4"/>
  <c r="D142" i="4"/>
  <c r="G142" i="4"/>
  <c r="H142" i="4"/>
  <c r="I142" i="4"/>
  <c r="J142" i="4"/>
  <c r="K142" i="4"/>
  <c r="E141" i="4"/>
  <c r="F141" i="4"/>
  <c r="D141" i="4"/>
  <c r="G141" i="4"/>
  <c r="H141" i="4"/>
  <c r="I141" i="4"/>
  <c r="J141" i="4"/>
  <c r="K141" i="4"/>
  <c r="E140" i="4"/>
  <c r="F140" i="4"/>
  <c r="D140" i="4"/>
  <c r="G140" i="4"/>
  <c r="H140" i="4"/>
  <c r="I140" i="4"/>
  <c r="J140" i="4"/>
  <c r="K140" i="4"/>
  <c r="E139" i="4"/>
  <c r="F139" i="4"/>
  <c r="D139" i="4"/>
  <c r="G139" i="4"/>
  <c r="H139" i="4"/>
  <c r="I139" i="4"/>
  <c r="J139" i="4"/>
  <c r="K139" i="4"/>
  <c r="E138" i="4"/>
  <c r="F138" i="4"/>
  <c r="D138" i="4"/>
  <c r="G138" i="4"/>
  <c r="H138" i="4"/>
  <c r="I138" i="4"/>
  <c r="J138" i="4"/>
  <c r="K138" i="4"/>
  <c r="E137" i="4"/>
  <c r="F137" i="4"/>
  <c r="D137" i="4"/>
  <c r="G137" i="4"/>
  <c r="H137" i="4"/>
  <c r="I137" i="4"/>
  <c r="J137" i="4"/>
  <c r="K137" i="4"/>
  <c r="E136" i="4"/>
  <c r="F136" i="4"/>
  <c r="D136" i="4"/>
  <c r="G136" i="4"/>
  <c r="H136" i="4"/>
  <c r="I136" i="4"/>
  <c r="J136" i="4"/>
  <c r="K136" i="4"/>
  <c r="E135" i="4"/>
  <c r="F135" i="4"/>
  <c r="D135" i="4"/>
  <c r="G135" i="4"/>
  <c r="H135" i="4"/>
  <c r="I135" i="4"/>
  <c r="J135" i="4"/>
  <c r="K135" i="4"/>
  <c r="E134" i="4"/>
  <c r="F134" i="4"/>
  <c r="D134" i="4"/>
  <c r="G134" i="4"/>
  <c r="H134" i="4"/>
  <c r="I134" i="4"/>
  <c r="J134" i="4"/>
  <c r="K134" i="4"/>
  <c r="E133" i="4"/>
  <c r="F133" i="4"/>
  <c r="D133" i="4"/>
  <c r="G133" i="4"/>
  <c r="H133" i="4"/>
  <c r="I133" i="4"/>
  <c r="J133" i="4"/>
  <c r="K133" i="4"/>
  <c r="E132" i="4"/>
  <c r="F132" i="4"/>
  <c r="D132" i="4"/>
  <c r="G132" i="4"/>
  <c r="H132" i="4"/>
  <c r="I132" i="4"/>
  <c r="J132" i="4"/>
  <c r="K132" i="4"/>
  <c r="E131" i="4"/>
  <c r="F131" i="4"/>
  <c r="D131" i="4"/>
  <c r="G131" i="4"/>
  <c r="H131" i="4"/>
  <c r="I131" i="4"/>
  <c r="J131" i="4"/>
  <c r="K131" i="4"/>
  <c r="E130" i="4"/>
  <c r="F130" i="4"/>
  <c r="D130" i="4"/>
  <c r="G130" i="4"/>
  <c r="H130" i="4"/>
  <c r="I130" i="4"/>
  <c r="J130" i="4"/>
  <c r="K130" i="4"/>
  <c r="E129" i="4"/>
  <c r="F129" i="4"/>
  <c r="D129" i="4"/>
  <c r="G129" i="4"/>
  <c r="H129" i="4"/>
  <c r="I129" i="4"/>
  <c r="J129" i="4"/>
  <c r="K129" i="4"/>
  <c r="E128" i="4"/>
  <c r="F128" i="4"/>
  <c r="D128" i="4"/>
  <c r="G128" i="4"/>
  <c r="H128" i="4"/>
  <c r="I128" i="4"/>
  <c r="J128" i="4"/>
  <c r="K128" i="4"/>
  <c r="E127" i="4"/>
  <c r="F127" i="4"/>
  <c r="D127" i="4"/>
  <c r="G127" i="4"/>
  <c r="H127" i="4"/>
  <c r="I127" i="4"/>
  <c r="J127" i="4"/>
  <c r="K127" i="4"/>
  <c r="E126" i="4"/>
  <c r="F126" i="4"/>
  <c r="D126" i="4"/>
  <c r="G126" i="4"/>
  <c r="H126" i="4"/>
  <c r="I126" i="4"/>
  <c r="J126" i="4"/>
  <c r="K126" i="4"/>
  <c r="E125" i="4"/>
  <c r="F125" i="4"/>
  <c r="D125" i="4"/>
  <c r="G125" i="4"/>
  <c r="H125" i="4"/>
  <c r="I125" i="4"/>
  <c r="J125" i="4"/>
  <c r="K125" i="4"/>
  <c r="E124" i="4"/>
  <c r="F124" i="4"/>
  <c r="D124" i="4"/>
  <c r="G124" i="4"/>
  <c r="H124" i="4"/>
  <c r="I124" i="4"/>
  <c r="J124" i="4"/>
  <c r="K124" i="4"/>
  <c r="E123" i="4"/>
  <c r="F123" i="4"/>
  <c r="D123" i="4"/>
  <c r="G123" i="4"/>
  <c r="H123" i="4"/>
  <c r="I123" i="4"/>
  <c r="J123" i="4"/>
  <c r="K123" i="4"/>
  <c r="E122" i="4"/>
  <c r="F122" i="4"/>
  <c r="D122" i="4"/>
  <c r="G122" i="4"/>
  <c r="H122" i="4"/>
  <c r="I122" i="4"/>
  <c r="J122" i="4"/>
  <c r="K122" i="4"/>
  <c r="E121" i="4"/>
  <c r="F121" i="4"/>
  <c r="D121" i="4"/>
  <c r="G121" i="4"/>
  <c r="H121" i="4"/>
  <c r="I121" i="4"/>
  <c r="J121" i="4"/>
  <c r="K121" i="4"/>
  <c r="E120" i="4"/>
  <c r="F120" i="4"/>
  <c r="D120" i="4"/>
  <c r="G120" i="4"/>
  <c r="H120" i="4"/>
  <c r="I120" i="4"/>
  <c r="J120" i="4"/>
  <c r="K120" i="4"/>
  <c r="E119" i="4"/>
  <c r="F119" i="4"/>
  <c r="D119" i="4"/>
  <c r="G119" i="4"/>
  <c r="H119" i="4"/>
  <c r="I119" i="4"/>
  <c r="J119" i="4"/>
  <c r="K119" i="4"/>
  <c r="E118" i="4"/>
  <c r="F118" i="4"/>
  <c r="D118" i="4"/>
  <c r="G118" i="4"/>
  <c r="H118" i="4"/>
  <c r="I118" i="4"/>
  <c r="J118" i="4"/>
  <c r="K118" i="4"/>
  <c r="E117" i="4"/>
  <c r="F117" i="4"/>
  <c r="D117" i="4"/>
  <c r="G117" i="4"/>
  <c r="H117" i="4"/>
  <c r="I117" i="4"/>
  <c r="J117" i="4"/>
  <c r="K117" i="4"/>
  <c r="E116" i="4"/>
  <c r="F116" i="4"/>
  <c r="D116" i="4"/>
  <c r="G116" i="4"/>
  <c r="H116" i="4"/>
  <c r="I116" i="4"/>
  <c r="J116" i="4"/>
  <c r="K116" i="4"/>
  <c r="E115" i="4"/>
  <c r="F115" i="4"/>
  <c r="D115" i="4"/>
  <c r="G115" i="4"/>
  <c r="H115" i="4"/>
  <c r="I115" i="4"/>
  <c r="J115" i="4"/>
  <c r="K115" i="4"/>
  <c r="E114" i="4"/>
  <c r="F114" i="4"/>
  <c r="D114" i="4"/>
  <c r="G114" i="4"/>
  <c r="H114" i="4"/>
  <c r="I114" i="4"/>
  <c r="J114" i="4"/>
  <c r="K114" i="4"/>
  <c r="E113" i="4"/>
  <c r="F113" i="4"/>
  <c r="D113" i="4"/>
  <c r="G113" i="4"/>
  <c r="H113" i="4"/>
  <c r="I113" i="4"/>
  <c r="J113" i="4"/>
  <c r="K113" i="4"/>
  <c r="E112" i="4"/>
  <c r="F112" i="4"/>
  <c r="D112" i="4"/>
  <c r="G112" i="4"/>
  <c r="H112" i="4"/>
  <c r="I112" i="4"/>
  <c r="J112" i="4"/>
  <c r="K112" i="4"/>
  <c r="E111" i="4"/>
  <c r="F111" i="4"/>
  <c r="D111" i="4"/>
  <c r="G111" i="4"/>
  <c r="H111" i="4"/>
  <c r="I111" i="4"/>
  <c r="J111" i="4"/>
  <c r="K111" i="4"/>
  <c r="E110" i="4"/>
  <c r="F110" i="4"/>
  <c r="D110" i="4"/>
  <c r="G110" i="4"/>
  <c r="H110" i="4"/>
  <c r="I110" i="4"/>
  <c r="J110" i="4"/>
  <c r="K110" i="4"/>
  <c r="E109" i="4"/>
  <c r="F109" i="4"/>
  <c r="D109" i="4"/>
  <c r="G109" i="4"/>
  <c r="H109" i="4"/>
  <c r="I109" i="4"/>
  <c r="J109" i="4"/>
  <c r="K109" i="4"/>
  <c r="E108" i="4"/>
  <c r="F108" i="4"/>
  <c r="D108" i="4"/>
  <c r="G108" i="4"/>
  <c r="H108" i="4"/>
  <c r="I108" i="4"/>
  <c r="J108" i="4"/>
  <c r="K108" i="4"/>
  <c r="E107" i="4"/>
  <c r="F107" i="4"/>
  <c r="D107" i="4"/>
  <c r="G107" i="4"/>
  <c r="H107" i="4"/>
  <c r="I107" i="4"/>
  <c r="J107" i="4"/>
  <c r="K107" i="4"/>
  <c r="E106" i="4"/>
  <c r="F106" i="4"/>
  <c r="D106" i="4"/>
  <c r="G106" i="4"/>
  <c r="H106" i="4"/>
  <c r="I106" i="4"/>
  <c r="J106" i="4"/>
  <c r="K106" i="4"/>
  <c r="E105" i="4"/>
  <c r="F105" i="4"/>
  <c r="D105" i="4"/>
  <c r="G105" i="4"/>
  <c r="H105" i="4"/>
  <c r="I105" i="4"/>
  <c r="J105" i="4"/>
  <c r="K105" i="4"/>
  <c r="E104" i="4"/>
  <c r="F104" i="4"/>
  <c r="D104" i="4"/>
  <c r="G104" i="4"/>
  <c r="H104" i="4"/>
  <c r="I104" i="4"/>
  <c r="J104" i="4"/>
  <c r="K104" i="4"/>
  <c r="E103" i="4"/>
  <c r="F103" i="4"/>
  <c r="D103" i="4"/>
  <c r="G103" i="4"/>
  <c r="H103" i="4"/>
  <c r="I103" i="4"/>
  <c r="J103" i="4"/>
  <c r="K103" i="4"/>
  <c r="E102" i="4"/>
  <c r="F102" i="4"/>
  <c r="D102" i="4"/>
  <c r="G102" i="4"/>
  <c r="H102" i="4"/>
  <c r="I102" i="4"/>
  <c r="J102" i="4"/>
  <c r="K102" i="4"/>
  <c r="E101" i="4"/>
  <c r="F101" i="4"/>
  <c r="D101" i="4"/>
  <c r="G101" i="4"/>
  <c r="H101" i="4"/>
  <c r="I101" i="4"/>
  <c r="J101" i="4"/>
  <c r="K101" i="4"/>
  <c r="E100" i="4"/>
  <c r="F100" i="4"/>
  <c r="D100" i="4"/>
  <c r="G100" i="4"/>
  <c r="H100" i="4"/>
  <c r="I100" i="4"/>
  <c r="J100" i="4"/>
  <c r="K100" i="4"/>
  <c r="E99" i="4"/>
  <c r="F99" i="4"/>
  <c r="D99" i="4"/>
  <c r="G99" i="4"/>
  <c r="H99" i="4"/>
  <c r="I99" i="4"/>
  <c r="J99" i="4"/>
  <c r="K99" i="4"/>
  <c r="E98" i="4"/>
  <c r="F98" i="4"/>
  <c r="D98" i="4"/>
  <c r="G98" i="4"/>
  <c r="H98" i="4"/>
  <c r="I98" i="4"/>
  <c r="J98" i="4"/>
  <c r="K98" i="4"/>
  <c r="E97" i="4"/>
  <c r="F97" i="4"/>
  <c r="D97" i="4"/>
  <c r="G97" i="4"/>
  <c r="H97" i="4"/>
  <c r="I97" i="4"/>
  <c r="J97" i="4"/>
  <c r="K97" i="4"/>
  <c r="E96" i="4"/>
  <c r="F96" i="4"/>
  <c r="D96" i="4"/>
  <c r="G96" i="4"/>
  <c r="H96" i="4"/>
  <c r="I96" i="4"/>
  <c r="J96" i="4"/>
  <c r="K96" i="4"/>
  <c r="E95" i="4"/>
  <c r="F95" i="4"/>
  <c r="D95" i="4"/>
  <c r="G95" i="4"/>
  <c r="H95" i="4"/>
  <c r="I95" i="4"/>
  <c r="J95" i="4"/>
  <c r="K95" i="4"/>
  <c r="E94" i="4"/>
  <c r="F94" i="4"/>
  <c r="D94" i="4"/>
  <c r="G94" i="4"/>
  <c r="H94" i="4"/>
  <c r="I94" i="4"/>
  <c r="J94" i="4"/>
  <c r="K94" i="4"/>
  <c r="E93" i="4"/>
  <c r="F93" i="4"/>
  <c r="D93" i="4"/>
  <c r="G93" i="4"/>
  <c r="H93" i="4"/>
  <c r="I93" i="4"/>
  <c r="J93" i="4"/>
  <c r="K93" i="4"/>
  <c r="E92" i="4"/>
  <c r="F92" i="4"/>
  <c r="D92" i="4"/>
  <c r="G92" i="4"/>
  <c r="H92" i="4"/>
  <c r="I92" i="4"/>
  <c r="J92" i="4"/>
  <c r="K92" i="4"/>
  <c r="E91" i="4"/>
  <c r="F91" i="4"/>
  <c r="D91" i="4"/>
  <c r="G91" i="4"/>
  <c r="H91" i="4"/>
  <c r="I91" i="4"/>
  <c r="J91" i="4"/>
  <c r="K91" i="4"/>
  <c r="E90" i="4"/>
  <c r="F90" i="4"/>
  <c r="D90" i="4"/>
  <c r="G90" i="4"/>
  <c r="H90" i="4"/>
  <c r="I90" i="4"/>
  <c r="J90" i="4"/>
  <c r="K90" i="4"/>
  <c r="E89" i="4"/>
  <c r="F89" i="4"/>
  <c r="D89" i="4"/>
  <c r="G89" i="4"/>
  <c r="H89" i="4"/>
  <c r="I89" i="4"/>
  <c r="J89" i="4"/>
  <c r="K89" i="4"/>
  <c r="E88" i="4"/>
  <c r="F88" i="4"/>
  <c r="D88" i="4"/>
  <c r="G88" i="4"/>
  <c r="H88" i="4"/>
  <c r="I88" i="4"/>
  <c r="J88" i="4"/>
  <c r="K88" i="4"/>
  <c r="E87" i="4"/>
  <c r="F87" i="4"/>
  <c r="D87" i="4"/>
  <c r="G87" i="4"/>
  <c r="H87" i="4"/>
  <c r="I87" i="4"/>
  <c r="J87" i="4"/>
  <c r="K87" i="4"/>
  <c r="E86" i="4"/>
  <c r="F86" i="4"/>
  <c r="D86" i="4"/>
  <c r="G86" i="4"/>
  <c r="H86" i="4"/>
  <c r="I86" i="4"/>
  <c r="J86" i="4"/>
  <c r="K86" i="4"/>
  <c r="E85" i="4"/>
  <c r="F85" i="4"/>
  <c r="D85" i="4"/>
  <c r="G85" i="4"/>
  <c r="H85" i="4"/>
  <c r="I85" i="4"/>
  <c r="J85" i="4"/>
  <c r="K85" i="4"/>
  <c r="E84" i="4"/>
  <c r="F84" i="4"/>
  <c r="D84" i="4"/>
  <c r="G84" i="4"/>
  <c r="H84" i="4"/>
  <c r="I84" i="4"/>
  <c r="J84" i="4"/>
  <c r="K84" i="4"/>
  <c r="E83" i="4"/>
  <c r="F83" i="4"/>
  <c r="D83" i="4"/>
  <c r="G83" i="4"/>
  <c r="H83" i="4"/>
  <c r="I83" i="4"/>
  <c r="J83" i="4"/>
  <c r="K83" i="4"/>
  <c r="E82" i="4"/>
  <c r="F82" i="4"/>
  <c r="D82" i="4"/>
  <c r="G82" i="4"/>
  <c r="H82" i="4"/>
  <c r="I82" i="4"/>
  <c r="J82" i="4"/>
  <c r="K82" i="4"/>
  <c r="E81" i="4"/>
  <c r="F81" i="4"/>
  <c r="D81" i="4"/>
  <c r="G81" i="4"/>
  <c r="H81" i="4"/>
  <c r="I81" i="4"/>
  <c r="J81" i="4"/>
  <c r="K81" i="4"/>
  <c r="E80" i="4"/>
  <c r="F80" i="4"/>
  <c r="D80" i="4"/>
  <c r="G80" i="4"/>
  <c r="H80" i="4"/>
  <c r="I80" i="4"/>
  <c r="J80" i="4"/>
  <c r="K80" i="4"/>
  <c r="E79" i="4"/>
  <c r="F79" i="4"/>
  <c r="D79" i="4"/>
  <c r="G79" i="4"/>
  <c r="H79" i="4"/>
  <c r="I79" i="4"/>
  <c r="J79" i="4"/>
  <c r="K79" i="4"/>
  <c r="E78" i="4"/>
  <c r="F78" i="4"/>
  <c r="D78" i="4"/>
  <c r="G78" i="4"/>
  <c r="H78" i="4"/>
  <c r="I78" i="4"/>
  <c r="J78" i="4"/>
  <c r="K78" i="4"/>
  <c r="E77" i="4"/>
  <c r="F77" i="4"/>
  <c r="D77" i="4"/>
  <c r="G77" i="4"/>
  <c r="H77" i="4"/>
  <c r="I77" i="4"/>
  <c r="J77" i="4"/>
  <c r="K77" i="4"/>
  <c r="E76" i="4"/>
  <c r="F76" i="4"/>
  <c r="D76" i="4"/>
  <c r="G76" i="4"/>
  <c r="H76" i="4"/>
  <c r="I76" i="4"/>
  <c r="J76" i="4"/>
  <c r="K76" i="4"/>
  <c r="E75" i="4"/>
  <c r="F75" i="4"/>
  <c r="D75" i="4"/>
  <c r="G75" i="4"/>
  <c r="H75" i="4"/>
  <c r="I75" i="4"/>
  <c r="J75" i="4"/>
  <c r="K75" i="4"/>
  <c r="E74" i="4"/>
  <c r="F74" i="4"/>
  <c r="D74" i="4"/>
  <c r="G74" i="4"/>
  <c r="H74" i="4"/>
  <c r="I74" i="4"/>
  <c r="J74" i="4"/>
  <c r="K74" i="4"/>
  <c r="E73" i="4"/>
  <c r="F73" i="4"/>
  <c r="D73" i="4"/>
  <c r="G73" i="4"/>
  <c r="H73" i="4"/>
  <c r="I73" i="4"/>
  <c r="J73" i="4"/>
  <c r="K73" i="4"/>
  <c r="E72" i="4"/>
  <c r="F72" i="4"/>
  <c r="D72" i="4"/>
  <c r="G72" i="4"/>
  <c r="H72" i="4"/>
  <c r="I72" i="4"/>
  <c r="J72" i="4"/>
  <c r="K72" i="4"/>
  <c r="E71" i="4"/>
  <c r="F71" i="4"/>
  <c r="D71" i="4"/>
  <c r="G71" i="4"/>
  <c r="H71" i="4"/>
  <c r="I71" i="4"/>
  <c r="J71" i="4"/>
  <c r="K71" i="4"/>
  <c r="E70" i="4"/>
  <c r="F70" i="4"/>
  <c r="D70" i="4"/>
  <c r="G70" i="4"/>
  <c r="H70" i="4"/>
  <c r="I70" i="4"/>
  <c r="J70" i="4"/>
  <c r="K70" i="4"/>
  <c r="E69" i="4"/>
  <c r="F69" i="4"/>
  <c r="D69" i="4"/>
  <c r="G69" i="4"/>
  <c r="H69" i="4"/>
  <c r="I69" i="4"/>
  <c r="J69" i="4"/>
  <c r="K69" i="4"/>
  <c r="E68" i="4"/>
  <c r="F68" i="4"/>
  <c r="D68" i="4"/>
  <c r="G68" i="4"/>
  <c r="H68" i="4"/>
  <c r="I68" i="4"/>
  <c r="J68" i="4"/>
  <c r="K68" i="4"/>
  <c r="E67" i="4"/>
  <c r="F67" i="4"/>
  <c r="D67" i="4"/>
  <c r="G67" i="4"/>
  <c r="H67" i="4"/>
  <c r="I67" i="4"/>
  <c r="J67" i="4"/>
  <c r="K67" i="4"/>
  <c r="E66" i="4"/>
  <c r="F66" i="4"/>
  <c r="D66" i="4"/>
  <c r="G66" i="4"/>
  <c r="H66" i="4"/>
  <c r="I66" i="4"/>
  <c r="J66" i="4"/>
  <c r="K66" i="4"/>
  <c r="E65" i="4"/>
  <c r="F65" i="4"/>
  <c r="D65" i="4"/>
  <c r="G65" i="4"/>
  <c r="H65" i="4"/>
  <c r="I65" i="4"/>
  <c r="J65" i="4"/>
  <c r="K65" i="4"/>
  <c r="E64" i="4"/>
  <c r="F64" i="4"/>
  <c r="D64" i="4"/>
  <c r="G64" i="4"/>
  <c r="H64" i="4"/>
  <c r="I64" i="4"/>
  <c r="J64" i="4"/>
  <c r="K64" i="4"/>
  <c r="E63" i="4"/>
  <c r="F63" i="4"/>
  <c r="D63" i="4"/>
  <c r="G63" i="4"/>
  <c r="H63" i="4"/>
  <c r="I63" i="4"/>
  <c r="J63" i="4"/>
  <c r="K63" i="4"/>
  <c r="E62" i="4"/>
  <c r="F62" i="4"/>
  <c r="D62" i="4"/>
  <c r="G62" i="4"/>
  <c r="H62" i="4"/>
  <c r="I62" i="4"/>
  <c r="J62" i="4"/>
  <c r="K62" i="4"/>
  <c r="E61" i="4"/>
  <c r="F61" i="4"/>
  <c r="D61" i="4"/>
  <c r="G61" i="4"/>
  <c r="H61" i="4"/>
  <c r="I61" i="4"/>
  <c r="J61" i="4"/>
  <c r="K61" i="4"/>
  <c r="E60" i="4"/>
  <c r="F60" i="4"/>
  <c r="D60" i="4"/>
  <c r="G60" i="4"/>
  <c r="H60" i="4"/>
  <c r="I60" i="4"/>
  <c r="J60" i="4"/>
  <c r="K60" i="4"/>
  <c r="E59" i="4"/>
  <c r="F59" i="4"/>
  <c r="D59" i="4"/>
  <c r="G59" i="4"/>
  <c r="H59" i="4"/>
  <c r="I59" i="4"/>
  <c r="J59" i="4"/>
  <c r="K59" i="4"/>
  <c r="E58" i="4"/>
  <c r="F58" i="4"/>
  <c r="D58" i="4"/>
  <c r="G58" i="4"/>
  <c r="H58" i="4"/>
  <c r="I58" i="4"/>
  <c r="J58" i="4"/>
  <c r="K58" i="4"/>
  <c r="E57" i="4"/>
  <c r="F57" i="4"/>
  <c r="D57" i="4"/>
  <c r="G57" i="4"/>
  <c r="H57" i="4"/>
  <c r="I57" i="4"/>
  <c r="J57" i="4"/>
  <c r="K57" i="4"/>
  <c r="E56" i="4"/>
  <c r="F56" i="4"/>
  <c r="D56" i="4"/>
  <c r="G56" i="4"/>
  <c r="H56" i="4"/>
  <c r="I56" i="4"/>
  <c r="J56" i="4"/>
  <c r="K56" i="4"/>
  <c r="E55" i="4"/>
  <c r="F55" i="4"/>
  <c r="D55" i="4"/>
  <c r="G55" i="4"/>
  <c r="H55" i="4"/>
  <c r="I55" i="4"/>
  <c r="J55" i="4"/>
  <c r="K55" i="4"/>
  <c r="E54" i="4"/>
  <c r="F54" i="4"/>
  <c r="D54" i="4"/>
  <c r="G54" i="4"/>
  <c r="H54" i="4"/>
  <c r="I54" i="4"/>
  <c r="J54" i="4"/>
  <c r="K54" i="4"/>
  <c r="E53" i="4"/>
  <c r="F53" i="4"/>
  <c r="D53" i="4"/>
  <c r="G53" i="4"/>
  <c r="H53" i="4"/>
  <c r="I53" i="4"/>
  <c r="J53" i="4"/>
  <c r="K53" i="4"/>
  <c r="E52" i="4"/>
  <c r="F52" i="4"/>
  <c r="D52" i="4"/>
  <c r="G52" i="4"/>
  <c r="H52" i="4"/>
  <c r="I52" i="4"/>
  <c r="J52" i="4"/>
  <c r="K52" i="4"/>
  <c r="E51" i="4"/>
  <c r="F51" i="4"/>
  <c r="D51" i="4"/>
  <c r="G51" i="4"/>
  <c r="H51" i="4"/>
  <c r="I51" i="4"/>
  <c r="J51" i="4"/>
  <c r="K51" i="4"/>
  <c r="E50" i="4"/>
  <c r="F50" i="4"/>
  <c r="D50" i="4"/>
  <c r="G50" i="4"/>
  <c r="H50" i="4"/>
  <c r="I50" i="4"/>
  <c r="J50" i="4"/>
  <c r="K50" i="4"/>
  <c r="E49" i="4"/>
  <c r="F49" i="4"/>
  <c r="D49" i="4"/>
  <c r="G49" i="4"/>
  <c r="H49" i="4"/>
  <c r="I49" i="4"/>
  <c r="J49" i="4"/>
  <c r="K49" i="4"/>
  <c r="E48" i="4"/>
  <c r="F48" i="4"/>
  <c r="D48" i="4"/>
  <c r="G48" i="4"/>
  <c r="H48" i="4"/>
  <c r="I48" i="4"/>
  <c r="J48" i="4"/>
  <c r="K48" i="4"/>
  <c r="E47" i="4"/>
  <c r="F47" i="4"/>
  <c r="D47" i="4"/>
  <c r="G47" i="4"/>
  <c r="H47" i="4"/>
  <c r="I47" i="4"/>
  <c r="J47" i="4"/>
  <c r="K47" i="4"/>
  <c r="E46" i="4"/>
  <c r="F46" i="4"/>
  <c r="D46" i="4"/>
  <c r="G46" i="4"/>
  <c r="H46" i="4"/>
  <c r="I46" i="4"/>
  <c r="J46" i="4"/>
  <c r="K46" i="4"/>
  <c r="E45" i="4"/>
  <c r="F45" i="4"/>
  <c r="D45" i="4"/>
  <c r="G45" i="4"/>
  <c r="H45" i="4"/>
  <c r="I45" i="4"/>
  <c r="J45" i="4"/>
  <c r="K45" i="4"/>
  <c r="E44" i="4"/>
  <c r="F44" i="4"/>
  <c r="D44" i="4"/>
  <c r="G44" i="4"/>
  <c r="H44" i="4"/>
  <c r="I44" i="4"/>
  <c r="J44" i="4"/>
  <c r="K44" i="4"/>
  <c r="E43" i="4"/>
  <c r="F43" i="4"/>
  <c r="D43" i="4"/>
  <c r="G43" i="4"/>
  <c r="H43" i="4"/>
  <c r="I43" i="4"/>
  <c r="J43" i="4"/>
  <c r="K43" i="4"/>
  <c r="E42" i="4"/>
  <c r="F42" i="4"/>
  <c r="D42" i="4"/>
  <c r="G42" i="4"/>
  <c r="H42" i="4"/>
  <c r="I42" i="4"/>
  <c r="J42" i="4"/>
  <c r="K42" i="4"/>
  <c r="E41" i="4"/>
  <c r="F41" i="4"/>
  <c r="D41" i="4"/>
  <c r="G41" i="4"/>
  <c r="H41" i="4"/>
  <c r="I41" i="4"/>
  <c r="J41" i="4"/>
  <c r="K41" i="4"/>
  <c r="E40" i="4"/>
  <c r="F40" i="4"/>
  <c r="D40" i="4"/>
  <c r="G40" i="4"/>
  <c r="H40" i="4"/>
  <c r="I40" i="4"/>
  <c r="J40" i="4"/>
  <c r="K40" i="4"/>
  <c r="E39" i="4"/>
  <c r="F39" i="4"/>
  <c r="D39" i="4"/>
  <c r="G39" i="4"/>
  <c r="H39" i="4"/>
  <c r="I39" i="4"/>
  <c r="J39" i="4"/>
  <c r="K39" i="4"/>
  <c r="E38" i="4"/>
  <c r="F38" i="4"/>
  <c r="D38" i="4"/>
  <c r="G38" i="4"/>
  <c r="H38" i="4"/>
  <c r="I38" i="4"/>
  <c r="J38" i="4"/>
  <c r="K38" i="4"/>
  <c r="E37" i="4"/>
  <c r="F37" i="4"/>
  <c r="D37" i="4"/>
  <c r="G37" i="4"/>
  <c r="H37" i="4"/>
  <c r="I37" i="4"/>
  <c r="J37" i="4"/>
  <c r="K37" i="4"/>
  <c r="E36" i="4"/>
  <c r="F36" i="4"/>
  <c r="D36" i="4"/>
  <c r="G36" i="4"/>
  <c r="H36" i="4"/>
  <c r="I36" i="4"/>
  <c r="J36" i="4"/>
  <c r="K36" i="4"/>
  <c r="E35" i="4"/>
  <c r="F35" i="4"/>
  <c r="D35" i="4"/>
  <c r="G35" i="4"/>
  <c r="H35" i="4"/>
  <c r="I35" i="4"/>
  <c r="J35" i="4"/>
  <c r="K35" i="4"/>
  <c r="E34" i="4"/>
  <c r="F34" i="4"/>
  <c r="D34" i="4"/>
  <c r="G34" i="4"/>
  <c r="H34" i="4"/>
  <c r="I34" i="4"/>
  <c r="J34" i="4"/>
  <c r="K34" i="4"/>
  <c r="E33" i="4"/>
  <c r="F33" i="4"/>
  <c r="D33" i="4"/>
  <c r="G33" i="4"/>
  <c r="H33" i="4"/>
  <c r="I33" i="4"/>
  <c r="J33" i="4"/>
  <c r="K33" i="4"/>
  <c r="E32" i="4"/>
  <c r="F32" i="4"/>
  <c r="D32" i="4"/>
  <c r="G32" i="4"/>
  <c r="H32" i="4"/>
  <c r="I32" i="4"/>
  <c r="J32" i="4"/>
  <c r="K32" i="4"/>
  <c r="E31" i="4"/>
  <c r="F31" i="4"/>
  <c r="D31" i="4"/>
  <c r="G31" i="4"/>
  <c r="H31" i="4"/>
  <c r="I31" i="4"/>
  <c r="J31" i="4"/>
  <c r="K31" i="4"/>
  <c r="E30" i="4"/>
  <c r="F30" i="4"/>
  <c r="D30" i="4"/>
  <c r="G30" i="4"/>
  <c r="H30" i="4"/>
  <c r="I30" i="4"/>
  <c r="J30" i="4"/>
  <c r="K30" i="4"/>
  <c r="E29" i="4"/>
  <c r="F29" i="4"/>
  <c r="D29" i="4"/>
  <c r="G29" i="4"/>
  <c r="H29" i="4"/>
  <c r="I29" i="4"/>
  <c r="J29" i="4"/>
  <c r="K29" i="4"/>
  <c r="E28" i="4"/>
  <c r="F28" i="4"/>
  <c r="D28" i="4"/>
  <c r="G28" i="4"/>
  <c r="H28" i="4"/>
  <c r="I28" i="4"/>
  <c r="J28" i="4"/>
  <c r="K28" i="4"/>
  <c r="E27" i="4"/>
  <c r="F27" i="4"/>
  <c r="D27" i="4"/>
  <c r="G27" i="4"/>
  <c r="H27" i="4"/>
  <c r="I27" i="4"/>
  <c r="J27" i="4"/>
  <c r="K27" i="4"/>
  <c r="E26" i="4"/>
  <c r="F26" i="4"/>
  <c r="D26" i="4"/>
  <c r="G26" i="4"/>
  <c r="H26" i="4"/>
  <c r="I26" i="4"/>
  <c r="J26" i="4"/>
  <c r="K26" i="4"/>
  <c r="E25" i="4"/>
  <c r="F25" i="4"/>
  <c r="D25" i="4"/>
  <c r="G25" i="4"/>
  <c r="H25" i="4"/>
  <c r="I25" i="4"/>
  <c r="J25" i="4"/>
  <c r="K25" i="4"/>
  <c r="E24" i="4"/>
  <c r="F24" i="4"/>
  <c r="D24" i="4"/>
  <c r="G24" i="4"/>
  <c r="H24" i="4"/>
  <c r="I24" i="4"/>
  <c r="J24" i="4"/>
  <c r="K24" i="4"/>
  <c r="E23" i="4"/>
  <c r="F23" i="4"/>
  <c r="D23" i="4"/>
  <c r="G23" i="4"/>
  <c r="H23" i="4"/>
  <c r="I23" i="4"/>
  <c r="J23" i="4"/>
  <c r="K23" i="4"/>
  <c r="E22" i="4"/>
  <c r="F22" i="4"/>
  <c r="D22" i="4"/>
  <c r="G22" i="4"/>
  <c r="H22" i="4"/>
  <c r="I22" i="4"/>
  <c r="J22" i="4"/>
  <c r="K22" i="4"/>
  <c r="E21" i="4"/>
  <c r="F21" i="4"/>
  <c r="D21" i="4"/>
  <c r="G21" i="4"/>
  <c r="H21" i="4"/>
  <c r="I21" i="4"/>
  <c r="J21" i="4"/>
  <c r="K21" i="4"/>
  <c r="E20" i="4"/>
  <c r="F20" i="4"/>
  <c r="D20" i="4"/>
  <c r="G20" i="4"/>
  <c r="H20" i="4"/>
  <c r="I20" i="4"/>
  <c r="J20" i="4"/>
  <c r="K20" i="4"/>
  <c r="E19" i="4"/>
  <c r="F19" i="4"/>
  <c r="D19" i="4"/>
  <c r="G19" i="4"/>
  <c r="H19" i="4"/>
  <c r="I19" i="4"/>
  <c r="J19" i="4"/>
  <c r="K19" i="4"/>
  <c r="E18" i="4"/>
  <c r="F18" i="4"/>
  <c r="D18" i="4"/>
  <c r="G18" i="4"/>
  <c r="H18" i="4"/>
  <c r="I18" i="4"/>
  <c r="J18" i="4"/>
  <c r="K18" i="4"/>
  <c r="E17" i="4"/>
  <c r="F17" i="4"/>
  <c r="D17" i="4"/>
  <c r="G17" i="4"/>
  <c r="H17" i="4"/>
  <c r="I17" i="4"/>
  <c r="J17" i="4"/>
  <c r="K17" i="4"/>
  <c r="E16" i="4"/>
  <c r="F16" i="4"/>
  <c r="D16" i="4"/>
  <c r="G16" i="4"/>
  <c r="H16" i="4"/>
  <c r="I16" i="4"/>
  <c r="J16" i="4"/>
  <c r="K16" i="4"/>
  <c r="E15" i="4"/>
  <c r="F15" i="4"/>
  <c r="D15" i="4"/>
  <c r="G15" i="4"/>
  <c r="H15" i="4"/>
  <c r="I15" i="4"/>
  <c r="J15" i="4"/>
  <c r="K15" i="4"/>
  <c r="E14" i="4"/>
  <c r="F14" i="4"/>
  <c r="D14" i="4"/>
  <c r="G14" i="4"/>
  <c r="H14" i="4"/>
  <c r="I14" i="4"/>
  <c r="J14" i="4"/>
  <c r="K14" i="4"/>
  <c r="E13" i="4"/>
  <c r="F13" i="4"/>
  <c r="D13" i="4"/>
  <c r="G13" i="4"/>
  <c r="H13" i="4"/>
  <c r="I13" i="4"/>
  <c r="J13" i="4"/>
  <c r="K13" i="4"/>
  <c r="E12" i="4"/>
  <c r="F12" i="4"/>
  <c r="D12" i="4"/>
  <c r="G12" i="4"/>
  <c r="H12" i="4"/>
  <c r="I12" i="4"/>
  <c r="J12" i="4"/>
  <c r="K12" i="4"/>
  <c r="E11" i="4"/>
  <c r="F11" i="4"/>
  <c r="D11" i="4"/>
  <c r="G11" i="4"/>
  <c r="H11" i="4"/>
  <c r="I11" i="4"/>
  <c r="J11" i="4"/>
  <c r="K11" i="4"/>
  <c r="E10" i="4"/>
  <c r="F10" i="4"/>
  <c r="D10" i="4"/>
  <c r="G10" i="4"/>
  <c r="H10" i="4"/>
  <c r="I10" i="4"/>
  <c r="J10" i="4"/>
  <c r="K10" i="4"/>
  <c r="E9" i="4"/>
  <c r="F9" i="4"/>
  <c r="D9" i="4"/>
  <c r="G9" i="4"/>
  <c r="H9" i="4"/>
  <c r="I9" i="4"/>
  <c r="J9" i="4"/>
  <c r="K9" i="4"/>
  <c r="E8" i="4"/>
  <c r="F8" i="4"/>
  <c r="D8" i="4"/>
  <c r="G8" i="4"/>
  <c r="H8" i="4"/>
  <c r="I8" i="4"/>
  <c r="J8" i="4"/>
  <c r="K8" i="4"/>
  <c r="E7" i="4"/>
  <c r="F7" i="4"/>
  <c r="D7" i="4"/>
  <c r="G7" i="4"/>
  <c r="H7" i="4"/>
  <c r="I7" i="4"/>
  <c r="J7" i="4"/>
  <c r="K7" i="4"/>
  <c r="E6" i="4"/>
  <c r="F6" i="4"/>
  <c r="D6" i="4"/>
  <c r="G6" i="4"/>
  <c r="H6" i="4"/>
  <c r="I6" i="4"/>
  <c r="J6" i="4"/>
  <c r="K6" i="4"/>
  <c r="E5" i="4"/>
  <c r="F5" i="4"/>
  <c r="D5" i="4"/>
  <c r="G5" i="4"/>
  <c r="H5" i="4"/>
  <c r="I5" i="4"/>
  <c r="J5" i="4"/>
  <c r="K5" i="4"/>
  <c r="E4" i="4"/>
  <c r="F4" i="4"/>
  <c r="D4" i="4"/>
  <c r="G4" i="4"/>
  <c r="H4" i="4"/>
  <c r="I4" i="4"/>
  <c r="J4" i="4"/>
  <c r="K4" i="4"/>
  <c r="E3" i="4"/>
  <c r="F3" i="4"/>
  <c r="D3" i="4"/>
  <c r="G3" i="4"/>
  <c r="H3" i="4"/>
  <c r="I3" i="4"/>
  <c r="J3" i="4"/>
  <c r="K3" i="4"/>
  <c r="E2" i="4"/>
  <c r="F2" i="4"/>
  <c r="D2" i="4"/>
  <c r="G2" i="4"/>
  <c r="H2" i="4"/>
  <c r="I2" i="4"/>
  <c r="J2" i="4"/>
  <c r="K2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G100" i="3"/>
  <c r="H100" i="3"/>
  <c r="I100" i="3"/>
  <c r="J100" i="3"/>
  <c r="K100" i="3"/>
  <c r="L100" i="3"/>
  <c r="M100" i="3"/>
  <c r="N100" i="3"/>
  <c r="G99" i="3"/>
  <c r="H99" i="3"/>
  <c r="I99" i="3"/>
  <c r="J99" i="3"/>
  <c r="K99" i="3"/>
  <c r="L99" i="3"/>
  <c r="M99" i="3"/>
  <c r="N99" i="3"/>
  <c r="G98" i="3"/>
  <c r="H98" i="3"/>
  <c r="I98" i="3"/>
  <c r="J98" i="3"/>
  <c r="K98" i="3"/>
  <c r="L98" i="3"/>
  <c r="M98" i="3"/>
  <c r="N98" i="3"/>
  <c r="G97" i="3"/>
  <c r="H97" i="3"/>
  <c r="I97" i="3"/>
  <c r="J97" i="3"/>
  <c r="K97" i="3"/>
  <c r="L97" i="3"/>
  <c r="M97" i="3"/>
  <c r="N97" i="3"/>
  <c r="G96" i="3"/>
  <c r="H96" i="3"/>
  <c r="I96" i="3"/>
  <c r="J96" i="3"/>
  <c r="K96" i="3"/>
  <c r="L96" i="3"/>
  <c r="M96" i="3"/>
  <c r="N96" i="3"/>
  <c r="G95" i="3"/>
  <c r="H95" i="3"/>
  <c r="I95" i="3"/>
  <c r="J95" i="3"/>
  <c r="K95" i="3"/>
  <c r="L95" i="3"/>
  <c r="M95" i="3"/>
  <c r="N95" i="3"/>
  <c r="G94" i="3"/>
  <c r="H94" i="3"/>
  <c r="I94" i="3"/>
  <c r="J94" i="3"/>
  <c r="K94" i="3"/>
  <c r="L94" i="3"/>
  <c r="M94" i="3"/>
  <c r="N94" i="3"/>
  <c r="G93" i="3"/>
  <c r="H93" i="3"/>
  <c r="I93" i="3"/>
  <c r="J93" i="3"/>
  <c r="K93" i="3"/>
  <c r="L93" i="3"/>
  <c r="M93" i="3"/>
  <c r="N93" i="3"/>
  <c r="G92" i="3"/>
  <c r="H92" i="3"/>
  <c r="I92" i="3"/>
  <c r="J92" i="3"/>
  <c r="K92" i="3"/>
  <c r="L92" i="3"/>
  <c r="M92" i="3"/>
  <c r="N92" i="3"/>
  <c r="G91" i="3"/>
  <c r="H91" i="3"/>
  <c r="I91" i="3"/>
  <c r="J91" i="3"/>
  <c r="K91" i="3"/>
  <c r="L91" i="3"/>
  <c r="M91" i="3"/>
  <c r="N91" i="3"/>
  <c r="G90" i="3"/>
  <c r="H90" i="3"/>
  <c r="I90" i="3"/>
  <c r="J90" i="3"/>
  <c r="K90" i="3"/>
  <c r="L90" i="3"/>
  <c r="M90" i="3"/>
  <c r="N90" i="3"/>
  <c r="G89" i="3"/>
  <c r="H89" i="3"/>
  <c r="I89" i="3"/>
  <c r="J89" i="3"/>
  <c r="K89" i="3"/>
  <c r="L89" i="3"/>
  <c r="M89" i="3"/>
  <c r="N89" i="3"/>
  <c r="G88" i="3"/>
  <c r="H88" i="3"/>
  <c r="I88" i="3"/>
  <c r="J88" i="3"/>
  <c r="K88" i="3"/>
  <c r="L88" i="3"/>
  <c r="M88" i="3"/>
  <c r="N88" i="3"/>
  <c r="G87" i="3"/>
  <c r="H87" i="3"/>
  <c r="I87" i="3"/>
  <c r="J87" i="3"/>
  <c r="K87" i="3"/>
  <c r="L87" i="3"/>
  <c r="M87" i="3"/>
  <c r="N87" i="3"/>
  <c r="G86" i="3"/>
  <c r="H86" i="3"/>
  <c r="I86" i="3"/>
  <c r="J86" i="3"/>
  <c r="K86" i="3"/>
  <c r="L86" i="3"/>
  <c r="M86" i="3"/>
  <c r="N86" i="3"/>
  <c r="G85" i="3"/>
  <c r="H85" i="3"/>
  <c r="I85" i="3"/>
  <c r="J85" i="3"/>
  <c r="K85" i="3"/>
  <c r="L85" i="3"/>
  <c r="M85" i="3"/>
  <c r="N85" i="3"/>
  <c r="G84" i="3"/>
  <c r="H84" i="3"/>
  <c r="I84" i="3"/>
  <c r="J84" i="3"/>
  <c r="K84" i="3"/>
  <c r="L84" i="3"/>
  <c r="M84" i="3"/>
  <c r="N84" i="3"/>
  <c r="G83" i="3"/>
  <c r="H83" i="3"/>
  <c r="I83" i="3"/>
  <c r="J83" i="3"/>
  <c r="K83" i="3"/>
  <c r="L83" i="3"/>
  <c r="M83" i="3"/>
  <c r="N83" i="3"/>
  <c r="G82" i="3"/>
  <c r="H82" i="3"/>
  <c r="I82" i="3"/>
  <c r="J82" i="3"/>
  <c r="K82" i="3"/>
  <c r="L82" i="3"/>
  <c r="M82" i="3"/>
  <c r="N82" i="3"/>
  <c r="G81" i="3"/>
  <c r="H81" i="3"/>
  <c r="I81" i="3"/>
  <c r="J81" i="3"/>
  <c r="K81" i="3"/>
  <c r="L81" i="3"/>
  <c r="M81" i="3"/>
  <c r="N81" i="3"/>
  <c r="G80" i="3"/>
  <c r="H80" i="3"/>
  <c r="I80" i="3"/>
  <c r="J80" i="3"/>
  <c r="K80" i="3"/>
  <c r="L80" i="3"/>
  <c r="M80" i="3"/>
  <c r="N80" i="3"/>
  <c r="G79" i="3"/>
  <c r="H79" i="3"/>
  <c r="I79" i="3"/>
  <c r="J79" i="3"/>
  <c r="K79" i="3"/>
  <c r="L79" i="3"/>
  <c r="M79" i="3"/>
  <c r="N79" i="3"/>
  <c r="G78" i="3"/>
  <c r="H78" i="3"/>
  <c r="I78" i="3"/>
  <c r="J78" i="3"/>
  <c r="K78" i="3"/>
  <c r="L78" i="3"/>
  <c r="M78" i="3"/>
  <c r="N78" i="3"/>
  <c r="G77" i="3"/>
  <c r="H77" i="3"/>
  <c r="I77" i="3"/>
  <c r="J77" i="3"/>
  <c r="K77" i="3"/>
  <c r="L77" i="3"/>
  <c r="M77" i="3"/>
  <c r="N77" i="3"/>
  <c r="G76" i="3"/>
  <c r="H76" i="3"/>
  <c r="I76" i="3"/>
  <c r="J76" i="3"/>
  <c r="K76" i="3"/>
  <c r="L76" i="3"/>
  <c r="M76" i="3"/>
  <c r="N76" i="3"/>
  <c r="G75" i="3"/>
  <c r="H75" i="3"/>
  <c r="I75" i="3"/>
  <c r="J75" i="3"/>
  <c r="K75" i="3"/>
  <c r="L75" i="3"/>
  <c r="M75" i="3"/>
  <c r="N75" i="3"/>
  <c r="G74" i="3"/>
  <c r="H74" i="3"/>
  <c r="I74" i="3"/>
  <c r="J74" i="3"/>
  <c r="K74" i="3"/>
  <c r="L74" i="3"/>
  <c r="M74" i="3"/>
  <c r="N74" i="3"/>
  <c r="G73" i="3"/>
  <c r="H73" i="3"/>
  <c r="I73" i="3"/>
  <c r="J73" i="3"/>
  <c r="K73" i="3"/>
  <c r="L73" i="3"/>
  <c r="M73" i="3"/>
  <c r="N73" i="3"/>
  <c r="G72" i="3"/>
  <c r="H72" i="3"/>
  <c r="I72" i="3"/>
  <c r="J72" i="3"/>
  <c r="K72" i="3"/>
  <c r="L72" i="3"/>
  <c r="M72" i="3"/>
  <c r="N72" i="3"/>
  <c r="G71" i="3"/>
  <c r="H71" i="3"/>
  <c r="I71" i="3"/>
  <c r="J71" i="3"/>
  <c r="K71" i="3"/>
  <c r="L71" i="3"/>
  <c r="M71" i="3"/>
  <c r="N71" i="3"/>
  <c r="G70" i="3"/>
  <c r="H70" i="3"/>
  <c r="I70" i="3"/>
  <c r="J70" i="3"/>
  <c r="K70" i="3"/>
  <c r="L70" i="3"/>
  <c r="M70" i="3"/>
  <c r="N70" i="3"/>
  <c r="G69" i="3"/>
  <c r="H69" i="3"/>
  <c r="I69" i="3"/>
  <c r="J69" i="3"/>
  <c r="K69" i="3"/>
  <c r="L69" i="3"/>
  <c r="M69" i="3"/>
  <c r="N69" i="3"/>
  <c r="G68" i="3"/>
  <c r="H68" i="3"/>
  <c r="I68" i="3"/>
  <c r="J68" i="3"/>
  <c r="K68" i="3"/>
  <c r="L68" i="3"/>
  <c r="M68" i="3"/>
  <c r="N68" i="3"/>
  <c r="G67" i="3"/>
  <c r="H67" i="3"/>
  <c r="I67" i="3"/>
  <c r="J67" i="3"/>
  <c r="K67" i="3"/>
  <c r="L67" i="3"/>
  <c r="M67" i="3"/>
  <c r="N67" i="3"/>
  <c r="G66" i="3"/>
  <c r="H66" i="3"/>
  <c r="I66" i="3"/>
  <c r="J66" i="3"/>
  <c r="K66" i="3"/>
  <c r="L66" i="3"/>
  <c r="M66" i="3"/>
  <c r="N66" i="3"/>
  <c r="G65" i="3"/>
  <c r="H65" i="3"/>
  <c r="I65" i="3"/>
  <c r="J65" i="3"/>
  <c r="K65" i="3"/>
  <c r="L65" i="3"/>
  <c r="M65" i="3"/>
  <c r="N65" i="3"/>
  <c r="G64" i="3"/>
  <c r="H64" i="3"/>
  <c r="I64" i="3"/>
  <c r="J64" i="3"/>
  <c r="K64" i="3"/>
  <c r="L64" i="3"/>
  <c r="M64" i="3"/>
  <c r="N64" i="3"/>
  <c r="G63" i="3"/>
  <c r="H63" i="3"/>
  <c r="I63" i="3"/>
  <c r="J63" i="3"/>
  <c r="K63" i="3"/>
  <c r="L63" i="3"/>
  <c r="M63" i="3"/>
  <c r="N63" i="3"/>
  <c r="G62" i="3"/>
  <c r="H62" i="3"/>
  <c r="I62" i="3"/>
  <c r="J62" i="3"/>
  <c r="K62" i="3"/>
  <c r="L62" i="3"/>
  <c r="M62" i="3"/>
  <c r="N62" i="3"/>
  <c r="G61" i="3"/>
  <c r="H61" i="3"/>
  <c r="I61" i="3"/>
  <c r="J61" i="3"/>
  <c r="K61" i="3"/>
  <c r="L61" i="3"/>
  <c r="M61" i="3"/>
  <c r="N61" i="3"/>
  <c r="G60" i="3"/>
  <c r="H60" i="3"/>
  <c r="I60" i="3"/>
  <c r="J60" i="3"/>
  <c r="K60" i="3"/>
  <c r="L60" i="3"/>
  <c r="M60" i="3"/>
  <c r="N60" i="3"/>
  <c r="G59" i="3"/>
  <c r="H59" i="3"/>
  <c r="I59" i="3"/>
  <c r="J59" i="3"/>
  <c r="K59" i="3"/>
  <c r="L59" i="3"/>
  <c r="M59" i="3"/>
  <c r="N59" i="3"/>
  <c r="G58" i="3"/>
  <c r="H58" i="3"/>
  <c r="I58" i="3"/>
  <c r="J58" i="3"/>
  <c r="K58" i="3"/>
  <c r="L58" i="3"/>
  <c r="M58" i="3"/>
  <c r="N58" i="3"/>
  <c r="G57" i="3"/>
  <c r="H57" i="3"/>
  <c r="I57" i="3"/>
  <c r="J57" i="3"/>
  <c r="K57" i="3"/>
  <c r="L57" i="3"/>
  <c r="M57" i="3"/>
  <c r="N57" i="3"/>
  <c r="G56" i="3"/>
  <c r="H56" i="3"/>
  <c r="I56" i="3"/>
  <c r="J56" i="3"/>
  <c r="K56" i="3"/>
  <c r="L56" i="3"/>
  <c r="M56" i="3"/>
  <c r="N56" i="3"/>
  <c r="G55" i="3"/>
  <c r="H55" i="3"/>
  <c r="I55" i="3"/>
  <c r="J55" i="3"/>
  <c r="K55" i="3"/>
  <c r="L55" i="3"/>
  <c r="M55" i="3"/>
  <c r="N55" i="3"/>
  <c r="G54" i="3"/>
  <c r="H54" i="3"/>
  <c r="I54" i="3"/>
  <c r="J54" i="3"/>
  <c r="K54" i="3"/>
  <c r="L54" i="3"/>
  <c r="M54" i="3"/>
  <c r="N54" i="3"/>
  <c r="G53" i="3"/>
  <c r="H53" i="3"/>
  <c r="I53" i="3"/>
  <c r="J53" i="3"/>
  <c r="K53" i="3"/>
  <c r="L53" i="3"/>
  <c r="M53" i="3"/>
  <c r="N53" i="3"/>
  <c r="G52" i="3"/>
  <c r="H52" i="3"/>
  <c r="I52" i="3"/>
  <c r="J52" i="3"/>
  <c r="K52" i="3"/>
  <c r="L52" i="3"/>
  <c r="M52" i="3"/>
  <c r="N52" i="3"/>
  <c r="G51" i="3"/>
  <c r="H51" i="3"/>
  <c r="I51" i="3"/>
  <c r="J51" i="3"/>
  <c r="K51" i="3"/>
  <c r="L51" i="3"/>
  <c r="M51" i="3"/>
  <c r="N51" i="3"/>
  <c r="G50" i="3"/>
  <c r="H50" i="3"/>
  <c r="I50" i="3"/>
  <c r="J50" i="3"/>
  <c r="K50" i="3"/>
  <c r="L50" i="3"/>
  <c r="M50" i="3"/>
  <c r="N50" i="3"/>
  <c r="G49" i="3"/>
  <c r="H49" i="3"/>
  <c r="I49" i="3"/>
  <c r="J49" i="3"/>
  <c r="K49" i="3"/>
  <c r="L49" i="3"/>
  <c r="M49" i="3"/>
  <c r="N49" i="3"/>
  <c r="G48" i="3"/>
  <c r="H48" i="3"/>
  <c r="I48" i="3"/>
  <c r="J48" i="3"/>
  <c r="K48" i="3"/>
  <c r="L48" i="3"/>
  <c r="M48" i="3"/>
  <c r="N48" i="3"/>
  <c r="G47" i="3"/>
  <c r="H47" i="3"/>
  <c r="I47" i="3"/>
  <c r="J47" i="3"/>
  <c r="K47" i="3"/>
  <c r="L47" i="3"/>
  <c r="M47" i="3"/>
  <c r="N47" i="3"/>
  <c r="G46" i="3"/>
  <c r="H46" i="3"/>
  <c r="I46" i="3"/>
  <c r="J46" i="3"/>
  <c r="K46" i="3"/>
  <c r="L46" i="3"/>
  <c r="M46" i="3"/>
  <c r="N46" i="3"/>
  <c r="G45" i="3"/>
  <c r="H45" i="3"/>
  <c r="I45" i="3"/>
  <c r="J45" i="3"/>
  <c r="K45" i="3"/>
  <c r="L45" i="3"/>
  <c r="M45" i="3"/>
  <c r="N45" i="3"/>
  <c r="G44" i="3"/>
  <c r="H44" i="3"/>
  <c r="I44" i="3"/>
  <c r="J44" i="3"/>
  <c r="K44" i="3"/>
  <c r="L44" i="3"/>
  <c r="M44" i="3"/>
  <c r="N44" i="3"/>
  <c r="G43" i="3"/>
  <c r="H43" i="3"/>
  <c r="I43" i="3"/>
  <c r="J43" i="3"/>
  <c r="K43" i="3"/>
  <c r="L43" i="3"/>
  <c r="M43" i="3"/>
  <c r="N43" i="3"/>
  <c r="G42" i="3"/>
  <c r="H42" i="3"/>
  <c r="I42" i="3"/>
  <c r="J42" i="3"/>
  <c r="K42" i="3"/>
  <c r="L42" i="3"/>
  <c r="M42" i="3"/>
  <c r="N42" i="3"/>
  <c r="G41" i="3"/>
  <c r="H41" i="3"/>
  <c r="I41" i="3"/>
  <c r="J41" i="3"/>
  <c r="K41" i="3"/>
  <c r="L41" i="3"/>
  <c r="M41" i="3"/>
  <c r="N41" i="3"/>
  <c r="G40" i="3"/>
  <c r="H40" i="3"/>
  <c r="I40" i="3"/>
  <c r="J40" i="3"/>
  <c r="K40" i="3"/>
  <c r="L40" i="3"/>
  <c r="M40" i="3"/>
  <c r="N40" i="3"/>
  <c r="G39" i="3"/>
  <c r="H39" i="3"/>
  <c r="I39" i="3"/>
  <c r="J39" i="3"/>
  <c r="K39" i="3"/>
  <c r="L39" i="3"/>
  <c r="M39" i="3"/>
  <c r="N39" i="3"/>
  <c r="G38" i="3"/>
  <c r="H38" i="3"/>
  <c r="I38" i="3"/>
  <c r="J38" i="3"/>
  <c r="K38" i="3"/>
  <c r="L38" i="3"/>
  <c r="M38" i="3"/>
  <c r="N38" i="3"/>
  <c r="G37" i="3"/>
  <c r="H37" i="3"/>
  <c r="I37" i="3"/>
  <c r="J37" i="3"/>
  <c r="K37" i="3"/>
  <c r="L37" i="3"/>
  <c r="M37" i="3"/>
  <c r="N37" i="3"/>
  <c r="G36" i="3"/>
  <c r="H36" i="3"/>
  <c r="I36" i="3"/>
  <c r="J36" i="3"/>
  <c r="K36" i="3"/>
  <c r="L36" i="3"/>
  <c r="M36" i="3"/>
  <c r="N36" i="3"/>
  <c r="G35" i="3"/>
  <c r="H35" i="3"/>
  <c r="I35" i="3"/>
  <c r="J35" i="3"/>
  <c r="K35" i="3"/>
  <c r="L35" i="3"/>
  <c r="M35" i="3"/>
  <c r="N35" i="3"/>
  <c r="G34" i="3"/>
  <c r="H34" i="3"/>
  <c r="I34" i="3"/>
  <c r="J34" i="3"/>
  <c r="K34" i="3"/>
  <c r="L34" i="3"/>
  <c r="M34" i="3"/>
  <c r="N34" i="3"/>
  <c r="G33" i="3"/>
  <c r="H33" i="3"/>
  <c r="I33" i="3"/>
  <c r="J33" i="3"/>
  <c r="K33" i="3"/>
  <c r="L33" i="3"/>
  <c r="M33" i="3"/>
  <c r="N33" i="3"/>
  <c r="G32" i="3"/>
  <c r="H32" i="3"/>
  <c r="I32" i="3"/>
  <c r="J32" i="3"/>
  <c r="K32" i="3"/>
  <c r="L32" i="3"/>
  <c r="M32" i="3"/>
  <c r="N32" i="3"/>
  <c r="G31" i="3"/>
  <c r="H31" i="3"/>
  <c r="I31" i="3"/>
  <c r="J31" i="3"/>
  <c r="K31" i="3"/>
  <c r="L31" i="3"/>
  <c r="M31" i="3"/>
  <c r="N31" i="3"/>
  <c r="G30" i="3"/>
  <c r="H30" i="3"/>
  <c r="I30" i="3"/>
  <c r="J30" i="3"/>
  <c r="K30" i="3"/>
  <c r="L30" i="3"/>
  <c r="M30" i="3"/>
  <c r="N30" i="3"/>
  <c r="G29" i="3"/>
  <c r="H29" i="3"/>
  <c r="I29" i="3"/>
  <c r="J29" i="3"/>
  <c r="K29" i="3"/>
  <c r="L29" i="3"/>
  <c r="M29" i="3"/>
  <c r="N29" i="3"/>
  <c r="G28" i="3"/>
  <c r="H28" i="3"/>
  <c r="I28" i="3"/>
  <c r="J28" i="3"/>
  <c r="K28" i="3"/>
  <c r="L28" i="3"/>
  <c r="M28" i="3"/>
  <c r="N28" i="3"/>
  <c r="G27" i="3"/>
  <c r="H27" i="3"/>
  <c r="I27" i="3"/>
  <c r="J27" i="3"/>
  <c r="K27" i="3"/>
  <c r="L27" i="3"/>
  <c r="M27" i="3"/>
  <c r="N27" i="3"/>
  <c r="G26" i="3"/>
  <c r="H26" i="3"/>
  <c r="I26" i="3"/>
  <c r="J26" i="3"/>
  <c r="K26" i="3"/>
  <c r="L26" i="3"/>
  <c r="M26" i="3"/>
  <c r="N26" i="3"/>
  <c r="G25" i="3"/>
  <c r="H25" i="3"/>
  <c r="I25" i="3"/>
  <c r="J25" i="3"/>
  <c r="K25" i="3"/>
  <c r="L25" i="3"/>
  <c r="M25" i="3"/>
  <c r="N25" i="3"/>
  <c r="G24" i="3"/>
  <c r="H24" i="3"/>
  <c r="I24" i="3"/>
  <c r="J24" i="3"/>
  <c r="K24" i="3"/>
  <c r="L24" i="3"/>
  <c r="M24" i="3"/>
  <c r="N24" i="3"/>
  <c r="G23" i="3"/>
  <c r="H23" i="3"/>
  <c r="I23" i="3"/>
  <c r="J23" i="3"/>
  <c r="K23" i="3"/>
  <c r="L23" i="3"/>
  <c r="M23" i="3"/>
  <c r="N23" i="3"/>
  <c r="G22" i="3"/>
  <c r="H22" i="3"/>
  <c r="I22" i="3"/>
  <c r="J22" i="3"/>
  <c r="K22" i="3"/>
  <c r="L22" i="3"/>
  <c r="M22" i="3"/>
  <c r="N22" i="3"/>
  <c r="G21" i="3"/>
  <c r="H21" i="3"/>
  <c r="I21" i="3"/>
  <c r="J21" i="3"/>
  <c r="K21" i="3"/>
  <c r="L21" i="3"/>
  <c r="M21" i="3"/>
  <c r="N21" i="3"/>
  <c r="G20" i="3"/>
  <c r="H20" i="3"/>
  <c r="I20" i="3"/>
  <c r="J20" i="3"/>
  <c r="K20" i="3"/>
  <c r="L20" i="3"/>
  <c r="M20" i="3"/>
  <c r="N20" i="3"/>
  <c r="G19" i="3"/>
  <c r="H19" i="3"/>
  <c r="I19" i="3"/>
  <c r="J19" i="3"/>
  <c r="K19" i="3"/>
  <c r="L19" i="3"/>
  <c r="M19" i="3"/>
  <c r="N19" i="3"/>
  <c r="G18" i="3"/>
  <c r="H18" i="3"/>
  <c r="I18" i="3"/>
  <c r="J18" i="3"/>
  <c r="K18" i="3"/>
  <c r="L18" i="3"/>
  <c r="M18" i="3"/>
  <c r="N18" i="3"/>
  <c r="G17" i="3"/>
  <c r="H17" i="3"/>
  <c r="I17" i="3"/>
  <c r="J17" i="3"/>
  <c r="K17" i="3"/>
  <c r="L17" i="3"/>
  <c r="M17" i="3"/>
  <c r="N17" i="3"/>
  <c r="G16" i="3"/>
  <c r="H16" i="3"/>
  <c r="I16" i="3"/>
  <c r="J16" i="3"/>
  <c r="K16" i="3"/>
  <c r="L16" i="3"/>
  <c r="M16" i="3"/>
  <c r="N16" i="3"/>
  <c r="G15" i="3"/>
  <c r="H15" i="3"/>
  <c r="I15" i="3"/>
  <c r="J15" i="3"/>
  <c r="K15" i="3"/>
  <c r="L15" i="3"/>
  <c r="M15" i="3"/>
  <c r="N15" i="3"/>
  <c r="G14" i="3"/>
  <c r="H14" i="3"/>
  <c r="I14" i="3"/>
  <c r="J14" i="3"/>
  <c r="K14" i="3"/>
  <c r="L14" i="3"/>
  <c r="M14" i="3"/>
  <c r="N14" i="3"/>
  <c r="G13" i="3"/>
  <c r="H13" i="3"/>
  <c r="I13" i="3"/>
  <c r="J13" i="3"/>
  <c r="K13" i="3"/>
  <c r="L13" i="3"/>
  <c r="M13" i="3"/>
  <c r="N13" i="3"/>
  <c r="G12" i="3"/>
  <c r="H12" i="3"/>
  <c r="I12" i="3"/>
  <c r="J12" i="3"/>
  <c r="K12" i="3"/>
  <c r="L12" i="3"/>
  <c r="M12" i="3"/>
  <c r="N12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9" i="3"/>
  <c r="H9" i="3"/>
  <c r="I9" i="3"/>
  <c r="J9" i="3"/>
  <c r="K9" i="3"/>
  <c r="L9" i="3"/>
  <c r="M9" i="3"/>
  <c r="N9" i="3"/>
  <c r="G8" i="3"/>
  <c r="H8" i="3"/>
  <c r="I8" i="3"/>
  <c r="J8" i="3"/>
  <c r="K8" i="3"/>
  <c r="L8" i="3"/>
  <c r="M8" i="3"/>
  <c r="N8" i="3"/>
  <c r="G7" i="3"/>
  <c r="H7" i="3"/>
  <c r="I7" i="3"/>
  <c r="J7" i="3"/>
  <c r="K7" i="3"/>
  <c r="L7" i="3"/>
  <c r="M7" i="3"/>
  <c r="N7" i="3"/>
  <c r="G6" i="3"/>
  <c r="H6" i="3"/>
  <c r="I6" i="3"/>
  <c r="J6" i="3"/>
  <c r="K6" i="3"/>
  <c r="L6" i="3"/>
  <c r="M6" i="3"/>
  <c r="N6" i="3"/>
  <c r="G5" i="3"/>
  <c r="H5" i="3"/>
  <c r="I5" i="3"/>
  <c r="J5" i="3"/>
  <c r="K5" i="3"/>
  <c r="L5" i="3"/>
  <c r="M5" i="3"/>
  <c r="N5" i="3"/>
  <c r="G4" i="3"/>
  <c r="H4" i="3"/>
  <c r="I4" i="3"/>
  <c r="J4" i="3"/>
  <c r="K4" i="3"/>
  <c r="L4" i="3"/>
  <c r="M4" i="3"/>
  <c r="N4" i="3"/>
  <c r="G3" i="3"/>
  <c r="H3" i="3"/>
  <c r="I3" i="3"/>
  <c r="J3" i="3"/>
  <c r="K3" i="3"/>
  <c r="L3" i="3"/>
  <c r="M3" i="3"/>
  <c r="N3" i="3"/>
  <c r="G2" i="3"/>
  <c r="H2" i="3"/>
  <c r="J2" i="3"/>
  <c r="K2" i="3"/>
  <c r="L2" i="3"/>
  <c r="M2" i="3"/>
  <c r="N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C6" i="1"/>
  <c r="D6" i="1"/>
  <c r="F6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B29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D297" i="2"/>
  <c r="B296" i="2"/>
  <c r="D296" i="2"/>
  <c r="B295" i="2"/>
  <c r="D295" i="2"/>
  <c r="B294" i="2"/>
  <c r="D294" i="2"/>
  <c r="B293" i="2"/>
  <c r="D293" i="2"/>
  <c r="B292" i="2"/>
  <c r="D292" i="2"/>
  <c r="B291" i="2"/>
  <c r="D291" i="2"/>
  <c r="B290" i="2"/>
  <c r="D290" i="2"/>
  <c r="B289" i="2"/>
  <c r="D289" i="2"/>
  <c r="B288" i="2"/>
  <c r="D288" i="2"/>
  <c r="B287" i="2"/>
  <c r="D287" i="2"/>
  <c r="B286" i="2"/>
  <c r="D286" i="2"/>
  <c r="B285" i="2"/>
  <c r="D285" i="2"/>
  <c r="B284" i="2"/>
  <c r="D284" i="2"/>
  <c r="B283" i="2"/>
  <c r="D283" i="2"/>
  <c r="B282" i="2"/>
  <c r="D282" i="2"/>
  <c r="B281" i="2"/>
  <c r="D281" i="2"/>
  <c r="B280" i="2"/>
  <c r="D280" i="2"/>
  <c r="B279" i="2"/>
  <c r="D279" i="2"/>
  <c r="B278" i="2"/>
  <c r="D278" i="2"/>
  <c r="B277" i="2"/>
  <c r="D277" i="2"/>
  <c r="B276" i="2"/>
  <c r="D276" i="2"/>
  <c r="B275" i="2"/>
  <c r="D275" i="2"/>
  <c r="B274" i="2"/>
  <c r="D274" i="2"/>
  <c r="B273" i="2"/>
  <c r="C264" i="2"/>
  <c r="C265" i="2"/>
  <c r="C266" i="2"/>
  <c r="C267" i="2"/>
  <c r="C268" i="2"/>
  <c r="C269" i="2"/>
  <c r="C270" i="2"/>
  <c r="C271" i="2"/>
  <c r="C272" i="2"/>
  <c r="C273" i="2"/>
  <c r="D273" i="2"/>
  <c r="B272" i="2"/>
  <c r="D272" i="2"/>
  <c r="B271" i="2"/>
  <c r="D271" i="2"/>
  <c r="B270" i="2"/>
  <c r="D270" i="2"/>
  <c r="B269" i="2"/>
  <c r="D269" i="2"/>
  <c r="B268" i="2"/>
  <c r="D268" i="2"/>
  <c r="B267" i="2"/>
  <c r="D267" i="2"/>
  <c r="B266" i="2"/>
  <c r="D266" i="2"/>
  <c r="B265" i="2"/>
  <c r="D265" i="2"/>
  <c r="B264" i="2"/>
  <c r="D264" i="2"/>
  <c r="B263" i="2"/>
  <c r="D263" i="2"/>
  <c r="B262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D262" i="2"/>
  <c r="B261" i="2"/>
  <c r="D261" i="2"/>
  <c r="B260" i="2"/>
  <c r="D260" i="2"/>
  <c r="B259" i="2"/>
  <c r="D259" i="2"/>
  <c r="B258" i="2"/>
  <c r="D258" i="2"/>
  <c r="B257" i="2"/>
  <c r="D257" i="2"/>
  <c r="B256" i="2"/>
  <c r="D256" i="2"/>
  <c r="B255" i="2"/>
  <c r="D255" i="2"/>
  <c r="B254" i="2"/>
  <c r="D254" i="2"/>
  <c r="B253" i="2"/>
  <c r="D253" i="2"/>
  <c r="B252" i="2"/>
  <c r="D252" i="2"/>
  <c r="B251" i="2"/>
  <c r="D251" i="2"/>
  <c r="B250" i="2"/>
  <c r="D250" i="2"/>
  <c r="B249" i="2"/>
  <c r="D249" i="2"/>
  <c r="B248" i="2"/>
  <c r="D248" i="2"/>
  <c r="B247" i="2"/>
  <c r="D247" i="2"/>
  <c r="B246" i="2"/>
  <c r="D246" i="2"/>
  <c r="B245" i="2"/>
  <c r="D245" i="2"/>
  <c r="B244" i="2"/>
  <c r="D244" i="2"/>
  <c r="B243" i="2"/>
  <c r="D243" i="2"/>
  <c r="B242" i="2"/>
  <c r="D242" i="2"/>
  <c r="B241" i="2"/>
  <c r="D241" i="2"/>
  <c r="B240" i="2"/>
  <c r="D240" i="2"/>
  <c r="B239" i="2"/>
  <c r="D239" i="2"/>
  <c r="B238" i="2"/>
  <c r="D238" i="2"/>
  <c r="B237" i="2"/>
  <c r="D237" i="2"/>
  <c r="B236" i="2"/>
  <c r="D236" i="2"/>
  <c r="B235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D235" i="2"/>
  <c r="B234" i="2"/>
  <c r="D234" i="2"/>
  <c r="B233" i="2"/>
  <c r="D233" i="2"/>
  <c r="B232" i="2"/>
  <c r="D232" i="2"/>
  <c r="B231" i="2"/>
  <c r="D231" i="2"/>
  <c r="B230" i="2"/>
  <c r="D230" i="2"/>
  <c r="B229" i="2"/>
  <c r="D229" i="2"/>
  <c r="B228" i="2"/>
  <c r="D228" i="2"/>
  <c r="B227" i="2"/>
  <c r="D227" i="2"/>
  <c r="B226" i="2"/>
  <c r="D226" i="2"/>
  <c r="B225" i="2"/>
  <c r="D225" i="2"/>
  <c r="B224" i="2"/>
  <c r="D224" i="2"/>
  <c r="B223" i="2"/>
  <c r="D223" i="2"/>
  <c r="B222" i="2"/>
  <c r="D222" i="2"/>
  <c r="B221" i="2"/>
  <c r="D221" i="2"/>
  <c r="B220" i="2"/>
  <c r="D220" i="2"/>
  <c r="B219" i="2"/>
  <c r="D219" i="2"/>
  <c r="B218" i="2"/>
  <c r="D218" i="2"/>
  <c r="B217" i="2"/>
  <c r="D217" i="2"/>
  <c r="B216" i="2"/>
  <c r="D216" i="2"/>
  <c r="B215" i="2"/>
  <c r="D215" i="2"/>
  <c r="B214" i="2"/>
  <c r="D214" i="2"/>
  <c r="B213" i="2"/>
  <c r="D213" i="2"/>
  <c r="B212" i="2"/>
  <c r="D212" i="2"/>
  <c r="B211" i="2"/>
  <c r="D211" i="2"/>
  <c r="B210" i="2"/>
  <c r="D210" i="2"/>
  <c r="B209" i="2"/>
  <c r="D209" i="2"/>
  <c r="B208" i="2"/>
  <c r="D208" i="2"/>
  <c r="B207" i="2"/>
  <c r="D207" i="2"/>
  <c r="B206" i="2"/>
  <c r="D206" i="2"/>
  <c r="B205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D205" i="2"/>
  <c r="B204" i="2"/>
  <c r="D204" i="2"/>
  <c r="B203" i="2"/>
  <c r="D203" i="2"/>
  <c r="B202" i="2"/>
  <c r="D202" i="2"/>
  <c r="B201" i="2"/>
  <c r="D201" i="2"/>
  <c r="B200" i="2"/>
  <c r="D200" i="2"/>
  <c r="B199" i="2"/>
  <c r="D199" i="2"/>
  <c r="B198" i="2"/>
  <c r="D198" i="2"/>
  <c r="B197" i="2"/>
  <c r="D197" i="2"/>
  <c r="B196" i="2"/>
  <c r="D196" i="2"/>
  <c r="B195" i="2"/>
  <c r="D195" i="2"/>
  <c r="B194" i="2"/>
  <c r="D194" i="2"/>
  <c r="B193" i="2"/>
  <c r="D193" i="2"/>
  <c r="B192" i="2"/>
  <c r="D192" i="2"/>
  <c r="B191" i="2"/>
  <c r="D191" i="2"/>
  <c r="B190" i="2"/>
  <c r="D190" i="2"/>
  <c r="B189" i="2"/>
  <c r="D189" i="2"/>
  <c r="B188" i="2"/>
  <c r="D188" i="2"/>
  <c r="B187" i="2"/>
  <c r="C180" i="2"/>
  <c r="C181" i="2"/>
  <c r="C182" i="2"/>
  <c r="C183" i="2"/>
  <c r="C184" i="2"/>
  <c r="C185" i="2"/>
  <c r="C186" i="2"/>
  <c r="C187" i="2"/>
  <c r="D187" i="2"/>
  <c r="B186" i="2"/>
  <c r="D186" i="2"/>
  <c r="B185" i="2"/>
  <c r="D185" i="2"/>
  <c r="B184" i="2"/>
  <c r="D184" i="2"/>
  <c r="B183" i="2"/>
  <c r="D183" i="2"/>
  <c r="B182" i="2"/>
  <c r="D182" i="2"/>
  <c r="B181" i="2"/>
  <c r="D181" i="2"/>
  <c r="B180" i="2"/>
  <c r="D180" i="2"/>
  <c r="B179" i="2"/>
  <c r="D179" i="2"/>
  <c r="B178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D178" i="2"/>
  <c r="B177" i="2"/>
  <c r="D177" i="2"/>
  <c r="B176" i="2"/>
  <c r="D176" i="2"/>
  <c r="B175" i="2"/>
  <c r="D175" i="2"/>
  <c r="B174" i="2"/>
  <c r="D174" i="2"/>
  <c r="B173" i="2"/>
  <c r="D173" i="2"/>
  <c r="B172" i="2"/>
  <c r="D172" i="2"/>
  <c r="B171" i="2"/>
  <c r="D171" i="2"/>
  <c r="B170" i="2"/>
  <c r="D170" i="2"/>
  <c r="B169" i="2"/>
  <c r="D169" i="2"/>
  <c r="B168" i="2"/>
  <c r="D168" i="2"/>
  <c r="B167" i="2"/>
  <c r="D167" i="2"/>
  <c r="B166" i="2"/>
  <c r="D166" i="2"/>
  <c r="B165" i="2"/>
  <c r="D165" i="2"/>
  <c r="B164" i="2"/>
  <c r="D164" i="2"/>
  <c r="B163" i="2"/>
  <c r="D163" i="2"/>
  <c r="B162" i="2"/>
  <c r="D162" i="2"/>
  <c r="B161" i="2"/>
  <c r="D161" i="2"/>
  <c r="B160" i="2"/>
  <c r="D160" i="2"/>
  <c r="B159" i="2"/>
  <c r="D159" i="2"/>
  <c r="B158" i="2"/>
  <c r="D158" i="2"/>
  <c r="B157" i="2"/>
  <c r="D157" i="2"/>
  <c r="B156" i="2"/>
  <c r="D156" i="2"/>
  <c r="B155" i="2"/>
  <c r="D155" i="2"/>
  <c r="B154" i="2"/>
  <c r="D154" i="2"/>
  <c r="B153" i="2"/>
  <c r="D153" i="2"/>
  <c r="B152" i="2"/>
  <c r="D152" i="2"/>
  <c r="B151" i="2"/>
  <c r="D151" i="2"/>
  <c r="B150" i="2"/>
  <c r="D150" i="2"/>
  <c r="B149" i="2"/>
  <c r="D149" i="2"/>
  <c r="B148" i="2"/>
  <c r="D148" i="2"/>
  <c r="B147" i="2"/>
  <c r="D147" i="2"/>
  <c r="B146" i="2"/>
  <c r="D146" i="2"/>
  <c r="B145" i="2"/>
  <c r="D145" i="2"/>
  <c r="B144" i="2"/>
  <c r="D144" i="2"/>
  <c r="B143" i="2"/>
  <c r="C137" i="2"/>
  <c r="C138" i="2"/>
  <c r="C139" i="2"/>
  <c r="C140" i="2"/>
  <c r="C141" i="2"/>
  <c r="C142" i="2"/>
  <c r="C143" i="2"/>
  <c r="D143" i="2"/>
  <c r="B142" i="2"/>
  <c r="D142" i="2"/>
  <c r="B141" i="2"/>
  <c r="D141" i="2"/>
  <c r="B140" i="2"/>
  <c r="D140" i="2"/>
  <c r="B139" i="2"/>
  <c r="D139" i="2"/>
  <c r="B138" i="2"/>
  <c r="D138" i="2"/>
  <c r="B137" i="2"/>
  <c r="D137" i="2"/>
  <c r="B136" i="2"/>
  <c r="D136" i="2"/>
  <c r="B135" i="2"/>
  <c r="C127" i="2"/>
  <c r="C128" i="2"/>
  <c r="C129" i="2"/>
  <c r="C130" i="2"/>
  <c r="C131" i="2"/>
  <c r="C132" i="2"/>
  <c r="C133" i="2"/>
  <c r="C134" i="2"/>
  <c r="C135" i="2"/>
  <c r="D135" i="2"/>
  <c r="B134" i="2"/>
  <c r="D134" i="2"/>
  <c r="B133" i="2"/>
  <c r="D133" i="2"/>
  <c r="B132" i="2"/>
  <c r="D132" i="2"/>
  <c r="B131" i="2"/>
  <c r="D131" i="2"/>
  <c r="B130" i="2"/>
  <c r="D130" i="2"/>
  <c r="B129" i="2"/>
  <c r="D129" i="2"/>
  <c r="B128" i="2"/>
  <c r="D128" i="2"/>
  <c r="B127" i="2"/>
  <c r="D127" i="2"/>
  <c r="B126" i="2"/>
  <c r="D126" i="2"/>
  <c r="B12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D125" i="2"/>
  <c r="B124" i="2"/>
  <c r="D124" i="2"/>
  <c r="B123" i="2"/>
  <c r="D123" i="2"/>
  <c r="B122" i="2"/>
  <c r="D122" i="2"/>
  <c r="B121" i="2"/>
  <c r="D121" i="2"/>
  <c r="B120" i="2"/>
  <c r="D120" i="2"/>
  <c r="B119" i="2"/>
  <c r="D119" i="2"/>
  <c r="B118" i="2"/>
  <c r="D118" i="2"/>
  <c r="B117" i="2"/>
  <c r="D117" i="2"/>
  <c r="B116" i="2"/>
  <c r="D116" i="2"/>
  <c r="B115" i="2"/>
  <c r="D115" i="2"/>
  <c r="B114" i="2"/>
  <c r="D114" i="2"/>
  <c r="B113" i="2"/>
  <c r="D113" i="2"/>
  <c r="B112" i="2"/>
  <c r="D112" i="2"/>
  <c r="B111" i="2"/>
  <c r="D111" i="2"/>
  <c r="B110" i="2"/>
  <c r="D110" i="2"/>
  <c r="B109" i="2"/>
  <c r="D109" i="2"/>
  <c r="B108" i="2"/>
  <c r="D108" i="2"/>
  <c r="B107" i="2"/>
  <c r="D107" i="2"/>
  <c r="B106" i="2"/>
  <c r="D106" i="2"/>
  <c r="B105" i="2"/>
  <c r="D105" i="2"/>
  <c r="B104" i="2"/>
  <c r="D104" i="2"/>
  <c r="B103" i="2"/>
  <c r="D103" i="2"/>
  <c r="B102" i="2"/>
  <c r="D102" i="2"/>
  <c r="B101" i="2"/>
  <c r="D101" i="2"/>
  <c r="B100" i="2"/>
  <c r="D100" i="2"/>
  <c r="B99" i="2"/>
  <c r="D99" i="2"/>
  <c r="B98" i="2"/>
  <c r="D98" i="2"/>
  <c r="B97" i="2"/>
  <c r="D97" i="2"/>
  <c r="B96" i="2"/>
  <c r="D96" i="2"/>
  <c r="B95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D95" i="2"/>
  <c r="B94" i="2"/>
  <c r="D94" i="2"/>
  <c r="B93" i="2"/>
  <c r="D93" i="2"/>
  <c r="B92" i="2"/>
  <c r="D92" i="2"/>
  <c r="B91" i="2"/>
  <c r="D91" i="2"/>
  <c r="B90" i="2"/>
  <c r="D90" i="2"/>
  <c r="B89" i="2"/>
  <c r="D89" i="2"/>
  <c r="B88" i="2"/>
  <c r="D88" i="2"/>
  <c r="B87" i="2"/>
  <c r="D87" i="2"/>
  <c r="B86" i="2"/>
  <c r="D86" i="2"/>
  <c r="B85" i="2"/>
  <c r="D85" i="2"/>
  <c r="B84" i="2"/>
  <c r="D84" i="2"/>
  <c r="B83" i="2"/>
  <c r="D83" i="2"/>
  <c r="B82" i="2"/>
  <c r="D82" i="2"/>
  <c r="B81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D81" i="2"/>
  <c r="B80" i="2"/>
  <c r="D80" i="2"/>
  <c r="B79" i="2"/>
  <c r="D79" i="2"/>
  <c r="B78" i="2"/>
  <c r="D78" i="2"/>
  <c r="B77" i="2"/>
  <c r="D77" i="2"/>
  <c r="B76" i="2"/>
  <c r="D76" i="2"/>
  <c r="B75" i="2"/>
  <c r="D75" i="2"/>
  <c r="B74" i="2"/>
  <c r="D74" i="2"/>
  <c r="B73" i="2"/>
  <c r="D73" i="2"/>
  <c r="B72" i="2"/>
  <c r="D72" i="2"/>
  <c r="B71" i="2"/>
  <c r="D71" i="2"/>
  <c r="B70" i="2"/>
  <c r="D70" i="2"/>
  <c r="B69" i="2"/>
  <c r="D69" i="2"/>
  <c r="B68" i="2"/>
  <c r="D68" i="2"/>
  <c r="B67" i="2"/>
  <c r="D67" i="2"/>
  <c r="B66" i="2"/>
  <c r="D66" i="2"/>
  <c r="B65" i="2"/>
  <c r="D65" i="2"/>
  <c r="B64" i="2"/>
  <c r="D64" i="2"/>
  <c r="B63" i="2"/>
  <c r="D63" i="2"/>
  <c r="B62" i="2"/>
  <c r="D62" i="2"/>
  <c r="B61" i="2"/>
  <c r="D61" i="2"/>
  <c r="B60" i="2"/>
  <c r="D60" i="2"/>
  <c r="B59" i="2"/>
  <c r="D59" i="2"/>
  <c r="B58" i="2"/>
  <c r="D58" i="2"/>
  <c r="B57" i="2"/>
  <c r="D57" i="2"/>
  <c r="B56" i="2"/>
  <c r="D56" i="2"/>
  <c r="B55" i="2"/>
  <c r="D55" i="2"/>
  <c r="B54" i="2"/>
  <c r="D54" i="2"/>
  <c r="B53" i="2"/>
  <c r="D53" i="2"/>
  <c r="B52" i="2"/>
  <c r="D52" i="2"/>
  <c r="B51" i="2"/>
  <c r="D51" i="2"/>
  <c r="B50" i="2"/>
  <c r="D50" i="2"/>
  <c r="B4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49" i="2"/>
  <c r="B48" i="2"/>
  <c r="D48" i="2"/>
  <c r="B47" i="2"/>
  <c r="D47" i="2"/>
  <c r="B46" i="2"/>
  <c r="D46" i="2"/>
  <c r="B45" i="2"/>
  <c r="D45" i="2"/>
  <c r="B44" i="2"/>
  <c r="D44" i="2"/>
  <c r="B43" i="2"/>
  <c r="D43" i="2"/>
  <c r="B42" i="2"/>
  <c r="D42" i="2"/>
  <c r="B41" i="2"/>
  <c r="D41" i="2"/>
  <c r="B40" i="2"/>
  <c r="D40" i="2"/>
  <c r="B39" i="2"/>
  <c r="D39" i="2"/>
  <c r="B38" i="2"/>
  <c r="D38" i="2"/>
  <c r="B37" i="2"/>
  <c r="D37" i="2"/>
  <c r="B36" i="2"/>
  <c r="D36" i="2"/>
  <c r="B35" i="2"/>
  <c r="D35" i="2"/>
  <c r="B34" i="2"/>
  <c r="D34" i="2"/>
  <c r="B33" i="2"/>
  <c r="D33" i="2"/>
  <c r="B32" i="2"/>
  <c r="D32" i="2"/>
  <c r="B31" i="2"/>
  <c r="D31" i="2"/>
  <c r="B30" i="2"/>
  <c r="D30" i="2"/>
  <c r="B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D29" i="2"/>
  <c r="B28" i="2"/>
  <c r="D28" i="2"/>
  <c r="B27" i="2"/>
  <c r="D27" i="2"/>
  <c r="B26" i="2"/>
  <c r="D26" i="2"/>
  <c r="B25" i="2"/>
  <c r="D25" i="2"/>
  <c r="B24" i="2"/>
  <c r="D24" i="2"/>
  <c r="B23" i="2"/>
  <c r="D23" i="2"/>
  <c r="B22" i="2"/>
  <c r="D22" i="2"/>
  <c r="B21" i="2"/>
  <c r="D21" i="2"/>
  <c r="B20" i="2"/>
  <c r="D20" i="2"/>
  <c r="B19" i="2"/>
  <c r="D19" i="2"/>
  <c r="B18" i="2"/>
  <c r="D18" i="2"/>
  <c r="B17" i="2"/>
  <c r="D17" i="2"/>
  <c r="B16" i="2"/>
  <c r="D16" i="2"/>
  <c r="B15" i="2"/>
  <c r="D15" i="2"/>
  <c r="B14" i="2"/>
  <c r="D14" i="2"/>
  <c r="B13" i="2"/>
  <c r="D13" i="2"/>
  <c r="B12" i="2"/>
  <c r="D12" i="2"/>
  <c r="B11" i="2"/>
  <c r="D11" i="2"/>
  <c r="B10" i="2"/>
  <c r="D10" i="2"/>
  <c r="B9" i="2"/>
  <c r="D9" i="2"/>
  <c r="B8" i="2"/>
  <c r="D8" i="2"/>
  <c r="B7" i="2"/>
  <c r="D7" i="2"/>
  <c r="B6" i="2"/>
  <c r="D6" i="2"/>
  <c r="B5" i="2"/>
  <c r="D5" i="2"/>
  <c r="B4" i="2"/>
  <c r="D4" i="2"/>
  <c r="B3" i="2"/>
  <c r="D3" i="2"/>
  <c r="B2" i="2"/>
  <c r="D2" i="2"/>
  <c r="C15" i="1"/>
  <c r="D15" i="1"/>
  <c r="F15" i="1"/>
  <c r="C14" i="1"/>
  <c r="D14" i="1"/>
  <c r="F14" i="1"/>
  <c r="C13" i="1"/>
  <c r="D13" i="1"/>
  <c r="F13" i="1"/>
  <c r="C12" i="1"/>
  <c r="D12" i="1"/>
  <c r="F12" i="1"/>
  <c r="C11" i="1"/>
  <c r="D11" i="1"/>
  <c r="F11" i="1"/>
  <c r="C10" i="1"/>
  <c r="D10" i="1"/>
  <c r="F10" i="1"/>
  <c r="C9" i="1"/>
  <c r="D9" i="1"/>
  <c r="F9" i="1"/>
  <c r="C8" i="1"/>
  <c r="D8" i="1"/>
  <c r="F8" i="1"/>
  <c r="C7" i="1"/>
  <c r="D7" i="1"/>
  <c r="F7" i="1"/>
  <c r="C5" i="1"/>
  <c r="D5" i="1"/>
  <c r="F5" i="1"/>
  <c r="C4" i="1"/>
  <c r="D4" i="1"/>
  <c r="F4" i="1"/>
  <c r="C3" i="1"/>
  <c r="D3" i="1"/>
  <c r="F3" i="1"/>
  <c r="D2" i="1"/>
  <c r="C2" i="1"/>
  <c r="F2" i="1"/>
</calcChain>
</file>

<file path=xl/connections.xml><?xml version="1.0" encoding="utf-8"?>
<connections xmlns="http://schemas.openxmlformats.org/spreadsheetml/2006/main">
  <connection id="1" name="employee1" type="6" refreshedVersion="0" background="1" saveData="1">
    <textPr fileType="mac" sourceFile="/Users/bobtaylor/personal/School/IS 6465-01 Fall 2017 - Web Apps/Group Project/employee.csv" comma="1" semicolon="1">
      <textFields count="11"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<sst xmlns="http://schemas.openxmlformats.org/spreadsheetml/2006/main" count="1448" uniqueCount="385">
  <si>
    <t>team_type</t>
  </si>
  <si>
    <t>rank</t>
  </si>
  <si>
    <t>record</t>
  </si>
  <si>
    <t>start_date</t>
  </si>
  <si>
    <t>end_date</t>
  </si>
  <si>
    <t>mens hockey</t>
  </si>
  <si>
    <t>womens hockey</t>
  </si>
  <si>
    <t>mens basketball</t>
  </si>
  <si>
    <t>womens basketball</t>
  </si>
  <si>
    <t>baseball</t>
  </si>
  <si>
    <t>softball</t>
  </si>
  <si>
    <t>mens soccer</t>
  </si>
  <si>
    <t>womens soccer</t>
  </si>
  <si>
    <t>field hockey</t>
  </si>
  <si>
    <t>polo</t>
  </si>
  <si>
    <t>mens lacrosse</t>
  </si>
  <si>
    <t>womens lacrosse</t>
  </si>
  <si>
    <t>football</t>
  </si>
  <si>
    <t>gymnastics</t>
  </si>
  <si>
    <t>equipment_type</t>
  </si>
  <si>
    <t>yearly_cost</t>
  </si>
  <si>
    <t>year</t>
  </si>
  <si>
    <t>insert into equipment_purpose (equipment_id, team_id) values (1,1);</t>
  </si>
  <si>
    <t>id INT unsigned not null auto_increment key,</t>
  </si>
  <si>
    <t>)</t>
  </si>
  <si>
    <t>Engine InnoDB;</t>
  </si>
  <si>
    <t>venue_name</t>
  </si>
  <si>
    <t>street_venue</t>
  </si>
  <si>
    <t>City</t>
  </si>
  <si>
    <t>State</t>
  </si>
  <si>
    <t>Zip</t>
  </si>
  <si>
    <t>fees</t>
  </si>
  <si>
    <t>Cal State</t>
  </si>
  <si>
    <t>USC</t>
  </si>
  <si>
    <t>Tempe</t>
  </si>
  <si>
    <t>NYU</t>
  </si>
  <si>
    <t>BYU</t>
  </si>
  <si>
    <t>Nevada</t>
  </si>
  <si>
    <t>South Dakota</t>
  </si>
  <si>
    <t>North Dakota</t>
  </si>
  <si>
    <t>Utah</t>
  </si>
  <si>
    <t>Arizona</t>
  </si>
  <si>
    <t>Washington</t>
  </si>
  <si>
    <t>Oregon</t>
  </si>
  <si>
    <t>Place</t>
  </si>
  <si>
    <t>Stadium</t>
  </si>
  <si>
    <t>Arena</t>
  </si>
  <si>
    <t>Field</t>
  </si>
  <si>
    <t>Center</t>
  </si>
  <si>
    <t>North</t>
  </si>
  <si>
    <t>South</t>
  </si>
  <si>
    <t>East</t>
  </si>
  <si>
    <t>West</t>
  </si>
  <si>
    <t>Salt Lake City</t>
  </si>
  <si>
    <t>Phoenix</t>
  </si>
  <si>
    <t>Seattle</t>
  </si>
  <si>
    <t>Portland</t>
  </si>
  <si>
    <t>Berkley</t>
  </si>
  <si>
    <t>Los Angeles</t>
  </si>
  <si>
    <t>Provo</t>
  </si>
  <si>
    <t>Las Vegas</t>
  </si>
  <si>
    <t>Pierre</t>
  </si>
  <si>
    <t>Brooklynn</t>
  </si>
  <si>
    <t>Bismarck</t>
  </si>
  <si>
    <t>ASU</t>
  </si>
  <si>
    <t>UT</t>
  </si>
  <si>
    <t>AZ</t>
  </si>
  <si>
    <t>WA</t>
  </si>
  <si>
    <t>OR</t>
  </si>
  <si>
    <t>CA</t>
  </si>
  <si>
    <t>NY</t>
  </si>
  <si>
    <t>NV</t>
  </si>
  <si>
    <t>SD</t>
  </si>
  <si>
    <t>ND</t>
  </si>
  <si>
    <t>create table event (</t>
  </si>
  <si>
    <t>income float not null,</t>
  </si>
  <si>
    <t>event_date date not null,</t>
  </si>
  <si>
    <t>opposing_team varchar(128),</t>
  </si>
  <si>
    <t>attendance INT(10) unsigned,</t>
  </si>
  <si>
    <t>team_id INT unsigned not null,</t>
  </si>
  <si>
    <t>venue_id INT unsigned not null,</t>
  </si>
  <si>
    <t>index (team_id),</t>
  </si>
  <si>
    <t>index (venue_id),</t>
  </si>
  <si>
    <t>foreign key (team_id) references team(id),</t>
  </si>
  <si>
    <t>foreign key (venue_id) references venue(id)</t>
  </si>
  <si>
    <t>income</t>
  </si>
  <si>
    <t>event_date</t>
  </si>
  <si>
    <t>opposing_team</t>
  </si>
  <si>
    <t>attendance</t>
  </si>
  <si>
    <t>team_id</t>
  </si>
  <si>
    <t>venue_id</t>
  </si>
  <si>
    <t>Oregon State</t>
  </si>
  <si>
    <t>USU</t>
  </si>
  <si>
    <t>UVU</t>
  </si>
  <si>
    <t>SUU</t>
  </si>
  <si>
    <t>Wyoming</t>
  </si>
  <si>
    <t>Colorado State</t>
  </si>
  <si>
    <t>University of Colorado</t>
  </si>
  <si>
    <t>Boise State</t>
  </si>
  <si>
    <t>Washington State</t>
  </si>
  <si>
    <t>Oregon University</t>
  </si>
  <si>
    <t>title</t>
  </si>
  <si>
    <t>fname</t>
  </si>
  <si>
    <t>lname</t>
  </si>
  <si>
    <t>street_address</t>
  </si>
  <si>
    <t>City_address</t>
  </si>
  <si>
    <t>state_address</t>
  </si>
  <si>
    <t>zip_address</t>
  </si>
  <si>
    <t>type</t>
  </si>
  <si>
    <t>years_employed</t>
  </si>
  <si>
    <t>salary</t>
  </si>
  <si>
    <t>hourly</t>
  </si>
  <si>
    <t>Manager</t>
  </si>
  <si>
    <t>Director</t>
  </si>
  <si>
    <t>Lead</t>
  </si>
  <si>
    <t>SR</t>
  </si>
  <si>
    <t>VP</t>
  </si>
  <si>
    <t>Associate</t>
  </si>
  <si>
    <t>Bob</t>
  </si>
  <si>
    <t>Joe</t>
  </si>
  <si>
    <t>Alex</t>
  </si>
  <si>
    <t>Stephanie</t>
  </si>
  <si>
    <t>Alicia</t>
  </si>
  <si>
    <t>Jilian</t>
  </si>
  <si>
    <t>John</t>
  </si>
  <si>
    <t>Jeremy</t>
  </si>
  <si>
    <t>Nicole</t>
  </si>
  <si>
    <t>Laura</t>
  </si>
  <si>
    <t>Megan</t>
  </si>
  <si>
    <t>Marcy</t>
  </si>
  <si>
    <t>Kim</t>
  </si>
  <si>
    <t>Carrie</t>
  </si>
  <si>
    <t>Randy</t>
  </si>
  <si>
    <t>Chris</t>
  </si>
  <si>
    <t>Taylor</t>
  </si>
  <si>
    <t>Smith</t>
  </si>
  <si>
    <t>Johnson</t>
  </si>
  <si>
    <t>Pales</t>
  </si>
  <si>
    <t>McKay</t>
  </si>
  <si>
    <t>Allen</t>
  </si>
  <si>
    <t>Jensen</t>
  </si>
  <si>
    <t>Groves</t>
  </si>
  <si>
    <t>Tindal</t>
  </si>
  <si>
    <t>Hansen</t>
  </si>
  <si>
    <t>Byron</t>
  </si>
  <si>
    <t>Tice</t>
  </si>
  <si>
    <t>Lord</t>
  </si>
  <si>
    <t>Bishoff</t>
  </si>
  <si>
    <t>Peirce</t>
  </si>
  <si>
    <t>Burr</t>
  </si>
  <si>
    <t>202</t>
  </si>
  <si>
    <t>1177 North 8602 East</t>
  </si>
  <si>
    <t>203</t>
  </si>
  <si>
    <t>8608 South 6586 East</t>
  </si>
  <si>
    <t>204</t>
  </si>
  <si>
    <t>8123 South 6772 West</t>
  </si>
  <si>
    <t>205</t>
  </si>
  <si>
    <t>2639 North 1082 East</t>
  </si>
  <si>
    <t>206</t>
  </si>
  <si>
    <t>4440 South 6552 East</t>
  </si>
  <si>
    <t>207</t>
  </si>
  <si>
    <t>2833 South 8792 East</t>
  </si>
  <si>
    <t>208</t>
  </si>
  <si>
    <t>2112 North 2640 West</t>
  </si>
  <si>
    <t>209</t>
  </si>
  <si>
    <t>9005 North 9466 West</t>
  </si>
  <si>
    <t>210</t>
  </si>
  <si>
    <t>6690 North 6013 East</t>
  </si>
  <si>
    <t>211</t>
  </si>
  <si>
    <t>1170 South 8738 East</t>
  </si>
  <si>
    <t>212</t>
  </si>
  <si>
    <t>5664 South 6043 East</t>
  </si>
  <si>
    <t>213</t>
  </si>
  <si>
    <t>2993 North 9286 East</t>
  </si>
  <si>
    <t>214</t>
  </si>
  <si>
    <t>2678 South 6658 West</t>
  </si>
  <si>
    <t>215</t>
  </si>
  <si>
    <t>6726 North 4821 East</t>
  </si>
  <si>
    <t>216</t>
  </si>
  <si>
    <t>5581 South 8688 East</t>
  </si>
  <si>
    <t>217</t>
  </si>
  <si>
    <t>8219 South 7348 East</t>
  </si>
  <si>
    <t>218</t>
  </si>
  <si>
    <t>1579 North 9176 West</t>
  </si>
  <si>
    <t>219</t>
  </si>
  <si>
    <t>5352 North 8764 West</t>
  </si>
  <si>
    <t>220</t>
  </si>
  <si>
    <t>3535 South 3339 East</t>
  </si>
  <si>
    <t>221</t>
  </si>
  <si>
    <t>9053 South 1136 West</t>
  </si>
  <si>
    <t>222</t>
  </si>
  <si>
    <t>4429 North 3416 West</t>
  </si>
  <si>
    <t>223</t>
  </si>
  <si>
    <t>2130 South 9328 East</t>
  </si>
  <si>
    <t>224</t>
  </si>
  <si>
    <t>4799 South 6035 East</t>
  </si>
  <si>
    <t>225</t>
  </si>
  <si>
    <t>9937 North 7085 West</t>
  </si>
  <si>
    <t>226</t>
  </si>
  <si>
    <t>8189 North 8050 West</t>
  </si>
  <si>
    <t>227</t>
  </si>
  <si>
    <t>4341 North 7977 West</t>
  </si>
  <si>
    <t>228</t>
  </si>
  <si>
    <t>7089 South 2927 West</t>
  </si>
  <si>
    <t>229</t>
  </si>
  <si>
    <t>7928 South 9942 West</t>
  </si>
  <si>
    <t>230</t>
  </si>
  <si>
    <t>9639 North 8587 East</t>
  </si>
  <si>
    <t>231</t>
  </si>
  <si>
    <t>7928 South 3354 East</t>
  </si>
  <si>
    <t>232</t>
  </si>
  <si>
    <t>6160 South 9732 West</t>
  </si>
  <si>
    <t>233</t>
  </si>
  <si>
    <t>3252 North 3264 East</t>
  </si>
  <si>
    <t>234</t>
  </si>
  <si>
    <t>7147 North 4494 East</t>
  </si>
  <si>
    <t>235</t>
  </si>
  <si>
    <t>5206 South 8434 East</t>
  </si>
  <si>
    <t>236</t>
  </si>
  <si>
    <t>9948 North 8350 West</t>
  </si>
  <si>
    <t>237</t>
  </si>
  <si>
    <t>4176 South 7015 West</t>
  </si>
  <si>
    <t>238</t>
  </si>
  <si>
    <t>9614 South 5815 West</t>
  </si>
  <si>
    <t>239</t>
  </si>
  <si>
    <t>5941 South 6884 West</t>
  </si>
  <si>
    <t>240</t>
  </si>
  <si>
    <t>1135 North 1219 East</t>
  </si>
  <si>
    <t>241</t>
  </si>
  <si>
    <t>9681 North 3008 East</t>
  </si>
  <si>
    <t>242</t>
  </si>
  <si>
    <t>7848 North 2817 West</t>
  </si>
  <si>
    <t>243</t>
  </si>
  <si>
    <t>6914 South 5910 East</t>
  </si>
  <si>
    <t>244</t>
  </si>
  <si>
    <t>7427 North 4625 West</t>
  </si>
  <si>
    <t>245</t>
  </si>
  <si>
    <t>8043 North 7279 East</t>
  </si>
  <si>
    <t>246</t>
  </si>
  <si>
    <t>6091 South 2711 East</t>
  </si>
  <si>
    <t>247</t>
  </si>
  <si>
    <t>7581 South 4264 East</t>
  </si>
  <si>
    <t>248</t>
  </si>
  <si>
    <t>1606 North 7955 West</t>
  </si>
  <si>
    <t>249</t>
  </si>
  <si>
    <t>9340 South 4491 West</t>
  </si>
  <si>
    <t>250</t>
  </si>
  <si>
    <t>6977 North 6214 East</t>
  </si>
  <si>
    <t>251</t>
  </si>
  <si>
    <t>9618 North 7402 East</t>
  </si>
  <si>
    <t>252</t>
  </si>
  <si>
    <t>5501 South 5349 East</t>
  </si>
  <si>
    <t>253</t>
  </si>
  <si>
    <t>3577 South 5273 East</t>
  </si>
  <si>
    <t>254</t>
  </si>
  <si>
    <t>7664 South 5436 East</t>
  </si>
  <si>
    <t>255</t>
  </si>
  <si>
    <t>1138 North 9100 West</t>
  </si>
  <si>
    <t>256</t>
  </si>
  <si>
    <t>3828 North 8173 West</t>
  </si>
  <si>
    <t>257</t>
  </si>
  <si>
    <t>6678 South 2322 West</t>
  </si>
  <si>
    <t>258</t>
  </si>
  <si>
    <t>9296 South 2065 West</t>
  </si>
  <si>
    <t>259</t>
  </si>
  <si>
    <t>1824 North 7602 West</t>
  </si>
  <si>
    <t>260</t>
  </si>
  <si>
    <t>1077 South 6365 West</t>
  </si>
  <si>
    <t>261</t>
  </si>
  <si>
    <t>8310 North 4028 West</t>
  </si>
  <si>
    <t>262</t>
  </si>
  <si>
    <t>8668 South 2007 West</t>
  </si>
  <si>
    <t>263</t>
  </si>
  <si>
    <t>8329 South 5232 West</t>
  </si>
  <si>
    <t>264</t>
  </si>
  <si>
    <t>8835 North 9089 West</t>
  </si>
  <si>
    <t>265</t>
  </si>
  <si>
    <t>9119 North 3813 West</t>
  </si>
  <si>
    <t>266</t>
  </si>
  <si>
    <t>6682 North 2537 East</t>
  </si>
  <si>
    <t>267</t>
  </si>
  <si>
    <t>1936 North 3897 East</t>
  </si>
  <si>
    <t>268</t>
  </si>
  <si>
    <t>1886 North 6782 West</t>
  </si>
  <si>
    <t>269</t>
  </si>
  <si>
    <t>3129 North 2290 West</t>
  </si>
  <si>
    <t>270</t>
  </si>
  <si>
    <t>8855 North 2625 West</t>
  </si>
  <si>
    <t>271</t>
  </si>
  <si>
    <t>1333 North 6271 West</t>
  </si>
  <si>
    <t>272</t>
  </si>
  <si>
    <t>8470 South 2240 East</t>
  </si>
  <si>
    <t>273</t>
  </si>
  <si>
    <t>6583 South 7320 West</t>
  </si>
  <si>
    <t>274</t>
  </si>
  <si>
    <t>2148 North 8059 East</t>
  </si>
  <si>
    <t>275</t>
  </si>
  <si>
    <t>3894 North 2464 East</t>
  </si>
  <si>
    <t>276</t>
  </si>
  <si>
    <t>4808 South 9948 East</t>
  </si>
  <si>
    <t>277</t>
  </si>
  <si>
    <t>7452 North 9899 West</t>
  </si>
  <si>
    <t>278</t>
  </si>
  <si>
    <t>3835 North 2136 East</t>
  </si>
  <si>
    <t>279</t>
  </si>
  <si>
    <t>6152 South 3531 East</t>
  </si>
  <si>
    <t>280</t>
  </si>
  <si>
    <t>9214 South 4376 West</t>
  </si>
  <si>
    <t>281</t>
  </si>
  <si>
    <t>7065 South 1372 West</t>
  </si>
  <si>
    <t>282</t>
  </si>
  <si>
    <t>9799 South 3839 East</t>
  </si>
  <si>
    <t>283</t>
  </si>
  <si>
    <t>3157 North 9964 West</t>
  </si>
  <si>
    <t>284</t>
  </si>
  <si>
    <t>6112 South 9532 West</t>
  </si>
  <si>
    <t>285</t>
  </si>
  <si>
    <t>1933 North 4636 West</t>
  </si>
  <si>
    <t>286</t>
  </si>
  <si>
    <t>8069 North 7468 West</t>
  </si>
  <si>
    <t>287</t>
  </si>
  <si>
    <t>7047 North 2588 West</t>
  </si>
  <si>
    <t>288</t>
  </si>
  <si>
    <t>8080 North 9644 East</t>
  </si>
  <si>
    <t>289</t>
  </si>
  <si>
    <t>7768 South 1143 West</t>
  </si>
  <si>
    <t>290</t>
  </si>
  <si>
    <t>9897 South 3752 East</t>
  </si>
  <si>
    <t>291</t>
  </si>
  <si>
    <t>7541 North 4212 East</t>
  </si>
  <si>
    <t>292</t>
  </si>
  <si>
    <t>6967 South 4188 West</t>
  </si>
  <si>
    <t>293</t>
  </si>
  <si>
    <t>5136 North 6229 East</t>
  </si>
  <si>
    <t>294</t>
  </si>
  <si>
    <t>6682 North 8323 East</t>
  </si>
  <si>
    <t>295</t>
  </si>
  <si>
    <t>8569 North 6890 East</t>
  </si>
  <si>
    <t>296</t>
  </si>
  <si>
    <t>2758 South 6739 West</t>
  </si>
  <si>
    <t>297</t>
  </si>
  <si>
    <t>3978 North 7476 East</t>
  </si>
  <si>
    <t>298</t>
  </si>
  <si>
    <t>3088 South 5795 West</t>
  </si>
  <si>
    <t>299</t>
  </si>
  <si>
    <t>9893 South 6195 West</t>
  </si>
  <si>
    <t>300</t>
  </si>
  <si>
    <t>6434 North 6213 West</t>
  </si>
  <si>
    <t>301</t>
  </si>
  <si>
    <t>7074 North 6742 East</t>
  </si>
  <si>
    <t>position</t>
  </si>
  <si>
    <t>academic_level</t>
  </si>
  <si>
    <t>street_current</t>
  </si>
  <si>
    <t>city_current</t>
  </si>
  <si>
    <t>state_current</t>
  </si>
  <si>
    <t>zip_current</t>
  </si>
  <si>
    <t>street_hometown</t>
  </si>
  <si>
    <t>city_hometown</t>
  </si>
  <si>
    <t>state_hometown</t>
  </si>
  <si>
    <t>zip_hometown</t>
  </si>
  <si>
    <t>phone</t>
  </si>
  <si>
    <t>Right Wing</t>
  </si>
  <si>
    <t>Quarterback</t>
  </si>
  <si>
    <t>Tackle</t>
  </si>
  <si>
    <t>Defense</t>
  </si>
  <si>
    <t>Winger</t>
  </si>
  <si>
    <t>Forward</t>
  </si>
  <si>
    <t>Defensinve Tackle</t>
  </si>
  <si>
    <t>Offensive Lineman</t>
  </si>
  <si>
    <t>Corner</t>
  </si>
  <si>
    <t>Running Back</t>
  </si>
  <si>
    <t>Goalie</t>
  </si>
  <si>
    <t>First Base</t>
  </si>
  <si>
    <t>Outfielder</t>
  </si>
  <si>
    <t>Pitcher</t>
  </si>
  <si>
    <t>Catcher</t>
  </si>
  <si>
    <t>Senior</t>
  </si>
  <si>
    <t>Junior</t>
  </si>
  <si>
    <t>Sophmore</t>
  </si>
  <si>
    <t>Freshman</t>
  </si>
  <si>
    <t>amount</t>
  </si>
  <si>
    <t>athlete_id</t>
  </si>
  <si>
    <t>full</t>
  </si>
  <si>
    <t>partial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</si>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</sst>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\-##\-##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4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mploye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"/>
    </sheetView>
  </sheetViews>
  <sheetFormatPr baseColWidth="10" defaultRowHeight="16" x14ac:dyDescent="0.2"/>
  <cols>
    <col min="6" max="6" width="9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>
        <v>2</v>
      </c>
      <c r="C2" t="str">
        <f t="shared" ref="C2:C15" ca="1" si="0">RANDBETWEEN(1,9)&amp;"-"&amp;RANDBETWEEN(1,19)&amp;"-"&amp;RANDBETWEEN(1,19)</f>
        <v>8-1-13</v>
      </c>
      <c r="D2" s="1" t="str">
        <f ca="1">RANDBETWEEN(1982,2017)&amp;"-"&amp;TEXT(RANDBETWEEN(1,12),"00")&amp;"-"&amp;TEXT(RANDBETWEEN(1,30),"00")</f>
        <v>1992-09-24</v>
      </c>
      <c r="F2" t="str">
        <f ca="1">"INSERT INTO TEAM (team_type, rank, record, start_date) values ('"&amp;A2&amp;"',"&amp;B2&amp;",'"&amp;C2&amp;"','"&amp;D2&amp;"');"</f>
        <v>INSERT INTO TEAM (team_type, rank, record, start_date) values ('mens hockey',2,'8-1-13','1992-09-24');</v>
      </c>
      <c r="G2">
        <v>5</v>
      </c>
      <c r="H2" t="s">
        <v>5</v>
      </c>
      <c r="I2">
        <v>5</v>
      </c>
    </row>
    <row r="3" spans="1:9" x14ac:dyDescent="0.2">
      <c r="A3" t="s">
        <v>6</v>
      </c>
      <c r="B3">
        <v>1</v>
      </c>
      <c r="C3" t="str">
        <f t="shared" ca="1" si="0"/>
        <v>8-19-16</v>
      </c>
      <c r="D3" s="1" t="str">
        <f ca="1">RANDBETWEEN(1982,2017)&amp;"-"&amp;TEXT(RANDBETWEEN(1,12),"00")&amp;"-"&amp;TEXT(RANDBETWEEN(1,30),"00")</f>
        <v>1989-10-28</v>
      </c>
      <c r="F3" t="str">
        <f t="shared" ref="F3:F15" ca="1" si="1">"INSERT INTO TEAM (team_type, rank, record, start_date) values ('"&amp;A3&amp;"',"&amp;B3&amp;",'"&amp;C3&amp;"','"&amp;D3&amp;"');"</f>
        <v>INSERT INTO TEAM (team_type, rank, record, start_date) values ('womens hockey',1,'8-19-16','1989-10-28');</v>
      </c>
      <c r="G3">
        <f>G2+1</f>
        <v>6</v>
      </c>
      <c r="H3" t="s">
        <v>6</v>
      </c>
      <c r="I3">
        <f>I2+1</f>
        <v>6</v>
      </c>
    </row>
    <row r="4" spans="1:9" x14ac:dyDescent="0.2">
      <c r="A4" t="s">
        <v>7</v>
      </c>
      <c r="B4">
        <v>4</v>
      </c>
      <c r="C4" t="str">
        <f t="shared" ca="1" si="0"/>
        <v>9-2-16</v>
      </c>
      <c r="D4" s="1" t="str">
        <f ca="1">RANDBETWEEN(1982,2017)&amp;"-"&amp;TEXT(RANDBETWEEN(1,12),"00")&amp;"-"&amp;TEXT(RANDBETWEEN(1,30),"00")</f>
        <v>2011-01-23</v>
      </c>
      <c r="F4" t="str">
        <f t="shared" ca="1" si="1"/>
        <v>INSERT INTO TEAM (team_type, rank, record, start_date) values ('mens basketball',4,'9-2-16','2011-01-23');</v>
      </c>
      <c r="G4">
        <f>G3+1</f>
        <v>7</v>
      </c>
      <c r="H4" t="s">
        <v>7</v>
      </c>
      <c r="I4">
        <f>I3+1</f>
        <v>7</v>
      </c>
    </row>
    <row r="5" spans="1:9" x14ac:dyDescent="0.2">
      <c r="A5" t="s">
        <v>8</v>
      </c>
      <c r="B5">
        <v>3</v>
      </c>
      <c r="C5" t="str">
        <f t="shared" ca="1" si="0"/>
        <v>1-5-16</v>
      </c>
      <c r="D5" s="1" t="str">
        <f t="shared" ref="D5:D15" ca="1" si="2">RANDBETWEEN(1982,2017)&amp;"-"&amp;TEXT(RANDBETWEEN(1,12),"00")&amp;"-"&amp;TEXT(RANDBETWEEN(1,30),"00")</f>
        <v>1998-05-22</v>
      </c>
      <c r="F5" t="str">
        <f t="shared" ca="1" si="1"/>
        <v>INSERT INTO TEAM (team_type, rank, record, start_date) values ('womens basketball',3,'1-5-16','1998-05-22');</v>
      </c>
      <c r="G5">
        <f t="shared" ref="G5:I15" si="3">G4+1</f>
        <v>8</v>
      </c>
      <c r="H5" t="s">
        <v>8</v>
      </c>
      <c r="I5">
        <f t="shared" si="3"/>
        <v>8</v>
      </c>
    </row>
    <row r="6" spans="1:9" x14ac:dyDescent="0.2">
      <c r="A6" t="s">
        <v>9</v>
      </c>
      <c r="B6">
        <v>6</v>
      </c>
      <c r="C6" t="str">
        <f t="shared" ca="1" si="0"/>
        <v>2-5-2</v>
      </c>
      <c r="D6" s="1" t="str">
        <f t="shared" ca="1" si="2"/>
        <v>2013-01-09</v>
      </c>
      <c r="F6" t="str">
        <f t="shared" ca="1" si="1"/>
        <v>INSERT INTO TEAM (team_type, rank, record, start_date) values ('baseball',6,'2-5-2','2013-01-09');</v>
      </c>
      <c r="G6">
        <f t="shared" si="3"/>
        <v>9</v>
      </c>
      <c r="H6" t="s">
        <v>9</v>
      </c>
      <c r="I6">
        <f t="shared" si="3"/>
        <v>9</v>
      </c>
    </row>
    <row r="7" spans="1:9" x14ac:dyDescent="0.2">
      <c r="A7" t="s">
        <v>10</v>
      </c>
      <c r="B7">
        <v>8</v>
      </c>
      <c r="C7" t="str">
        <f t="shared" ca="1" si="0"/>
        <v>8-1-19</v>
      </c>
      <c r="D7" s="1" t="str">
        <f t="shared" ca="1" si="2"/>
        <v>2008-07-03</v>
      </c>
      <c r="F7" t="str">
        <f t="shared" ca="1" si="1"/>
        <v>INSERT INTO TEAM (team_type, rank, record, start_date) values ('softball',8,'8-1-19','2008-07-03');</v>
      </c>
      <c r="G7">
        <f t="shared" si="3"/>
        <v>10</v>
      </c>
      <c r="H7" t="s">
        <v>10</v>
      </c>
      <c r="I7">
        <f t="shared" si="3"/>
        <v>10</v>
      </c>
    </row>
    <row r="8" spans="1:9" x14ac:dyDescent="0.2">
      <c r="A8" t="s">
        <v>11</v>
      </c>
      <c r="B8">
        <v>3</v>
      </c>
      <c r="C8" t="str">
        <f t="shared" ca="1" si="0"/>
        <v>5-12-18</v>
      </c>
      <c r="D8" s="1" t="str">
        <f t="shared" ca="1" si="2"/>
        <v>2015-04-11</v>
      </c>
      <c r="F8" t="str">
        <f t="shared" ca="1" si="1"/>
        <v>INSERT INTO TEAM (team_type, rank, record, start_date) values ('mens soccer',3,'5-12-18','2015-04-11');</v>
      </c>
      <c r="G8">
        <f t="shared" si="3"/>
        <v>11</v>
      </c>
      <c r="H8" t="s">
        <v>11</v>
      </c>
      <c r="I8">
        <f t="shared" si="3"/>
        <v>11</v>
      </c>
    </row>
    <row r="9" spans="1:9" x14ac:dyDescent="0.2">
      <c r="A9" t="s">
        <v>12</v>
      </c>
      <c r="B9">
        <v>9</v>
      </c>
      <c r="C9" t="str">
        <f t="shared" ca="1" si="0"/>
        <v>7-16-8</v>
      </c>
      <c r="D9" s="1" t="str">
        <f t="shared" ca="1" si="2"/>
        <v>1990-05-13</v>
      </c>
      <c r="F9" t="str">
        <f t="shared" ca="1" si="1"/>
        <v>INSERT INTO TEAM (team_type, rank, record, start_date) values ('womens soccer',9,'7-16-8','1990-05-13');</v>
      </c>
      <c r="G9">
        <f t="shared" si="3"/>
        <v>12</v>
      </c>
      <c r="H9" t="s">
        <v>12</v>
      </c>
      <c r="I9">
        <f t="shared" si="3"/>
        <v>12</v>
      </c>
    </row>
    <row r="10" spans="1:9" x14ac:dyDescent="0.2">
      <c r="A10" t="s">
        <v>13</v>
      </c>
      <c r="B10">
        <v>3</v>
      </c>
      <c r="C10" t="str">
        <f t="shared" ca="1" si="0"/>
        <v>3-9-10</v>
      </c>
      <c r="D10" s="1" t="str">
        <f t="shared" ca="1" si="2"/>
        <v>2014-03-25</v>
      </c>
      <c r="F10" t="str">
        <f t="shared" ca="1" si="1"/>
        <v>INSERT INTO TEAM (team_type, rank, record, start_date) values ('field hockey',3,'3-9-10','2014-03-25');</v>
      </c>
      <c r="G10">
        <f t="shared" si="3"/>
        <v>13</v>
      </c>
      <c r="H10" t="s">
        <v>13</v>
      </c>
      <c r="I10">
        <f t="shared" si="3"/>
        <v>13</v>
      </c>
    </row>
    <row r="11" spans="1:9" x14ac:dyDescent="0.2">
      <c r="A11" t="s">
        <v>14</v>
      </c>
      <c r="B11">
        <v>6</v>
      </c>
      <c r="C11" t="str">
        <f t="shared" ca="1" si="0"/>
        <v>3-15-14</v>
      </c>
      <c r="D11" s="1" t="str">
        <f t="shared" ca="1" si="2"/>
        <v>2005-09-07</v>
      </c>
      <c r="F11" t="str">
        <f t="shared" ca="1" si="1"/>
        <v>INSERT INTO TEAM (team_type, rank, record, start_date) values ('polo',6,'3-15-14','2005-09-07');</v>
      </c>
      <c r="G11">
        <f t="shared" si="3"/>
        <v>14</v>
      </c>
      <c r="H11" t="s">
        <v>14</v>
      </c>
      <c r="I11">
        <f t="shared" si="3"/>
        <v>14</v>
      </c>
    </row>
    <row r="12" spans="1:9" x14ac:dyDescent="0.2">
      <c r="A12" t="s">
        <v>15</v>
      </c>
      <c r="B12">
        <v>7</v>
      </c>
      <c r="C12" t="str">
        <f t="shared" ca="1" si="0"/>
        <v>2-16-8</v>
      </c>
      <c r="D12" s="1" t="str">
        <f t="shared" ca="1" si="2"/>
        <v>1993-03-21</v>
      </c>
      <c r="F12" t="str">
        <f t="shared" ca="1" si="1"/>
        <v>INSERT INTO TEAM (team_type, rank, record, start_date) values ('mens lacrosse',7,'2-16-8','1993-03-21');</v>
      </c>
      <c r="G12">
        <f t="shared" si="3"/>
        <v>15</v>
      </c>
      <c r="H12" t="s">
        <v>15</v>
      </c>
      <c r="I12">
        <f t="shared" si="3"/>
        <v>15</v>
      </c>
    </row>
    <row r="13" spans="1:9" x14ac:dyDescent="0.2">
      <c r="A13" t="s">
        <v>16</v>
      </c>
      <c r="B13">
        <v>8</v>
      </c>
      <c r="C13" t="str">
        <f t="shared" ca="1" si="0"/>
        <v>8-16-13</v>
      </c>
      <c r="D13" s="1" t="str">
        <f t="shared" ca="1" si="2"/>
        <v>1988-10-28</v>
      </c>
      <c r="F13" t="str">
        <f t="shared" ca="1" si="1"/>
        <v>INSERT INTO TEAM (team_type, rank, record, start_date) values ('womens lacrosse',8,'8-16-13','1988-10-28');</v>
      </c>
      <c r="G13">
        <f t="shared" si="3"/>
        <v>16</v>
      </c>
      <c r="H13" t="s">
        <v>16</v>
      </c>
      <c r="I13">
        <f t="shared" si="3"/>
        <v>16</v>
      </c>
    </row>
    <row r="14" spans="1:9" x14ac:dyDescent="0.2">
      <c r="A14" t="s">
        <v>17</v>
      </c>
      <c r="B14">
        <v>9</v>
      </c>
      <c r="C14" t="str">
        <f t="shared" ca="1" si="0"/>
        <v>6-19-11</v>
      </c>
      <c r="D14" s="1" t="str">
        <f t="shared" ca="1" si="2"/>
        <v>1997-10-10</v>
      </c>
      <c r="F14" t="str">
        <f t="shared" ca="1" si="1"/>
        <v>INSERT INTO TEAM (team_type, rank, record, start_date) values ('football',9,'6-19-11','1997-10-10');</v>
      </c>
      <c r="G14">
        <f t="shared" si="3"/>
        <v>17</v>
      </c>
      <c r="H14" t="s">
        <v>17</v>
      </c>
      <c r="I14">
        <f t="shared" si="3"/>
        <v>17</v>
      </c>
    </row>
    <row r="15" spans="1:9" x14ac:dyDescent="0.2">
      <c r="A15" t="s">
        <v>18</v>
      </c>
      <c r="B15">
        <v>1</v>
      </c>
      <c r="C15" t="str">
        <f t="shared" ca="1" si="0"/>
        <v>9-17-5</v>
      </c>
      <c r="D15" s="1" t="str">
        <f t="shared" ca="1" si="2"/>
        <v>2015-02-18</v>
      </c>
      <c r="F15" t="str">
        <f t="shared" ca="1" si="1"/>
        <v>INSERT INTO TEAM (team_type, rank, record, start_date) values ('gymnastics',1,'9-17-5','2015-02-18');</v>
      </c>
      <c r="G15">
        <f t="shared" si="3"/>
        <v>18</v>
      </c>
      <c r="H15" t="s">
        <v>18</v>
      </c>
      <c r="I15">
        <f t="shared" si="3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workbookViewId="0">
      <selection activeCell="G2" sqref="G2"/>
    </sheetView>
  </sheetViews>
  <sheetFormatPr baseColWidth="10" defaultRowHeight="16" x14ac:dyDescent="0.2"/>
  <cols>
    <col min="1" max="1" width="14.6640625" bestFit="1" customWidth="1"/>
    <col min="2" max="2" width="10.33203125" bestFit="1" customWidth="1"/>
    <col min="3" max="3" width="9.83203125" customWidth="1"/>
    <col min="4" max="4" width="85.6640625" bestFit="1" customWidth="1"/>
  </cols>
  <sheetData>
    <row r="1" spans="1:7" x14ac:dyDescent="0.2">
      <c r="A1" t="s">
        <v>19</v>
      </c>
      <c r="B1" t="s">
        <v>20</v>
      </c>
      <c r="C1" t="s">
        <v>21</v>
      </c>
      <c r="G1" t="s">
        <v>22</v>
      </c>
    </row>
    <row r="2" spans="1:7" x14ac:dyDescent="0.2">
      <c r="A2" t="s">
        <v>5</v>
      </c>
      <c r="B2" s="2" t="str">
        <f ca="1">RANDBETWEEN(1000,100000)&amp;"."&amp;TEXT(RANDBETWEEN(0,99),"00")</f>
        <v>40178.70</v>
      </c>
      <c r="C2">
        <v>1989</v>
      </c>
      <c r="D2" t="str">
        <f ca="1">"insert into equipment (equipment_type, yearly_cost, year) values ('"&amp;A2&amp;"',"&amp;B2&amp;","&amp;C2&amp;");"</f>
        <v>insert into equipment (equipment_type, yearly_cost, year) values ('mens hockey',40178.70,1989);</v>
      </c>
      <c r="E2">
        <v>1</v>
      </c>
      <c r="F2">
        <v>5</v>
      </c>
      <c r="G2" t="str">
        <f>"insert into equipment_purpose (equipment_id, team_id) values ("&amp;E2&amp;","&amp;F2&amp;");"</f>
        <v>insert into equipment_purpose (equipment_id, team_id) values (1,5);</v>
      </c>
    </row>
    <row r="3" spans="1:7" x14ac:dyDescent="0.2">
      <c r="A3" t="s">
        <v>5</v>
      </c>
      <c r="B3" s="2" t="str">
        <f t="shared" ref="B3:B66" ca="1" si="0">RANDBETWEEN(1000,100000)&amp;"."&amp;TEXT(RANDBETWEEN(0,99),"00")</f>
        <v>58459.31</v>
      </c>
      <c r="C3">
        <f>C2+1</f>
        <v>1990</v>
      </c>
      <c r="D3" t="str">
        <f t="shared" ref="D3:D66" ca="1" si="1">"insert into equipment (equipment_type, yearly_cost, year) values ('"&amp;A3&amp;"',"&amp;B3&amp;","&amp;C3&amp;");"</f>
        <v>insert into equipment (equipment_type, yearly_cost, year) values ('mens hockey',58459.31,1990);</v>
      </c>
      <c r="E3">
        <v>2</v>
      </c>
      <c r="F3">
        <v>5</v>
      </c>
      <c r="G3" t="str">
        <f t="shared" ref="G3:G66" si="2">"insert into equipment_purpose (equipment_id, team_id) values ("&amp;E3&amp;","&amp;F3&amp;");"</f>
        <v>insert into equipment_purpose (equipment_id, team_id) values (2,5);</v>
      </c>
    </row>
    <row r="4" spans="1:7" x14ac:dyDescent="0.2">
      <c r="A4" t="s">
        <v>5</v>
      </c>
      <c r="B4" s="2" t="str">
        <f t="shared" ca="1" si="0"/>
        <v>82425.83</v>
      </c>
      <c r="C4">
        <f t="shared" ref="C4:C10" si="3">C3+1</f>
        <v>1991</v>
      </c>
      <c r="D4" t="str">
        <f t="shared" ca="1" si="1"/>
        <v>insert into equipment (equipment_type, yearly_cost, year) values ('mens hockey',82425.83,1991);</v>
      </c>
      <c r="E4">
        <v>3</v>
      </c>
      <c r="F4">
        <v>5</v>
      </c>
      <c r="G4" t="str">
        <f t="shared" si="2"/>
        <v>insert into equipment_purpose (equipment_id, team_id) values (3,5);</v>
      </c>
    </row>
    <row r="5" spans="1:7" x14ac:dyDescent="0.2">
      <c r="A5" t="s">
        <v>5</v>
      </c>
      <c r="B5" s="2" t="str">
        <f t="shared" ca="1" si="0"/>
        <v>19231.61</v>
      </c>
      <c r="C5">
        <f t="shared" si="3"/>
        <v>1992</v>
      </c>
      <c r="D5" t="str">
        <f t="shared" ca="1" si="1"/>
        <v>insert into equipment (equipment_type, yearly_cost, year) values ('mens hockey',19231.61,1992);</v>
      </c>
      <c r="E5">
        <v>4</v>
      </c>
      <c r="F5">
        <v>5</v>
      </c>
      <c r="G5" t="str">
        <f t="shared" si="2"/>
        <v>insert into equipment_purpose (equipment_id, team_id) values (4,5);</v>
      </c>
    </row>
    <row r="6" spans="1:7" x14ac:dyDescent="0.2">
      <c r="A6" t="s">
        <v>5</v>
      </c>
      <c r="B6" s="2" t="str">
        <f t="shared" ca="1" si="0"/>
        <v>19144.83</v>
      </c>
      <c r="C6">
        <f t="shared" si="3"/>
        <v>1993</v>
      </c>
      <c r="D6" t="str">
        <f t="shared" ca="1" si="1"/>
        <v>insert into equipment (equipment_type, yearly_cost, year) values ('mens hockey',19144.83,1993);</v>
      </c>
      <c r="E6">
        <v>5</v>
      </c>
      <c r="F6">
        <v>5</v>
      </c>
      <c r="G6" t="str">
        <f t="shared" si="2"/>
        <v>insert into equipment_purpose (equipment_id, team_id) values (5,5);</v>
      </c>
    </row>
    <row r="7" spans="1:7" x14ac:dyDescent="0.2">
      <c r="A7" t="s">
        <v>5</v>
      </c>
      <c r="B7" s="2" t="str">
        <f t="shared" ca="1" si="0"/>
        <v>55058.47</v>
      </c>
      <c r="C7">
        <f t="shared" si="3"/>
        <v>1994</v>
      </c>
      <c r="D7" t="str">
        <f t="shared" ca="1" si="1"/>
        <v>insert into equipment (equipment_type, yearly_cost, year) values ('mens hockey',55058.47,1994);</v>
      </c>
      <c r="E7">
        <v>6</v>
      </c>
      <c r="F7">
        <v>5</v>
      </c>
      <c r="G7" t="str">
        <f t="shared" si="2"/>
        <v>insert into equipment_purpose (equipment_id, team_id) values (6,5);</v>
      </c>
    </row>
    <row r="8" spans="1:7" x14ac:dyDescent="0.2">
      <c r="A8" t="s">
        <v>5</v>
      </c>
      <c r="B8" s="2" t="str">
        <f t="shared" ca="1" si="0"/>
        <v>56539.38</v>
      </c>
      <c r="C8">
        <f t="shared" si="3"/>
        <v>1995</v>
      </c>
      <c r="D8" t="str">
        <f t="shared" ca="1" si="1"/>
        <v>insert into equipment (equipment_type, yearly_cost, year) values ('mens hockey',56539.38,1995);</v>
      </c>
      <c r="E8">
        <v>7</v>
      </c>
      <c r="F8">
        <v>5</v>
      </c>
      <c r="G8" t="str">
        <f t="shared" si="2"/>
        <v>insert into equipment_purpose (equipment_id, team_id) values (7,5);</v>
      </c>
    </row>
    <row r="9" spans="1:7" x14ac:dyDescent="0.2">
      <c r="A9" t="s">
        <v>5</v>
      </c>
      <c r="B9" s="2" t="str">
        <f t="shared" ca="1" si="0"/>
        <v>44354.33</v>
      </c>
      <c r="C9">
        <f t="shared" si="3"/>
        <v>1996</v>
      </c>
      <c r="D9" t="str">
        <f t="shared" ca="1" si="1"/>
        <v>insert into equipment (equipment_type, yearly_cost, year) values ('mens hockey',44354.33,1996);</v>
      </c>
      <c r="E9">
        <v>8</v>
      </c>
      <c r="F9">
        <v>5</v>
      </c>
      <c r="G9" t="str">
        <f t="shared" si="2"/>
        <v>insert into equipment_purpose (equipment_id, team_id) values (8,5);</v>
      </c>
    </row>
    <row r="10" spans="1:7" x14ac:dyDescent="0.2">
      <c r="A10" t="s">
        <v>5</v>
      </c>
      <c r="B10" s="2" t="str">
        <f t="shared" ca="1" si="0"/>
        <v>12119.17</v>
      </c>
      <c r="C10">
        <f t="shared" si="3"/>
        <v>1997</v>
      </c>
      <c r="D10" t="str">
        <f t="shared" ca="1" si="1"/>
        <v>insert into equipment (equipment_type, yearly_cost, year) values ('mens hockey',12119.17,1997);</v>
      </c>
      <c r="E10">
        <v>9</v>
      </c>
      <c r="F10">
        <v>5</v>
      </c>
      <c r="G10" t="str">
        <f t="shared" si="2"/>
        <v>insert into equipment_purpose (equipment_id, team_id) values (9,5);</v>
      </c>
    </row>
    <row r="11" spans="1:7" x14ac:dyDescent="0.2">
      <c r="A11" t="s">
        <v>5</v>
      </c>
      <c r="B11" s="2" t="str">
        <f t="shared" ca="1" si="0"/>
        <v>46244.85</v>
      </c>
      <c r="C11">
        <f>C10+1</f>
        <v>1998</v>
      </c>
      <c r="D11" t="str">
        <f t="shared" ca="1" si="1"/>
        <v>insert into equipment (equipment_type, yearly_cost, year) values ('mens hockey',46244.85,1998);</v>
      </c>
      <c r="E11">
        <v>10</v>
      </c>
      <c r="F11">
        <v>5</v>
      </c>
      <c r="G11" t="str">
        <f t="shared" si="2"/>
        <v>insert into equipment_purpose (equipment_id, team_id) values (10,5);</v>
      </c>
    </row>
    <row r="12" spans="1:7" x14ac:dyDescent="0.2">
      <c r="A12" t="s">
        <v>5</v>
      </c>
      <c r="B12" s="2" t="str">
        <f t="shared" ca="1" si="0"/>
        <v>17073.01</v>
      </c>
      <c r="C12">
        <f t="shared" ref="C12:C25" si="4">C11+1</f>
        <v>1999</v>
      </c>
      <c r="D12" t="str">
        <f t="shared" ca="1" si="1"/>
        <v>insert into equipment (equipment_type, yearly_cost, year) values ('mens hockey',17073.01,1999);</v>
      </c>
      <c r="E12">
        <v>11</v>
      </c>
      <c r="F12">
        <v>5</v>
      </c>
      <c r="G12" t="str">
        <f t="shared" si="2"/>
        <v>insert into equipment_purpose (equipment_id, team_id) values (11,5);</v>
      </c>
    </row>
    <row r="13" spans="1:7" x14ac:dyDescent="0.2">
      <c r="A13" t="s">
        <v>5</v>
      </c>
      <c r="B13" s="2" t="str">
        <f t="shared" ca="1" si="0"/>
        <v>94408.36</v>
      </c>
      <c r="C13">
        <f t="shared" si="4"/>
        <v>2000</v>
      </c>
      <c r="D13" t="str">
        <f t="shared" ca="1" si="1"/>
        <v>insert into equipment (equipment_type, yearly_cost, year) values ('mens hockey',94408.36,2000);</v>
      </c>
      <c r="E13">
        <v>12</v>
      </c>
      <c r="F13">
        <v>5</v>
      </c>
      <c r="G13" t="str">
        <f t="shared" si="2"/>
        <v>insert into equipment_purpose (equipment_id, team_id) values (12,5);</v>
      </c>
    </row>
    <row r="14" spans="1:7" x14ac:dyDescent="0.2">
      <c r="A14" t="s">
        <v>5</v>
      </c>
      <c r="B14" s="2" t="str">
        <f t="shared" ca="1" si="0"/>
        <v>96173.13</v>
      </c>
      <c r="C14">
        <f t="shared" si="4"/>
        <v>2001</v>
      </c>
      <c r="D14" t="str">
        <f t="shared" ca="1" si="1"/>
        <v>insert into equipment (equipment_type, yearly_cost, year) values ('mens hockey',96173.13,2001);</v>
      </c>
      <c r="E14">
        <v>13</v>
      </c>
      <c r="F14">
        <v>5</v>
      </c>
      <c r="G14" t="str">
        <f t="shared" si="2"/>
        <v>insert into equipment_purpose (equipment_id, team_id) values (13,5);</v>
      </c>
    </row>
    <row r="15" spans="1:7" x14ac:dyDescent="0.2">
      <c r="A15" t="s">
        <v>5</v>
      </c>
      <c r="B15" s="2" t="str">
        <f t="shared" ca="1" si="0"/>
        <v>56256.51</v>
      </c>
      <c r="C15">
        <f t="shared" si="4"/>
        <v>2002</v>
      </c>
      <c r="D15" t="str">
        <f t="shared" ca="1" si="1"/>
        <v>insert into equipment (equipment_type, yearly_cost, year) values ('mens hockey',56256.51,2002);</v>
      </c>
      <c r="E15">
        <v>14</v>
      </c>
      <c r="F15">
        <v>5</v>
      </c>
      <c r="G15" t="str">
        <f t="shared" si="2"/>
        <v>insert into equipment_purpose (equipment_id, team_id) values (14,5);</v>
      </c>
    </row>
    <row r="16" spans="1:7" x14ac:dyDescent="0.2">
      <c r="A16" t="s">
        <v>5</v>
      </c>
      <c r="B16" s="2" t="str">
        <f t="shared" ca="1" si="0"/>
        <v>24784.94</v>
      </c>
      <c r="C16">
        <f t="shared" si="4"/>
        <v>2003</v>
      </c>
      <c r="D16" t="str">
        <f t="shared" ca="1" si="1"/>
        <v>insert into equipment (equipment_type, yearly_cost, year) values ('mens hockey',24784.94,2003);</v>
      </c>
      <c r="E16">
        <v>15</v>
      </c>
      <c r="F16">
        <v>5</v>
      </c>
      <c r="G16" t="str">
        <f t="shared" si="2"/>
        <v>insert into equipment_purpose (equipment_id, team_id) values (15,5);</v>
      </c>
    </row>
    <row r="17" spans="1:7" x14ac:dyDescent="0.2">
      <c r="A17" t="s">
        <v>5</v>
      </c>
      <c r="B17" s="2" t="str">
        <f t="shared" ca="1" si="0"/>
        <v>55393.98</v>
      </c>
      <c r="C17">
        <f t="shared" si="4"/>
        <v>2004</v>
      </c>
      <c r="D17" t="str">
        <f t="shared" ca="1" si="1"/>
        <v>insert into equipment (equipment_type, yearly_cost, year) values ('mens hockey',55393.98,2004);</v>
      </c>
      <c r="E17">
        <v>16</v>
      </c>
      <c r="F17">
        <v>5</v>
      </c>
      <c r="G17" t="str">
        <f t="shared" si="2"/>
        <v>insert into equipment_purpose (equipment_id, team_id) values (16,5);</v>
      </c>
    </row>
    <row r="18" spans="1:7" x14ac:dyDescent="0.2">
      <c r="A18" t="s">
        <v>5</v>
      </c>
      <c r="B18" s="2" t="str">
        <f t="shared" ca="1" si="0"/>
        <v>6514.98</v>
      </c>
      <c r="C18">
        <f t="shared" si="4"/>
        <v>2005</v>
      </c>
      <c r="D18" t="str">
        <f t="shared" ca="1" si="1"/>
        <v>insert into equipment (equipment_type, yearly_cost, year) values ('mens hockey',6514.98,2005);</v>
      </c>
      <c r="E18">
        <v>17</v>
      </c>
      <c r="F18">
        <v>5</v>
      </c>
      <c r="G18" t="str">
        <f t="shared" si="2"/>
        <v>insert into equipment_purpose (equipment_id, team_id) values (17,5);</v>
      </c>
    </row>
    <row r="19" spans="1:7" x14ac:dyDescent="0.2">
      <c r="A19" t="s">
        <v>5</v>
      </c>
      <c r="B19" s="2" t="str">
        <f t="shared" ca="1" si="0"/>
        <v>42243.52</v>
      </c>
      <c r="C19">
        <f t="shared" si="4"/>
        <v>2006</v>
      </c>
      <c r="D19" t="str">
        <f t="shared" ca="1" si="1"/>
        <v>insert into equipment (equipment_type, yearly_cost, year) values ('mens hockey',42243.52,2006);</v>
      </c>
      <c r="E19">
        <v>18</v>
      </c>
      <c r="F19">
        <v>5</v>
      </c>
      <c r="G19" t="str">
        <f t="shared" si="2"/>
        <v>insert into equipment_purpose (equipment_id, team_id) values (18,5);</v>
      </c>
    </row>
    <row r="20" spans="1:7" x14ac:dyDescent="0.2">
      <c r="A20" t="s">
        <v>5</v>
      </c>
      <c r="B20" s="2" t="str">
        <f t="shared" ca="1" si="0"/>
        <v>48253.80</v>
      </c>
      <c r="C20">
        <f t="shared" si="4"/>
        <v>2007</v>
      </c>
      <c r="D20" t="str">
        <f t="shared" ca="1" si="1"/>
        <v>insert into equipment (equipment_type, yearly_cost, year) values ('mens hockey',48253.80,2007);</v>
      </c>
      <c r="E20">
        <v>19</v>
      </c>
      <c r="F20">
        <v>5</v>
      </c>
      <c r="G20" t="str">
        <f t="shared" si="2"/>
        <v>insert into equipment_purpose (equipment_id, team_id) values (19,5);</v>
      </c>
    </row>
    <row r="21" spans="1:7" x14ac:dyDescent="0.2">
      <c r="A21" t="s">
        <v>5</v>
      </c>
      <c r="B21" s="2" t="str">
        <f t="shared" ca="1" si="0"/>
        <v>44721.50</v>
      </c>
      <c r="C21">
        <f t="shared" si="4"/>
        <v>2008</v>
      </c>
      <c r="D21" t="str">
        <f t="shared" ca="1" si="1"/>
        <v>insert into equipment (equipment_type, yearly_cost, year) values ('mens hockey',44721.50,2008);</v>
      </c>
      <c r="E21">
        <v>20</v>
      </c>
      <c r="F21">
        <v>5</v>
      </c>
      <c r="G21" t="str">
        <f t="shared" si="2"/>
        <v>insert into equipment_purpose (equipment_id, team_id) values (20,5);</v>
      </c>
    </row>
    <row r="22" spans="1:7" x14ac:dyDescent="0.2">
      <c r="A22" t="s">
        <v>5</v>
      </c>
      <c r="B22" s="2" t="str">
        <f t="shared" ca="1" si="0"/>
        <v>76219.60</v>
      </c>
      <c r="C22">
        <f t="shared" si="4"/>
        <v>2009</v>
      </c>
      <c r="D22" t="str">
        <f t="shared" ca="1" si="1"/>
        <v>insert into equipment (equipment_type, yearly_cost, year) values ('mens hockey',76219.60,2009);</v>
      </c>
      <c r="E22">
        <v>21</v>
      </c>
      <c r="F22">
        <v>5</v>
      </c>
      <c r="G22" t="str">
        <f t="shared" si="2"/>
        <v>insert into equipment_purpose (equipment_id, team_id) values (21,5);</v>
      </c>
    </row>
    <row r="23" spans="1:7" x14ac:dyDescent="0.2">
      <c r="A23" t="s">
        <v>5</v>
      </c>
      <c r="B23" s="2" t="str">
        <f t="shared" ca="1" si="0"/>
        <v>74915.76</v>
      </c>
      <c r="C23">
        <f t="shared" si="4"/>
        <v>2010</v>
      </c>
      <c r="D23" t="str">
        <f t="shared" ca="1" si="1"/>
        <v>insert into equipment (equipment_type, yearly_cost, year) values ('mens hockey',74915.76,2010);</v>
      </c>
      <c r="E23">
        <v>22</v>
      </c>
      <c r="F23">
        <v>5</v>
      </c>
      <c r="G23" t="str">
        <f t="shared" si="2"/>
        <v>insert into equipment_purpose (equipment_id, team_id) values (22,5);</v>
      </c>
    </row>
    <row r="24" spans="1:7" x14ac:dyDescent="0.2">
      <c r="A24" t="s">
        <v>5</v>
      </c>
      <c r="B24" s="2" t="str">
        <f t="shared" ca="1" si="0"/>
        <v>73573.19</v>
      </c>
      <c r="C24">
        <f t="shared" si="4"/>
        <v>2011</v>
      </c>
      <c r="D24" t="str">
        <f t="shared" ca="1" si="1"/>
        <v>insert into equipment (equipment_type, yearly_cost, year) values ('mens hockey',73573.19,2011);</v>
      </c>
      <c r="E24">
        <v>23</v>
      </c>
      <c r="F24">
        <v>5</v>
      </c>
      <c r="G24" t="str">
        <f t="shared" si="2"/>
        <v>insert into equipment_purpose (equipment_id, team_id) values (23,5);</v>
      </c>
    </row>
    <row r="25" spans="1:7" x14ac:dyDescent="0.2">
      <c r="A25" t="s">
        <v>5</v>
      </c>
      <c r="B25" s="2" t="str">
        <f t="shared" ca="1" si="0"/>
        <v>48573.99</v>
      </c>
      <c r="C25">
        <f t="shared" si="4"/>
        <v>2012</v>
      </c>
      <c r="D25" t="str">
        <f t="shared" ca="1" si="1"/>
        <v>insert into equipment (equipment_type, yearly_cost, year) values ('mens hockey',48573.99,2012);</v>
      </c>
      <c r="E25">
        <v>24</v>
      </c>
      <c r="F25">
        <v>5</v>
      </c>
      <c r="G25" t="str">
        <f t="shared" si="2"/>
        <v>insert into equipment_purpose (equipment_id, team_id) values (24,5);</v>
      </c>
    </row>
    <row r="26" spans="1:7" x14ac:dyDescent="0.2">
      <c r="A26" t="s">
        <v>5</v>
      </c>
      <c r="B26" s="2" t="str">
        <f t="shared" ca="1" si="0"/>
        <v>25381.81</v>
      </c>
      <c r="C26">
        <f>C25+1</f>
        <v>2013</v>
      </c>
      <c r="D26" t="str">
        <f t="shared" ca="1" si="1"/>
        <v>insert into equipment (equipment_type, yearly_cost, year) values ('mens hockey',25381.81,2013);</v>
      </c>
      <c r="E26">
        <v>25</v>
      </c>
      <c r="F26">
        <v>5</v>
      </c>
      <c r="G26" t="str">
        <f t="shared" si="2"/>
        <v>insert into equipment_purpose (equipment_id, team_id) values (25,5);</v>
      </c>
    </row>
    <row r="27" spans="1:7" x14ac:dyDescent="0.2">
      <c r="A27" t="s">
        <v>5</v>
      </c>
      <c r="B27" s="2" t="str">
        <f t="shared" ca="1" si="0"/>
        <v>15819.57</v>
      </c>
      <c r="C27">
        <f>C26+1</f>
        <v>2014</v>
      </c>
      <c r="D27" t="str">
        <f t="shared" ca="1" si="1"/>
        <v>insert into equipment (equipment_type, yearly_cost, year) values ('mens hockey',15819.57,2014);</v>
      </c>
      <c r="E27">
        <v>26</v>
      </c>
      <c r="F27">
        <v>5</v>
      </c>
      <c r="G27" t="str">
        <f t="shared" si="2"/>
        <v>insert into equipment_purpose (equipment_id, team_id) values (26,5);</v>
      </c>
    </row>
    <row r="28" spans="1:7" x14ac:dyDescent="0.2">
      <c r="A28" t="s">
        <v>5</v>
      </c>
      <c r="B28" s="2" t="str">
        <f t="shared" ca="1" si="0"/>
        <v>21677.39</v>
      </c>
      <c r="C28">
        <f>C27+1</f>
        <v>2015</v>
      </c>
      <c r="D28" t="str">
        <f t="shared" ca="1" si="1"/>
        <v>insert into equipment (equipment_type, yearly_cost, year) values ('mens hockey',21677.39,2015);</v>
      </c>
      <c r="E28">
        <v>27</v>
      </c>
      <c r="F28">
        <v>5</v>
      </c>
      <c r="G28" t="str">
        <f t="shared" si="2"/>
        <v>insert into equipment_purpose (equipment_id, team_id) values (27,5);</v>
      </c>
    </row>
    <row r="29" spans="1:7" x14ac:dyDescent="0.2">
      <c r="A29" t="s">
        <v>5</v>
      </c>
      <c r="B29" s="2" t="str">
        <f t="shared" ca="1" si="0"/>
        <v>14642.52</v>
      </c>
      <c r="C29">
        <f>C28+1</f>
        <v>2016</v>
      </c>
      <c r="D29" t="str">
        <f t="shared" ca="1" si="1"/>
        <v>insert into equipment (equipment_type, yearly_cost, year) values ('mens hockey',14642.52,2016);</v>
      </c>
      <c r="E29">
        <v>28</v>
      </c>
      <c r="F29">
        <v>5</v>
      </c>
      <c r="G29" t="str">
        <f t="shared" si="2"/>
        <v>insert into equipment_purpose (equipment_id, team_id) values (28,5);</v>
      </c>
    </row>
    <row r="30" spans="1:7" x14ac:dyDescent="0.2">
      <c r="A30" t="s">
        <v>6</v>
      </c>
      <c r="B30" s="2" t="str">
        <f t="shared" ca="1" si="0"/>
        <v>7285.89</v>
      </c>
      <c r="C30">
        <v>1997</v>
      </c>
      <c r="D30" t="str">
        <f t="shared" ca="1" si="1"/>
        <v>insert into equipment (equipment_type, yearly_cost, year) values ('womens hockey',7285.89,1997);</v>
      </c>
      <c r="E30">
        <v>29</v>
      </c>
      <c r="F30">
        <v>6</v>
      </c>
      <c r="G30" t="str">
        <f t="shared" si="2"/>
        <v>insert into equipment_purpose (equipment_id, team_id) values (29,6);</v>
      </c>
    </row>
    <row r="31" spans="1:7" x14ac:dyDescent="0.2">
      <c r="A31" t="s">
        <v>6</v>
      </c>
      <c r="B31" s="2" t="str">
        <f t="shared" ca="1" si="0"/>
        <v>64949.34</v>
      </c>
      <c r="C31">
        <f t="shared" ref="C31:C94" si="5">C30+1</f>
        <v>1998</v>
      </c>
      <c r="D31" t="str">
        <f t="shared" ca="1" si="1"/>
        <v>insert into equipment (equipment_type, yearly_cost, year) values ('womens hockey',64949.34,1998);</v>
      </c>
      <c r="E31">
        <v>30</v>
      </c>
      <c r="F31">
        <v>6</v>
      </c>
      <c r="G31" t="str">
        <f t="shared" si="2"/>
        <v>insert into equipment_purpose (equipment_id, team_id) values (30,6);</v>
      </c>
    </row>
    <row r="32" spans="1:7" x14ac:dyDescent="0.2">
      <c r="A32" t="s">
        <v>6</v>
      </c>
      <c r="B32" s="2" t="str">
        <f t="shared" ca="1" si="0"/>
        <v>59535.46</v>
      </c>
      <c r="C32">
        <f t="shared" si="5"/>
        <v>1999</v>
      </c>
      <c r="D32" t="str">
        <f t="shared" ca="1" si="1"/>
        <v>insert into equipment (equipment_type, yearly_cost, year) values ('womens hockey',59535.46,1999);</v>
      </c>
      <c r="E32">
        <v>31</v>
      </c>
      <c r="F32">
        <v>6</v>
      </c>
      <c r="G32" t="str">
        <f t="shared" si="2"/>
        <v>insert into equipment_purpose (equipment_id, team_id) values (31,6);</v>
      </c>
    </row>
    <row r="33" spans="1:7" x14ac:dyDescent="0.2">
      <c r="A33" t="s">
        <v>6</v>
      </c>
      <c r="B33" s="2" t="str">
        <f t="shared" ca="1" si="0"/>
        <v>79412.53</v>
      </c>
      <c r="C33">
        <f t="shared" si="5"/>
        <v>2000</v>
      </c>
      <c r="D33" t="str">
        <f t="shared" ca="1" si="1"/>
        <v>insert into equipment (equipment_type, yearly_cost, year) values ('womens hockey',79412.53,2000);</v>
      </c>
      <c r="E33">
        <v>32</v>
      </c>
      <c r="F33">
        <v>6</v>
      </c>
      <c r="G33" t="str">
        <f t="shared" si="2"/>
        <v>insert into equipment_purpose (equipment_id, team_id) values (32,6);</v>
      </c>
    </row>
    <row r="34" spans="1:7" x14ac:dyDescent="0.2">
      <c r="A34" t="s">
        <v>6</v>
      </c>
      <c r="B34" s="2" t="str">
        <f t="shared" ca="1" si="0"/>
        <v>78982.10</v>
      </c>
      <c r="C34">
        <f t="shared" si="5"/>
        <v>2001</v>
      </c>
      <c r="D34" t="str">
        <f t="shared" ca="1" si="1"/>
        <v>insert into equipment (equipment_type, yearly_cost, year) values ('womens hockey',78982.10,2001);</v>
      </c>
      <c r="E34">
        <v>33</v>
      </c>
      <c r="F34">
        <v>6</v>
      </c>
      <c r="G34" t="str">
        <f t="shared" si="2"/>
        <v>insert into equipment_purpose (equipment_id, team_id) values (33,6);</v>
      </c>
    </row>
    <row r="35" spans="1:7" x14ac:dyDescent="0.2">
      <c r="A35" t="s">
        <v>6</v>
      </c>
      <c r="B35" s="2" t="str">
        <f t="shared" ca="1" si="0"/>
        <v>53082.04</v>
      </c>
      <c r="C35">
        <f t="shared" si="5"/>
        <v>2002</v>
      </c>
      <c r="D35" t="str">
        <f t="shared" ca="1" si="1"/>
        <v>insert into equipment (equipment_type, yearly_cost, year) values ('womens hockey',53082.04,2002);</v>
      </c>
      <c r="E35">
        <v>34</v>
      </c>
      <c r="F35">
        <v>6</v>
      </c>
      <c r="G35" t="str">
        <f t="shared" si="2"/>
        <v>insert into equipment_purpose (equipment_id, team_id) values (34,6);</v>
      </c>
    </row>
    <row r="36" spans="1:7" x14ac:dyDescent="0.2">
      <c r="A36" t="s">
        <v>6</v>
      </c>
      <c r="B36" s="2" t="str">
        <f t="shared" ca="1" si="0"/>
        <v>93391.89</v>
      </c>
      <c r="C36">
        <f t="shared" si="5"/>
        <v>2003</v>
      </c>
      <c r="D36" t="str">
        <f t="shared" ca="1" si="1"/>
        <v>insert into equipment (equipment_type, yearly_cost, year) values ('womens hockey',93391.89,2003);</v>
      </c>
      <c r="E36">
        <v>35</v>
      </c>
      <c r="F36">
        <v>6</v>
      </c>
      <c r="G36" t="str">
        <f t="shared" si="2"/>
        <v>insert into equipment_purpose (equipment_id, team_id) values (35,6);</v>
      </c>
    </row>
    <row r="37" spans="1:7" x14ac:dyDescent="0.2">
      <c r="A37" t="s">
        <v>6</v>
      </c>
      <c r="B37" s="2" t="str">
        <f t="shared" ca="1" si="0"/>
        <v>32847.92</v>
      </c>
      <c r="C37">
        <f t="shared" si="5"/>
        <v>2004</v>
      </c>
      <c r="D37" t="str">
        <f t="shared" ca="1" si="1"/>
        <v>insert into equipment (equipment_type, yearly_cost, year) values ('womens hockey',32847.92,2004);</v>
      </c>
      <c r="E37">
        <v>36</v>
      </c>
      <c r="F37">
        <v>6</v>
      </c>
      <c r="G37" t="str">
        <f t="shared" si="2"/>
        <v>insert into equipment_purpose (equipment_id, team_id) values (36,6);</v>
      </c>
    </row>
    <row r="38" spans="1:7" x14ac:dyDescent="0.2">
      <c r="A38" t="s">
        <v>6</v>
      </c>
      <c r="B38" s="2" t="str">
        <f t="shared" ca="1" si="0"/>
        <v>88419.60</v>
      </c>
      <c r="C38">
        <f t="shared" si="5"/>
        <v>2005</v>
      </c>
      <c r="D38" t="str">
        <f t="shared" ca="1" si="1"/>
        <v>insert into equipment (equipment_type, yearly_cost, year) values ('womens hockey',88419.60,2005);</v>
      </c>
      <c r="E38">
        <v>37</v>
      </c>
      <c r="F38">
        <v>6</v>
      </c>
      <c r="G38" t="str">
        <f t="shared" si="2"/>
        <v>insert into equipment_purpose (equipment_id, team_id) values (37,6);</v>
      </c>
    </row>
    <row r="39" spans="1:7" x14ac:dyDescent="0.2">
      <c r="A39" t="s">
        <v>6</v>
      </c>
      <c r="B39" s="2" t="str">
        <f t="shared" ca="1" si="0"/>
        <v>51683.09</v>
      </c>
      <c r="C39">
        <f t="shared" si="5"/>
        <v>2006</v>
      </c>
      <c r="D39" t="str">
        <f t="shared" ca="1" si="1"/>
        <v>insert into equipment (equipment_type, yearly_cost, year) values ('womens hockey',51683.09,2006);</v>
      </c>
      <c r="E39">
        <v>38</v>
      </c>
      <c r="F39">
        <v>6</v>
      </c>
      <c r="G39" t="str">
        <f t="shared" si="2"/>
        <v>insert into equipment_purpose (equipment_id, team_id) values (38,6);</v>
      </c>
    </row>
    <row r="40" spans="1:7" x14ac:dyDescent="0.2">
      <c r="A40" t="s">
        <v>6</v>
      </c>
      <c r="B40" s="2" t="str">
        <f t="shared" ca="1" si="0"/>
        <v>44250.92</v>
      </c>
      <c r="C40">
        <f t="shared" si="5"/>
        <v>2007</v>
      </c>
      <c r="D40" t="str">
        <f t="shared" ca="1" si="1"/>
        <v>insert into equipment (equipment_type, yearly_cost, year) values ('womens hockey',44250.92,2007);</v>
      </c>
      <c r="E40">
        <v>39</v>
      </c>
      <c r="F40">
        <v>6</v>
      </c>
      <c r="G40" t="str">
        <f t="shared" si="2"/>
        <v>insert into equipment_purpose (equipment_id, team_id) values (39,6);</v>
      </c>
    </row>
    <row r="41" spans="1:7" x14ac:dyDescent="0.2">
      <c r="A41" t="s">
        <v>6</v>
      </c>
      <c r="B41" s="2" t="str">
        <f t="shared" ca="1" si="0"/>
        <v>61436.58</v>
      </c>
      <c r="C41">
        <f t="shared" si="5"/>
        <v>2008</v>
      </c>
      <c r="D41" t="str">
        <f t="shared" ca="1" si="1"/>
        <v>insert into equipment (equipment_type, yearly_cost, year) values ('womens hockey',61436.58,2008);</v>
      </c>
      <c r="E41">
        <v>40</v>
      </c>
      <c r="F41">
        <v>6</v>
      </c>
      <c r="G41" t="str">
        <f t="shared" si="2"/>
        <v>insert into equipment_purpose (equipment_id, team_id) values (40,6);</v>
      </c>
    </row>
    <row r="42" spans="1:7" x14ac:dyDescent="0.2">
      <c r="A42" t="s">
        <v>6</v>
      </c>
      <c r="B42" s="2" t="str">
        <f t="shared" ca="1" si="0"/>
        <v>5953.11</v>
      </c>
      <c r="C42">
        <f t="shared" si="5"/>
        <v>2009</v>
      </c>
      <c r="D42" t="str">
        <f t="shared" ca="1" si="1"/>
        <v>insert into equipment (equipment_type, yearly_cost, year) values ('womens hockey',5953.11,2009);</v>
      </c>
      <c r="E42">
        <v>41</v>
      </c>
      <c r="F42">
        <v>6</v>
      </c>
      <c r="G42" t="str">
        <f t="shared" si="2"/>
        <v>insert into equipment_purpose (equipment_id, team_id) values (41,6);</v>
      </c>
    </row>
    <row r="43" spans="1:7" x14ac:dyDescent="0.2">
      <c r="A43" t="s">
        <v>6</v>
      </c>
      <c r="B43" s="2" t="str">
        <f t="shared" ca="1" si="0"/>
        <v>54283.37</v>
      </c>
      <c r="C43">
        <f t="shared" si="5"/>
        <v>2010</v>
      </c>
      <c r="D43" t="str">
        <f t="shared" ca="1" si="1"/>
        <v>insert into equipment (equipment_type, yearly_cost, year) values ('womens hockey',54283.37,2010);</v>
      </c>
      <c r="E43">
        <v>42</v>
      </c>
      <c r="F43">
        <v>6</v>
      </c>
      <c r="G43" t="str">
        <f t="shared" si="2"/>
        <v>insert into equipment_purpose (equipment_id, team_id) values (42,6);</v>
      </c>
    </row>
    <row r="44" spans="1:7" x14ac:dyDescent="0.2">
      <c r="A44" t="s">
        <v>6</v>
      </c>
      <c r="B44" s="2" t="str">
        <f t="shared" ca="1" si="0"/>
        <v>66780.32</v>
      </c>
      <c r="C44">
        <f t="shared" si="5"/>
        <v>2011</v>
      </c>
      <c r="D44" t="str">
        <f t="shared" ca="1" si="1"/>
        <v>insert into equipment (equipment_type, yearly_cost, year) values ('womens hockey',66780.32,2011);</v>
      </c>
      <c r="E44">
        <v>43</v>
      </c>
      <c r="F44">
        <v>6</v>
      </c>
      <c r="G44" t="str">
        <f t="shared" si="2"/>
        <v>insert into equipment_purpose (equipment_id, team_id) values (43,6);</v>
      </c>
    </row>
    <row r="45" spans="1:7" x14ac:dyDescent="0.2">
      <c r="A45" t="s">
        <v>6</v>
      </c>
      <c r="B45" s="2" t="str">
        <f t="shared" ca="1" si="0"/>
        <v>4152.89</v>
      </c>
      <c r="C45">
        <f t="shared" si="5"/>
        <v>2012</v>
      </c>
      <c r="D45" t="str">
        <f t="shared" ca="1" si="1"/>
        <v>insert into equipment (equipment_type, yearly_cost, year) values ('womens hockey',4152.89,2012);</v>
      </c>
      <c r="E45">
        <v>44</v>
      </c>
      <c r="F45">
        <v>6</v>
      </c>
      <c r="G45" t="str">
        <f t="shared" si="2"/>
        <v>insert into equipment_purpose (equipment_id, team_id) values (44,6);</v>
      </c>
    </row>
    <row r="46" spans="1:7" x14ac:dyDescent="0.2">
      <c r="A46" t="s">
        <v>6</v>
      </c>
      <c r="B46" s="2" t="str">
        <f t="shared" ca="1" si="0"/>
        <v>77648.70</v>
      </c>
      <c r="C46">
        <f t="shared" si="5"/>
        <v>2013</v>
      </c>
      <c r="D46" t="str">
        <f t="shared" ca="1" si="1"/>
        <v>insert into equipment (equipment_type, yearly_cost, year) values ('womens hockey',77648.70,2013);</v>
      </c>
      <c r="E46">
        <v>45</v>
      </c>
      <c r="F46">
        <v>6</v>
      </c>
      <c r="G46" t="str">
        <f t="shared" si="2"/>
        <v>insert into equipment_purpose (equipment_id, team_id) values (45,6);</v>
      </c>
    </row>
    <row r="47" spans="1:7" x14ac:dyDescent="0.2">
      <c r="A47" t="s">
        <v>6</v>
      </c>
      <c r="B47" s="2" t="str">
        <f t="shared" ca="1" si="0"/>
        <v>37346.63</v>
      </c>
      <c r="C47">
        <f t="shared" si="5"/>
        <v>2014</v>
      </c>
      <c r="D47" t="str">
        <f t="shared" ca="1" si="1"/>
        <v>insert into equipment (equipment_type, yearly_cost, year) values ('womens hockey',37346.63,2014);</v>
      </c>
      <c r="E47">
        <v>46</v>
      </c>
      <c r="F47">
        <v>6</v>
      </c>
      <c r="G47" t="str">
        <f t="shared" si="2"/>
        <v>insert into equipment_purpose (equipment_id, team_id) values (46,6);</v>
      </c>
    </row>
    <row r="48" spans="1:7" x14ac:dyDescent="0.2">
      <c r="A48" t="s">
        <v>6</v>
      </c>
      <c r="B48" s="2" t="str">
        <f t="shared" ca="1" si="0"/>
        <v>73359.41</v>
      </c>
      <c r="C48">
        <f t="shared" si="5"/>
        <v>2015</v>
      </c>
      <c r="D48" t="str">
        <f t="shared" ca="1" si="1"/>
        <v>insert into equipment (equipment_type, yearly_cost, year) values ('womens hockey',73359.41,2015);</v>
      </c>
      <c r="E48">
        <v>47</v>
      </c>
      <c r="F48">
        <v>6</v>
      </c>
      <c r="G48" t="str">
        <f t="shared" si="2"/>
        <v>insert into equipment_purpose (equipment_id, team_id) values (47,6);</v>
      </c>
    </row>
    <row r="49" spans="1:7" x14ac:dyDescent="0.2">
      <c r="A49" t="s">
        <v>6</v>
      </c>
      <c r="B49" s="2" t="str">
        <f t="shared" ca="1" si="0"/>
        <v>16393.47</v>
      </c>
      <c r="C49">
        <f t="shared" si="5"/>
        <v>2016</v>
      </c>
      <c r="D49" t="str">
        <f t="shared" ca="1" si="1"/>
        <v>insert into equipment (equipment_type, yearly_cost, year) values ('womens hockey',16393.47,2016);</v>
      </c>
      <c r="E49">
        <v>48</v>
      </c>
      <c r="F49">
        <v>6</v>
      </c>
      <c r="G49" t="str">
        <f t="shared" si="2"/>
        <v>insert into equipment_purpose (equipment_id, team_id) values (48,6);</v>
      </c>
    </row>
    <row r="50" spans="1:7" x14ac:dyDescent="0.2">
      <c r="A50" t="s">
        <v>7</v>
      </c>
      <c r="B50" s="2" t="str">
        <f t="shared" ca="1" si="0"/>
        <v>37700.25</v>
      </c>
      <c r="C50">
        <v>1985</v>
      </c>
      <c r="D50" t="str">
        <f t="shared" ca="1" si="1"/>
        <v>insert into equipment (equipment_type, yearly_cost, year) values ('mens basketball',37700.25,1985);</v>
      </c>
      <c r="E50">
        <v>49</v>
      </c>
      <c r="F50">
        <v>7</v>
      </c>
      <c r="G50" t="str">
        <f t="shared" si="2"/>
        <v>insert into equipment_purpose (equipment_id, team_id) values (49,7);</v>
      </c>
    </row>
    <row r="51" spans="1:7" x14ac:dyDescent="0.2">
      <c r="A51" t="s">
        <v>7</v>
      </c>
      <c r="B51" s="2" t="str">
        <f t="shared" ca="1" si="0"/>
        <v>79646.14</v>
      </c>
      <c r="C51">
        <f t="shared" si="5"/>
        <v>1986</v>
      </c>
      <c r="D51" t="str">
        <f t="shared" ca="1" si="1"/>
        <v>insert into equipment (equipment_type, yearly_cost, year) values ('mens basketball',79646.14,1986);</v>
      </c>
      <c r="E51">
        <v>50</v>
      </c>
      <c r="F51">
        <v>7</v>
      </c>
      <c r="G51" t="str">
        <f t="shared" si="2"/>
        <v>insert into equipment_purpose (equipment_id, team_id) values (50,7);</v>
      </c>
    </row>
    <row r="52" spans="1:7" x14ac:dyDescent="0.2">
      <c r="A52" t="s">
        <v>7</v>
      </c>
      <c r="B52" s="2" t="str">
        <f t="shared" ca="1" si="0"/>
        <v>51452.71</v>
      </c>
      <c r="C52">
        <f t="shared" si="5"/>
        <v>1987</v>
      </c>
      <c r="D52" t="str">
        <f t="shared" ca="1" si="1"/>
        <v>insert into equipment (equipment_type, yearly_cost, year) values ('mens basketball',51452.71,1987);</v>
      </c>
      <c r="E52">
        <v>51</v>
      </c>
      <c r="F52">
        <v>7</v>
      </c>
      <c r="G52" t="str">
        <f t="shared" si="2"/>
        <v>insert into equipment_purpose (equipment_id, team_id) values (51,7);</v>
      </c>
    </row>
    <row r="53" spans="1:7" x14ac:dyDescent="0.2">
      <c r="A53" t="s">
        <v>7</v>
      </c>
      <c r="B53" s="2" t="str">
        <f t="shared" ca="1" si="0"/>
        <v>78526.44</v>
      </c>
      <c r="C53">
        <f t="shared" si="5"/>
        <v>1988</v>
      </c>
      <c r="D53" t="str">
        <f t="shared" ca="1" si="1"/>
        <v>insert into equipment (equipment_type, yearly_cost, year) values ('mens basketball',78526.44,1988);</v>
      </c>
      <c r="E53">
        <v>52</v>
      </c>
      <c r="F53">
        <v>7</v>
      </c>
      <c r="G53" t="str">
        <f t="shared" si="2"/>
        <v>insert into equipment_purpose (equipment_id, team_id) values (52,7);</v>
      </c>
    </row>
    <row r="54" spans="1:7" x14ac:dyDescent="0.2">
      <c r="A54" t="s">
        <v>7</v>
      </c>
      <c r="B54" s="2" t="str">
        <f t="shared" ca="1" si="0"/>
        <v>94324.36</v>
      </c>
      <c r="C54">
        <f t="shared" si="5"/>
        <v>1989</v>
      </c>
      <c r="D54" t="str">
        <f t="shared" ca="1" si="1"/>
        <v>insert into equipment (equipment_type, yearly_cost, year) values ('mens basketball',94324.36,1989);</v>
      </c>
      <c r="E54">
        <v>53</v>
      </c>
      <c r="F54">
        <v>7</v>
      </c>
      <c r="G54" t="str">
        <f t="shared" si="2"/>
        <v>insert into equipment_purpose (equipment_id, team_id) values (53,7);</v>
      </c>
    </row>
    <row r="55" spans="1:7" x14ac:dyDescent="0.2">
      <c r="A55" t="s">
        <v>7</v>
      </c>
      <c r="B55" s="2" t="str">
        <f t="shared" ca="1" si="0"/>
        <v>78582.62</v>
      </c>
      <c r="C55">
        <f t="shared" si="5"/>
        <v>1990</v>
      </c>
      <c r="D55" t="str">
        <f t="shared" ca="1" si="1"/>
        <v>insert into equipment (equipment_type, yearly_cost, year) values ('mens basketball',78582.62,1990);</v>
      </c>
      <c r="E55">
        <v>54</v>
      </c>
      <c r="F55">
        <v>7</v>
      </c>
      <c r="G55" t="str">
        <f t="shared" si="2"/>
        <v>insert into equipment_purpose (equipment_id, team_id) values (54,7);</v>
      </c>
    </row>
    <row r="56" spans="1:7" x14ac:dyDescent="0.2">
      <c r="A56" t="s">
        <v>7</v>
      </c>
      <c r="B56" s="2" t="str">
        <f t="shared" ca="1" si="0"/>
        <v>87245.48</v>
      </c>
      <c r="C56">
        <f t="shared" si="5"/>
        <v>1991</v>
      </c>
      <c r="D56" t="str">
        <f t="shared" ca="1" si="1"/>
        <v>insert into equipment (equipment_type, yearly_cost, year) values ('mens basketball',87245.48,1991);</v>
      </c>
      <c r="E56">
        <v>55</v>
      </c>
      <c r="F56">
        <v>7</v>
      </c>
      <c r="G56" t="str">
        <f t="shared" si="2"/>
        <v>insert into equipment_purpose (equipment_id, team_id) values (55,7);</v>
      </c>
    </row>
    <row r="57" spans="1:7" x14ac:dyDescent="0.2">
      <c r="A57" t="s">
        <v>7</v>
      </c>
      <c r="B57" s="2" t="str">
        <f t="shared" ca="1" si="0"/>
        <v>62178.80</v>
      </c>
      <c r="C57">
        <f t="shared" si="5"/>
        <v>1992</v>
      </c>
      <c r="D57" t="str">
        <f t="shared" ca="1" si="1"/>
        <v>insert into equipment (equipment_type, yearly_cost, year) values ('mens basketball',62178.80,1992);</v>
      </c>
      <c r="E57">
        <v>56</v>
      </c>
      <c r="F57">
        <v>7</v>
      </c>
      <c r="G57" t="str">
        <f t="shared" si="2"/>
        <v>insert into equipment_purpose (equipment_id, team_id) values (56,7);</v>
      </c>
    </row>
    <row r="58" spans="1:7" x14ac:dyDescent="0.2">
      <c r="A58" t="s">
        <v>7</v>
      </c>
      <c r="B58" s="2" t="str">
        <f t="shared" ca="1" si="0"/>
        <v>40061.26</v>
      </c>
      <c r="C58">
        <f t="shared" si="5"/>
        <v>1993</v>
      </c>
      <c r="D58" t="str">
        <f t="shared" ca="1" si="1"/>
        <v>insert into equipment (equipment_type, yearly_cost, year) values ('mens basketball',40061.26,1993);</v>
      </c>
      <c r="E58">
        <v>57</v>
      </c>
      <c r="F58">
        <v>7</v>
      </c>
      <c r="G58" t="str">
        <f t="shared" si="2"/>
        <v>insert into equipment_purpose (equipment_id, team_id) values (57,7);</v>
      </c>
    </row>
    <row r="59" spans="1:7" x14ac:dyDescent="0.2">
      <c r="A59" t="s">
        <v>7</v>
      </c>
      <c r="B59" s="2" t="str">
        <f t="shared" ca="1" si="0"/>
        <v>20568.04</v>
      </c>
      <c r="C59">
        <f t="shared" si="5"/>
        <v>1994</v>
      </c>
      <c r="D59" t="str">
        <f t="shared" ca="1" si="1"/>
        <v>insert into equipment (equipment_type, yearly_cost, year) values ('mens basketball',20568.04,1994);</v>
      </c>
      <c r="E59">
        <v>58</v>
      </c>
      <c r="F59">
        <v>7</v>
      </c>
      <c r="G59" t="str">
        <f t="shared" si="2"/>
        <v>insert into equipment_purpose (equipment_id, team_id) values (58,7);</v>
      </c>
    </row>
    <row r="60" spans="1:7" x14ac:dyDescent="0.2">
      <c r="A60" t="s">
        <v>7</v>
      </c>
      <c r="B60" s="2" t="str">
        <f t="shared" ca="1" si="0"/>
        <v>30122.98</v>
      </c>
      <c r="C60">
        <f t="shared" si="5"/>
        <v>1995</v>
      </c>
      <c r="D60" t="str">
        <f t="shared" ca="1" si="1"/>
        <v>insert into equipment (equipment_type, yearly_cost, year) values ('mens basketball',30122.98,1995);</v>
      </c>
      <c r="E60">
        <v>59</v>
      </c>
      <c r="F60">
        <v>7</v>
      </c>
      <c r="G60" t="str">
        <f t="shared" si="2"/>
        <v>insert into equipment_purpose (equipment_id, team_id) values (59,7);</v>
      </c>
    </row>
    <row r="61" spans="1:7" x14ac:dyDescent="0.2">
      <c r="A61" t="s">
        <v>7</v>
      </c>
      <c r="B61" s="2" t="str">
        <f t="shared" ca="1" si="0"/>
        <v>11736.20</v>
      </c>
      <c r="C61">
        <f t="shared" si="5"/>
        <v>1996</v>
      </c>
      <c r="D61" t="str">
        <f t="shared" ca="1" si="1"/>
        <v>insert into equipment (equipment_type, yearly_cost, year) values ('mens basketball',11736.20,1996);</v>
      </c>
      <c r="E61">
        <v>60</v>
      </c>
      <c r="F61">
        <v>7</v>
      </c>
      <c r="G61" t="str">
        <f t="shared" si="2"/>
        <v>insert into equipment_purpose (equipment_id, team_id) values (60,7);</v>
      </c>
    </row>
    <row r="62" spans="1:7" x14ac:dyDescent="0.2">
      <c r="A62" t="s">
        <v>7</v>
      </c>
      <c r="B62" s="2" t="str">
        <f t="shared" ca="1" si="0"/>
        <v>97178.24</v>
      </c>
      <c r="C62">
        <f t="shared" si="5"/>
        <v>1997</v>
      </c>
      <c r="D62" t="str">
        <f t="shared" ca="1" si="1"/>
        <v>insert into equipment (equipment_type, yearly_cost, year) values ('mens basketball',97178.24,1997);</v>
      </c>
      <c r="E62">
        <v>61</v>
      </c>
      <c r="F62">
        <v>7</v>
      </c>
      <c r="G62" t="str">
        <f t="shared" si="2"/>
        <v>insert into equipment_purpose (equipment_id, team_id) values (61,7);</v>
      </c>
    </row>
    <row r="63" spans="1:7" x14ac:dyDescent="0.2">
      <c r="A63" t="s">
        <v>7</v>
      </c>
      <c r="B63" s="2" t="str">
        <f t="shared" ca="1" si="0"/>
        <v>20220.57</v>
      </c>
      <c r="C63">
        <f t="shared" si="5"/>
        <v>1998</v>
      </c>
      <c r="D63" t="str">
        <f t="shared" ca="1" si="1"/>
        <v>insert into equipment (equipment_type, yearly_cost, year) values ('mens basketball',20220.57,1998);</v>
      </c>
      <c r="E63">
        <v>62</v>
      </c>
      <c r="F63">
        <v>7</v>
      </c>
      <c r="G63" t="str">
        <f t="shared" si="2"/>
        <v>insert into equipment_purpose (equipment_id, team_id) values (62,7);</v>
      </c>
    </row>
    <row r="64" spans="1:7" x14ac:dyDescent="0.2">
      <c r="A64" t="s">
        <v>7</v>
      </c>
      <c r="B64" s="2" t="str">
        <f t="shared" ca="1" si="0"/>
        <v>92301.18</v>
      </c>
      <c r="C64">
        <f t="shared" si="5"/>
        <v>1999</v>
      </c>
      <c r="D64" t="str">
        <f t="shared" ca="1" si="1"/>
        <v>insert into equipment (equipment_type, yearly_cost, year) values ('mens basketball',92301.18,1999);</v>
      </c>
      <c r="E64">
        <v>63</v>
      </c>
      <c r="F64">
        <v>7</v>
      </c>
      <c r="G64" t="str">
        <f t="shared" si="2"/>
        <v>insert into equipment_purpose (equipment_id, team_id) values (63,7);</v>
      </c>
    </row>
    <row r="65" spans="1:7" x14ac:dyDescent="0.2">
      <c r="A65" t="s">
        <v>7</v>
      </c>
      <c r="B65" s="2" t="str">
        <f t="shared" ca="1" si="0"/>
        <v>97984.93</v>
      </c>
      <c r="C65">
        <f t="shared" si="5"/>
        <v>2000</v>
      </c>
      <c r="D65" t="str">
        <f t="shared" ca="1" si="1"/>
        <v>insert into equipment (equipment_type, yearly_cost, year) values ('mens basketball',97984.93,2000);</v>
      </c>
      <c r="E65">
        <v>64</v>
      </c>
      <c r="F65">
        <v>7</v>
      </c>
      <c r="G65" t="str">
        <f t="shared" si="2"/>
        <v>insert into equipment_purpose (equipment_id, team_id) values (64,7);</v>
      </c>
    </row>
    <row r="66" spans="1:7" x14ac:dyDescent="0.2">
      <c r="A66" t="s">
        <v>7</v>
      </c>
      <c r="B66" s="2" t="str">
        <f t="shared" ca="1" si="0"/>
        <v>95790.58</v>
      </c>
      <c r="C66">
        <f t="shared" si="5"/>
        <v>2001</v>
      </c>
      <c r="D66" t="str">
        <f t="shared" ca="1" si="1"/>
        <v>insert into equipment (equipment_type, yearly_cost, year) values ('mens basketball',95790.58,2001);</v>
      </c>
      <c r="E66">
        <v>65</v>
      </c>
      <c r="F66">
        <v>7</v>
      </c>
      <c r="G66" t="str">
        <f t="shared" si="2"/>
        <v>insert into equipment_purpose (equipment_id, team_id) values (65,7);</v>
      </c>
    </row>
    <row r="67" spans="1:7" x14ac:dyDescent="0.2">
      <c r="A67" t="s">
        <v>7</v>
      </c>
      <c r="B67" s="2" t="str">
        <f t="shared" ref="B67:B130" ca="1" si="6">RANDBETWEEN(1000,100000)&amp;"."&amp;TEXT(RANDBETWEEN(0,99),"00")</f>
        <v>1201.37</v>
      </c>
      <c r="C67">
        <f t="shared" si="5"/>
        <v>2002</v>
      </c>
      <c r="D67" t="str">
        <f t="shared" ref="D67:D130" ca="1" si="7">"insert into equipment (equipment_type, yearly_cost, year) values ('"&amp;A67&amp;"',"&amp;B67&amp;","&amp;C67&amp;");"</f>
        <v>insert into equipment (equipment_type, yearly_cost, year) values ('mens basketball',1201.37,2002);</v>
      </c>
      <c r="E67">
        <v>66</v>
      </c>
      <c r="F67">
        <v>7</v>
      </c>
      <c r="G67" t="str">
        <f t="shared" ref="G67:G130" si="8">"insert into equipment_purpose (equipment_id, team_id) values ("&amp;E67&amp;","&amp;F67&amp;");"</f>
        <v>insert into equipment_purpose (equipment_id, team_id) values (66,7);</v>
      </c>
    </row>
    <row r="68" spans="1:7" x14ac:dyDescent="0.2">
      <c r="A68" t="s">
        <v>7</v>
      </c>
      <c r="B68" s="2" t="str">
        <f t="shared" ca="1" si="6"/>
        <v>32799.98</v>
      </c>
      <c r="C68">
        <f t="shared" si="5"/>
        <v>2003</v>
      </c>
      <c r="D68" t="str">
        <f t="shared" ca="1" si="7"/>
        <v>insert into equipment (equipment_type, yearly_cost, year) values ('mens basketball',32799.98,2003);</v>
      </c>
      <c r="E68">
        <v>67</v>
      </c>
      <c r="F68">
        <v>7</v>
      </c>
      <c r="G68" t="str">
        <f t="shared" si="8"/>
        <v>insert into equipment_purpose (equipment_id, team_id) values (67,7);</v>
      </c>
    </row>
    <row r="69" spans="1:7" x14ac:dyDescent="0.2">
      <c r="A69" t="s">
        <v>7</v>
      </c>
      <c r="B69" s="2" t="str">
        <f t="shared" ca="1" si="6"/>
        <v>42435.73</v>
      </c>
      <c r="C69">
        <f t="shared" si="5"/>
        <v>2004</v>
      </c>
      <c r="D69" t="str">
        <f t="shared" ca="1" si="7"/>
        <v>insert into equipment (equipment_type, yearly_cost, year) values ('mens basketball',42435.73,2004);</v>
      </c>
      <c r="E69">
        <v>68</v>
      </c>
      <c r="F69">
        <v>7</v>
      </c>
      <c r="G69" t="str">
        <f t="shared" si="8"/>
        <v>insert into equipment_purpose (equipment_id, team_id) values (68,7);</v>
      </c>
    </row>
    <row r="70" spans="1:7" x14ac:dyDescent="0.2">
      <c r="A70" t="s">
        <v>7</v>
      </c>
      <c r="B70" s="2" t="str">
        <f t="shared" ca="1" si="6"/>
        <v>67736.78</v>
      </c>
      <c r="C70">
        <f t="shared" si="5"/>
        <v>2005</v>
      </c>
      <c r="D70" t="str">
        <f t="shared" ca="1" si="7"/>
        <v>insert into equipment (equipment_type, yearly_cost, year) values ('mens basketball',67736.78,2005);</v>
      </c>
      <c r="E70">
        <v>69</v>
      </c>
      <c r="F70">
        <v>7</v>
      </c>
      <c r="G70" t="str">
        <f t="shared" si="8"/>
        <v>insert into equipment_purpose (equipment_id, team_id) values (69,7);</v>
      </c>
    </row>
    <row r="71" spans="1:7" x14ac:dyDescent="0.2">
      <c r="A71" t="s">
        <v>7</v>
      </c>
      <c r="B71" s="2" t="str">
        <f t="shared" ca="1" si="6"/>
        <v>57657.25</v>
      </c>
      <c r="C71">
        <f t="shared" si="5"/>
        <v>2006</v>
      </c>
      <c r="D71" t="str">
        <f t="shared" ca="1" si="7"/>
        <v>insert into equipment (equipment_type, yearly_cost, year) values ('mens basketball',57657.25,2006);</v>
      </c>
      <c r="E71">
        <v>70</v>
      </c>
      <c r="F71">
        <v>7</v>
      </c>
      <c r="G71" t="str">
        <f t="shared" si="8"/>
        <v>insert into equipment_purpose (equipment_id, team_id) values (70,7);</v>
      </c>
    </row>
    <row r="72" spans="1:7" x14ac:dyDescent="0.2">
      <c r="A72" t="s">
        <v>7</v>
      </c>
      <c r="B72" s="2" t="str">
        <f t="shared" ca="1" si="6"/>
        <v>64396.39</v>
      </c>
      <c r="C72">
        <f t="shared" si="5"/>
        <v>2007</v>
      </c>
      <c r="D72" t="str">
        <f t="shared" ca="1" si="7"/>
        <v>insert into equipment (equipment_type, yearly_cost, year) values ('mens basketball',64396.39,2007);</v>
      </c>
      <c r="E72">
        <v>71</v>
      </c>
      <c r="F72">
        <v>7</v>
      </c>
      <c r="G72" t="str">
        <f t="shared" si="8"/>
        <v>insert into equipment_purpose (equipment_id, team_id) values (71,7);</v>
      </c>
    </row>
    <row r="73" spans="1:7" x14ac:dyDescent="0.2">
      <c r="A73" t="s">
        <v>7</v>
      </c>
      <c r="B73" s="2" t="str">
        <f t="shared" ca="1" si="6"/>
        <v>82012.01</v>
      </c>
      <c r="C73">
        <f t="shared" si="5"/>
        <v>2008</v>
      </c>
      <c r="D73" t="str">
        <f t="shared" ca="1" si="7"/>
        <v>insert into equipment (equipment_type, yearly_cost, year) values ('mens basketball',82012.01,2008);</v>
      </c>
      <c r="E73">
        <v>72</v>
      </c>
      <c r="F73">
        <v>7</v>
      </c>
      <c r="G73" t="str">
        <f t="shared" si="8"/>
        <v>insert into equipment_purpose (equipment_id, team_id) values (72,7);</v>
      </c>
    </row>
    <row r="74" spans="1:7" x14ac:dyDescent="0.2">
      <c r="A74" t="s">
        <v>7</v>
      </c>
      <c r="B74" s="2" t="str">
        <f t="shared" ca="1" si="6"/>
        <v>51132.64</v>
      </c>
      <c r="C74">
        <f t="shared" si="5"/>
        <v>2009</v>
      </c>
      <c r="D74" t="str">
        <f t="shared" ca="1" si="7"/>
        <v>insert into equipment (equipment_type, yearly_cost, year) values ('mens basketball',51132.64,2009);</v>
      </c>
      <c r="E74">
        <v>73</v>
      </c>
      <c r="F74">
        <v>7</v>
      </c>
      <c r="G74" t="str">
        <f t="shared" si="8"/>
        <v>insert into equipment_purpose (equipment_id, team_id) values (73,7);</v>
      </c>
    </row>
    <row r="75" spans="1:7" x14ac:dyDescent="0.2">
      <c r="A75" t="s">
        <v>7</v>
      </c>
      <c r="B75" s="2" t="str">
        <f t="shared" ca="1" si="6"/>
        <v>67560.73</v>
      </c>
      <c r="C75">
        <f t="shared" si="5"/>
        <v>2010</v>
      </c>
      <c r="D75" t="str">
        <f t="shared" ca="1" si="7"/>
        <v>insert into equipment (equipment_type, yearly_cost, year) values ('mens basketball',67560.73,2010);</v>
      </c>
      <c r="E75">
        <v>74</v>
      </c>
      <c r="F75">
        <v>7</v>
      </c>
      <c r="G75" t="str">
        <f t="shared" si="8"/>
        <v>insert into equipment_purpose (equipment_id, team_id) values (74,7);</v>
      </c>
    </row>
    <row r="76" spans="1:7" x14ac:dyDescent="0.2">
      <c r="A76" t="s">
        <v>7</v>
      </c>
      <c r="B76" s="2" t="str">
        <f t="shared" ca="1" si="6"/>
        <v>32418.05</v>
      </c>
      <c r="C76">
        <f t="shared" si="5"/>
        <v>2011</v>
      </c>
      <c r="D76" t="str">
        <f t="shared" ca="1" si="7"/>
        <v>insert into equipment (equipment_type, yearly_cost, year) values ('mens basketball',32418.05,2011);</v>
      </c>
      <c r="E76">
        <v>75</v>
      </c>
      <c r="F76">
        <v>7</v>
      </c>
      <c r="G76" t="str">
        <f t="shared" si="8"/>
        <v>insert into equipment_purpose (equipment_id, team_id) values (75,7);</v>
      </c>
    </row>
    <row r="77" spans="1:7" x14ac:dyDescent="0.2">
      <c r="A77" t="s">
        <v>7</v>
      </c>
      <c r="B77" s="2" t="str">
        <f t="shared" ca="1" si="6"/>
        <v>47692.37</v>
      </c>
      <c r="C77">
        <f t="shared" si="5"/>
        <v>2012</v>
      </c>
      <c r="D77" t="str">
        <f t="shared" ca="1" si="7"/>
        <v>insert into equipment (equipment_type, yearly_cost, year) values ('mens basketball',47692.37,2012);</v>
      </c>
      <c r="E77">
        <v>76</v>
      </c>
      <c r="F77">
        <v>7</v>
      </c>
      <c r="G77" t="str">
        <f t="shared" si="8"/>
        <v>insert into equipment_purpose (equipment_id, team_id) values (76,7);</v>
      </c>
    </row>
    <row r="78" spans="1:7" x14ac:dyDescent="0.2">
      <c r="A78" t="s">
        <v>7</v>
      </c>
      <c r="B78" s="2" t="str">
        <f t="shared" ca="1" si="6"/>
        <v>83322.79</v>
      </c>
      <c r="C78">
        <f t="shared" si="5"/>
        <v>2013</v>
      </c>
      <c r="D78" t="str">
        <f t="shared" ca="1" si="7"/>
        <v>insert into equipment (equipment_type, yearly_cost, year) values ('mens basketball',83322.79,2013);</v>
      </c>
      <c r="E78">
        <v>77</v>
      </c>
      <c r="F78">
        <v>7</v>
      </c>
      <c r="G78" t="str">
        <f t="shared" si="8"/>
        <v>insert into equipment_purpose (equipment_id, team_id) values (77,7);</v>
      </c>
    </row>
    <row r="79" spans="1:7" x14ac:dyDescent="0.2">
      <c r="A79" t="s">
        <v>7</v>
      </c>
      <c r="B79" s="2" t="str">
        <f t="shared" ca="1" si="6"/>
        <v>55472.66</v>
      </c>
      <c r="C79">
        <f t="shared" si="5"/>
        <v>2014</v>
      </c>
      <c r="D79" t="str">
        <f t="shared" ca="1" si="7"/>
        <v>insert into equipment (equipment_type, yearly_cost, year) values ('mens basketball',55472.66,2014);</v>
      </c>
      <c r="E79">
        <v>78</v>
      </c>
      <c r="F79">
        <v>7</v>
      </c>
      <c r="G79" t="str">
        <f t="shared" si="8"/>
        <v>insert into equipment_purpose (equipment_id, team_id) values (78,7);</v>
      </c>
    </row>
    <row r="80" spans="1:7" x14ac:dyDescent="0.2">
      <c r="A80" t="s">
        <v>7</v>
      </c>
      <c r="B80" s="2" t="str">
        <f t="shared" ca="1" si="6"/>
        <v>16283.13</v>
      </c>
      <c r="C80">
        <f t="shared" si="5"/>
        <v>2015</v>
      </c>
      <c r="D80" t="str">
        <f t="shared" ca="1" si="7"/>
        <v>insert into equipment (equipment_type, yearly_cost, year) values ('mens basketball',16283.13,2015);</v>
      </c>
      <c r="E80">
        <v>79</v>
      </c>
      <c r="F80">
        <v>7</v>
      </c>
      <c r="G80" t="str">
        <f t="shared" si="8"/>
        <v>insert into equipment_purpose (equipment_id, team_id) values (79,7);</v>
      </c>
    </row>
    <row r="81" spans="1:7" x14ac:dyDescent="0.2">
      <c r="A81" t="s">
        <v>7</v>
      </c>
      <c r="B81" s="2" t="str">
        <f t="shared" ca="1" si="6"/>
        <v>84623.59</v>
      </c>
      <c r="C81">
        <f t="shared" si="5"/>
        <v>2016</v>
      </c>
      <c r="D81" t="str">
        <f t="shared" ca="1" si="7"/>
        <v>insert into equipment (equipment_type, yearly_cost, year) values ('mens basketball',84623.59,2016);</v>
      </c>
      <c r="E81">
        <v>80</v>
      </c>
      <c r="F81">
        <v>7</v>
      </c>
      <c r="G81" t="str">
        <f t="shared" si="8"/>
        <v>insert into equipment_purpose (equipment_id, team_id) values (80,7);</v>
      </c>
    </row>
    <row r="82" spans="1:7" x14ac:dyDescent="0.2">
      <c r="A82" t="s">
        <v>8</v>
      </c>
      <c r="B82" s="2" t="str">
        <f t="shared" ca="1" si="6"/>
        <v>49067.06</v>
      </c>
      <c r="C82">
        <v>2003</v>
      </c>
      <c r="D82" t="str">
        <f t="shared" ca="1" si="7"/>
        <v>insert into equipment (equipment_type, yearly_cost, year) values ('womens basketball',49067.06,2003);</v>
      </c>
      <c r="E82">
        <v>81</v>
      </c>
      <c r="F82">
        <v>8</v>
      </c>
      <c r="G82" t="str">
        <f t="shared" si="8"/>
        <v>insert into equipment_purpose (equipment_id, team_id) values (81,8);</v>
      </c>
    </row>
    <row r="83" spans="1:7" x14ac:dyDescent="0.2">
      <c r="A83" t="s">
        <v>8</v>
      </c>
      <c r="B83" s="2" t="str">
        <f t="shared" ca="1" si="6"/>
        <v>29699.06</v>
      </c>
      <c r="C83">
        <f t="shared" si="5"/>
        <v>2004</v>
      </c>
      <c r="D83" t="str">
        <f t="shared" ca="1" si="7"/>
        <v>insert into equipment (equipment_type, yearly_cost, year) values ('womens basketball',29699.06,2004);</v>
      </c>
      <c r="E83">
        <v>82</v>
      </c>
      <c r="F83">
        <v>8</v>
      </c>
      <c r="G83" t="str">
        <f t="shared" si="8"/>
        <v>insert into equipment_purpose (equipment_id, team_id) values (82,8);</v>
      </c>
    </row>
    <row r="84" spans="1:7" x14ac:dyDescent="0.2">
      <c r="A84" t="s">
        <v>8</v>
      </c>
      <c r="B84" s="2" t="str">
        <f t="shared" ca="1" si="6"/>
        <v>90872.80</v>
      </c>
      <c r="C84">
        <f t="shared" si="5"/>
        <v>2005</v>
      </c>
      <c r="D84" t="str">
        <f t="shared" ca="1" si="7"/>
        <v>insert into equipment (equipment_type, yearly_cost, year) values ('womens basketball',90872.80,2005);</v>
      </c>
      <c r="E84">
        <v>83</v>
      </c>
      <c r="F84">
        <v>8</v>
      </c>
      <c r="G84" t="str">
        <f t="shared" si="8"/>
        <v>insert into equipment_purpose (equipment_id, team_id) values (83,8);</v>
      </c>
    </row>
    <row r="85" spans="1:7" x14ac:dyDescent="0.2">
      <c r="A85" t="s">
        <v>8</v>
      </c>
      <c r="B85" s="2" t="str">
        <f t="shared" ca="1" si="6"/>
        <v>51062.34</v>
      </c>
      <c r="C85">
        <f t="shared" si="5"/>
        <v>2006</v>
      </c>
      <c r="D85" t="str">
        <f t="shared" ca="1" si="7"/>
        <v>insert into equipment (equipment_type, yearly_cost, year) values ('womens basketball',51062.34,2006);</v>
      </c>
      <c r="E85">
        <v>84</v>
      </c>
      <c r="F85">
        <v>8</v>
      </c>
      <c r="G85" t="str">
        <f t="shared" si="8"/>
        <v>insert into equipment_purpose (equipment_id, team_id) values (84,8);</v>
      </c>
    </row>
    <row r="86" spans="1:7" x14ac:dyDescent="0.2">
      <c r="A86" t="s">
        <v>8</v>
      </c>
      <c r="B86" s="2" t="str">
        <f t="shared" ca="1" si="6"/>
        <v>91081.99</v>
      </c>
      <c r="C86">
        <f t="shared" si="5"/>
        <v>2007</v>
      </c>
      <c r="D86" t="str">
        <f t="shared" ca="1" si="7"/>
        <v>insert into equipment (equipment_type, yearly_cost, year) values ('womens basketball',91081.99,2007);</v>
      </c>
      <c r="E86">
        <v>85</v>
      </c>
      <c r="F86">
        <v>8</v>
      </c>
      <c r="G86" t="str">
        <f t="shared" si="8"/>
        <v>insert into equipment_purpose (equipment_id, team_id) values (85,8);</v>
      </c>
    </row>
    <row r="87" spans="1:7" x14ac:dyDescent="0.2">
      <c r="A87" t="s">
        <v>8</v>
      </c>
      <c r="B87" s="2" t="str">
        <f t="shared" ca="1" si="6"/>
        <v>95540.80</v>
      </c>
      <c r="C87">
        <f t="shared" si="5"/>
        <v>2008</v>
      </c>
      <c r="D87" t="str">
        <f t="shared" ca="1" si="7"/>
        <v>insert into equipment (equipment_type, yearly_cost, year) values ('womens basketball',95540.80,2008);</v>
      </c>
      <c r="E87">
        <v>86</v>
      </c>
      <c r="F87">
        <v>8</v>
      </c>
      <c r="G87" t="str">
        <f t="shared" si="8"/>
        <v>insert into equipment_purpose (equipment_id, team_id) values (86,8);</v>
      </c>
    </row>
    <row r="88" spans="1:7" x14ac:dyDescent="0.2">
      <c r="A88" t="s">
        <v>8</v>
      </c>
      <c r="B88" s="2" t="str">
        <f t="shared" ca="1" si="6"/>
        <v>10310.17</v>
      </c>
      <c r="C88">
        <f t="shared" si="5"/>
        <v>2009</v>
      </c>
      <c r="D88" t="str">
        <f t="shared" ca="1" si="7"/>
        <v>insert into equipment (equipment_type, yearly_cost, year) values ('womens basketball',10310.17,2009);</v>
      </c>
      <c r="E88">
        <v>87</v>
      </c>
      <c r="F88">
        <v>8</v>
      </c>
      <c r="G88" t="str">
        <f t="shared" si="8"/>
        <v>insert into equipment_purpose (equipment_id, team_id) values (87,8);</v>
      </c>
    </row>
    <row r="89" spans="1:7" x14ac:dyDescent="0.2">
      <c r="A89" t="s">
        <v>8</v>
      </c>
      <c r="B89" s="2" t="str">
        <f t="shared" ca="1" si="6"/>
        <v>28240.76</v>
      </c>
      <c r="C89">
        <f t="shared" si="5"/>
        <v>2010</v>
      </c>
      <c r="D89" t="str">
        <f t="shared" ca="1" si="7"/>
        <v>insert into equipment (equipment_type, yearly_cost, year) values ('womens basketball',28240.76,2010);</v>
      </c>
      <c r="E89">
        <v>88</v>
      </c>
      <c r="F89">
        <v>8</v>
      </c>
      <c r="G89" t="str">
        <f t="shared" si="8"/>
        <v>insert into equipment_purpose (equipment_id, team_id) values (88,8);</v>
      </c>
    </row>
    <row r="90" spans="1:7" x14ac:dyDescent="0.2">
      <c r="A90" t="s">
        <v>8</v>
      </c>
      <c r="B90" s="2" t="str">
        <f t="shared" ca="1" si="6"/>
        <v>53651.64</v>
      </c>
      <c r="C90">
        <f t="shared" si="5"/>
        <v>2011</v>
      </c>
      <c r="D90" t="str">
        <f t="shared" ca="1" si="7"/>
        <v>insert into equipment (equipment_type, yearly_cost, year) values ('womens basketball',53651.64,2011);</v>
      </c>
      <c r="E90">
        <v>89</v>
      </c>
      <c r="F90">
        <v>8</v>
      </c>
      <c r="G90" t="str">
        <f t="shared" si="8"/>
        <v>insert into equipment_purpose (equipment_id, team_id) values (89,8);</v>
      </c>
    </row>
    <row r="91" spans="1:7" x14ac:dyDescent="0.2">
      <c r="A91" t="s">
        <v>8</v>
      </c>
      <c r="B91" s="2" t="str">
        <f t="shared" ca="1" si="6"/>
        <v>17265.18</v>
      </c>
      <c r="C91">
        <f t="shared" si="5"/>
        <v>2012</v>
      </c>
      <c r="D91" t="str">
        <f t="shared" ca="1" si="7"/>
        <v>insert into equipment (equipment_type, yearly_cost, year) values ('womens basketball',17265.18,2012);</v>
      </c>
      <c r="E91">
        <v>90</v>
      </c>
      <c r="F91">
        <v>8</v>
      </c>
      <c r="G91" t="str">
        <f t="shared" si="8"/>
        <v>insert into equipment_purpose (equipment_id, team_id) values (90,8);</v>
      </c>
    </row>
    <row r="92" spans="1:7" x14ac:dyDescent="0.2">
      <c r="A92" t="s">
        <v>8</v>
      </c>
      <c r="B92" s="2" t="str">
        <f t="shared" ca="1" si="6"/>
        <v>44767.70</v>
      </c>
      <c r="C92">
        <f t="shared" si="5"/>
        <v>2013</v>
      </c>
      <c r="D92" t="str">
        <f t="shared" ca="1" si="7"/>
        <v>insert into equipment (equipment_type, yearly_cost, year) values ('womens basketball',44767.70,2013);</v>
      </c>
      <c r="E92">
        <v>91</v>
      </c>
      <c r="F92">
        <v>8</v>
      </c>
      <c r="G92" t="str">
        <f t="shared" si="8"/>
        <v>insert into equipment_purpose (equipment_id, team_id) values (91,8);</v>
      </c>
    </row>
    <row r="93" spans="1:7" x14ac:dyDescent="0.2">
      <c r="A93" t="s">
        <v>8</v>
      </c>
      <c r="B93" s="2" t="str">
        <f t="shared" ca="1" si="6"/>
        <v>9140.34</v>
      </c>
      <c r="C93">
        <f t="shared" si="5"/>
        <v>2014</v>
      </c>
      <c r="D93" t="str">
        <f t="shared" ca="1" si="7"/>
        <v>insert into equipment (equipment_type, yearly_cost, year) values ('womens basketball',9140.34,2014);</v>
      </c>
      <c r="E93">
        <v>92</v>
      </c>
      <c r="F93">
        <v>8</v>
      </c>
      <c r="G93" t="str">
        <f t="shared" si="8"/>
        <v>insert into equipment_purpose (equipment_id, team_id) values (92,8);</v>
      </c>
    </row>
    <row r="94" spans="1:7" x14ac:dyDescent="0.2">
      <c r="A94" t="s">
        <v>8</v>
      </c>
      <c r="B94" s="2" t="str">
        <f t="shared" ca="1" si="6"/>
        <v>61859.93</v>
      </c>
      <c r="C94">
        <f t="shared" si="5"/>
        <v>2015</v>
      </c>
      <c r="D94" t="str">
        <f t="shared" ca="1" si="7"/>
        <v>insert into equipment (equipment_type, yearly_cost, year) values ('womens basketball',61859.93,2015);</v>
      </c>
      <c r="E94">
        <v>93</v>
      </c>
      <c r="F94">
        <v>8</v>
      </c>
      <c r="G94" t="str">
        <f t="shared" si="8"/>
        <v>insert into equipment_purpose (equipment_id, team_id) values (93,8);</v>
      </c>
    </row>
    <row r="95" spans="1:7" x14ac:dyDescent="0.2">
      <c r="A95" t="s">
        <v>8</v>
      </c>
      <c r="B95" s="2" t="str">
        <f t="shared" ca="1" si="6"/>
        <v>93648.31</v>
      </c>
      <c r="C95">
        <f t="shared" ref="C95:C158" si="9">C94+1</f>
        <v>2016</v>
      </c>
      <c r="D95" t="str">
        <f t="shared" ca="1" si="7"/>
        <v>insert into equipment (equipment_type, yearly_cost, year) values ('womens basketball',93648.31,2016);</v>
      </c>
      <c r="E95">
        <v>94</v>
      </c>
      <c r="F95">
        <v>8</v>
      </c>
      <c r="G95" t="str">
        <f t="shared" si="8"/>
        <v>insert into equipment_purpose (equipment_id, team_id) values (94,8);</v>
      </c>
    </row>
    <row r="96" spans="1:7" x14ac:dyDescent="0.2">
      <c r="A96" t="s">
        <v>9</v>
      </c>
      <c r="B96" s="2" t="str">
        <f t="shared" ca="1" si="6"/>
        <v>68080.80</v>
      </c>
      <c r="C96">
        <v>1987</v>
      </c>
      <c r="D96" t="str">
        <f t="shared" ca="1" si="7"/>
        <v>insert into equipment (equipment_type, yearly_cost, year) values ('baseball',68080.80,1987);</v>
      </c>
      <c r="E96">
        <v>95</v>
      </c>
      <c r="F96">
        <v>9</v>
      </c>
      <c r="G96" t="str">
        <f t="shared" si="8"/>
        <v>insert into equipment_purpose (equipment_id, team_id) values (95,9);</v>
      </c>
    </row>
    <row r="97" spans="1:7" x14ac:dyDescent="0.2">
      <c r="A97" t="s">
        <v>9</v>
      </c>
      <c r="B97" s="2" t="str">
        <f t="shared" ca="1" si="6"/>
        <v>32398.60</v>
      </c>
      <c r="C97">
        <f t="shared" si="9"/>
        <v>1988</v>
      </c>
      <c r="D97" t="str">
        <f t="shared" ca="1" si="7"/>
        <v>insert into equipment (equipment_type, yearly_cost, year) values ('baseball',32398.60,1988);</v>
      </c>
      <c r="E97">
        <v>96</v>
      </c>
      <c r="F97">
        <v>9</v>
      </c>
      <c r="G97" t="str">
        <f t="shared" si="8"/>
        <v>insert into equipment_purpose (equipment_id, team_id) values (96,9);</v>
      </c>
    </row>
    <row r="98" spans="1:7" x14ac:dyDescent="0.2">
      <c r="A98" t="s">
        <v>9</v>
      </c>
      <c r="B98" s="2" t="str">
        <f t="shared" ca="1" si="6"/>
        <v>98458.21</v>
      </c>
      <c r="C98">
        <f t="shared" si="9"/>
        <v>1989</v>
      </c>
      <c r="D98" t="str">
        <f t="shared" ca="1" si="7"/>
        <v>insert into equipment (equipment_type, yearly_cost, year) values ('baseball',98458.21,1989);</v>
      </c>
      <c r="E98">
        <v>97</v>
      </c>
      <c r="F98">
        <v>9</v>
      </c>
      <c r="G98" t="str">
        <f t="shared" si="8"/>
        <v>insert into equipment_purpose (equipment_id, team_id) values (97,9);</v>
      </c>
    </row>
    <row r="99" spans="1:7" x14ac:dyDescent="0.2">
      <c r="A99" t="s">
        <v>9</v>
      </c>
      <c r="B99" s="2" t="str">
        <f t="shared" ca="1" si="6"/>
        <v>93242.97</v>
      </c>
      <c r="C99">
        <f t="shared" si="9"/>
        <v>1990</v>
      </c>
      <c r="D99" t="str">
        <f t="shared" ca="1" si="7"/>
        <v>insert into equipment (equipment_type, yearly_cost, year) values ('baseball',93242.97,1990);</v>
      </c>
      <c r="E99">
        <v>98</v>
      </c>
      <c r="F99">
        <v>9</v>
      </c>
      <c r="G99" t="str">
        <f t="shared" si="8"/>
        <v>insert into equipment_purpose (equipment_id, team_id) values (98,9);</v>
      </c>
    </row>
    <row r="100" spans="1:7" x14ac:dyDescent="0.2">
      <c r="A100" t="s">
        <v>9</v>
      </c>
      <c r="B100" s="2" t="str">
        <f t="shared" ca="1" si="6"/>
        <v>90369.28</v>
      </c>
      <c r="C100">
        <f t="shared" si="9"/>
        <v>1991</v>
      </c>
      <c r="D100" t="str">
        <f t="shared" ca="1" si="7"/>
        <v>insert into equipment (equipment_type, yearly_cost, year) values ('baseball',90369.28,1991);</v>
      </c>
      <c r="E100">
        <v>99</v>
      </c>
      <c r="F100">
        <v>9</v>
      </c>
      <c r="G100" t="str">
        <f t="shared" si="8"/>
        <v>insert into equipment_purpose (equipment_id, team_id) values (99,9);</v>
      </c>
    </row>
    <row r="101" spans="1:7" x14ac:dyDescent="0.2">
      <c r="A101" t="s">
        <v>9</v>
      </c>
      <c r="B101" s="2" t="str">
        <f t="shared" ca="1" si="6"/>
        <v>31567.68</v>
      </c>
      <c r="C101">
        <f t="shared" si="9"/>
        <v>1992</v>
      </c>
      <c r="D101" t="str">
        <f t="shared" ca="1" si="7"/>
        <v>insert into equipment (equipment_type, yearly_cost, year) values ('baseball',31567.68,1992);</v>
      </c>
      <c r="E101">
        <v>100</v>
      </c>
      <c r="F101">
        <v>9</v>
      </c>
      <c r="G101" t="str">
        <f t="shared" si="8"/>
        <v>insert into equipment_purpose (equipment_id, team_id) values (100,9);</v>
      </c>
    </row>
    <row r="102" spans="1:7" x14ac:dyDescent="0.2">
      <c r="A102" t="s">
        <v>9</v>
      </c>
      <c r="B102" s="2" t="str">
        <f t="shared" ca="1" si="6"/>
        <v>64299.59</v>
      </c>
      <c r="C102">
        <f t="shared" si="9"/>
        <v>1993</v>
      </c>
      <c r="D102" t="str">
        <f t="shared" ca="1" si="7"/>
        <v>insert into equipment (equipment_type, yearly_cost, year) values ('baseball',64299.59,1993);</v>
      </c>
      <c r="E102">
        <v>101</v>
      </c>
      <c r="F102">
        <v>9</v>
      </c>
      <c r="G102" t="str">
        <f t="shared" si="8"/>
        <v>insert into equipment_purpose (equipment_id, team_id) values (101,9);</v>
      </c>
    </row>
    <row r="103" spans="1:7" x14ac:dyDescent="0.2">
      <c r="A103" t="s">
        <v>9</v>
      </c>
      <c r="B103" s="2" t="str">
        <f t="shared" ca="1" si="6"/>
        <v>5134.15</v>
      </c>
      <c r="C103">
        <f t="shared" si="9"/>
        <v>1994</v>
      </c>
      <c r="D103" t="str">
        <f t="shared" ca="1" si="7"/>
        <v>insert into equipment (equipment_type, yearly_cost, year) values ('baseball',5134.15,1994);</v>
      </c>
      <c r="E103">
        <v>102</v>
      </c>
      <c r="F103">
        <v>9</v>
      </c>
      <c r="G103" t="str">
        <f t="shared" si="8"/>
        <v>insert into equipment_purpose (equipment_id, team_id) values (102,9);</v>
      </c>
    </row>
    <row r="104" spans="1:7" x14ac:dyDescent="0.2">
      <c r="A104" t="s">
        <v>9</v>
      </c>
      <c r="B104" s="2" t="str">
        <f t="shared" ca="1" si="6"/>
        <v>42143.02</v>
      </c>
      <c r="C104">
        <f t="shared" si="9"/>
        <v>1995</v>
      </c>
      <c r="D104" t="str">
        <f t="shared" ca="1" si="7"/>
        <v>insert into equipment (equipment_type, yearly_cost, year) values ('baseball',42143.02,1995);</v>
      </c>
      <c r="E104">
        <v>103</v>
      </c>
      <c r="F104">
        <v>9</v>
      </c>
      <c r="G104" t="str">
        <f t="shared" si="8"/>
        <v>insert into equipment_purpose (equipment_id, team_id) values (103,9);</v>
      </c>
    </row>
    <row r="105" spans="1:7" x14ac:dyDescent="0.2">
      <c r="A105" t="s">
        <v>9</v>
      </c>
      <c r="B105" s="2" t="str">
        <f t="shared" ca="1" si="6"/>
        <v>23118.41</v>
      </c>
      <c r="C105">
        <f t="shared" si="9"/>
        <v>1996</v>
      </c>
      <c r="D105" t="str">
        <f t="shared" ca="1" si="7"/>
        <v>insert into equipment (equipment_type, yearly_cost, year) values ('baseball',23118.41,1996);</v>
      </c>
      <c r="E105">
        <v>104</v>
      </c>
      <c r="F105">
        <v>9</v>
      </c>
      <c r="G105" t="str">
        <f t="shared" si="8"/>
        <v>insert into equipment_purpose (equipment_id, team_id) values (104,9);</v>
      </c>
    </row>
    <row r="106" spans="1:7" x14ac:dyDescent="0.2">
      <c r="A106" t="s">
        <v>9</v>
      </c>
      <c r="B106" s="2" t="str">
        <f t="shared" ca="1" si="6"/>
        <v>44204.45</v>
      </c>
      <c r="C106">
        <f t="shared" si="9"/>
        <v>1997</v>
      </c>
      <c r="D106" t="str">
        <f t="shared" ca="1" si="7"/>
        <v>insert into equipment (equipment_type, yearly_cost, year) values ('baseball',44204.45,1997);</v>
      </c>
      <c r="E106">
        <v>105</v>
      </c>
      <c r="F106">
        <v>9</v>
      </c>
      <c r="G106" t="str">
        <f t="shared" si="8"/>
        <v>insert into equipment_purpose (equipment_id, team_id) values (105,9);</v>
      </c>
    </row>
    <row r="107" spans="1:7" x14ac:dyDescent="0.2">
      <c r="A107" t="s">
        <v>9</v>
      </c>
      <c r="B107" s="2" t="str">
        <f t="shared" ca="1" si="6"/>
        <v>89053.67</v>
      </c>
      <c r="C107">
        <f t="shared" si="9"/>
        <v>1998</v>
      </c>
      <c r="D107" t="str">
        <f t="shared" ca="1" si="7"/>
        <v>insert into equipment (equipment_type, yearly_cost, year) values ('baseball',89053.67,1998);</v>
      </c>
      <c r="E107">
        <v>106</v>
      </c>
      <c r="F107">
        <v>9</v>
      </c>
      <c r="G107" t="str">
        <f t="shared" si="8"/>
        <v>insert into equipment_purpose (equipment_id, team_id) values (106,9);</v>
      </c>
    </row>
    <row r="108" spans="1:7" x14ac:dyDescent="0.2">
      <c r="A108" t="s">
        <v>9</v>
      </c>
      <c r="B108" s="2" t="str">
        <f t="shared" ca="1" si="6"/>
        <v>24150.94</v>
      </c>
      <c r="C108">
        <f t="shared" si="9"/>
        <v>1999</v>
      </c>
      <c r="D108" t="str">
        <f t="shared" ca="1" si="7"/>
        <v>insert into equipment (equipment_type, yearly_cost, year) values ('baseball',24150.94,1999);</v>
      </c>
      <c r="E108">
        <v>107</v>
      </c>
      <c r="F108">
        <v>9</v>
      </c>
      <c r="G108" t="str">
        <f t="shared" si="8"/>
        <v>insert into equipment_purpose (equipment_id, team_id) values (107,9);</v>
      </c>
    </row>
    <row r="109" spans="1:7" x14ac:dyDescent="0.2">
      <c r="A109" t="s">
        <v>9</v>
      </c>
      <c r="B109" s="2" t="str">
        <f t="shared" ca="1" si="6"/>
        <v>12984.07</v>
      </c>
      <c r="C109">
        <f t="shared" si="9"/>
        <v>2000</v>
      </c>
      <c r="D109" t="str">
        <f t="shared" ca="1" si="7"/>
        <v>insert into equipment (equipment_type, yearly_cost, year) values ('baseball',12984.07,2000);</v>
      </c>
      <c r="E109">
        <v>108</v>
      </c>
      <c r="F109">
        <v>9</v>
      </c>
      <c r="G109" t="str">
        <f t="shared" si="8"/>
        <v>insert into equipment_purpose (equipment_id, team_id) values (108,9);</v>
      </c>
    </row>
    <row r="110" spans="1:7" x14ac:dyDescent="0.2">
      <c r="A110" t="s">
        <v>9</v>
      </c>
      <c r="B110" s="2" t="str">
        <f t="shared" ca="1" si="6"/>
        <v>89890.43</v>
      </c>
      <c r="C110">
        <f t="shared" si="9"/>
        <v>2001</v>
      </c>
      <c r="D110" t="str">
        <f t="shared" ca="1" si="7"/>
        <v>insert into equipment (equipment_type, yearly_cost, year) values ('baseball',89890.43,2001);</v>
      </c>
      <c r="E110">
        <v>109</v>
      </c>
      <c r="F110">
        <v>9</v>
      </c>
      <c r="G110" t="str">
        <f t="shared" si="8"/>
        <v>insert into equipment_purpose (equipment_id, team_id) values (109,9);</v>
      </c>
    </row>
    <row r="111" spans="1:7" x14ac:dyDescent="0.2">
      <c r="A111" t="s">
        <v>9</v>
      </c>
      <c r="B111" s="2" t="str">
        <f t="shared" ca="1" si="6"/>
        <v>97244.05</v>
      </c>
      <c r="C111">
        <f t="shared" si="9"/>
        <v>2002</v>
      </c>
      <c r="D111" t="str">
        <f t="shared" ca="1" si="7"/>
        <v>insert into equipment (equipment_type, yearly_cost, year) values ('baseball',97244.05,2002);</v>
      </c>
      <c r="E111">
        <v>110</v>
      </c>
      <c r="F111">
        <v>9</v>
      </c>
      <c r="G111" t="str">
        <f t="shared" si="8"/>
        <v>insert into equipment_purpose (equipment_id, team_id) values (110,9);</v>
      </c>
    </row>
    <row r="112" spans="1:7" x14ac:dyDescent="0.2">
      <c r="A112" t="s">
        <v>9</v>
      </c>
      <c r="B112" s="2" t="str">
        <f t="shared" ca="1" si="6"/>
        <v>70135.80</v>
      </c>
      <c r="C112">
        <f t="shared" si="9"/>
        <v>2003</v>
      </c>
      <c r="D112" t="str">
        <f t="shared" ca="1" si="7"/>
        <v>insert into equipment (equipment_type, yearly_cost, year) values ('baseball',70135.80,2003);</v>
      </c>
      <c r="E112">
        <v>111</v>
      </c>
      <c r="F112">
        <v>9</v>
      </c>
      <c r="G112" t="str">
        <f t="shared" si="8"/>
        <v>insert into equipment_purpose (equipment_id, team_id) values (111,9);</v>
      </c>
    </row>
    <row r="113" spans="1:7" x14ac:dyDescent="0.2">
      <c r="A113" t="s">
        <v>9</v>
      </c>
      <c r="B113" s="2" t="str">
        <f t="shared" ca="1" si="6"/>
        <v>58378.55</v>
      </c>
      <c r="C113">
        <f t="shared" si="9"/>
        <v>2004</v>
      </c>
      <c r="D113" t="str">
        <f t="shared" ca="1" si="7"/>
        <v>insert into equipment (equipment_type, yearly_cost, year) values ('baseball',58378.55,2004);</v>
      </c>
      <c r="E113">
        <v>112</v>
      </c>
      <c r="F113">
        <v>9</v>
      </c>
      <c r="G113" t="str">
        <f t="shared" si="8"/>
        <v>insert into equipment_purpose (equipment_id, team_id) values (112,9);</v>
      </c>
    </row>
    <row r="114" spans="1:7" x14ac:dyDescent="0.2">
      <c r="A114" t="s">
        <v>9</v>
      </c>
      <c r="B114" s="2" t="str">
        <f t="shared" ca="1" si="6"/>
        <v>8818.31</v>
      </c>
      <c r="C114">
        <f t="shared" si="9"/>
        <v>2005</v>
      </c>
      <c r="D114" t="str">
        <f t="shared" ca="1" si="7"/>
        <v>insert into equipment (equipment_type, yearly_cost, year) values ('baseball',8818.31,2005);</v>
      </c>
      <c r="E114">
        <v>113</v>
      </c>
      <c r="F114">
        <v>9</v>
      </c>
      <c r="G114" t="str">
        <f t="shared" si="8"/>
        <v>insert into equipment_purpose (equipment_id, team_id) values (113,9);</v>
      </c>
    </row>
    <row r="115" spans="1:7" x14ac:dyDescent="0.2">
      <c r="A115" t="s">
        <v>9</v>
      </c>
      <c r="B115" s="2" t="str">
        <f t="shared" ca="1" si="6"/>
        <v>41112.56</v>
      </c>
      <c r="C115">
        <f t="shared" si="9"/>
        <v>2006</v>
      </c>
      <c r="D115" t="str">
        <f t="shared" ca="1" si="7"/>
        <v>insert into equipment (equipment_type, yearly_cost, year) values ('baseball',41112.56,2006);</v>
      </c>
      <c r="E115">
        <v>114</v>
      </c>
      <c r="F115">
        <v>9</v>
      </c>
      <c r="G115" t="str">
        <f t="shared" si="8"/>
        <v>insert into equipment_purpose (equipment_id, team_id) values (114,9);</v>
      </c>
    </row>
    <row r="116" spans="1:7" x14ac:dyDescent="0.2">
      <c r="A116" t="s">
        <v>9</v>
      </c>
      <c r="B116" s="2" t="str">
        <f t="shared" ca="1" si="6"/>
        <v>78553.11</v>
      </c>
      <c r="C116">
        <f t="shared" si="9"/>
        <v>2007</v>
      </c>
      <c r="D116" t="str">
        <f t="shared" ca="1" si="7"/>
        <v>insert into equipment (equipment_type, yearly_cost, year) values ('baseball',78553.11,2007);</v>
      </c>
      <c r="E116">
        <v>115</v>
      </c>
      <c r="F116">
        <v>9</v>
      </c>
      <c r="G116" t="str">
        <f t="shared" si="8"/>
        <v>insert into equipment_purpose (equipment_id, team_id) values (115,9);</v>
      </c>
    </row>
    <row r="117" spans="1:7" x14ac:dyDescent="0.2">
      <c r="A117" t="s">
        <v>9</v>
      </c>
      <c r="B117" s="2" t="str">
        <f t="shared" ca="1" si="6"/>
        <v>25200.50</v>
      </c>
      <c r="C117">
        <f t="shared" si="9"/>
        <v>2008</v>
      </c>
      <c r="D117" t="str">
        <f t="shared" ca="1" si="7"/>
        <v>insert into equipment (equipment_type, yearly_cost, year) values ('baseball',25200.50,2008);</v>
      </c>
      <c r="E117">
        <v>116</v>
      </c>
      <c r="F117">
        <v>9</v>
      </c>
      <c r="G117" t="str">
        <f t="shared" si="8"/>
        <v>insert into equipment_purpose (equipment_id, team_id) values (116,9);</v>
      </c>
    </row>
    <row r="118" spans="1:7" x14ac:dyDescent="0.2">
      <c r="A118" t="s">
        <v>9</v>
      </c>
      <c r="B118" s="2" t="str">
        <f t="shared" ca="1" si="6"/>
        <v>7886.78</v>
      </c>
      <c r="C118">
        <f t="shared" si="9"/>
        <v>2009</v>
      </c>
      <c r="D118" t="str">
        <f t="shared" ca="1" si="7"/>
        <v>insert into equipment (equipment_type, yearly_cost, year) values ('baseball',7886.78,2009);</v>
      </c>
      <c r="E118">
        <v>117</v>
      </c>
      <c r="F118">
        <v>9</v>
      </c>
      <c r="G118" t="str">
        <f t="shared" si="8"/>
        <v>insert into equipment_purpose (equipment_id, team_id) values (117,9);</v>
      </c>
    </row>
    <row r="119" spans="1:7" x14ac:dyDescent="0.2">
      <c r="A119" t="s">
        <v>9</v>
      </c>
      <c r="B119" s="2" t="str">
        <f t="shared" ca="1" si="6"/>
        <v>31296.26</v>
      </c>
      <c r="C119">
        <f t="shared" si="9"/>
        <v>2010</v>
      </c>
      <c r="D119" t="str">
        <f t="shared" ca="1" si="7"/>
        <v>insert into equipment (equipment_type, yearly_cost, year) values ('baseball',31296.26,2010);</v>
      </c>
      <c r="E119">
        <v>118</v>
      </c>
      <c r="F119">
        <v>9</v>
      </c>
      <c r="G119" t="str">
        <f t="shared" si="8"/>
        <v>insert into equipment_purpose (equipment_id, team_id) values (118,9);</v>
      </c>
    </row>
    <row r="120" spans="1:7" x14ac:dyDescent="0.2">
      <c r="A120" t="s">
        <v>9</v>
      </c>
      <c r="B120" s="2" t="str">
        <f t="shared" ca="1" si="6"/>
        <v>87189.78</v>
      </c>
      <c r="C120">
        <f t="shared" si="9"/>
        <v>2011</v>
      </c>
      <c r="D120" t="str">
        <f t="shared" ca="1" si="7"/>
        <v>insert into equipment (equipment_type, yearly_cost, year) values ('baseball',87189.78,2011);</v>
      </c>
      <c r="E120">
        <v>119</v>
      </c>
      <c r="F120">
        <v>9</v>
      </c>
      <c r="G120" t="str">
        <f t="shared" si="8"/>
        <v>insert into equipment_purpose (equipment_id, team_id) values (119,9);</v>
      </c>
    </row>
    <row r="121" spans="1:7" x14ac:dyDescent="0.2">
      <c r="A121" t="s">
        <v>9</v>
      </c>
      <c r="B121" s="2" t="str">
        <f t="shared" ca="1" si="6"/>
        <v>94466.11</v>
      </c>
      <c r="C121">
        <f t="shared" si="9"/>
        <v>2012</v>
      </c>
      <c r="D121" t="str">
        <f t="shared" ca="1" si="7"/>
        <v>insert into equipment (equipment_type, yearly_cost, year) values ('baseball',94466.11,2012);</v>
      </c>
      <c r="E121">
        <v>120</v>
      </c>
      <c r="F121">
        <v>9</v>
      </c>
      <c r="G121" t="str">
        <f t="shared" si="8"/>
        <v>insert into equipment_purpose (equipment_id, team_id) values (120,9);</v>
      </c>
    </row>
    <row r="122" spans="1:7" x14ac:dyDescent="0.2">
      <c r="A122" t="s">
        <v>9</v>
      </c>
      <c r="B122" s="2" t="str">
        <f t="shared" ca="1" si="6"/>
        <v>20917.36</v>
      </c>
      <c r="C122">
        <f t="shared" si="9"/>
        <v>2013</v>
      </c>
      <c r="D122" t="str">
        <f t="shared" ca="1" si="7"/>
        <v>insert into equipment (equipment_type, yearly_cost, year) values ('baseball',20917.36,2013);</v>
      </c>
      <c r="E122">
        <v>121</v>
      </c>
      <c r="F122">
        <v>9</v>
      </c>
      <c r="G122" t="str">
        <f t="shared" si="8"/>
        <v>insert into equipment_purpose (equipment_id, team_id) values (121,9);</v>
      </c>
    </row>
    <row r="123" spans="1:7" x14ac:dyDescent="0.2">
      <c r="A123" t="s">
        <v>9</v>
      </c>
      <c r="B123" s="2" t="str">
        <f t="shared" ca="1" si="6"/>
        <v>33652.86</v>
      </c>
      <c r="C123">
        <f t="shared" si="9"/>
        <v>2014</v>
      </c>
      <c r="D123" t="str">
        <f t="shared" ca="1" si="7"/>
        <v>insert into equipment (equipment_type, yearly_cost, year) values ('baseball',33652.86,2014);</v>
      </c>
      <c r="E123">
        <v>122</v>
      </c>
      <c r="F123">
        <v>9</v>
      </c>
      <c r="G123" t="str">
        <f t="shared" si="8"/>
        <v>insert into equipment_purpose (equipment_id, team_id) values (122,9);</v>
      </c>
    </row>
    <row r="124" spans="1:7" x14ac:dyDescent="0.2">
      <c r="A124" t="s">
        <v>9</v>
      </c>
      <c r="B124" s="2" t="str">
        <f t="shared" ca="1" si="6"/>
        <v>32987.20</v>
      </c>
      <c r="C124">
        <f t="shared" si="9"/>
        <v>2015</v>
      </c>
      <c r="D124" t="str">
        <f t="shared" ca="1" si="7"/>
        <v>insert into equipment (equipment_type, yearly_cost, year) values ('baseball',32987.20,2015);</v>
      </c>
      <c r="E124">
        <v>123</v>
      </c>
      <c r="F124">
        <v>9</v>
      </c>
      <c r="G124" t="str">
        <f t="shared" si="8"/>
        <v>insert into equipment_purpose (equipment_id, team_id) values (123,9);</v>
      </c>
    </row>
    <row r="125" spans="1:7" x14ac:dyDescent="0.2">
      <c r="A125" t="s">
        <v>9</v>
      </c>
      <c r="B125" s="2" t="str">
        <f t="shared" ca="1" si="6"/>
        <v>98831.22</v>
      </c>
      <c r="C125">
        <f t="shared" si="9"/>
        <v>2016</v>
      </c>
      <c r="D125" t="str">
        <f t="shared" ca="1" si="7"/>
        <v>insert into equipment (equipment_type, yearly_cost, year) values ('baseball',98831.22,2016);</v>
      </c>
      <c r="E125">
        <v>124</v>
      </c>
      <c r="F125">
        <v>9</v>
      </c>
      <c r="G125" t="str">
        <f t="shared" si="8"/>
        <v>insert into equipment_purpose (equipment_id, team_id) values (124,9);</v>
      </c>
    </row>
    <row r="126" spans="1:7" x14ac:dyDescent="0.2">
      <c r="A126" t="s">
        <v>10</v>
      </c>
      <c r="B126" s="2" t="str">
        <f t="shared" ca="1" si="6"/>
        <v>19774.54</v>
      </c>
      <c r="C126">
        <v>2007</v>
      </c>
      <c r="D126" t="str">
        <f t="shared" ca="1" si="7"/>
        <v>insert into equipment (equipment_type, yearly_cost, year) values ('softball',19774.54,2007);</v>
      </c>
      <c r="E126">
        <v>125</v>
      </c>
      <c r="F126">
        <v>10</v>
      </c>
      <c r="G126" t="str">
        <f t="shared" si="8"/>
        <v>insert into equipment_purpose (equipment_id, team_id) values (125,10);</v>
      </c>
    </row>
    <row r="127" spans="1:7" x14ac:dyDescent="0.2">
      <c r="A127" t="s">
        <v>10</v>
      </c>
      <c r="B127" s="2" t="str">
        <f t="shared" ca="1" si="6"/>
        <v>35808.28</v>
      </c>
      <c r="C127">
        <f t="shared" si="9"/>
        <v>2008</v>
      </c>
      <c r="D127" t="str">
        <f t="shared" ca="1" si="7"/>
        <v>insert into equipment (equipment_type, yearly_cost, year) values ('softball',35808.28,2008);</v>
      </c>
      <c r="E127">
        <v>126</v>
      </c>
      <c r="F127">
        <v>10</v>
      </c>
      <c r="G127" t="str">
        <f t="shared" si="8"/>
        <v>insert into equipment_purpose (equipment_id, team_id) values (126,10);</v>
      </c>
    </row>
    <row r="128" spans="1:7" x14ac:dyDescent="0.2">
      <c r="A128" t="s">
        <v>10</v>
      </c>
      <c r="B128" s="2" t="str">
        <f t="shared" ca="1" si="6"/>
        <v>15696.25</v>
      </c>
      <c r="C128">
        <f t="shared" si="9"/>
        <v>2009</v>
      </c>
      <c r="D128" t="str">
        <f t="shared" ca="1" si="7"/>
        <v>insert into equipment (equipment_type, yearly_cost, year) values ('softball',15696.25,2009);</v>
      </c>
      <c r="E128">
        <v>127</v>
      </c>
      <c r="F128">
        <v>10</v>
      </c>
      <c r="G128" t="str">
        <f t="shared" si="8"/>
        <v>insert into equipment_purpose (equipment_id, team_id) values (127,10);</v>
      </c>
    </row>
    <row r="129" spans="1:7" x14ac:dyDescent="0.2">
      <c r="A129" t="s">
        <v>10</v>
      </c>
      <c r="B129" s="2" t="str">
        <f t="shared" ca="1" si="6"/>
        <v>28512.82</v>
      </c>
      <c r="C129">
        <f t="shared" si="9"/>
        <v>2010</v>
      </c>
      <c r="D129" t="str">
        <f t="shared" ca="1" si="7"/>
        <v>insert into equipment (equipment_type, yearly_cost, year) values ('softball',28512.82,2010);</v>
      </c>
      <c r="E129">
        <v>128</v>
      </c>
      <c r="F129">
        <v>10</v>
      </c>
      <c r="G129" t="str">
        <f t="shared" si="8"/>
        <v>insert into equipment_purpose (equipment_id, team_id) values (128,10);</v>
      </c>
    </row>
    <row r="130" spans="1:7" x14ac:dyDescent="0.2">
      <c r="A130" t="s">
        <v>10</v>
      </c>
      <c r="B130" s="2" t="str">
        <f t="shared" ca="1" si="6"/>
        <v>7100.56</v>
      </c>
      <c r="C130">
        <f t="shared" si="9"/>
        <v>2011</v>
      </c>
      <c r="D130" t="str">
        <f t="shared" ca="1" si="7"/>
        <v>insert into equipment (equipment_type, yearly_cost, year) values ('softball',7100.56,2011);</v>
      </c>
      <c r="E130">
        <v>129</v>
      </c>
      <c r="F130">
        <v>10</v>
      </c>
      <c r="G130" t="str">
        <f t="shared" si="8"/>
        <v>insert into equipment_purpose (equipment_id, team_id) values (129,10);</v>
      </c>
    </row>
    <row r="131" spans="1:7" x14ac:dyDescent="0.2">
      <c r="A131" t="s">
        <v>10</v>
      </c>
      <c r="B131" s="2" t="str">
        <f t="shared" ref="B131:B194" ca="1" si="10">RANDBETWEEN(1000,100000)&amp;"."&amp;TEXT(RANDBETWEEN(0,99),"00")</f>
        <v>47365.41</v>
      </c>
      <c r="C131">
        <f t="shared" si="9"/>
        <v>2012</v>
      </c>
      <c r="D131" t="str">
        <f t="shared" ref="D131:D194" ca="1" si="11">"insert into equipment (equipment_type, yearly_cost, year) values ('"&amp;A131&amp;"',"&amp;B131&amp;","&amp;C131&amp;");"</f>
        <v>insert into equipment (equipment_type, yearly_cost, year) values ('softball',47365.41,2012);</v>
      </c>
      <c r="E131">
        <v>130</v>
      </c>
      <c r="F131">
        <v>10</v>
      </c>
      <c r="G131" t="str">
        <f t="shared" ref="G131:G194" si="12">"insert into equipment_purpose (equipment_id, team_id) values ("&amp;E131&amp;","&amp;F131&amp;");"</f>
        <v>insert into equipment_purpose (equipment_id, team_id) values (130,10);</v>
      </c>
    </row>
    <row r="132" spans="1:7" x14ac:dyDescent="0.2">
      <c r="A132" t="s">
        <v>10</v>
      </c>
      <c r="B132" s="2" t="str">
        <f t="shared" ca="1" si="10"/>
        <v>5095.21</v>
      </c>
      <c r="C132">
        <f t="shared" si="9"/>
        <v>2013</v>
      </c>
      <c r="D132" t="str">
        <f t="shared" ca="1" si="11"/>
        <v>insert into equipment (equipment_type, yearly_cost, year) values ('softball',5095.21,2013);</v>
      </c>
      <c r="E132">
        <v>131</v>
      </c>
      <c r="F132">
        <v>10</v>
      </c>
      <c r="G132" t="str">
        <f t="shared" si="12"/>
        <v>insert into equipment_purpose (equipment_id, team_id) values (131,10);</v>
      </c>
    </row>
    <row r="133" spans="1:7" x14ac:dyDescent="0.2">
      <c r="A133" t="s">
        <v>10</v>
      </c>
      <c r="B133" s="2" t="str">
        <f t="shared" ca="1" si="10"/>
        <v>90690.55</v>
      </c>
      <c r="C133">
        <f t="shared" si="9"/>
        <v>2014</v>
      </c>
      <c r="D133" t="str">
        <f t="shared" ca="1" si="11"/>
        <v>insert into equipment (equipment_type, yearly_cost, year) values ('softball',90690.55,2014);</v>
      </c>
      <c r="E133">
        <v>132</v>
      </c>
      <c r="F133">
        <v>10</v>
      </c>
      <c r="G133" t="str">
        <f t="shared" si="12"/>
        <v>insert into equipment_purpose (equipment_id, team_id) values (132,10);</v>
      </c>
    </row>
    <row r="134" spans="1:7" x14ac:dyDescent="0.2">
      <c r="A134" t="s">
        <v>10</v>
      </c>
      <c r="B134" s="2" t="str">
        <f t="shared" ca="1" si="10"/>
        <v>67898.44</v>
      </c>
      <c r="C134">
        <f t="shared" si="9"/>
        <v>2015</v>
      </c>
      <c r="D134" t="str">
        <f t="shared" ca="1" si="11"/>
        <v>insert into equipment (equipment_type, yearly_cost, year) values ('softball',67898.44,2015);</v>
      </c>
      <c r="E134">
        <v>133</v>
      </c>
      <c r="F134">
        <v>10</v>
      </c>
      <c r="G134" t="str">
        <f t="shared" si="12"/>
        <v>insert into equipment_purpose (equipment_id, team_id) values (133,10);</v>
      </c>
    </row>
    <row r="135" spans="1:7" x14ac:dyDescent="0.2">
      <c r="A135" t="s">
        <v>10</v>
      </c>
      <c r="B135" s="2" t="str">
        <f t="shared" ca="1" si="10"/>
        <v>5710.57</v>
      </c>
      <c r="C135">
        <f t="shared" si="9"/>
        <v>2016</v>
      </c>
      <c r="D135" t="str">
        <f t="shared" ca="1" si="11"/>
        <v>insert into equipment (equipment_type, yearly_cost, year) values ('softball',5710.57,2016);</v>
      </c>
      <c r="E135">
        <v>134</v>
      </c>
      <c r="F135">
        <v>10</v>
      </c>
      <c r="G135" t="str">
        <f t="shared" si="12"/>
        <v>insert into equipment_purpose (equipment_id, team_id) values (134,10);</v>
      </c>
    </row>
    <row r="136" spans="1:7" x14ac:dyDescent="0.2">
      <c r="A136" t="s">
        <v>11</v>
      </c>
      <c r="B136" s="2" t="str">
        <f t="shared" ca="1" si="10"/>
        <v>91781.23</v>
      </c>
      <c r="C136">
        <v>2009</v>
      </c>
      <c r="D136" t="str">
        <f t="shared" ca="1" si="11"/>
        <v>insert into equipment (equipment_type, yearly_cost, year) values ('mens soccer',91781.23,2009);</v>
      </c>
      <c r="E136">
        <v>135</v>
      </c>
      <c r="F136">
        <v>11</v>
      </c>
      <c r="G136" t="str">
        <f t="shared" si="12"/>
        <v>insert into equipment_purpose (equipment_id, team_id) values (135,11);</v>
      </c>
    </row>
    <row r="137" spans="1:7" x14ac:dyDescent="0.2">
      <c r="A137" t="s">
        <v>11</v>
      </c>
      <c r="B137" s="2" t="str">
        <f t="shared" ca="1" si="10"/>
        <v>27238.67</v>
      </c>
      <c r="C137">
        <f t="shared" si="9"/>
        <v>2010</v>
      </c>
      <c r="D137" t="str">
        <f t="shared" ca="1" si="11"/>
        <v>insert into equipment (equipment_type, yearly_cost, year) values ('mens soccer',27238.67,2010);</v>
      </c>
      <c r="E137">
        <v>136</v>
      </c>
      <c r="F137">
        <v>11</v>
      </c>
      <c r="G137" t="str">
        <f t="shared" si="12"/>
        <v>insert into equipment_purpose (equipment_id, team_id) values (136,11);</v>
      </c>
    </row>
    <row r="138" spans="1:7" x14ac:dyDescent="0.2">
      <c r="A138" t="s">
        <v>11</v>
      </c>
      <c r="B138" s="2" t="str">
        <f t="shared" ca="1" si="10"/>
        <v>95371.00</v>
      </c>
      <c r="C138">
        <f t="shared" si="9"/>
        <v>2011</v>
      </c>
      <c r="D138" t="str">
        <f t="shared" ca="1" si="11"/>
        <v>insert into equipment (equipment_type, yearly_cost, year) values ('mens soccer',95371.00,2011);</v>
      </c>
      <c r="E138">
        <v>137</v>
      </c>
      <c r="F138">
        <v>11</v>
      </c>
      <c r="G138" t="str">
        <f t="shared" si="12"/>
        <v>insert into equipment_purpose (equipment_id, team_id) values (137,11);</v>
      </c>
    </row>
    <row r="139" spans="1:7" x14ac:dyDescent="0.2">
      <c r="A139" t="s">
        <v>11</v>
      </c>
      <c r="B139" s="2" t="str">
        <f t="shared" ca="1" si="10"/>
        <v>36973.39</v>
      </c>
      <c r="C139">
        <f t="shared" si="9"/>
        <v>2012</v>
      </c>
      <c r="D139" t="str">
        <f t="shared" ca="1" si="11"/>
        <v>insert into equipment (equipment_type, yearly_cost, year) values ('mens soccer',36973.39,2012);</v>
      </c>
      <c r="E139">
        <v>138</v>
      </c>
      <c r="F139">
        <v>11</v>
      </c>
      <c r="G139" t="str">
        <f t="shared" si="12"/>
        <v>insert into equipment_purpose (equipment_id, team_id) values (138,11);</v>
      </c>
    </row>
    <row r="140" spans="1:7" x14ac:dyDescent="0.2">
      <c r="A140" t="s">
        <v>11</v>
      </c>
      <c r="B140" s="2" t="str">
        <f t="shared" ca="1" si="10"/>
        <v>54632.67</v>
      </c>
      <c r="C140">
        <f t="shared" si="9"/>
        <v>2013</v>
      </c>
      <c r="D140" t="str">
        <f t="shared" ca="1" si="11"/>
        <v>insert into equipment (equipment_type, yearly_cost, year) values ('mens soccer',54632.67,2013);</v>
      </c>
      <c r="E140">
        <v>139</v>
      </c>
      <c r="F140">
        <v>11</v>
      </c>
      <c r="G140" t="str">
        <f t="shared" si="12"/>
        <v>insert into equipment_purpose (equipment_id, team_id) values (139,11);</v>
      </c>
    </row>
    <row r="141" spans="1:7" x14ac:dyDescent="0.2">
      <c r="A141" t="s">
        <v>11</v>
      </c>
      <c r="B141" s="2" t="str">
        <f t="shared" ca="1" si="10"/>
        <v>17751.51</v>
      </c>
      <c r="C141">
        <f t="shared" si="9"/>
        <v>2014</v>
      </c>
      <c r="D141" t="str">
        <f t="shared" ca="1" si="11"/>
        <v>insert into equipment (equipment_type, yearly_cost, year) values ('mens soccer',17751.51,2014);</v>
      </c>
      <c r="E141">
        <v>140</v>
      </c>
      <c r="F141">
        <v>11</v>
      </c>
      <c r="G141" t="str">
        <f t="shared" si="12"/>
        <v>insert into equipment_purpose (equipment_id, team_id) values (140,11);</v>
      </c>
    </row>
    <row r="142" spans="1:7" x14ac:dyDescent="0.2">
      <c r="A142" t="s">
        <v>11</v>
      </c>
      <c r="B142" s="2" t="str">
        <f t="shared" ca="1" si="10"/>
        <v>97176.58</v>
      </c>
      <c r="C142">
        <f t="shared" si="9"/>
        <v>2015</v>
      </c>
      <c r="D142" t="str">
        <f t="shared" ca="1" si="11"/>
        <v>insert into equipment (equipment_type, yearly_cost, year) values ('mens soccer',97176.58,2015);</v>
      </c>
      <c r="E142">
        <v>141</v>
      </c>
      <c r="F142">
        <v>11</v>
      </c>
      <c r="G142" t="str">
        <f t="shared" si="12"/>
        <v>insert into equipment_purpose (equipment_id, team_id) values (141,11);</v>
      </c>
    </row>
    <row r="143" spans="1:7" x14ac:dyDescent="0.2">
      <c r="A143" t="s">
        <v>11</v>
      </c>
      <c r="B143" s="2" t="str">
        <f t="shared" ca="1" si="10"/>
        <v>84412.30</v>
      </c>
      <c r="C143">
        <f t="shared" si="9"/>
        <v>2016</v>
      </c>
      <c r="D143" t="str">
        <f t="shared" ca="1" si="11"/>
        <v>insert into equipment (equipment_type, yearly_cost, year) values ('mens soccer',84412.30,2016);</v>
      </c>
      <c r="E143">
        <v>142</v>
      </c>
      <c r="F143">
        <v>11</v>
      </c>
      <c r="G143" t="str">
        <f t="shared" si="12"/>
        <v>insert into equipment_purpose (equipment_id, team_id) values (142,11);</v>
      </c>
    </row>
    <row r="144" spans="1:7" x14ac:dyDescent="0.2">
      <c r="A144" t="s">
        <v>12</v>
      </c>
      <c r="B144" s="2" t="str">
        <f t="shared" ca="1" si="10"/>
        <v>4674.60</v>
      </c>
      <c r="C144">
        <v>1982</v>
      </c>
      <c r="D144" t="str">
        <f t="shared" ca="1" si="11"/>
        <v>insert into equipment (equipment_type, yearly_cost, year) values ('womens soccer',4674.60,1982);</v>
      </c>
      <c r="E144">
        <v>143</v>
      </c>
      <c r="F144">
        <v>12</v>
      </c>
      <c r="G144" t="str">
        <f t="shared" si="12"/>
        <v>insert into equipment_purpose (equipment_id, team_id) values (143,12);</v>
      </c>
    </row>
    <row r="145" spans="1:7" x14ac:dyDescent="0.2">
      <c r="A145" t="s">
        <v>12</v>
      </c>
      <c r="B145" s="2" t="str">
        <f t="shared" ca="1" si="10"/>
        <v>66345.26</v>
      </c>
      <c r="C145">
        <f t="shared" si="9"/>
        <v>1983</v>
      </c>
      <c r="D145" t="str">
        <f t="shared" ca="1" si="11"/>
        <v>insert into equipment (equipment_type, yearly_cost, year) values ('womens soccer',66345.26,1983);</v>
      </c>
      <c r="E145">
        <v>144</v>
      </c>
      <c r="F145">
        <v>12</v>
      </c>
      <c r="G145" t="str">
        <f t="shared" si="12"/>
        <v>insert into equipment_purpose (equipment_id, team_id) values (144,12);</v>
      </c>
    </row>
    <row r="146" spans="1:7" x14ac:dyDescent="0.2">
      <c r="A146" t="s">
        <v>12</v>
      </c>
      <c r="B146" s="2" t="str">
        <f t="shared" ca="1" si="10"/>
        <v>27172.05</v>
      </c>
      <c r="C146">
        <f t="shared" si="9"/>
        <v>1984</v>
      </c>
      <c r="D146" t="str">
        <f t="shared" ca="1" si="11"/>
        <v>insert into equipment (equipment_type, yearly_cost, year) values ('womens soccer',27172.05,1984);</v>
      </c>
      <c r="E146">
        <v>145</v>
      </c>
      <c r="F146">
        <v>12</v>
      </c>
      <c r="G146" t="str">
        <f t="shared" si="12"/>
        <v>insert into equipment_purpose (equipment_id, team_id) values (145,12);</v>
      </c>
    </row>
    <row r="147" spans="1:7" x14ac:dyDescent="0.2">
      <c r="A147" t="s">
        <v>12</v>
      </c>
      <c r="B147" s="2" t="str">
        <f t="shared" ca="1" si="10"/>
        <v>48468.67</v>
      </c>
      <c r="C147">
        <f t="shared" si="9"/>
        <v>1985</v>
      </c>
      <c r="D147" t="str">
        <f t="shared" ca="1" si="11"/>
        <v>insert into equipment (equipment_type, yearly_cost, year) values ('womens soccer',48468.67,1985);</v>
      </c>
      <c r="E147">
        <v>146</v>
      </c>
      <c r="F147">
        <v>12</v>
      </c>
      <c r="G147" t="str">
        <f t="shared" si="12"/>
        <v>insert into equipment_purpose (equipment_id, team_id) values (146,12);</v>
      </c>
    </row>
    <row r="148" spans="1:7" x14ac:dyDescent="0.2">
      <c r="A148" t="s">
        <v>12</v>
      </c>
      <c r="B148" s="2" t="str">
        <f t="shared" ca="1" si="10"/>
        <v>62431.36</v>
      </c>
      <c r="C148">
        <f t="shared" si="9"/>
        <v>1986</v>
      </c>
      <c r="D148" t="str">
        <f t="shared" ca="1" si="11"/>
        <v>insert into equipment (equipment_type, yearly_cost, year) values ('womens soccer',62431.36,1986);</v>
      </c>
      <c r="E148">
        <v>147</v>
      </c>
      <c r="F148">
        <v>12</v>
      </c>
      <c r="G148" t="str">
        <f t="shared" si="12"/>
        <v>insert into equipment_purpose (equipment_id, team_id) values (147,12);</v>
      </c>
    </row>
    <row r="149" spans="1:7" x14ac:dyDescent="0.2">
      <c r="A149" t="s">
        <v>12</v>
      </c>
      <c r="B149" s="2" t="str">
        <f t="shared" ca="1" si="10"/>
        <v>58739.03</v>
      </c>
      <c r="C149">
        <f t="shared" si="9"/>
        <v>1987</v>
      </c>
      <c r="D149" t="str">
        <f t="shared" ca="1" si="11"/>
        <v>insert into equipment (equipment_type, yearly_cost, year) values ('womens soccer',58739.03,1987);</v>
      </c>
      <c r="E149">
        <v>148</v>
      </c>
      <c r="F149">
        <v>12</v>
      </c>
      <c r="G149" t="str">
        <f t="shared" si="12"/>
        <v>insert into equipment_purpose (equipment_id, team_id) values (148,12);</v>
      </c>
    </row>
    <row r="150" spans="1:7" x14ac:dyDescent="0.2">
      <c r="A150" t="s">
        <v>12</v>
      </c>
      <c r="B150" s="2" t="str">
        <f t="shared" ca="1" si="10"/>
        <v>99156.43</v>
      </c>
      <c r="C150">
        <f t="shared" si="9"/>
        <v>1988</v>
      </c>
      <c r="D150" t="str">
        <f t="shared" ca="1" si="11"/>
        <v>insert into equipment (equipment_type, yearly_cost, year) values ('womens soccer',99156.43,1988);</v>
      </c>
      <c r="E150">
        <v>149</v>
      </c>
      <c r="F150">
        <v>12</v>
      </c>
      <c r="G150" t="str">
        <f t="shared" si="12"/>
        <v>insert into equipment_purpose (equipment_id, team_id) values (149,12);</v>
      </c>
    </row>
    <row r="151" spans="1:7" x14ac:dyDescent="0.2">
      <c r="A151" t="s">
        <v>12</v>
      </c>
      <c r="B151" s="2" t="str">
        <f t="shared" ca="1" si="10"/>
        <v>92727.71</v>
      </c>
      <c r="C151">
        <f t="shared" si="9"/>
        <v>1989</v>
      </c>
      <c r="D151" t="str">
        <f t="shared" ca="1" si="11"/>
        <v>insert into equipment (equipment_type, yearly_cost, year) values ('womens soccer',92727.71,1989);</v>
      </c>
      <c r="E151">
        <v>150</v>
      </c>
      <c r="F151">
        <v>12</v>
      </c>
      <c r="G151" t="str">
        <f t="shared" si="12"/>
        <v>insert into equipment_purpose (equipment_id, team_id) values (150,12);</v>
      </c>
    </row>
    <row r="152" spans="1:7" x14ac:dyDescent="0.2">
      <c r="A152" t="s">
        <v>12</v>
      </c>
      <c r="B152" s="2" t="str">
        <f t="shared" ca="1" si="10"/>
        <v>54516.14</v>
      </c>
      <c r="C152">
        <f t="shared" si="9"/>
        <v>1990</v>
      </c>
      <c r="D152" t="str">
        <f t="shared" ca="1" si="11"/>
        <v>insert into equipment (equipment_type, yearly_cost, year) values ('womens soccer',54516.14,1990);</v>
      </c>
      <c r="E152">
        <v>151</v>
      </c>
      <c r="F152">
        <v>12</v>
      </c>
      <c r="G152" t="str">
        <f t="shared" si="12"/>
        <v>insert into equipment_purpose (equipment_id, team_id) values (151,12);</v>
      </c>
    </row>
    <row r="153" spans="1:7" x14ac:dyDescent="0.2">
      <c r="A153" t="s">
        <v>12</v>
      </c>
      <c r="B153" s="2" t="str">
        <f t="shared" ca="1" si="10"/>
        <v>76650.65</v>
      </c>
      <c r="C153">
        <f t="shared" si="9"/>
        <v>1991</v>
      </c>
      <c r="D153" t="str">
        <f t="shared" ca="1" si="11"/>
        <v>insert into equipment (equipment_type, yearly_cost, year) values ('womens soccer',76650.65,1991);</v>
      </c>
      <c r="E153">
        <v>152</v>
      </c>
      <c r="F153">
        <v>12</v>
      </c>
      <c r="G153" t="str">
        <f t="shared" si="12"/>
        <v>insert into equipment_purpose (equipment_id, team_id) values (152,12);</v>
      </c>
    </row>
    <row r="154" spans="1:7" x14ac:dyDescent="0.2">
      <c r="A154" t="s">
        <v>12</v>
      </c>
      <c r="B154" s="2" t="str">
        <f t="shared" ca="1" si="10"/>
        <v>63208.49</v>
      </c>
      <c r="C154">
        <f t="shared" si="9"/>
        <v>1992</v>
      </c>
      <c r="D154" t="str">
        <f t="shared" ca="1" si="11"/>
        <v>insert into equipment (equipment_type, yearly_cost, year) values ('womens soccer',63208.49,1992);</v>
      </c>
      <c r="E154">
        <v>153</v>
      </c>
      <c r="F154">
        <v>12</v>
      </c>
      <c r="G154" t="str">
        <f t="shared" si="12"/>
        <v>insert into equipment_purpose (equipment_id, team_id) values (153,12);</v>
      </c>
    </row>
    <row r="155" spans="1:7" x14ac:dyDescent="0.2">
      <c r="A155" t="s">
        <v>12</v>
      </c>
      <c r="B155" s="2" t="str">
        <f t="shared" ca="1" si="10"/>
        <v>16663.43</v>
      </c>
      <c r="C155">
        <f t="shared" si="9"/>
        <v>1993</v>
      </c>
      <c r="D155" t="str">
        <f t="shared" ca="1" si="11"/>
        <v>insert into equipment (equipment_type, yearly_cost, year) values ('womens soccer',16663.43,1993);</v>
      </c>
      <c r="E155">
        <v>154</v>
      </c>
      <c r="F155">
        <v>12</v>
      </c>
      <c r="G155" t="str">
        <f t="shared" si="12"/>
        <v>insert into equipment_purpose (equipment_id, team_id) values (154,12);</v>
      </c>
    </row>
    <row r="156" spans="1:7" x14ac:dyDescent="0.2">
      <c r="A156" t="s">
        <v>12</v>
      </c>
      <c r="B156" s="2" t="str">
        <f t="shared" ca="1" si="10"/>
        <v>65068.90</v>
      </c>
      <c r="C156">
        <f t="shared" si="9"/>
        <v>1994</v>
      </c>
      <c r="D156" t="str">
        <f t="shared" ca="1" si="11"/>
        <v>insert into equipment (equipment_type, yearly_cost, year) values ('womens soccer',65068.90,1994);</v>
      </c>
      <c r="E156">
        <v>155</v>
      </c>
      <c r="F156">
        <v>12</v>
      </c>
      <c r="G156" t="str">
        <f t="shared" si="12"/>
        <v>insert into equipment_purpose (equipment_id, team_id) values (155,12);</v>
      </c>
    </row>
    <row r="157" spans="1:7" x14ac:dyDescent="0.2">
      <c r="A157" t="s">
        <v>12</v>
      </c>
      <c r="B157" s="2" t="str">
        <f t="shared" ca="1" si="10"/>
        <v>34835.56</v>
      </c>
      <c r="C157">
        <f t="shared" si="9"/>
        <v>1995</v>
      </c>
      <c r="D157" t="str">
        <f t="shared" ca="1" si="11"/>
        <v>insert into equipment (equipment_type, yearly_cost, year) values ('womens soccer',34835.56,1995);</v>
      </c>
      <c r="E157">
        <v>156</v>
      </c>
      <c r="F157">
        <v>12</v>
      </c>
      <c r="G157" t="str">
        <f t="shared" si="12"/>
        <v>insert into equipment_purpose (equipment_id, team_id) values (156,12);</v>
      </c>
    </row>
    <row r="158" spans="1:7" x14ac:dyDescent="0.2">
      <c r="A158" t="s">
        <v>12</v>
      </c>
      <c r="B158" s="2" t="str">
        <f t="shared" ca="1" si="10"/>
        <v>65730.65</v>
      </c>
      <c r="C158">
        <f t="shared" si="9"/>
        <v>1996</v>
      </c>
      <c r="D158" t="str">
        <f t="shared" ca="1" si="11"/>
        <v>insert into equipment (equipment_type, yearly_cost, year) values ('womens soccer',65730.65,1996);</v>
      </c>
      <c r="E158">
        <v>157</v>
      </c>
      <c r="F158">
        <v>12</v>
      </c>
      <c r="G158" t="str">
        <f t="shared" si="12"/>
        <v>insert into equipment_purpose (equipment_id, team_id) values (157,12);</v>
      </c>
    </row>
    <row r="159" spans="1:7" x14ac:dyDescent="0.2">
      <c r="A159" t="s">
        <v>12</v>
      </c>
      <c r="B159" s="2" t="str">
        <f t="shared" ca="1" si="10"/>
        <v>18978.40</v>
      </c>
      <c r="C159">
        <f t="shared" ref="C159:C222" si="13">C158+1</f>
        <v>1997</v>
      </c>
      <c r="D159" t="str">
        <f t="shared" ca="1" si="11"/>
        <v>insert into equipment (equipment_type, yearly_cost, year) values ('womens soccer',18978.40,1997);</v>
      </c>
      <c r="E159">
        <v>158</v>
      </c>
      <c r="F159">
        <v>12</v>
      </c>
      <c r="G159" t="str">
        <f t="shared" si="12"/>
        <v>insert into equipment_purpose (equipment_id, team_id) values (158,12);</v>
      </c>
    </row>
    <row r="160" spans="1:7" x14ac:dyDescent="0.2">
      <c r="A160" t="s">
        <v>12</v>
      </c>
      <c r="B160" s="2" t="str">
        <f t="shared" ca="1" si="10"/>
        <v>74594.27</v>
      </c>
      <c r="C160">
        <f t="shared" si="13"/>
        <v>1998</v>
      </c>
      <c r="D160" t="str">
        <f t="shared" ca="1" si="11"/>
        <v>insert into equipment (equipment_type, yearly_cost, year) values ('womens soccer',74594.27,1998);</v>
      </c>
      <c r="E160">
        <v>159</v>
      </c>
      <c r="F160">
        <v>12</v>
      </c>
      <c r="G160" t="str">
        <f t="shared" si="12"/>
        <v>insert into equipment_purpose (equipment_id, team_id) values (159,12);</v>
      </c>
    </row>
    <row r="161" spans="1:7" x14ac:dyDescent="0.2">
      <c r="A161" t="s">
        <v>12</v>
      </c>
      <c r="B161" s="2" t="str">
        <f t="shared" ca="1" si="10"/>
        <v>73624.98</v>
      </c>
      <c r="C161">
        <f t="shared" si="13"/>
        <v>1999</v>
      </c>
      <c r="D161" t="str">
        <f t="shared" ca="1" si="11"/>
        <v>insert into equipment (equipment_type, yearly_cost, year) values ('womens soccer',73624.98,1999);</v>
      </c>
      <c r="E161">
        <v>160</v>
      </c>
      <c r="F161">
        <v>12</v>
      </c>
      <c r="G161" t="str">
        <f t="shared" si="12"/>
        <v>insert into equipment_purpose (equipment_id, team_id) values (160,12);</v>
      </c>
    </row>
    <row r="162" spans="1:7" x14ac:dyDescent="0.2">
      <c r="A162" t="s">
        <v>12</v>
      </c>
      <c r="B162" s="2" t="str">
        <f t="shared" ca="1" si="10"/>
        <v>31801.20</v>
      </c>
      <c r="C162">
        <f t="shared" si="13"/>
        <v>2000</v>
      </c>
      <c r="D162" t="str">
        <f t="shared" ca="1" si="11"/>
        <v>insert into equipment (equipment_type, yearly_cost, year) values ('womens soccer',31801.20,2000);</v>
      </c>
      <c r="E162">
        <v>161</v>
      </c>
      <c r="F162">
        <v>12</v>
      </c>
      <c r="G162" t="str">
        <f t="shared" si="12"/>
        <v>insert into equipment_purpose (equipment_id, team_id) values (161,12);</v>
      </c>
    </row>
    <row r="163" spans="1:7" x14ac:dyDescent="0.2">
      <c r="A163" t="s">
        <v>12</v>
      </c>
      <c r="B163" s="2" t="str">
        <f t="shared" ca="1" si="10"/>
        <v>55039.02</v>
      </c>
      <c r="C163">
        <f t="shared" si="13"/>
        <v>2001</v>
      </c>
      <c r="D163" t="str">
        <f t="shared" ca="1" si="11"/>
        <v>insert into equipment (equipment_type, yearly_cost, year) values ('womens soccer',55039.02,2001);</v>
      </c>
      <c r="E163">
        <v>162</v>
      </c>
      <c r="F163">
        <v>12</v>
      </c>
      <c r="G163" t="str">
        <f t="shared" si="12"/>
        <v>insert into equipment_purpose (equipment_id, team_id) values (162,12);</v>
      </c>
    </row>
    <row r="164" spans="1:7" x14ac:dyDescent="0.2">
      <c r="A164" t="s">
        <v>12</v>
      </c>
      <c r="B164" s="2" t="str">
        <f t="shared" ca="1" si="10"/>
        <v>8940.38</v>
      </c>
      <c r="C164">
        <f t="shared" si="13"/>
        <v>2002</v>
      </c>
      <c r="D164" t="str">
        <f t="shared" ca="1" si="11"/>
        <v>insert into equipment (equipment_type, yearly_cost, year) values ('womens soccer',8940.38,2002);</v>
      </c>
      <c r="E164">
        <v>163</v>
      </c>
      <c r="F164">
        <v>12</v>
      </c>
      <c r="G164" t="str">
        <f t="shared" si="12"/>
        <v>insert into equipment_purpose (equipment_id, team_id) values (163,12);</v>
      </c>
    </row>
    <row r="165" spans="1:7" x14ac:dyDescent="0.2">
      <c r="A165" t="s">
        <v>12</v>
      </c>
      <c r="B165" s="2" t="str">
        <f t="shared" ca="1" si="10"/>
        <v>68821.78</v>
      </c>
      <c r="C165">
        <f t="shared" si="13"/>
        <v>2003</v>
      </c>
      <c r="D165" t="str">
        <f t="shared" ca="1" si="11"/>
        <v>insert into equipment (equipment_type, yearly_cost, year) values ('womens soccer',68821.78,2003);</v>
      </c>
      <c r="E165">
        <v>164</v>
      </c>
      <c r="F165">
        <v>12</v>
      </c>
      <c r="G165" t="str">
        <f t="shared" si="12"/>
        <v>insert into equipment_purpose (equipment_id, team_id) values (164,12);</v>
      </c>
    </row>
    <row r="166" spans="1:7" x14ac:dyDescent="0.2">
      <c r="A166" t="s">
        <v>12</v>
      </c>
      <c r="B166" s="2" t="str">
        <f t="shared" ca="1" si="10"/>
        <v>67213.07</v>
      </c>
      <c r="C166">
        <f t="shared" si="13"/>
        <v>2004</v>
      </c>
      <c r="D166" t="str">
        <f t="shared" ca="1" si="11"/>
        <v>insert into equipment (equipment_type, yearly_cost, year) values ('womens soccer',67213.07,2004);</v>
      </c>
      <c r="E166">
        <v>165</v>
      </c>
      <c r="F166">
        <v>12</v>
      </c>
      <c r="G166" t="str">
        <f t="shared" si="12"/>
        <v>insert into equipment_purpose (equipment_id, team_id) values (165,12);</v>
      </c>
    </row>
    <row r="167" spans="1:7" x14ac:dyDescent="0.2">
      <c r="A167" t="s">
        <v>12</v>
      </c>
      <c r="B167" s="2" t="str">
        <f t="shared" ca="1" si="10"/>
        <v>72488.81</v>
      </c>
      <c r="C167">
        <f t="shared" si="13"/>
        <v>2005</v>
      </c>
      <c r="D167" t="str">
        <f t="shared" ca="1" si="11"/>
        <v>insert into equipment (equipment_type, yearly_cost, year) values ('womens soccer',72488.81,2005);</v>
      </c>
      <c r="E167">
        <v>166</v>
      </c>
      <c r="F167">
        <v>12</v>
      </c>
      <c r="G167" t="str">
        <f t="shared" si="12"/>
        <v>insert into equipment_purpose (equipment_id, team_id) values (166,12);</v>
      </c>
    </row>
    <row r="168" spans="1:7" x14ac:dyDescent="0.2">
      <c r="A168" t="s">
        <v>12</v>
      </c>
      <c r="B168" s="2" t="str">
        <f t="shared" ca="1" si="10"/>
        <v>66222.65</v>
      </c>
      <c r="C168">
        <f t="shared" si="13"/>
        <v>2006</v>
      </c>
      <c r="D168" t="str">
        <f t="shared" ca="1" si="11"/>
        <v>insert into equipment (equipment_type, yearly_cost, year) values ('womens soccer',66222.65,2006);</v>
      </c>
      <c r="E168">
        <v>167</v>
      </c>
      <c r="F168">
        <v>12</v>
      </c>
      <c r="G168" t="str">
        <f t="shared" si="12"/>
        <v>insert into equipment_purpose (equipment_id, team_id) values (167,12);</v>
      </c>
    </row>
    <row r="169" spans="1:7" x14ac:dyDescent="0.2">
      <c r="A169" t="s">
        <v>12</v>
      </c>
      <c r="B169" s="2" t="str">
        <f t="shared" ca="1" si="10"/>
        <v>78559.84</v>
      </c>
      <c r="C169">
        <f t="shared" si="13"/>
        <v>2007</v>
      </c>
      <c r="D169" t="str">
        <f t="shared" ca="1" si="11"/>
        <v>insert into equipment (equipment_type, yearly_cost, year) values ('womens soccer',78559.84,2007);</v>
      </c>
      <c r="E169">
        <v>168</v>
      </c>
      <c r="F169">
        <v>12</v>
      </c>
      <c r="G169" t="str">
        <f t="shared" si="12"/>
        <v>insert into equipment_purpose (equipment_id, team_id) values (168,12);</v>
      </c>
    </row>
    <row r="170" spans="1:7" x14ac:dyDescent="0.2">
      <c r="A170" t="s">
        <v>12</v>
      </c>
      <c r="B170" s="2" t="str">
        <f t="shared" ca="1" si="10"/>
        <v>74018.03</v>
      </c>
      <c r="C170">
        <f t="shared" si="13"/>
        <v>2008</v>
      </c>
      <c r="D170" t="str">
        <f t="shared" ca="1" si="11"/>
        <v>insert into equipment (equipment_type, yearly_cost, year) values ('womens soccer',74018.03,2008);</v>
      </c>
      <c r="E170">
        <v>169</v>
      </c>
      <c r="F170">
        <v>12</v>
      </c>
      <c r="G170" t="str">
        <f t="shared" si="12"/>
        <v>insert into equipment_purpose (equipment_id, team_id) values (169,12);</v>
      </c>
    </row>
    <row r="171" spans="1:7" x14ac:dyDescent="0.2">
      <c r="A171" t="s">
        <v>12</v>
      </c>
      <c r="B171" s="2" t="str">
        <f t="shared" ca="1" si="10"/>
        <v>14270.39</v>
      </c>
      <c r="C171">
        <f t="shared" si="13"/>
        <v>2009</v>
      </c>
      <c r="D171" t="str">
        <f t="shared" ca="1" si="11"/>
        <v>insert into equipment (equipment_type, yearly_cost, year) values ('womens soccer',14270.39,2009);</v>
      </c>
      <c r="E171">
        <v>170</v>
      </c>
      <c r="F171">
        <v>12</v>
      </c>
      <c r="G171" t="str">
        <f t="shared" si="12"/>
        <v>insert into equipment_purpose (equipment_id, team_id) values (170,12);</v>
      </c>
    </row>
    <row r="172" spans="1:7" x14ac:dyDescent="0.2">
      <c r="A172" t="s">
        <v>12</v>
      </c>
      <c r="B172" s="2" t="str">
        <f t="shared" ca="1" si="10"/>
        <v>45771.42</v>
      </c>
      <c r="C172">
        <f t="shared" si="13"/>
        <v>2010</v>
      </c>
      <c r="D172" t="str">
        <f t="shared" ca="1" si="11"/>
        <v>insert into equipment (equipment_type, yearly_cost, year) values ('womens soccer',45771.42,2010);</v>
      </c>
      <c r="E172">
        <v>171</v>
      </c>
      <c r="F172">
        <v>12</v>
      </c>
      <c r="G172" t="str">
        <f t="shared" si="12"/>
        <v>insert into equipment_purpose (equipment_id, team_id) values (171,12);</v>
      </c>
    </row>
    <row r="173" spans="1:7" x14ac:dyDescent="0.2">
      <c r="A173" t="s">
        <v>12</v>
      </c>
      <c r="B173" s="2" t="str">
        <f t="shared" ca="1" si="10"/>
        <v>54457.30</v>
      </c>
      <c r="C173">
        <f t="shared" si="13"/>
        <v>2011</v>
      </c>
      <c r="D173" t="str">
        <f t="shared" ca="1" si="11"/>
        <v>insert into equipment (equipment_type, yearly_cost, year) values ('womens soccer',54457.30,2011);</v>
      </c>
      <c r="E173">
        <v>172</v>
      </c>
      <c r="F173">
        <v>12</v>
      </c>
      <c r="G173" t="str">
        <f t="shared" si="12"/>
        <v>insert into equipment_purpose (equipment_id, team_id) values (172,12);</v>
      </c>
    </row>
    <row r="174" spans="1:7" x14ac:dyDescent="0.2">
      <c r="A174" t="s">
        <v>12</v>
      </c>
      <c r="B174" s="2" t="str">
        <f t="shared" ca="1" si="10"/>
        <v>61335.51</v>
      </c>
      <c r="C174">
        <f t="shared" si="13"/>
        <v>2012</v>
      </c>
      <c r="D174" t="str">
        <f t="shared" ca="1" si="11"/>
        <v>insert into equipment (equipment_type, yearly_cost, year) values ('womens soccer',61335.51,2012);</v>
      </c>
      <c r="E174">
        <v>173</v>
      </c>
      <c r="F174">
        <v>12</v>
      </c>
      <c r="G174" t="str">
        <f t="shared" si="12"/>
        <v>insert into equipment_purpose (equipment_id, team_id) values (173,12);</v>
      </c>
    </row>
    <row r="175" spans="1:7" x14ac:dyDescent="0.2">
      <c r="A175" t="s">
        <v>12</v>
      </c>
      <c r="B175" s="2" t="str">
        <f t="shared" ca="1" si="10"/>
        <v>82486.57</v>
      </c>
      <c r="C175">
        <f t="shared" si="13"/>
        <v>2013</v>
      </c>
      <c r="D175" t="str">
        <f t="shared" ca="1" si="11"/>
        <v>insert into equipment (equipment_type, yearly_cost, year) values ('womens soccer',82486.57,2013);</v>
      </c>
      <c r="E175">
        <v>174</v>
      </c>
      <c r="F175">
        <v>12</v>
      </c>
      <c r="G175" t="str">
        <f t="shared" si="12"/>
        <v>insert into equipment_purpose (equipment_id, team_id) values (174,12);</v>
      </c>
    </row>
    <row r="176" spans="1:7" x14ac:dyDescent="0.2">
      <c r="A176" t="s">
        <v>12</v>
      </c>
      <c r="B176" s="2" t="str">
        <f t="shared" ca="1" si="10"/>
        <v>66822.83</v>
      </c>
      <c r="C176">
        <f t="shared" si="13"/>
        <v>2014</v>
      </c>
      <c r="D176" t="str">
        <f t="shared" ca="1" si="11"/>
        <v>insert into equipment (equipment_type, yearly_cost, year) values ('womens soccer',66822.83,2014);</v>
      </c>
      <c r="E176">
        <v>175</v>
      </c>
      <c r="F176">
        <v>12</v>
      </c>
      <c r="G176" t="str">
        <f t="shared" si="12"/>
        <v>insert into equipment_purpose (equipment_id, team_id) values (175,12);</v>
      </c>
    </row>
    <row r="177" spans="1:7" x14ac:dyDescent="0.2">
      <c r="A177" t="s">
        <v>12</v>
      </c>
      <c r="B177" s="2" t="str">
        <f t="shared" ca="1" si="10"/>
        <v>29423.27</v>
      </c>
      <c r="C177">
        <f t="shared" si="13"/>
        <v>2015</v>
      </c>
      <c r="D177" t="str">
        <f t="shared" ca="1" si="11"/>
        <v>insert into equipment (equipment_type, yearly_cost, year) values ('womens soccer',29423.27,2015);</v>
      </c>
      <c r="E177">
        <v>176</v>
      </c>
      <c r="F177">
        <v>12</v>
      </c>
      <c r="G177" t="str">
        <f t="shared" si="12"/>
        <v>insert into equipment_purpose (equipment_id, team_id) values (176,12);</v>
      </c>
    </row>
    <row r="178" spans="1:7" x14ac:dyDescent="0.2">
      <c r="A178" t="s">
        <v>12</v>
      </c>
      <c r="B178" s="2" t="str">
        <f t="shared" ca="1" si="10"/>
        <v>14761.71</v>
      </c>
      <c r="C178">
        <f t="shared" si="13"/>
        <v>2016</v>
      </c>
      <c r="D178" t="str">
        <f t="shared" ca="1" si="11"/>
        <v>insert into equipment (equipment_type, yearly_cost, year) values ('womens soccer',14761.71,2016);</v>
      </c>
      <c r="E178">
        <v>177</v>
      </c>
      <c r="F178">
        <v>12</v>
      </c>
      <c r="G178" t="str">
        <f t="shared" si="12"/>
        <v>insert into equipment_purpose (equipment_id, team_id) values (177,12);</v>
      </c>
    </row>
    <row r="179" spans="1:7" x14ac:dyDescent="0.2">
      <c r="A179" t="s">
        <v>13</v>
      </c>
      <c r="B179" s="2" t="str">
        <f t="shared" ca="1" si="10"/>
        <v>84495.86</v>
      </c>
      <c r="C179">
        <v>2008</v>
      </c>
      <c r="D179" t="str">
        <f t="shared" ca="1" si="11"/>
        <v>insert into equipment (equipment_type, yearly_cost, year) values ('field hockey',84495.86,2008);</v>
      </c>
      <c r="E179">
        <v>178</v>
      </c>
      <c r="F179">
        <v>13</v>
      </c>
      <c r="G179" t="str">
        <f t="shared" si="12"/>
        <v>insert into equipment_purpose (equipment_id, team_id) values (178,13);</v>
      </c>
    </row>
    <row r="180" spans="1:7" x14ac:dyDescent="0.2">
      <c r="A180" t="s">
        <v>13</v>
      </c>
      <c r="B180" s="2" t="str">
        <f t="shared" ca="1" si="10"/>
        <v>77277.65</v>
      </c>
      <c r="C180">
        <f t="shared" si="13"/>
        <v>2009</v>
      </c>
      <c r="D180" t="str">
        <f t="shared" ca="1" si="11"/>
        <v>insert into equipment (equipment_type, yearly_cost, year) values ('field hockey',77277.65,2009);</v>
      </c>
      <c r="E180">
        <v>179</v>
      </c>
      <c r="F180">
        <v>13</v>
      </c>
      <c r="G180" t="str">
        <f t="shared" si="12"/>
        <v>insert into equipment_purpose (equipment_id, team_id) values (179,13);</v>
      </c>
    </row>
    <row r="181" spans="1:7" x14ac:dyDescent="0.2">
      <c r="A181" t="s">
        <v>13</v>
      </c>
      <c r="B181" s="2" t="str">
        <f t="shared" ca="1" si="10"/>
        <v>40825.27</v>
      </c>
      <c r="C181">
        <f t="shared" si="13"/>
        <v>2010</v>
      </c>
      <c r="D181" t="str">
        <f t="shared" ca="1" si="11"/>
        <v>insert into equipment (equipment_type, yearly_cost, year) values ('field hockey',40825.27,2010);</v>
      </c>
      <c r="E181">
        <v>180</v>
      </c>
      <c r="F181">
        <v>13</v>
      </c>
      <c r="G181" t="str">
        <f t="shared" si="12"/>
        <v>insert into equipment_purpose (equipment_id, team_id) values (180,13);</v>
      </c>
    </row>
    <row r="182" spans="1:7" x14ac:dyDescent="0.2">
      <c r="A182" t="s">
        <v>13</v>
      </c>
      <c r="B182" s="2" t="str">
        <f t="shared" ca="1" si="10"/>
        <v>29682.64</v>
      </c>
      <c r="C182">
        <f t="shared" si="13"/>
        <v>2011</v>
      </c>
      <c r="D182" t="str">
        <f t="shared" ca="1" si="11"/>
        <v>insert into equipment (equipment_type, yearly_cost, year) values ('field hockey',29682.64,2011);</v>
      </c>
      <c r="E182">
        <v>181</v>
      </c>
      <c r="F182">
        <v>13</v>
      </c>
      <c r="G182" t="str">
        <f t="shared" si="12"/>
        <v>insert into equipment_purpose (equipment_id, team_id) values (181,13);</v>
      </c>
    </row>
    <row r="183" spans="1:7" x14ac:dyDescent="0.2">
      <c r="A183" t="s">
        <v>13</v>
      </c>
      <c r="B183" s="2" t="str">
        <f t="shared" ca="1" si="10"/>
        <v>6763.17</v>
      </c>
      <c r="C183">
        <f t="shared" si="13"/>
        <v>2012</v>
      </c>
      <c r="D183" t="str">
        <f t="shared" ca="1" si="11"/>
        <v>insert into equipment (equipment_type, yearly_cost, year) values ('field hockey',6763.17,2012);</v>
      </c>
      <c r="E183">
        <v>182</v>
      </c>
      <c r="F183">
        <v>13</v>
      </c>
      <c r="G183" t="str">
        <f t="shared" si="12"/>
        <v>insert into equipment_purpose (equipment_id, team_id) values (182,13);</v>
      </c>
    </row>
    <row r="184" spans="1:7" x14ac:dyDescent="0.2">
      <c r="A184" t="s">
        <v>13</v>
      </c>
      <c r="B184" s="2" t="str">
        <f t="shared" ca="1" si="10"/>
        <v>77038.53</v>
      </c>
      <c r="C184">
        <f t="shared" si="13"/>
        <v>2013</v>
      </c>
      <c r="D184" t="str">
        <f t="shared" ca="1" si="11"/>
        <v>insert into equipment (equipment_type, yearly_cost, year) values ('field hockey',77038.53,2013);</v>
      </c>
      <c r="E184">
        <v>183</v>
      </c>
      <c r="F184">
        <v>13</v>
      </c>
      <c r="G184" t="str">
        <f t="shared" si="12"/>
        <v>insert into equipment_purpose (equipment_id, team_id) values (183,13);</v>
      </c>
    </row>
    <row r="185" spans="1:7" x14ac:dyDescent="0.2">
      <c r="A185" t="s">
        <v>13</v>
      </c>
      <c r="B185" s="2" t="str">
        <f t="shared" ca="1" si="10"/>
        <v>85582.14</v>
      </c>
      <c r="C185">
        <f t="shared" si="13"/>
        <v>2014</v>
      </c>
      <c r="D185" t="str">
        <f t="shared" ca="1" si="11"/>
        <v>insert into equipment (equipment_type, yearly_cost, year) values ('field hockey',85582.14,2014);</v>
      </c>
      <c r="E185">
        <v>184</v>
      </c>
      <c r="F185">
        <v>13</v>
      </c>
      <c r="G185" t="str">
        <f t="shared" si="12"/>
        <v>insert into equipment_purpose (equipment_id, team_id) values (184,13);</v>
      </c>
    </row>
    <row r="186" spans="1:7" x14ac:dyDescent="0.2">
      <c r="A186" t="s">
        <v>13</v>
      </c>
      <c r="B186" s="2" t="str">
        <f t="shared" ca="1" si="10"/>
        <v>79316.27</v>
      </c>
      <c r="C186">
        <f t="shared" si="13"/>
        <v>2015</v>
      </c>
      <c r="D186" t="str">
        <f t="shared" ca="1" si="11"/>
        <v>insert into equipment (equipment_type, yearly_cost, year) values ('field hockey',79316.27,2015);</v>
      </c>
      <c r="E186">
        <v>185</v>
      </c>
      <c r="F186">
        <v>13</v>
      </c>
      <c r="G186" t="str">
        <f t="shared" si="12"/>
        <v>insert into equipment_purpose (equipment_id, team_id) values (185,13);</v>
      </c>
    </row>
    <row r="187" spans="1:7" x14ac:dyDescent="0.2">
      <c r="A187" t="s">
        <v>13</v>
      </c>
      <c r="B187" s="2" t="str">
        <f t="shared" ca="1" si="10"/>
        <v>40849.21</v>
      </c>
      <c r="C187">
        <f t="shared" si="13"/>
        <v>2016</v>
      </c>
      <c r="D187" t="str">
        <f t="shared" ca="1" si="11"/>
        <v>insert into equipment (equipment_type, yearly_cost, year) values ('field hockey',40849.21,2016);</v>
      </c>
      <c r="E187">
        <v>186</v>
      </c>
      <c r="F187">
        <v>13</v>
      </c>
      <c r="G187" t="str">
        <f t="shared" si="12"/>
        <v>insert into equipment_purpose (equipment_id, team_id) values (186,13);</v>
      </c>
    </row>
    <row r="188" spans="1:7" x14ac:dyDescent="0.2">
      <c r="A188" t="s">
        <v>14</v>
      </c>
      <c r="B188" s="2" t="str">
        <f t="shared" ca="1" si="10"/>
        <v>97176.54</v>
      </c>
      <c r="C188">
        <v>1999</v>
      </c>
      <c r="D188" t="str">
        <f t="shared" ca="1" si="11"/>
        <v>insert into equipment (equipment_type, yearly_cost, year) values ('polo',97176.54,1999);</v>
      </c>
      <c r="E188">
        <v>187</v>
      </c>
      <c r="F188">
        <v>14</v>
      </c>
      <c r="G188" t="str">
        <f t="shared" si="12"/>
        <v>insert into equipment_purpose (equipment_id, team_id) values (187,14);</v>
      </c>
    </row>
    <row r="189" spans="1:7" x14ac:dyDescent="0.2">
      <c r="A189" t="s">
        <v>14</v>
      </c>
      <c r="B189" s="2" t="str">
        <f t="shared" ca="1" si="10"/>
        <v>15085.62</v>
      </c>
      <c r="C189">
        <f t="shared" si="13"/>
        <v>2000</v>
      </c>
      <c r="D189" t="str">
        <f t="shared" ca="1" si="11"/>
        <v>insert into equipment (equipment_type, yearly_cost, year) values ('polo',15085.62,2000);</v>
      </c>
      <c r="E189">
        <v>188</v>
      </c>
      <c r="F189">
        <v>14</v>
      </c>
      <c r="G189" t="str">
        <f t="shared" si="12"/>
        <v>insert into equipment_purpose (equipment_id, team_id) values (188,14);</v>
      </c>
    </row>
    <row r="190" spans="1:7" x14ac:dyDescent="0.2">
      <c r="A190" t="s">
        <v>14</v>
      </c>
      <c r="B190" s="2" t="str">
        <f t="shared" ca="1" si="10"/>
        <v>28986.74</v>
      </c>
      <c r="C190">
        <f t="shared" si="13"/>
        <v>2001</v>
      </c>
      <c r="D190" t="str">
        <f t="shared" ca="1" si="11"/>
        <v>insert into equipment (equipment_type, yearly_cost, year) values ('polo',28986.74,2001);</v>
      </c>
      <c r="E190">
        <v>189</v>
      </c>
      <c r="F190">
        <v>14</v>
      </c>
      <c r="G190" t="str">
        <f t="shared" si="12"/>
        <v>insert into equipment_purpose (equipment_id, team_id) values (189,14);</v>
      </c>
    </row>
    <row r="191" spans="1:7" x14ac:dyDescent="0.2">
      <c r="A191" t="s">
        <v>14</v>
      </c>
      <c r="B191" s="2" t="str">
        <f t="shared" ca="1" si="10"/>
        <v>37699.55</v>
      </c>
      <c r="C191">
        <f t="shared" si="13"/>
        <v>2002</v>
      </c>
      <c r="D191" t="str">
        <f t="shared" ca="1" si="11"/>
        <v>insert into equipment (equipment_type, yearly_cost, year) values ('polo',37699.55,2002);</v>
      </c>
      <c r="E191">
        <v>190</v>
      </c>
      <c r="F191">
        <v>14</v>
      </c>
      <c r="G191" t="str">
        <f t="shared" si="12"/>
        <v>insert into equipment_purpose (equipment_id, team_id) values (190,14);</v>
      </c>
    </row>
    <row r="192" spans="1:7" x14ac:dyDescent="0.2">
      <c r="A192" t="s">
        <v>14</v>
      </c>
      <c r="B192" s="2" t="str">
        <f t="shared" ca="1" si="10"/>
        <v>19846.15</v>
      </c>
      <c r="C192">
        <f t="shared" si="13"/>
        <v>2003</v>
      </c>
      <c r="D192" t="str">
        <f t="shared" ca="1" si="11"/>
        <v>insert into equipment (equipment_type, yearly_cost, year) values ('polo',19846.15,2003);</v>
      </c>
      <c r="E192">
        <v>191</v>
      </c>
      <c r="F192">
        <v>14</v>
      </c>
      <c r="G192" t="str">
        <f t="shared" si="12"/>
        <v>insert into equipment_purpose (equipment_id, team_id) values (191,14);</v>
      </c>
    </row>
    <row r="193" spans="1:7" x14ac:dyDescent="0.2">
      <c r="A193" t="s">
        <v>14</v>
      </c>
      <c r="B193" s="2" t="str">
        <f t="shared" ca="1" si="10"/>
        <v>83884.39</v>
      </c>
      <c r="C193">
        <f t="shared" si="13"/>
        <v>2004</v>
      </c>
      <c r="D193" t="str">
        <f t="shared" ca="1" si="11"/>
        <v>insert into equipment (equipment_type, yearly_cost, year) values ('polo',83884.39,2004);</v>
      </c>
      <c r="E193">
        <v>192</v>
      </c>
      <c r="F193">
        <v>14</v>
      </c>
      <c r="G193" t="str">
        <f t="shared" si="12"/>
        <v>insert into equipment_purpose (equipment_id, team_id) values (192,14);</v>
      </c>
    </row>
    <row r="194" spans="1:7" x14ac:dyDescent="0.2">
      <c r="A194" t="s">
        <v>14</v>
      </c>
      <c r="B194" s="2" t="str">
        <f t="shared" ca="1" si="10"/>
        <v>19284.21</v>
      </c>
      <c r="C194">
        <f t="shared" si="13"/>
        <v>2005</v>
      </c>
      <c r="D194" t="str">
        <f t="shared" ca="1" si="11"/>
        <v>insert into equipment (equipment_type, yearly_cost, year) values ('polo',19284.21,2005);</v>
      </c>
      <c r="E194">
        <v>193</v>
      </c>
      <c r="F194">
        <v>14</v>
      </c>
      <c r="G194" t="str">
        <f t="shared" si="12"/>
        <v>insert into equipment_purpose (equipment_id, team_id) values (193,14);</v>
      </c>
    </row>
    <row r="195" spans="1:7" x14ac:dyDescent="0.2">
      <c r="A195" t="s">
        <v>14</v>
      </c>
      <c r="B195" s="2" t="str">
        <f t="shared" ref="B195:B258" ca="1" si="14">RANDBETWEEN(1000,100000)&amp;"."&amp;TEXT(RANDBETWEEN(0,99),"00")</f>
        <v>79148.43</v>
      </c>
      <c r="C195">
        <f t="shared" si="13"/>
        <v>2006</v>
      </c>
      <c r="D195" t="str">
        <f t="shared" ref="D195:D258" ca="1" si="15">"insert into equipment (equipment_type, yearly_cost, year) values ('"&amp;A195&amp;"',"&amp;B195&amp;","&amp;C195&amp;");"</f>
        <v>insert into equipment (equipment_type, yearly_cost, year) values ('polo',79148.43,2006);</v>
      </c>
      <c r="E195">
        <v>194</v>
      </c>
      <c r="F195">
        <v>14</v>
      </c>
      <c r="G195" t="str">
        <f t="shared" ref="G195:G258" si="16">"insert into equipment_purpose (equipment_id, team_id) values ("&amp;E195&amp;","&amp;F195&amp;");"</f>
        <v>insert into equipment_purpose (equipment_id, team_id) values (194,14);</v>
      </c>
    </row>
    <row r="196" spans="1:7" x14ac:dyDescent="0.2">
      <c r="A196" t="s">
        <v>14</v>
      </c>
      <c r="B196" s="2" t="str">
        <f t="shared" ca="1" si="14"/>
        <v>66801.34</v>
      </c>
      <c r="C196">
        <f t="shared" si="13"/>
        <v>2007</v>
      </c>
      <c r="D196" t="str">
        <f t="shared" ca="1" si="15"/>
        <v>insert into equipment (equipment_type, yearly_cost, year) values ('polo',66801.34,2007);</v>
      </c>
      <c r="E196">
        <v>195</v>
      </c>
      <c r="F196">
        <v>14</v>
      </c>
      <c r="G196" t="str">
        <f t="shared" si="16"/>
        <v>insert into equipment_purpose (equipment_id, team_id) values (195,14);</v>
      </c>
    </row>
    <row r="197" spans="1:7" x14ac:dyDescent="0.2">
      <c r="A197" t="s">
        <v>14</v>
      </c>
      <c r="B197" s="2" t="str">
        <f t="shared" ca="1" si="14"/>
        <v>96118.06</v>
      </c>
      <c r="C197">
        <f t="shared" si="13"/>
        <v>2008</v>
      </c>
      <c r="D197" t="str">
        <f t="shared" ca="1" si="15"/>
        <v>insert into equipment (equipment_type, yearly_cost, year) values ('polo',96118.06,2008);</v>
      </c>
      <c r="E197">
        <v>196</v>
      </c>
      <c r="F197">
        <v>14</v>
      </c>
      <c r="G197" t="str">
        <f t="shared" si="16"/>
        <v>insert into equipment_purpose (equipment_id, team_id) values (196,14);</v>
      </c>
    </row>
    <row r="198" spans="1:7" x14ac:dyDescent="0.2">
      <c r="A198" t="s">
        <v>14</v>
      </c>
      <c r="B198" s="2" t="str">
        <f t="shared" ca="1" si="14"/>
        <v>8275.13</v>
      </c>
      <c r="C198">
        <f t="shared" si="13"/>
        <v>2009</v>
      </c>
      <c r="D198" t="str">
        <f t="shared" ca="1" si="15"/>
        <v>insert into equipment (equipment_type, yearly_cost, year) values ('polo',8275.13,2009);</v>
      </c>
      <c r="E198">
        <v>197</v>
      </c>
      <c r="F198">
        <v>14</v>
      </c>
      <c r="G198" t="str">
        <f t="shared" si="16"/>
        <v>insert into equipment_purpose (equipment_id, team_id) values (197,14);</v>
      </c>
    </row>
    <row r="199" spans="1:7" x14ac:dyDescent="0.2">
      <c r="A199" t="s">
        <v>14</v>
      </c>
      <c r="B199" s="2" t="str">
        <f t="shared" ca="1" si="14"/>
        <v>79004.67</v>
      </c>
      <c r="C199">
        <f t="shared" si="13"/>
        <v>2010</v>
      </c>
      <c r="D199" t="str">
        <f t="shared" ca="1" si="15"/>
        <v>insert into equipment (equipment_type, yearly_cost, year) values ('polo',79004.67,2010);</v>
      </c>
      <c r="E199">
        <v>198</v>
      </c>
      <c r="F199">
        <v>14</v>
      </c>
      <c r="G199" t="str">
        <f t="shared" si="16"/>
        <v>insert into equipment_purpose (equipment_id, team_id) values (198,14);</v>
      </c>
    </row>
    <row r="200" spans="1:7" x14ac:dyDescent="0.2">
      <c r="A200" t="s">
        <v>14</v>
      </c>
      <c r="B200" s="2" t="str">
        <f t="shared" ca="1" si="14"/>
        <v>76535.98</v>
      </c>
      <c r="C200">
        <f t="shared" si="13"/>
        <v>2011</v>
      </c>
      <c r="D200" t="str">
        <f t="shared" ca="1" si="15"/>
        <v>insert into equipment (equipment_type, yearly_cost, year) values ('polo',76535.98,2011);</v>
      </c>
      <c r="E200">
        <v>199</v>
      </c>
      <c r="F200">
        <v>14</v>
      </c>
      <c r="G200" t="str">
        <f t="shared" si="16"/>
        <v>insert into equipment_purpose (equipment_id, team_id) values (199,14);</v>
      </c>
    </row>
    <row r="201" spans="1:7" x14ac:dyDescent="0.2">
      <c r="A201" t="s">
        <v>14</v>
      </c>
      <c r="B201" s="2" t="str">
        <f t="shared" ca="1" si="14"/>
        <v>31934.93</v>
      </c>
      <c r="C201">
        <f t="shared" si="13"/>
        <v>2012</v>
      </c>
      <c r="D201" t="str">
        <f t="shared" ca="1" si="15"/>
        <v>insert into equipment (equipment_type, yearly_cost, year) values ('polo',31934.93,2012);</v>
      </c>
      <c r="E201">
        <v>200</v>
      </c>
      <c r="F201">
        <v>14</v>
      </c>
      <c r="G201" t="str">
        <f t="shared" si="16"/>
        <v>insert into equipment_purpose (equipment_id, team_id) values (200,14);</v>
      </c>
    </row>
    <row r="202" spans="1:7" x14ac:dyDescent="0.2">
      <c r="A202" t="s">
        <v>14</v>
      </c>
      <c r="B202" s="2" t="str">
        <f t="shared" ca="1" si="14"/>
        <v>31601.33</v>
      </c>
      <c r="C202">
        <f t="shared" si="13"/>
        <v>2013</v>
      </c>
      <c r="D202" t="str">
        <f t="shared" ca="1" si="15"/>
        <v>insert into equipment (equipment_type, yearly_cost, year) values ('polo',31601.33,2013);</v>
      </c>
      <c r="E202">
        <v>201</v>
      </c>
      <c r="F202">
        <v>14</v>
      </c>
      <c r="G202" t="str">
        <f t="shared" si="16"/>
        <v>insert into equipment_purpose (equipment_id, team_id) values (201,14);</v>
      </c>
    </row>
    <row r="203" spans="1:7" x14ac:dyDescent="0.2">
      <c r="A203" t="s">
        <v>14</v>
      </c>
      <c r="B203" s="2" t="str">
        <f t="shared" ca="1" si="14"/>
        <v>90967.42</v>
      </c>
      <c r="C203">
        <f t="shared" si="13"/>
        <v>2014</v>
      </c>
      <c r="D203" t="str">
        <f t="shared" ca="1" si="15"/>
        <v>insert into equipment (equipment_type, yearly_cost, year) values ('polo',90967.42,2014);</v>
      </c>
      <c r="E203">
        <v>202</v>
      </c>
      <c r="F203">
        <v>14</v>
      </c>
      <c r="G203" t="str">
        <f t="shared" si="16"/>
        <v>insert into equipment_purpose (equipment_id, team_id) values (202,14);</v>
      </c>
    </row>
    <row r="204" spans="1:7" x14ac:dyDescent="0.2">
      <c r="A204" t="s">
        <v>14</v>
      </c>
      <c r="B204" s="2" t="str">
        <f t="shared" ca="1" si="14"/>
        <v>30953.89</v>
      </c>
      <c r="C204">
        <f t="shared" si="13"/>
        <v>2015</v>
      </c>
      <c r="D204" t="str">
        <f t="shared" ca="1" si="15"/>
        <v>insert into equipment (equipment_type, yearly_cost, year) values ('polo',30953.89,2015);</v>
      </c>
      <c r="E204">
        <v>203</v>
      </c>
      <c r="F204">
        <v>14</v>
      </c>
      <c r="G204" t="str">
        <f t="shared" si="16"/>
        <v>insert into equipment_purpose (equipment_id, team_id) values (203,14);</v>
      </c>
    </row>
    <row r="205" spans="1:7" x14ac:dyDescent="0.2">
      <c r="A205" t="s">
        <v>14</v>
      </c>
      <c r="B205" s="2" t="str">
        <f t="shared" ca="1" si="14"/>
        <v>10254.38</v>
      </c>
      <c r="C205">
        <f t="shared" si="13"/>
        <v>2016</v>
      </c>
      <c r="D205" t="str">
        <f t="shared" ca="1" si="15"/>
        <v>insert into equipment (equipment_type, yearly_cost, year) values ('polo',10254.38,2016);</v>
      </c>
      <c r="E205">
        <v>204</v>
      </c>
      <c r="F205">
        <v>14</v>
      </c>
      <c r="G205" t="str">
        <f t="shared" si="16"/>
        <v>insert into equipment_purpose (equipment_id, team_id) values (204,14);</v>
      </c>
    </row>
    <row r="206" spans="1:7" x14ac:dyDescent="0.2">
      <c r="A206" t="s">
        <v>15</v>
      </c>
      <c r="B206" s="2" t="str">
        <f t="shared" ca="1" si="14"/>
        <v>34877.95</v>
      </c>
      <c r="C206">
        <v>1987</v>
      </c>
      <c r="D206" t="str">
        <f t="shared" ca="1" si="15"/>
        <v>insert into equipment (equipment_type, yearly_cost, year) values ('mens lacrosse',34877.95,1987);</v>
      </c>
      <c r="E206">
        <v>205</v>
      </c>
      <c r="F206">
        <v>15</v>
      </c>
      <c r="G206" t="str">
        <f t="shared" si="16"/>
        <v>insert into equipment_purpose (equipment_id, team_id) values (205,15);</v>
      </c>
    </row>
    <row r="207" spans="1:7" x14ac:dyDescent="0.2">
      <c r="A207" t="s">
        <v>15</v>
      </c>
      <c r="B207" s="2" t="str">
        <f t="shared" ca="1" si="14"/>
        <v>19482.98</v>
      </c>
      <c r="C207">
        <f t="shared" si="13"/>
        <v>1988</v>
      </c>
      <c r="D207" t="str">
        <f t="shared" ca="1" si="15"/>
        <v>insert into equipment (equipment_type, yearly_cost, year) values ('mens lacrosse',19482.98,1988);</v>
      </c>
      <c r="E207">
        <v>206</v>
      </c>
      <c r="F207">
        <v>15</v>
      </c>
      <c r="G207" t="str">
        <f t="shared" si="16"/>
        <v>insert into equipment_purpose (equipment_id, team_id) values (206,15);</v>
      </c>
    </row>
    <row r="208" spans="1:7" x14ac:dyDescent="0.2">
      <c r="A208" t="s">
        <v>15</v>
      </c>
      <c r="B208" s="2" t="str">
        <f t="shared" ca="1" si="14"/>
        <v>43601.04</v>
      </c>
      <c r="C208">
        <f t="shared" si="13"/>
        <v>1989</v>
      </c>
      <c r="D208" t="str">
        <f t="shared" ca="1" si="15"/>
        <v>insert into equipment (equipment_type, yearly_cost, year) values ('mens lacrosse',43601.04,1989);</v>
      </c>
      <c r="E208">
        <v>207</v>
      </c>
      <c r="F208">
        <v>15</v>
      </c>
      <c r="G208" t="str">
        <f t="shared" si="16"/>
        <v>insert into equipment_purpose (equipment_id, team_id) values (207,15);</v>
      </c>
    </row>
    <row r="209" spans="1:7" x14ac:dyDescent="0.2">
      <c r="A209" t="s">
        <v>15</v>
      </c>
      <c r="B209" s="2" t="str">
        <f t="shared" ca="1" si="14"/>
        <v>95043.09</v>
      </c>
      <c r="C209">
        <f t="shared" si="13"/>
        <v>1990</v>
      </c>
      <c r="D209" t="str">
        <f t="shared" ca="1" si="15"/>
        <v>insert into equipment (equipment_type, yearly_cost, year) values ('mens lacrosse',95043.09,1990);</v>
      </c>
      <c r="E209">
        <v>208</v>
      </c>
      <c r="F209">
        <v>15</v>
      </c>
      <c r="G209" t="str">
        <f t="shared" si="16"/>
        <v>insert into equipment_purpose (equipment_id, team_id) values (208,15);</v>
      </c>
    </row>
    <row r="210" spans="1:7" x14ac:dyDescent="0.2">
      <c r="A210" t="s">
        <v>15</v>
      </c>
      <c r="B210" s="2" t="str">
        <f t="shared" ca="1" si="14"/>
        <v>8190.44</v>
      </c>
      <c r="C210">
        <f t="shared" si="13"/>
        <v>1991</v>
      </c>
      <c r="D210" t="str">
        <f t="shared" ca="1" si="15"/>
        <v>insert into equipment (equipment_type, yearly_cost, year) values ('mens lacrosse',8190.44,1991);</v>
      </c>
      <c r="E210">
        <v>209</v>
      </c>
      <c r="F210">
        <v>15</v>
      </c>
      <c r="G210" t="str">
        <f t="shared" si="16"/>
        <v>insert into equipment_purpose (equipment_id, team_id) values (209,15);</v>
      </c>
    </row>
    <row r="211" spans="1:7" x14ac:dyDescent="0.2">
      <c r="A211" t="s">
        <v>15</v>
      </c>
      <c r="B211" s="2" t="str">
        <f t="shared" ca="1" si="14"/>
        <v>1836.47</v>
      </c>
      <c r="C211">
        <f t="shared" si="13"/>
        <v>1992</v>
      </c>
      <c r="D211" t="str">
        <f t="shared" ca="1" si="15"/>
        <v>insert into equipment (equipment_type, yearly_cost, year) values ('mens lacrosse',1836.47,1992);</v>
      </c>
      <c r="E211">
        <v>210</v>
      </c>
      <c r="F211">
        <v>15</v>
      </c>
      <c r="G211" t="str">
        <f t="shared" si="16"/>
        <v>insert into equipment_purpose (equipment_id, team_id) values (210,15);</v>
      </c>
    </row>
    <row r="212" spans="1:7" x14ac:dyDescent="0.2">
      <c r="A212" t="s">
        <v>15</v>
      </c>
      <c r="B212" s="2" t="str">
        <f t="shared" ca="1" si="14"/>
        <v>39706.54</v>
      </c>
      <c r="C212">
        <f t="shared" si="13"/>
        <v>1993</v>
      </c>
      <c r="D212" t="str">
        <f t="shared" ca="1" si="15"/>
        <v>insert into equipment (equipment_type, yearly_cost, year) values ('mens lacrosse',39706.54,1993);</v>
      </c>
      <c r="E212">
        <v>211</v>
      </c>
      <c r="F212">
        <v>15</v>
      </c>
      <c r="G212" t="str">
        <f t="shared" si="16"/>
        <v>insert into equipment_purpose (equipment_id, team_id) values (211,15);</v>
      </c>
    </row>
    <row r="213" spans="1:7" x14ac:dyDescent="0.2">
      <c r="A213" t="s">
        <v>15</v>
      </c>
      <c r="B213" s="2" t="str">
        <f t="shared" ca="1" si="14"/>
        <v>83070.67</v>
      </c>
      <c r="C213">
        <f t="shared" si="13"/>
        <v>1994</v>
      </c>
      <c r="D213" t="str">
        <f t="shared" ca="1" si="15"/>
        <v>insert into equipment (equipment_type, yearly_cost, year) values ('mens lacrosse',83070.67,1994);</v>
      </c>
      <c r="E213">
        <v>212</v>
      </c>
      <c r="F213">
        <v>15</v>
      </c>
      <c r="G213" t="str">
        <f t="shared" si="16"/>
        <v>insert into equipment_purpose (equipment_id, team_id) values (212,15);</v>
      </c>
    </row>
    <row r="214" spans="1:7" x14ac:dyDescent="0.2">
      <c r="A214" t="s">
        <v>15</v>
      </c>
      <c r="B214" s="2" t="str">
        <f t="shared" ca="1" si="14"/>
        <v>92307.44</v>
      </c>
      <c r="C214">
        <f t="shared" si="13"/>
        <v>1995</v>
      </c>
      <c r="D214" t="str">
        <f t="shared" ca="1" si="15"/>
        <v>insert into equipment (equipment_type, yearly_cost, year) values ('mens lacrosse',92307.44,1995);</v>
      </c>
      <c r="E214">
        <v>213</v>
      </c>
      <c r="F214">
        <v>15</v>
      </c>
      <c r="G214" t="str">
        <f t="shared" si="16"/>
        <v>insert into equipment_purpose (equipment_id, team_id) values (213,15);</v>
      </c>
    </row>
    <row r="215" spans="1:7" x14ac:dyDescent="0.2">
      <c r="A215" t="s">
        <v>15</v>
      </c>
      <c r="B215" s="2" t="str">
        <f t="shared" ca="1" si="14"/>
        <v>94082.09</v>
      </c>
      <c r="C215">
        <f t="shared" si="13"/>
        <v>1996</v>
      </c>
      <c r="D215" t="str">
        <f t="shared" ca="1" si="15"/>
        <v>insert into equipment (equipment_type, yearly_cost, year) values ('mens lacrosse',94082.09,1996);</v>
      </c>
      <c r="E215">
        <v>214</v>
      </c>
      <c r="F215">
        <v>15</v>
      </c>
      <c r="G215" t="str">
        <f t="shared" si="16"/>
        <v>insert into equipment_purpose (equipment_id, team_id) values (214,15);</v>
      </c>
    </row>
    <row r="216" spans="1:7" x14ac:dyDescent="0.2">
      <c r="A216" t="s">
        <v>15</v>
      </c>
      <c r="B216" s="2" t="str">
        <f t="shared" ca="1" si="14"/>
        <v>65249.66</v>
      </c>
      <c r="C216">
        <f t="shared" si="13"/>
        <v>1997</v>
      </c>
      <c r="D216" t="str">
        <f t="shared" ca="1" si="15"/>
        <v>insert into equipment (equipment_type, yearly_cost, year) values ('mens lacrosse',65249.66,1997);</v>
      </c>
      <c r="E216">
        <v>215</v>
      </c>
      <c r="F216">
        <v>15</v>
      </c>
      <c r="G216" t="str">
        <f t="shared" si="16"/>
        <v>insert into equipment_purpose (equipment_id, team_id) values (215,15);</v>
      </c>
    </row>
    <row r="217" spans="1:7" x14ac:dyDescent="0.2">
      <c r="A217" t="s">
        <v>15</v>
      </c>
      <c r="B217" s="2" t="str">
        <f t="shared" ca="1" si="14"/>
        <v>7309.50</v>
      </c>
      <c r="C217">
        <f t="shared" si="13"/>
        <v>1998</v>
      </c>
      <c r="D217" t="str">
        <f t="shared" ca="1" si="15"/>
        <v>insert into equipment (equipment_type, yearly_cost, year) values ('mens lacrosse',7309.50,1998);</v>
      </c>
      <c r="E217">
        <v>216</v>
      </c>
      <c r="F217">
        <v>15</v>
      </c>
      <c r="G217" t="str">
        <f t="shared" si="16"/>
        <v>insert into equipment_purpose (equipment_id, team_id) values (216,15);</v>
      </c>
    </row>
    <row r="218" spans="1:7" x14ac:dyDescent="0.2">
      <c r="A218" t="s">
        <v>15</v>
      </c>
      <c r="B218" s="2" t="str">
        <f t="shared" ca="1" si="14"/>
        <v>59811.84</v>
      </c>
      <c r="C218">
        <f t="shared" si="13"/>
        <v>1999</v>
      </c>
      <c r="D218" t="str">
        <f t="shared" ca="1" si="15"/>
        <v>insert into equipment (equipment_type, yearly_cost, year) values ('mens lacrosse',59811.84,1999);</v>
      </c>
      <c r="E218">
        <v>217</v>
      </c>
      <c r="F218">
        <v>15</v>
      </c>
      <c r="G218" t="str">
        <f t="shared" si="16"/>
        <v>insert into equipment_purpose (equipment_id, team_id) values (217,15);</v>
      </c>
    </row>
    <row r="219" spans="1:7" x14ac:dyDescent="0.2">
      <c r="A219" t="s">
        <v>15</v>
      </c>
      <c r="B219" s="2" t="str">
        <f t="shared" ca="1" si="14"/>
        <v>62898.67</v>
      </c>
      <c r="C219">
        <f t="shared" si="13"/>
        <v>2000</v>
      </c>
      <c r="D219" t="str">
        <f t="shared" ca="1" si="15"/>
        <v>insert into equipment (equipment_type, yearly_cost, year) values ('mens lacrosse',62898.67,2000);</v>
      </c>
      <c r="E219">
        <v>218</v>
      </c>
      <c r="F219">
        <v>15</v>
      </c>
      <c r="G219" t="str">
        <f t="shared" si="16"/>
        <v>insert into equipment_purpose (equipment_id, team_id) values (218,15);</v>
      </c>
    </row>
    <row r="220" spans="1:7" x14ac:dyDescent="0.2">
      <c r="A220" t="s">
        <v>15</v>
      </c>
      <c r="B220" s="2" t="str">
        <f t="shared" ca="1" si="14"/>
        <v>56980.61</v>
      </c>
      <c r="C220">
        <f t="shared" si="13"/>
        <v>2001</v>
      </c>
      <c r="D220" t="str">
        <f t="shared" ca="1" si="15"/>
        <v>insert into equipment (equipment_type, yearly_cost, year) values ('mens lacrosse',56980.61,2001);</v>
      </c>
      <c r="E220">
        <v>219</v>
      </c>
      <c r="F220">
        <v>15</v>
      </c>
      <c r="G220" t="str">
        <f t="shared" si="16"/>
        <v>insert into equipment_purpose (equipment_id, team_id) values (219,15);</v>
      </c>
    </row>
    <row r="221" spans="1:7" x14ac:dyDescent="0.2">
      <c r="A221" t="s">
        <v>15</v>
      </c>
      <c r="B221" s="2" t="str">
        <f t="shared" ca="1" si="14"/>
        <v>77748.97</v>
      </c>
      <c r="C221">
        <f t="shared" si="13"/>
        <v>2002</v>
      </c>
      <c r="D221" t="str">
        <f t="shared" ca="1" si="15"/>
        <v>insert into equipment (equipment_type, yearly_cost, year) values ('mens lacrosse',77748.97,2002);</v>
      </c>
      <c r="E221">
        <v>220</v>
      </c>
      <c r="F221">
        <v>15</v>
      </c>
      <c r="G221" t="str">
        <f t="shared" si="16"/>
        <v>insert into equipment_purpose (equipment_id, team_id) values (220,15);</v>
      </c>
    </row>
    <row r="222" spans="1:7" x14ac:dyDescent="0.2">
      <c r="A222" t="s">
        <v>15</v>
      </c>
      <c r="B222" s="2" t="str">
        <f t="shared" ca="1" si="14"/>
        <v>73576.80</v>
      </c>
      <c r="C222">
        <f t="shared" si="13"/>
        <v>2003</v>
      </c>
      <c r="D222" t="str">
        <f t="shared" ca="1" si="15"/>
        <v>insert into equipment (equipment_type, yearly_cost, year) values ('mens lacrosse',73576.80,2003);</v>
      </c>
      <c r="E222">
        <v>221</v>
      </c>
      <c r="F222">
        <v>15</v>
      </c>
      <c r="G222" t="str">
        <f t="shared" si="16"/>
        <v>insert into equipment_purpose (equipment_id, team_id) values (221,15);</v>
      </c>
    </row>
    <row r="223" spans="1:7" x14ac:dyDescent="0.2">
      <c r="A223" t="s">
        <v>15</v>
      </c>
      <c r="B223" s="2" t="str">
        <f t="shared" ca="1" si="14"/>
        <v>47572.14</v>
      </c>
      <c r="C223">
        <f t="shared" ref="C223:C286" si="17">C222+1</f>
        <v>2004</v>
      </c>
      <c r="D223" t="str">
        <f t="shared" ca="1" si="15"/>
        <v>insert into equipment (equipment_type, yearly_cost, year) values ('mens lacrosse',47572.14,2004);</v>
      </c>
      <c r="E223">
        <v>222</v>
      </c>
      <c r="F223">
        <v>15</v>
      </c>
      <c r="G223" t="str">
        <f t="shared" si="16"/>
        <v>insert into equipment_purpose (equipment_id, team_id) values (222,15);</v>
      </c>
    </row>
    <row r="224" spans="1:7" x14ac:dyDescent="0.2">
      <c r="A224" t="s">
        <v>15</v>
      </c>
      <c r="B224" s="2" t="str">
        <f t="shared" ca="1" si="14"/>
        <v>29309.81</v>
      </c>
      <c r="C224">
        <f t="shared" si="17"/>
        <v>2005</v>
      </c>
      <c r="D224" t="str">
        <f t="shared" ca="1" si="15"/>
        <v>insert into equipment (equipment_type, yearly_cost, year) values ('mens lacrosse',29309.81,2005);</v>
      </c>
      <c r="E224">
        <v>223</v>
      </c>
      <c r="F224">
        <v>15</v>
      </c>
      <c r="G224" t="str">
        <f t="shared" si="16"/>
        <v>insert into equipment_purpose (equipment_id, team_id) values (223,15);</v>
      </c>
    </row>
    <row r="225" spans="1:7" x14ac:dyDescent="0.2">
      <c r="A225" t="s">
        <v>15</v>
      </c>
      <c r="B225" s="2" t="str">
        <f t="shared" ca="1" si="14"/>
        <v>24062.60</v>
      </c>
      <c r="C225">
        <f t="shared" si="17"/>
        <v>2006</v>
      </c>
      <c r="D225" t="str">
        <f t="shared" ca="1" si="15"/>
        <v>insert into equipment (equipment_type, yearly_cost, year) values ('mens lacrosse',24062.60,2006);</v>
      </c>
      <c r="E225">
        <v>224</v>
      </c>
      <c r="F225">
        <v>15</v>
      </c>
      <c r="G225" t="str">
        <f t="shared" si="16"/>
        <v>insert into equipment_purpose (equipment_id, team_id) values (224,15);</v>
      </c>
    </row>
    <row r="226" spans="1:7" x14ac:dyDescent="0.2">
      <c r="A226" t="s">
        <v>15</v>
      </c>
      <c r="B226" s="2" t="str">
        <f t="shared" ca="1" si="14"/>
        <v>86954.29</v>
      </c>
      <c r="C226">
        <f t="shared" si="17"/>
        <v>2007</v>
      </c>
      <c r="D226" t="str">
        <f t="shared" ca="1" si="15"/>
        <v>insert into equipment (equipment_type, yearly_cost, year) values ('mens lacrosse',86954.29,2007);</v>
      </c>
      <c r="E226">
        <v>225</v>
      </c>
      <c r="F226">
        <v>15</v>
      </c>
      <c r="G226" t="str">
        <f t="shared" si="16"/>
        <v>insert into equipment_purpose (equipment_id, team_id) values (225,15);</v>
      </c>
    </row>
    <row r="227" spans="1:7" x14ac:dyDescent="0.2">
      <c r="A227" t="s">
        <v>15</v>
      </c>
      <c r="B227" s="2" t="str">
        <f t="shared" ca="1" si="14"/>
        <v>66066.78</v>
      </c>
      <c r="C227">
        <f t="shared" si="17"/>
        <v>2008</v>
      </c>
      <c r="D227" t="str">
        <f t="shared" ca="1" si="15"/>
        <v>insert into equipment (equipment_type, yearly_cost, year) values ('mens lacrosse',66066.78,2008);</v>
      </c>
      <c r="E227">
        <v>226</v>
      </c>
      <c r="F227">
        <v>15</v>
      </c>
      <c r="G227" t="str">
        <f t="shared" si="16"/>
        <v>insert into equipment_purpose (equipment_id, team_id) values (226,15);</v>
      </c>
    </row>
    <row r="228" spans="1:7" x14ac:dyDescent="0.2">
      <c r="A228" t="s">
        <v>15</v>
      </c>
      <c r="B228" s="2" t="str">
        <f t="shared" ca="1" si="14"/>
        <v>64433.16</v>
      </c>
      <c r="C228">
        <f t="shared" si="17"/>
        <v>2009</v>
      </c>
      <c r="D228" t="str">
        <f t="shared" ca="1" si="15"/>
        <v>insert into equipment (equipment_type, yearly_cost, year) values ('mens lacrosse',64433.16,2009);</v>
      </c>
      <c r="E228">
        <v>227</v>
      </c>
      <c r="F228">
        <v>15</v>
      </c>
      <c r="G228" t="str">
        <f t="shared" si="16"/>
        <v>insert into equipment_purpose (equipment_id, team_id) values (227,15);</v>
      </c>
    </row>
    <row r="229" spans="1:7" x14ac:dyDescent="0.2">
      <c r="A229" t="s">
        <v>15</v>
      </c>
      <c r="B229" s="2" t="str">
        <f t="shared" ca="1" si="14"/>
        <v>39582.20</v>
      </c>
      <c r="C229">
        <f t="shared" si="17"/>
        <v>2010</v>
      </c>
      <c r="D229" t="str">
        <f t="shared" ca="1" si="15"/>
        <v>insert into equipment (equipment_type, yearly_cost, year) values ('mens lacrosse',39582.20,2010);</v>
      </c>
      <c r="E229">
        <v>228</v>
      </c>
      <c r="F229">
        <v>15</v>
      </c>
      <c r="G229" t="str">
        <f t="shared" si="16"/>
        <v>insert into equipment_purpose (equipment_id, team_id) values (228,15);</v>
      </c>
    </row>
    <row r="230" spans="1:7" x14ac:dyDescent="0.2">
      <c r="A230" t="s">
        <v>15</v>
      </c>
      <c r="B230" s="2" t="str">
        <f t="shared" ca="1" si="14"/>
        <v>38073.94</v>
      </c>
      <c r="C230">
        <f t="shared" si="17"/>
        <v>2011</v>
      </c>
      <c r="D230" t="str">
        <f t="shared" ca="1" si="15"/>
        <v>insert into equipment (equipment_type, yearly_cost, year) values ('mens lacrosse',38073.94,2011);</v>
      </c>
      <c r="E230">
        <v>229</v>
      </c>
      <c r="F230">
        <v>15</v>
      </c>
      <c r="G230" t="str">
        <f t="shared" si="16"/>
        <v>insert into equipment_purpose (equipment_id, team_id) values (229,15);</v>
      </c>
    </row>
    <row r="231" spans="1:7" x14ac:dyDescent="0.2">
      <c r="A231" t="s">
        <v>15</v>
      </c>
      <c r="B231" s="2" t="str">
        <f t="shared" ca="1" si="14"/>
        <v>40100.95</v>
      </c>
      <c r="C231">
        <f t="shared" si="17"/>
        <v>2012</v>
      </c>
      <c r="D231" t="str">
        <f t="shared" ca="1" si="15"/>
        <v>insert into equipment (equipment_type, yearly_cost, year) values ('mens lacrosse',40100.95,2012);</v>
      </c>
      <c r="E231">
        <v>230</v>
      </c>
      <c r="F231">
        <v>15</v>
      </c>
      <c r="G231" t="str">
        <f t="shared" si="16"/>
        <v>insert into equipment_purpose (equipment_id, team_id) values (230,15);</v>
      </c>
    </row>
    <row r="232" spans="1:7" x14ac:dyDescent="0.2">
      <c r="A232" t="s">
        <v>15</v>
      </c>
      <c r="B232" s="2" t="str">
        <f t="shared" ca="1" si="14"/>
        <v>77831.98</v>
      </c>
      <c r="C232">
        <f t="shared" si="17"/>
        <v>2013</v>
      </c>
      <c r="D232" t="str">
        <f t="shared" ca="1" si="15"/>
        <v>insert into equipment (equipment_type, yearly_cost, year) values ('mens lacrosse',77831.98,2013);</v>
      </c>
      <c r="E232">
        <v>231</v>
      </c>
      <c r="F232">
        <v>15</v>
      </c>
      <c r="G232" t="str">
        <f t="shared" si="16"/>
        <v>insert into equipment_purpose (equipment_id, team_id) values (231,15);</v>
      </c>
    </row>
    <row r="233" spans="1:7" x14ac:dyDescent="0.2">
      <c r="A233" t="s">
        <v>15</v>
      </c>
      <c r="B233" s="2" t="str">
        <f t="shared" ca="1" si="14"/>
        <v>99252.92</v>
      </c>
      <c r="C233">
        <f t="shared" si="17"/>
        <v>2014</v>
      </c>
      <c r="D233" t="str">
        <f t="shared" ca="1" si="15"/>
        <v>insert into equipment (equipment_type, yearly_cost, year) values ('mens lacrosse',99252.92,2014);</v>
      </c>
      <c r="E233">
        <v>232</v>
      </c>
      <c r="F233">
        <v>15</v>
      </c>
      <c r="G233" t="str">
        <f t="shared" si="16"/>
        <v>insert into equipment_purpose (equipment_id, team_id) values (232,15);</v>
      </c>
    </row>
    <row r="234" spans="1:7" x14ac:dyDescent="0.2">
      <c r="A234" t="s">
        <v>15</v>
      </c>
      <c r="B234" s="2" t="str">
        <f t="shared" ca="1" si="14"/>
        <v>77054.28</v>
      </c>
      <c r="C234">
        <f t="shared" si="17"/>
        <v>2015</v>
      </c>
      <c r="D234" t="str">
        <f t="shared" ca="1" si="15"/>
        <v>insert into equipment (equipment_type, yearly_cost, year) values ('mens lacrosse',77054.28,2015);</v>
      </c>
      <c r="E234">
        <v>233</v>
      </c>
      <c r="F234">
        <v>15</v>
      </c>
      <c r="G234" t="str">
        <f t="shared" si="16"/>
        <v>insert into equipment_purpose (equipment_id, team_id) values (233,15);</v>
      </c>
    </row>
    <row r="235" spans="1:7" x14ac:dyDescent="0.2">
      <c r="A235" t="s">
        <v>15</v>
      </c>
      <c r="B235" s="2" t="str">
        <f t="shared" ca="1" si="14"/>
        <v>51114.20</v>
      </c>
      <c r="C235">
        <f t="shared" si="17"/>
        <v>2016</v>
      </c>
      <c r="D235" t="str">
        <f t="shared" ca="1" si="15"/>
        <v>insert into equipment (equipment_type, yearly_cost, year) values ('mens lacrosse',51114.20,2016);</v>
      </c>
      <c r="E235">
        <v>234</v>
      </c>
      <c r="F235">
        <v>15</v>
      </c>
      <c r="G235" t="str">
        <f t="shared" si="16"/>
        <v>insert into equipment_purpose (equipment_id, team_id) values (234,15);</v>
      </c>
    </row>
    <row r="236" spans="1:7" x14ac:dyDescent="0.2">
      <c r="A236" t="s">
        <v>16</v>
      </c>
      <c r="B236" s="2" t="str">
        <f t="shared" ca="1" si="14"/>
        <v>36351.31</v>
      </c>
      <c r="C236">
        <v>1990</v>
      </c>
      <c r="D236" t="str">
        <f t="shared" ca="1" si="15"/>
        <v>insert into equipment (equipment_type, yearly_cost, year) values ('womens lacrosse',36351.31,1990);</v>
      </c>
      <c r="E236">
        <v>235</v>
      </c>
      <c r="F236">
        <v>16</v>
      </c>
      <c r="G236" t="str">
        <f t="shared" si="16"/>
        <v>insert into equipment_purpose (equipment_id, team_id) values (235,16);</v>
      </c>
    </row>
    <row r="237" spans="1:7" x14ac:dyDescent="0.2">
      <c r="A237" t="s">
        <v>16</v>
      </c>
      <c r="B237" s="2" t="str">
        <f t="shared" ca="1" si="14"/>
        <v>47400.65</v>
      </c>
      <c r="C237">
        <f t="shared" si="17"/>
        <v>1991</v>
      </c>
      <c r="D237" t="str">
        <f t="shared" ca="1" si="15"/>
        <v>insert into equipment (equipment_type, yearly_cost, year) values ('womens lacrosse',47400.65,1991);</v>
      </c>
      <c r="E237">
        <v>236</v>
      </c>
      <c r="F237">
        <v>16</v>
      </c>
      <c r="G237" t="str">
        <f t="shared" si="16"/>
        <v>insert into equipment_purpose (equipment_id, team_id) values (236,16);</v>
      </c>
    </row>
    <row r="238" spans="1:7" x14ac:dyDescent="0.2">
      <c r="A238" t="s">
        <v>16</v>
      </c>
      <c r="B238" s="2" t="str">
        <f t="shared" ca="1" si="14"/>
        <v>80608.20</v>
      </c>
      <c r="C238">
        <f t="shared" si="17"/>
        <v>1992</v>
      </c>
      <c r="D238" t="str">
        <f t="shared" ca="1" si="15"/>
        <v>insert into equipment (equipment_type, yearly_cost, year) values ('womens lacrosse',80608.20,1992);</v>
      </c>
      <c r="E238">
        <v>237</v>
      </c>
      <c r="F238">
        <v>16</v>
      </c>
      <c r="G238" t="str">
        <f t="shared" si="16"/>
        <v>insert into equipment_purpose (equipment_id, team_id) values (237,16);</v>
      </c>
    </row>
    <row r="239" spans="1:7" x14ac:dyDescent="0.2">
      <c r="A239" t="s">
        <v>16</v>
      </c>
      <c r="B239" s="2" t="str">
        <f t="shared" ca="1" si="14"/>
        <v>48854.02</v>
      </c>
      <c r="C239">
        <f t="shared" si="17"/>
        <v>1993</v>
      </c>
      <c r="D239" t="str">
        <f t="shared" ca="1" si="15"/>
        <v>insert into equipment (equipment_type, yearly_cost, year) values ('womens lacrosse',48854.02,1993);</v>
      </c>
      <c r="E239">
        <v>238</v>
      </c>
      <c r="F239">
        <v>16</v>
      </c>
      <c r="G239" t="str">
        <f t="shared" si="16"/>
        <v>insert into equipment_purpose (equipment_id, team_id) values (238,16);</v>
      </c>
    </row>
    <row r="240" spans="1:7" x14ac:dyDescent="0.2">
      <c r="A240" t="s">
        <v>16</v>
      </c>
      <c r="B240" s="2" t="str">
        <f t="shared" ca="1" si="14"/>
        <v>76387.71</v>
      </c>
      <c r="C240">
        <f t="shared" si="17"/>
        <v>1994</v>
      </c>
      <c r="D240" t="str">
        <f t="shared" ca="1" si="15"/>
        <v>insert into equipment (equipment_type, yearly_cost, year) values ('womens lacrosse',76387.71,1994);</v>
      </c>
      <c r="E240">
        <v>239</v>
      </c>
      <c r="F240">
        <v>16</v>
      </c>
      <c r="G240" t="str">
        <f t="shared" si="16"/>
        <v>insert into equipment_purpose (equipment_id, team_id) values (239,16);</v>
      </c>
    </row>
    <row r="241" spans="1:7" x14ac:dyDescent="0.2">
      <c r="A241" t="s">
        <v>16</v>
      </c>
      <c r="B241" s="2" t="str">
        <f t="shared" ca="1" si="14"/>
        <v>91973.99</v>
      </c>
      <c r="C241">
        <f t="shared" si="17"/>
        <v>1995</v>
      </c>
      <c r="D241" t="str">
        <f t="shared" ca="1" si="15"/>
        <v>insert into equipment (equipment_type, yearly_cost, year) values ('womens lacrosse',91973.99,1995);</v>
      </c>
      <c r="E241">
        <v>240</v>
      </c>
      <c r="F241">
        <v>16</v>
      </c>
      <c r="G241" t="str">
        <f t="shared" si="16"/>
        <v>insert into equipment_purpose (equipment_id, team_id) values (240,16);</v>
      </c>
    </row>
    <row r="242" spans="1:7" x14ac:dyDescent="0.2">
      <c r="A242" t="s">
        <v>16</v>
      </c>
      <c r="B242" s="2" t="str">
        <f t="shared" ca="1" si="14"/>
        <v>64305.64</v>
      </c>
      <c r="C242">
        <f t="shared" si="17"/>
        <v>1996</v>
      </c>
      <c r="D242" t="str">
        <f t="shared" ca="1" si="15"/>
        <v>insert into equipment (equipment_type, yearly_cost, year) values ('womens lacrosse',64305.64,1996);</v>
      </c>
      <c r="E242">
        <v>241</v>
      </c>
      <c r="F242">
        <v>16</v>
      </c>
      <c r="G242" t="str">
        <f t="shared" si="16"/>
        <v>insert into equipment_purpose (equipment_id, team_id) values (241,16);</v>
      </c>
    </row>
    <row r="243" spans="1:7" x14ac:dyDescent="0.2">
      <c r="A243" t="s">
        <v>16</v>
      </c>
      <c r="B243" s="2" t="str">
        <f t="shared" ca="1" si="14"/>
        <v>57498.35</v>
      </c>
      <c r="C243">
        <f t="shared" si="17"/>
        <v>1997</v>
      </c>
      <c r="D243" t="str">
        <f t="shared" ca="1" si="15"/>
        <v>insert into equipment (equipment_type, yearly_cost, year) values ('womens lacrosse',57498.35,1997);</v>
      </c>
      <c r="E243">
        <v>242</v>
      </c>
      <c r="F243">
        <v>16</v>
      </c>
      <c r="G243" t="str">
        <f t="shared" si="16"/>
        <v>insert into equipment_purpose (equipment_id, team_id) values (242,16);</v>
      </c>
    </row>
    <row r="244" spans="1:7" x14ac:dyDescent="0.2">
      <c r="A244" t="s">
        <v>16</v>
      </c>
      <c r="B244" s="2" t="str">
        <f t="shared" ca="1" si="14"/>
        <v>84430.87</v>
      </c>
      <c r="C244">
        <f t="shared" si="17"/>
        <v>1998</v>
      </c>
      <c r="D244" t="str">
        <f t="shared" ca="1" si="15"/>
        <v>insert into equipment (equipment_type, yearly_cost, year) values ('womens lacrosse',84430.87,1998);</v>
      </c>
      <c r="E244">
        <v>243</v>
      </c>
      <c r="F244">
        <v>16</v>
      </c>
      <c r="G244" t="str">
        <f t="shared" si="16"/>
        <v>insert into equipment_purpose (equipment_id, team_id) values (243,16);</v>
      </c>
    </row>
    <row r="245" spans="1:7" x14ac:dyDescent="0.2">
      <c r="A245" t="s">
        <v>16</v>
      </c>
      <c r="B245" s="2" t="str">
        <f t="shared" ca="1" si="14"/>
        <v>17895.35</v>
      </c>
      <c r="C245">
        <f t="shared" si="17"/>
        <v>1999</v>
      </c>
      <c r="D245" t="str">
        <f t="shared" ca="1" si="15"/>
        <v>insert into equipment (equipment_type, yearly_cost, year) values ('womens lacrosse',17895.35,1999);</v>
      </c>
      <c r="E245">
        <v>244</v>
      </c>
      <c r="F245">
        <v>16</v>
      </c>
      <c r="G245" t="str">
        <f t="shared" si="16"/>
        <v>insert into equipment_purpose (equipment_id, team_id) values (244,16);</v>
      </c>
    </row>
    <row r="246" spans="1:7" x14ac:dyDescent="0.2">
      <c r="A246" t="s">
        <v>16</v>
      </c>
      <c r="B246" s="2" t="str">
        <f t="shared" ca="1" si="14"/>
        <v>68022.88</v>
      </c>
      <c r="C246">
        <f t="shared" si="17"/>
        <v>2000</v>
      </c>
      <c r="D246" t="str">
        <f t="shared" ca="1" si="15"/>
        <v>insert into equipment (equipment_type, yearly_cost, year) values ('womens lacrosse',68022.88,2000);</v>
      </c>
      <c r="E246">
        <v>245</v>
      </c>
      <c r="F246">
        <v>16</v>
      </c>
      <c r="G246" t="str">
        <f t="shared" si="16"/>
        <v>insert into equipment_purpose (equipment_id, team_id) values (245,16);</v>
      </c>
    </row>
    <row r="247" spans="1:7" x14ac:dyDescent="0.2">
      <c r="A247" t="s">
        <v>16</v>
      </c>
      <c r="B247" s="2" t="str">
        <f t="shared" ca="1" si="14"/>
        <v>5365.27</v>
      </c>
      <c r="C247">
        <f t="shared" si="17"/>
        <v>2001</v>
      </c>
      <c r="D247" t="str">
        <f t="shared" ca="1" si="15"/>
        <v>insert into equipment (equipment_type, yearly_cost, year) values ('womens lacrosse',5365.27,2001);</v>
      </c>
      <c r="E247">
        <v>246</v>
      </c>
      <c r="F247">
        <v>16</v>
      </c>
      <c r="G247" t="str">
        <f t="shared" si="16"/>
        <v>insert into equipment_purpose (equipment_id, team_id) values (246,16);</v>
      </c>
    </row>
    <row r="248" spans="1:7" x14ac:dyDescent="0.2">
      <c r="A248" t="s">
        <v>16</v>
      </c>
      <c r="B248" s="2" t="str">
        <f t="shared" ca="1" si="14"/>
        <v>18130.88</v>
      </c>
      <c r="C248">
        <f t="shared" si="17"/>
        <v>2002</v>
      </c>
      <c r="D248" t="str">
        <f t="shared" ca="1" si="15"/>
        <v>insert into equipment (equipment_type, yearly_cost, year) values ('womens lacrosse',18130.88,2002);</v>
      </c>
      <c r="E248">
        <v>247</v>
      </c>
      <c r="F248">
        <v>16</v>
      </c>
      <c r="G248" t="str">
        <f t="shared" si="16"/>
        <v>insert into equipment_purpose (equipment_id, team_id) values (247,16);</v>
      </c>
    </row>
    <row r="249" spans="1:7" x14ac:dyDescent="0.2">
      <c r="A249" t="s">
        <v>16</v>
      </c>
      <c r="B249" s="2" t="str">
        <f t="shared" ca="1" si="14"/>
        <v>76217.86</v>
      </c>
      <c r="C249">
        <f t="shared" si="17"/>
        <v>2003</v>
      </c>
      <c r="D249" t="str">
        <f t="shared" ca="1" si="15"/>
        <v>insert into equipment (equipment_type, yearly_cost, year) values ('womens lacrosse',76217.86,2003);</v>
      </c>
      <c r="E249">
        <v>248</v>
      </c>
      <c r="F249">
        <v>16</v>
      </c>
      <c r="G249" t="str">
        <f t="shared" si="16"/>
        <v>insert into equipment_purpose (equipment_id, team_id) values (248,16);</v>
      </c>
    </row>
    <row r="250" spans="1:7" x14ac:dyDescent="0.2">
      <c r="A250" t="s">
        <v>16</v>
      </c>
      <c r="B250" s="2" t="str">
        <f t="shared" ca="1" si="14"/>
        <v>97104.57</v>
      </c>
      <c r="C250">
        <f t="shared" si="17"/>
        <v>2004</v>
      </c>
      <c r="D250" t="str">
        <f t="shared" ca="1" si="15"/>
        <v>insert into equipment (equipment_type, yearly_cost, year) values ('womens lacrosse',97104.57,2004);</v>
      </c>
      <c r="E250">
        <v>249</v>
      </c>
      <c r="F250">
        <v>16</v>
      </c>
      <c r="G250" t="str">
        <f t="shared" si="16"/>
        <v>insert into equipment_purpose (equipment_id, team_id) values (249,16);</v>
      </c>
    </row>
    <row r="251" spans="1:7" x14ac:dyDescent="0.2">
      <c r="A251" t="s">
        <v>16</v>
      </c>
      <c r="B251" s="2" t="str">
        <f t="shared" ca="1" si="14"/>
        <v>48944.23</v>
      </c>
      <c r="C251">
        <f t="shared" si="17"/>
        <v>2005</v>
      </c>
      <c r="D251" t="str">
        <f t="shared" ca="1" si="15"/>
        <v>insert into equipment (equipment_type, yearly_cost, year) values ('womens lacrosse',48944.23,2005);</v>
      </c>
      <c r="E251">
        <v>250</v>
      </c>
      <c r="F251">
        <v>16</v>
      </c>
      <c r="G251" t="str">
        <f t="shared" si="16"/>
        <v>insert into equipment_purpose (equipment_id, team_id) values (250,16);</v>
      </c>
    </row>
    <row r="252" spans="1:7" x14ac:dyDescent="0.2">
      <c r="A252" t="s">
        <v>16</v>
      </c>
      <c r="B252" s="2" t="str">
        <f t="shared" ca="1" si="14"/>
        <v>61032.22</v>
      </c>
      <c r="C252">
        <f t="shared" si="17"/>
        <v>2006</v>
      </c>
      <c r="D252" t="str">
        <f t="shared" ca="1" si="15"/>
        <v>insert into equipment (equipment_type, yearly_cost, year) values ('womens lacrosse',61032.22,2006);</v>
      </c>
      <c r="E252">
        <v>251</v>
      </c>
      <c r="F252">
        <v>16</v>
      </c>
      <c r="G252" t="str">
        <f t="shared" si="16"/>
        <v>insert into equipment_purpose (equipment_id, team_id) values (251,16);</v>
      </c>
    </row>
    <row r="253" spans="1:7" x14ac:dyDescent="0.2">
      <c r="A253" t="s">
        <v>16</v>
      </c>
      <c r="B253" s="2" t="str">
        <f t="shared" ca="1" si="14"/>
        <v>37781.72</v>
      </c>
      <c r="C253">
        <f t="shared" si="17"/>
        <v>2007</v>
      </c>
      <c r="D253" t="str">
        <f t="shared" ca="1" si="15"/>
        <v>insert into equipment (equipment_type, yearly_cost, year) values ('womens lacrosse',37781.72,2007);</v>
      </c>
      <c r="E253">
        <v>252</v>
      </c>
      <c r="F253">
        <v>16</v>
      </c>
      <c r="G253" t="str">
        <f t="shared" si="16"/>
        <v>insert into equipment_purpose (equipment_id, team_id) values (252,16);</v>
      </c>
    </row>
    <row r="254" spans="1:7" x14ac:dyDescent="0.2">
      <c r="A254" t="s">
        <v>16</v>
      </c>
      <c r="B254" s="2" t="str">
        <f t="shared" ca="1" si="14"/>
        <v>29260.28</v>
      </c>
      <c r="C254">
        <f t="shared" si="17"/>
        <v>2008</v>
      </c>
      <c r="D254" t="str">
        <f t="shared" ca="1" si="15"/>
        <v>insert into equipment (equipment_type, yearly_cost, year) values ('womens lacrosse',29260.28,2008);</v>
      </c>
      <c r="E254">
        <v>253</v>
      </c>
      <c r="F254">
        <v>16</v>
      </c>
      <c r="G254" t="str">
        <f t="shared" si="16"/>
        <v>insert into equipment_purpose (equipment_id, team_id) values (253,16);</v>
      </c>
    </row>
    <row r="255" spans="1:7" x14ac:dyDescent="0.2">
      <c r="A255" t="s">
        <v>16</v>
      </c>
      <c r="B255" s="2" t="str">
        <f t="shared" ca="1" si="14"/>
        <v>73020.85</v>
      </c>
      <c r="C255">
        <f t="shared" si="17"/>
        <v>2009</v>
      </c>
      <c r="D255" t="str">
        <f t="shared" ca="1" si="15"/>
        <v>insert into equipment (equipment_type, yearly_cost, year) values ('womens lacrosse',73020.85,2009);</v>
      </c>
      <c r="E255">
        <v>254</v>
      </c>
      <c r="F255">
        <v>16</v>
      </c>
      <c r="G255" t="str">
        <f t="shared" si="16"/>
        <v>insert into equipment_purpose (equipment_id, team_id) values (254,16);</v>
      </c>
    </row>
    <row r="256" spans="1:7" x14ac:dyDescent="0.2">
      <c r="A256" t="s">
        <v>16</v>
      </c>
      <c r="B256" s="2" t="str">
        <f t="shared" ca="1" si="14"/>
        <v>25257.42</v>
      </c>
      <c r="C256">
        <f t="shared" si="17"/>
        <v>2010</v>
      </c>
      <c r="D256" t="str">
        <f t="shared" ca="1" si="15"/>
        <v>insert into equipment (equipment_type, yearly_cost, year) values ('womens lacrosse',25257.42,2010);</v>
      </c>
      <c r="E256">
        <v>255</v>
      </c>
      <c r="F256">
        <v>16</v>
      </c>
      <c r="G256" t="str">
        <f t="shared" si="16"/>
        <v>insert into equipment_purpose (equipment_id, team_id) values (255,16);</v>
      </c>
    </row>
    <row r="257" spans="1:7" x14ac:dyDescent="0.2">
      <c r="A257" t="s">
        <v>16</v>
      </c>
      <c r="B257" s="2" t="str">
        <f t="shared" ca="1" si="14"/>
        <v>48446.97</v>
      </c>
      <c r="C257">
        <f t="shared" si="17"/>
        <v>2011</v>
      </c>
      <c r="D257" t="str">
        <f t="shared" ca="1" si="15"/>
        <v>insert into equipment (equipment_type, yearly_cost, year) values ('womens lacrosse',48446.97,2011);</v>
      </c>
      <c r="E257">
        <v>256</v>
      </c>
      <c r="F257">
        <v>16</v>
      </c>
      <c r="G257" t="str">
        <f t="shared" si="16"/>
        <v>insert into equipment_purpose (equipment_id, team_id) values (256,16);</v>
      </c>
    </row>
    <row r="258" spans="1:7" x14ac:dyDescent="0.2">
      <c r="A258" t="s">
        <v>16</v>
      </c>
      <c r="B258" s="2" t="str">
        <f t="shared" ca="1" si="14"/>
        <v>4936.47</v>
      </c>
      <c r="C258">
        <f t="shared" si="17"/>
        <v>2012</v>
      </c>
      <c r="D258" t="str">
        <f t="shared" ca="1" si="15"/>
        <v>insert into equipment (equipment_type, yearly_cost, year) values ('womens lacrosse',4936.47,2012);</v>
      </c>
      <c r="E258">
        <v>257</v>
      </c>
      <c r="F258">
        <v>16</v>
      </c>
      <c r="G258" t="str">
        <f t="shared" si="16"/>
        <v>insert into equipment_purpose (equipment_id, team_id) values (257,16);</v>
      </c>
    </row>
    <row r="259" spans="1:7" x14ac:dyDescent="0.2">
      <c r="A259" t="s">
        <v>16</v>
      </c>
      <c r="B259" s="2" t="str">
        <f t="shared" ref="B259:B297" ca="1" si="18">RANDBETWEEN(1000,100000)&amp;"."&amp;TEXT(RANDBETWEEN(0,99),"00")</f>
        <v>20155.61</v>
      </c>
      <c r="C259">
        <f t="shared" si="17"/>
        <v>2013</v>
      </c>
      <c r="D259" t="str">
        <f t="shared" ref="D259:D297" ca="1" si="19">"insert into equipment (equipment_type, yearly_cost, year) values ('"&amp;A259&amp;"',"&amp;B259&amp;","&amp;C259&amp;");"</f>
        <v>insert into equipment (equipment_type, yearly_cost, year) values ('womens lacrosse',20155.61,2013);</v>
      </c>
      <c r="E259">
        <v>258</v>
      </c>
      <c r="F259">
        <v>16</v>
      </c>
      <c r="G259" t="str">
        <f t="shared" ref="G259:G297" si="20">"insert into equipment_purpose (equipment_id, team_id) values ("&amp;E259&amp;","&amp;F259&amp;");"</f>
        <v>insert into equipment_purpose (equipment_id, team_id) values (258,16);</v>
      </c>
    </row>
    <row r="260" spans="1:7" x14ac:dyDescent="0.2">
      <c r="A260" t="s">
        <v>16</v>
      </c>
      <c r="B260" s="2" t="str">
        <f t="shared" ca="1" si="18"/>
        <v>4197.91</v>
      </c>
      <c r="C260">
        <f t="shared" si="17"/>
        <v>2014</v>
      </c>
      <c r="D260" t="str">
        <f t="shared" ca="1" si="19"/>
        <v>insert into equipment (equipment_type, yearly_cost, year) values ('womens lacrosse',4197.91,2014);</v>
      </c>
      <c r="E260">
        <v>259</v>
      </c>
      <c r="F260">
        <v>16</v>
      </c>
      <c r="G260" t="str">
        <f t="shared" si="20"/>
        <v>insert into equipment_purpose (equipment_id, team_id) values (259,16);</v>
      </c>
    </row>
    <row r="261" spans="1:7" x14ac:dyDescent="0.2">
      <c r="A261" t="s">
        <v>16</v>
      </c>
      <c r="B261" s="2" t="str">
        <f t="shared" ca="1" si="18"/>
        <v>26990.92</v>
      </c>
      <c r="C261">
        <f t="shared" si="17"/>
        <v>2015</v>
      </c>
      <c r="D261" t="str">
        <f t="shared" ca="1" si="19"/>
        <v>insert into equipment (equipment_type, yearly_cost, year) values ('womens lacrosse',26990.92,2015);</v>
      </c>
      <c r="E261">
        <v>260</v>
      </c>
      <c r="F261">
        <v>16</v>
      </c>
      <c r="G261" t="str">
        <f t="shared" si="20"/>
        <v>insert into equipment_purpose (equipment_id, team_id) values (260,16);</v>
      </c>
    </row>
    <row r="262" spans="1:7" x14ac:dyDescent="0.2">
      <c r="A262" t="s">
        <v>16</v>
      </c>
      <c r="B262" s="2" t="str">
        <f t="shared" ca="1" si="18"/>
        <v>65697.92</v>
      </c>
      <c r="C262">
        <f t="shared" si="17"/>
        <v>2016</v>
      </c>
      <c r="D262" t="str">
        <f t="shared" ca="1" si="19"/>
        <v>insert into equipment (equipment_type, yearly_cost, year) values ('womens lacrosse',65697.92,2016);</v>
      </c>
      <c r="E262">
        <v>261</v>
      </c>
      <c r="F262">
        <v>16</v>
      </c>
      <c r="G262" t="str">
        <f t="shared" si="20"/>
        <v>insert into equipment_purpose (equipment_id, team_id) values (261,16);</v>
      </c>
    </row>
    <row r="263" spans="1:7" x14ac:dyDescent="0.2">
      <c r="A263" t="s">
        <v>17</v>
      </c>
      <c r="B263" s="2" t="str">
        <f t="shared" ca="1" si="18"/>
        <v>49900.88</v>
      </c>
      <c r="C263">
        <v>2006</v>
      </c>
      <c r="D263" t="str">
        <f t="shared" ca="1" si="19"/>
        <v>insert into equipment (equipment_type, yearly_cost, year) values ('football',49900.88,2006);</v>
      </c>
      <c r="E263">
        <v>262</v>
      </c>
      <c r="F263">
        <v>17</v>
      </c>
      <c r="G263" t="str">
        <f t="shared" si="20"/>
        <v>insert into equipment_purpose (equipment_id, team_id) values (262,17);</v>
      </c>
    </row>
    <row r="264" spans="1:7" x14ac:dyDescent="0.2">
      <c r="A264" t="s">
        <v>17</v>
      </c>
      <c r="B264" s="2" t="str">
        <f t="shared" ca="1" si="18"/>
        <v>97552.26</v>
      </c>
      <c r="C264">
        <f t="shared" si="17"/>
        <v>2007</v>
      </c>
      <c r="D264" t="str">
        <f t="shared" ca="1" si="19"/>
        <v>insert into equipment (equipment_type, yearly_cost, year) values ('football',97552.26,2007);</v>
      </c>
      <c r="E264">
        <v>263</v>
      </c>
      <c r="F264">
        <v>17</v>
      </c>
      <c r="G264" t="str">
        <f t="shared" si="20"/>
        <v>insert into equipment_purpose (equipment_id, team_id) values (263,17);</v>
      </c>
    </row>
    <row r="265" spans="1:7" x14ac:dyDescent="0.2">
      <c r="A265" t="s">
        <v>17</v>
      </c>
      <c r="B265" s="2" t="str">
        <f t="shared" ca="1" si="18"/>
        <v>60711.00</v>
      </c>
      <c r="C265">
        <f t="shared" si="17"/>
        <v>2008</v>
      </c>
      <c r="D265" t="str">
        <f t="shared" ca="1" si="19"/>
        <v>insert into equipment (equipment_type, yearly_cost, year) values ('football',60711.00,2008);</v>
      </c>
      <c r="E265">
        <v>264</v>
      </c>
      <c r="F265">
        <v>17</v>
      </c>
      <c r="G265" t="str">
        <f t="shared" si="20"/>
        <v>insert into equipment_purpose (equipment_id, team_id) values (264,17);</v>
      </c>
    </row>
    <row r="266" spans="1:7" x14ac:dyDescent="0.2">
      <c r="A266" t="s">
        <v>17</v>
      </c>
      <c r="B266" s="2" t="str">
        <f t="shared" ca="1" si="18"/>
        <v>2599.23</v>
      </c>
      <c r="C266">
        <f t="shared" si="17"/>
        <v>2009</v>
      </c>
      <c r="D266" t="str">
        <f t="shared" ca="1" si="19"/>
        <v>insert into equipment (equipment_type, yearly_cost, year) values ('football',2599.23,2009);</v>
      </c>
      <c r="E266">
        <v>265</v>
      </c>
      <c r="F266">
        <v>17</v>
      </c>
      <c r="G266" t="str">
        <f t="shared" si="20"/>
        <v>insert into equipment_purpose (equipment_id, team_id) values (265,17);</v>
      </c>
    </row>
    <row r="267" spans="1:7" x14ac:dyDescent="0.2">
      <c r="A267" t="s">
        <v>17</v>
      </c>
      <c r="B267" s="2" t="str">
        <f t="shared" ca="1" si="18"/>
        <v>65757.36</v>
      </c>
      <c r="C267">
        <f t="shared" si="17"/>
        <v>2010</v>
      </c>
      <c r="D267" t="str">
        <f t="shared" ca="1" si="19"/>
        <v>insert into equipment (equipment_type, yearly_cost, year) values ('football',65757.36,2010);</v>
      </c>
      <c r="E267">
        <v>266</v>
      </c>
      <c r="F267">
        <v>17</v>
      </c>
      <c r="G267" t="str">
        <f t="shared" si="20"/>
        <v>insert into equipment_purpose (equipment_id, team_id) values (266,17);</v>
      </c>
    </row>
    <row r="268" spans="1:7" x14ac:dyDescent="0.2">
      <c r="A268" t="s">
        <v>17</v>
      </c>
      <c r="B268" s="2" t="str">
        <f t="shared" ca="1" si="18"/>
        <v>35326.53</v>
      </c>
      <c r="C268">
        <f t="shared" si="17"/>
        <v>2011</v>
      </c>
      <c r="D268" t="str">
        <f t="shared" ca="1" si="19"/>
        <v>insert into equipment (equipment_type, yearly_cost, year) values ('football',35326.53,2011);</v>
      </c>
      <c r="E268">
        <v>267</v>
      </c>
      <c r="F268">
        <v>17</v>
      </c>
      <c r="G268" t="str">
        <f t="shared" si="20"/>
        <v>insert into equipment_purpose (equipment_id, team_id) values (267,17);</v>
      </c>
    </row>
    <row r="269" spans="1:7" x14ac:dyDescent="0.2">
      <c r="A269" t="s">
        <v>17</v>
      </c>
      <c r="B269" s="2" t="str">
        <f t="shared" ca="1" si="18"/>
        <v>4336.97</v>
      </c>
      <c r="C269">
        <f t="shared" si="17"/>
        <v>2012</v>
      </c>
      <c r="D269" t="str">
        <f t="shared" ca="1" si="19"/>
        <v>insert into equipment (equipment_type, yearly_cost, year) values ('football',4336.97,2012);</v>
      </c>
      <c r="E269">
        <v>268</v>
      </c>
      <c r="F269">
        <v>17</v>
      </c>
      <c r="G269" t="str">
        <f t="shared" si="20"/>
        <v>insert into equipment_purpose (equipment_id, team_id) values (268,17);</v>
      </c>
    </row>
    <row r="270" spans="1:7" x14ac:dyDescent="0.2">
      <c r="A270" t="s">
        <v>17</v>
      </c>
      <c r="B270" s="2" t="str">
        <f t="shared" ca="1" si="18"/>
        <v>80869.79</v>
      </c>
      <c r="C270">
        <f t="shared" si="17"/>
        <v>2013</v>
      </c>
      <c r="D270" t="str">
        <f t="shared" ca="1" si="19"/>
        <v>insert into equipment (equipment_type, yearly_cost, year) values ('football',80869.79,2013);</v>
      </c>
      <c r="E270">
        <v>269</v>
      </c>
      <c r="F270">
        <v>17</v>
      </c>
      <c r="G270" t="str">
        <f t="shared" si="20"/>
        <v>insert into equipment_purpose (equipment_id, team_id) values (269,17);</v>
      </c>
    </row>
    <row r="271" spans="1:7" x14ac:dyDescent="0.2">
      <c r="A271" t="s">
        <v>17</v>
      </c>
      <c r="B271" s="2" t="str">
        <f t="shared" ca="1" si="18"/>
        <v>74145.00</v>
      </c>
      <c r="C271">
        <f t="shared" si="17"/>
        <v>2014</v>
      </c>
      <c r="D271" t="str">
        <f t="shared" ca="1" si="19"/>
        <v>insert into equipment (equipment_type, yearly_cost, year) values ('football',74145.00,2014);</v>
      </c>
      <c r="E271">
        <v>270</v>
      </c>
      <c r="F271">
        <v>17</v>
      </c>
      <c r="G271" t="str">
        <f t="shared" si="20"/>
        <v>insert into equipment_purpose (equipment_id, team_id) values (270,17);</v>
      </c>
    </row>
    <row r="272" spans="1:7" x14ac:dyDescent="0.2">
      <c r="A272" t="s">
        <v>17</v>
      </c>
      <c r="B272" s="2" t="str">
        <f t="shared" ca="1" si="18"/>
        <v>86660.49</v>
      </c>
      <c r="C272">
        <f t="shared" si="17"/>
        <v>2015</v>
      </c>
      <c r="D272" t="str">
        <f t="shared" ca="1" si="19"/>
        <v>insert into equipment (equipment_type, yearly_cost, year) values ('football',86660.49,2015);</v>
      </c>
      <c r="E272">
        <v>271</v>
      </c>
      <c r="F272">
        <v>17</v>
      </c>
      <c r="G272" t="str">
        <f t="shared" si="20"/>
        <v>insert into equipment_purpose (equipment_id, team_id) values (271,17);</v>
      </c>
    </row>
    <row r="273" spans="1:7" x14ac:dyDescent="0.2">
      <c r="A273" t="s">
        <v>17</v>
      </c>
      <c r="B273" s="2" t="str">
        <f t="shared" ca="1" si="18"/>
        <v>87727.61</v>
      </c>
      <c r="C273">
        <f t="shared" si="17"/>
        <v>2016</v>
      </c>
      <c r="D273" t="str">
        <f t="shared" ca="1" si="19"/>
        <v>insert into equipment (equipment_type, yearly_cost, year) values ('football',87727.61,2016);</v>
      </c>
      <c r="E273">
        <v>272</v>
      </c>
      <c r="F273">
        <v>17</v>
      </c>
      <c r="G273" t="str">
        <f t="shared" si="20"/>
        <v>insert into equipment_purpose (equipment_id, team_id) values (272,17);</v>
      </c>
    </row>
    <row r="274" spans="1:7" x14ac:dyDescent="0.2">
      <c r="A274" t="s">
        <v>18</v>
      </c>
      <c r="B274" s="2" t="str">
        <f t="shared" ca="1" si="18"/>
        <v>39642.37</v>
      </c>
      <c r="C274">
        <v>1993</v>
      </c>
      <c r="D274" t="str">
        <f t="shared" ca="1" si="19"/>
        <v>insert into equipment (equipment_type, yearly_cost, year) values ('gymnastics',39642.37,1993);</v>
      </c>
      <c r="E274">
        <v>273</v>
      </c>
      <c r="F274">
        <v>18</v>
      </c>
      <c r="G274" t="str">
        <f t="shared" si="20"/>
        <v>insert into equipment_purpose (equipment_id, team_id) values (273,18);</v>
      </c>
    </row>
    <row r="275" spans="1:7" x14ac:dyDescent="0.2">
      <c r="A275" t="s">
        <v>18</v>
      </c>
      <c r="B275" s="2" t="str">
        <f t="shared" ca="1" si="18"/>
        <v>16309.95</v>
      </c>
      <c r="C275">
        <f t="shared" si="17"/>
        <v>1994</v>
      </c>
      <c r="D275" t="str">
        <f t="shared" ca="1" si="19"/>
        <v>insert into equipment (equipment_type, yearly_cost, year) values ('gymnastics',16309.95,1994);</v>
      </c>
      <c r="E275">
        <v>274</v>
      </c>
      <c r="F275">
        <v>18</v>
      </c>
      <c r="G275" t="str">
        <f t="shared" si="20"/>
        <v>insert into equipment_purpose (equipment_id, team_id) values (274,18);</v>
      </c>
    </row>
    <row r="276" spans="1:7" x14ac:dyDescent="0.2">
      <c r="A276" t="s">
        <v>18</v>
      </c>
      <c r="B276" s="2" t="str">
        <f t="shared" ca="1" si="18"/>
        <v>49043.08</v>
      </c>
      <c r="C276">
        <f t="shared" si="17"/>
        <v>1995</v>
      </c>
      <c r="D276" t="str">
        <f t="shared" ca="1" si="19"/>
        <v>insert into equipment (equipment_type, yearly_cost, year) values ('gymnastics',49043.08,1995);</v>
      </c>
      <c r="E276">
        <v>275</v>
      </c>
      <c r="F276">
        <v>18</v>
      </c>
      <c r="G276" t="str">
        <f t="shared" si="20"/>
        <v>insert into equipment_purpose (equipment_id, team_id) values (275,18);</v>
      </c>
    </row>
    <row r="277" spans="1:7" x14ac:dyDescent="0.2">
      <c r="A277" t="s">
        <v>18</v>
      </c>
      <c r="B277" s="2" t="str">
        <f t="shared" ca="1" si="18"/>
        <v>53705.23</v>
      </c>
      <c r="C277">
        <f t="shared" si="17"/>
        <v>1996</v>
      </c>
      <c r="D277" t="str">
        <f t="shared" ca="1" si="19"/>
        <v>insert into equipment (equipment_type, yearly_cost, year) values ('gymnastics',53705.23,1996);</v>
      </c>
      <c r="E277">
        <v>276</v>
      </c>
      <c r="F277">
        <v>18</v>
      </c>
      <c r="G277" t="str">
        <f t="shared" si="20"/>
        <v>insert into equipment_purpose (equipment_id, team_id) values (276,18);</v>
      </c>
    </row>
    <row r="278" spans="1:7" x14ac:dyDescent="0.2">
      <c r="A278" t="s">
        <v>18</v>
      </c>
      <c r="B278" s="2" t="str">
        <f t="shared" ca="1" si="18"/>
        <v>25790.69</v>
      </c>
      <c r="C278">
        <f t="shared" si="17"/>
        <v>1997</v>
      </c>
      <c r="D278" t="str">
        <f t="shared" ca="1" si="19"/>
        <v>insert into equipment (equipment_type, yearly_cost, year) values ('gymnastics',25790.69,1997);</v>
      </c>
      <c r="E278">
        <v>277</v>
      </c>
      <c r="F278">
        <v>18</v>
      </c>
      <c r="G278" t="str">
        <f t="shared" si="20"/>
        <v>insert into equipment_purpose (equipment_id, team_id) values (277,18);</v>
      </c>
    </row>
    <row r="279" spans="1:7" x14ac:dyDescent="0.2">
      <c r="A279" t="s">
        <v>18</v>
      </c>
      <c r="B279" s="2" t="str">
        <f t="shared" ca="1" si="18"/>
        <v>46492.53</v>
      </c>
      <c r="C279">
        <f t="shared" si="17"/>
        <v>1998</v>
      </c>
      <c r="D279" t="str">
        <f t="shared" ca="1" si="19"/>
        <v>insert into equipment (equipment_type, yearly_cost, year) values ('gymnastics',46492.53,1998);</v>
      </c>
      <c r="E279">
        <v>278</v>
      </c>
      <c r="F279">
        <v>18</v>
      </c>
      <c r="G279" t="str">
        <f t="shared" si="20"/>
        <v>insert into equipment_purpose (equipment_id, team_id) values (278,18);</v>
      </c>
    </row>
    <row r="280" spans="1:7" x14ac:dyDescent="0.2">
      <c r="A280" t="s">
        <v>18</v>
      </c>
      <c r="B280" s="2" t="str">
        <f t="shared" ca="1" si="18"/>
        <v>5834.23</v>
      </c>
      <c r="C280">
        <f t="shared" si="17"/>
        <v>1999</v>
      </c>
      <c r="D280" t="str">
        <f t="shared" ca="1" si="19"/>
        <v>insert into equipment (equipment_type, yearly_cost, year) values ('gymnastics',5834.23,1999);</v>
      </c>
      <c r="E280">
        <v>279</v>
      </c>
      <c r="F280">
        <v>18</v>
      </c>
      <c r="G280" t="str">
        <f t="shared" si="20"/>
        <v>insert into equipment_purpose (equipment_id, team_id) values (279,18);</v>
      </c>
    </row>
    <row r="281" spans="1:7" x14ac:dyDescent="0.2">
      <c r="A281" t="s">
        <v>18</v>
      </c>
      <c r="B281" s="2" t="str">
        <f t="shared" ca="1" si="18"/>
        <v>46856.15</v>
      </c>
      <c r="C281">
        <f t="shared" si="17"/>
        <v>2000</v>
      </c>
      <c r="D281" t="str">
        <f t="shared" ca="1" si="19"/>
        <v>insert into equipment (equipment_type, yearly_cost, year) values ('gymnastics',46856.15,2000);</v>
      </c>
      <c r="E281">
        <v>280</v>
      </c>
      <c r="F281">
        <v>18</v>
      </c>
      <c r="G281" t="str">
        <f t="shared" si="20"/>
        <v>insert into equipment_purpose (equipment_id, team_id) values (280,18);</v>
      </c>
    </row>
    <row r="282" spans="1:7" x14ac:dyDescent="0.2">
      <c r="A282" t="s">
        <v>18</v>
      </c>
      <c r="B282" s="2" t="str">
        <f t="shared" ca="1" si="18"/>
        <v>32738.15</v>
      </c>
      <c r="C282">
        <f t="shared" si="17"/>
        <v>2001</v>
      </c>
      <c r="D282" t="str">
        <f t="shared" ca="1" si="19"/>
        <v>insert into equipment (equipment_type, yearly_cost, year) values ('gymnastics',32738.15,2001);</v>
      </c>
      <c r="E282">
        <v>281</v>
      </c>
      <c r="F282">
        <v>18</v>
      </c>
      <c r="G282" t="str">
        <f t="shared" si="20"/>
        <v>insert into equipment_purpose (equipment_id, team_id) values (281,18);</v>
      </c>
    </row>
    <row r="283" spans="1:7" x14ac:dyDescent="0.2">
      <c r="A283" t="s">
        <v>18</v>
      </c>
      <c r="B283" s="2" t="str">
        <f t="shared" ca="1" si="18"/>
        <v>92554.14</v>
      </c>
      <c r="C283">
        <f t="shared" si="17"/>
        <v>2002</v>
      </c>
      <c r="D283" t="str">
        <f t="shared" ca="1" si="19"/>
        <v>insert into equipment (equipment_type, yearly_cost, year) values ('gymnastics',92554.14,2002);</v>
      </c>
      <c r="E283">
        <v>282</v>
      </c>
      <c r="F283">
        <v>18</v>
      </c>
      <c r="G283" t="str">
        <f t="shared" si="20"/>
        <v>insert into equipment_purpose (equipment_id, team_id) values (282,18);</v>
      </c>
    </row>
    <row r="284" spans="1:7" x14ac:dyDescent="0.2">
      <c r="A284" t="s">
        <v>18</v>
      </c>
      <c r="B284" s="2" t="str">
        <f t="shared" ca="1" si="18"/>
        <v>11526.30</v>
      </c>
      <c r="C284">
        <f t="shared" si="17"/>
        <v>2003</v>
      </c>
      <c r="D284" t="str">
        <f t="shared" ca="1" si="19"/>
        <v>insert into equipment (equipment_type, yearly_cost, year) values ('gymnastics',11526.30,2003);</v>
      </c>
      <c r="E284">
        <v>283</v>
      </c>
      <c r="F284">
        <v>18</v>
      </c>
      <c r="G284" t="str">
        <f t="shared" si="20"/>
        <v>insert into equipment_purpose (equipment_id, team_id) values (283,18);</v>
      </c>
    </row>
    <row r="285" spans="1:7" x14ac:dyDescent="0.2">
      <c r="A285" t="s">
        <v>18</v>
      </c>
      <c r="B285" s="2" t="str">
        <f t="shared" ca="1" si="18"/>
        <v>57581.12</v>
      </c>
      <c r="C285">
        <f t="shared" si="17"/>
        <v>2004</v>
      </c>
      <c r="D285" t="str">
        <f t="shared" ca="1" si="19"/>
        <v>insert into equipment (equipment_type, yearly_cost, year) values ('gymnastics',57581.12,2004);</v>
      </c>
      <c r="E285">
        <v>284</v>
      </c>
      <c r="F285">
        <v>18</v>
      </c>
      <c r="G285" t="str">
        <f t="shared" si="20"/>
        <v>insert into equipment_purpose (equipment_id, team_id) values (284,18);</v>
      </c>
    </row>
    <row r="286" spans="1:7" x14ac:dyDescent="0.2">
      <c r="A286" t="s">
        <v>18</v>
      </c>
      <c r="B286" s="2" t="str">
        <f t="shared" ca="1" si="18"/>
        <v>32615.50</v>
      </c>
      <c r="C286">
        <f t="shared" si="17"/>
        <v>2005</v>
      </c>
      <c r="D286" t="str">
        <f t="shared" ca="1" si="19"/>
        <v>insert into equipment (equipment_type, yearly_cost, year) values ('gymnastics',32615.50,2005);</v>
      </c>
      <c r="E286">
        <v>285</v>
      </c>
      <c r="F286">
        <v>18</v>
      </c>
      <c r="G286" t="str">
        <f t="shared" si="20"/>
        <v>insert into equipment_purpose (equipment_id, team_id) values (285,18);</v>
      </c>
    </row>
    <row r="287" spans="1:7" x14ac:dyDescent="0.2">
      <c r="A287" t="s">
        <v>18</v>
      </c>
      <c r="B287" s="2" t="str">
        <f t="shared" ca="1" si="18"/>
        <v>87063.43</v>
      </c>
      <c r="C287">
        <f t="shared" ref="C287:C297" si="21">C286+1</f>
        <v>2006</v>
      </c>
      <c r="D287" t="str">
        <f t="shared" ca="1" si="19"/>
        <v>insert into equipment (equipment_type, yearly_cost, year) values ('gymnastics',87063.43,2006);</v>
      </c>
      <c r="E287">
        <v>286</v>
      </c>
      <c r="F287">
        <v>18</v>
      </c>
      <c r="G287" t="str">
        <f t="shared" si="20"/>
        <v>insert into equipment_purpose (equipment_id, team_id) values (286,18);</v>
      </c>
    </row>
    <row r="288" spans="1:7" x14ac:dyDescent="0.2">
      <c r="A288" t="s">
        <v>18</v>
      </c>
      <c r="B288" s="2" t="str">
        <f t="shared" ca="1" si="18"/>
        <v>84049.76</v>
      </c>
      <c r="C288">
        <f t="shared" si="21"/>
        <v>2007</v>
      </c>
      <c r="D288" t="str">
        <f t="shared" ca="1" si="19"/>
        <v>insert into equipment (equipment_type, yearly_cost, year) values ('gymnastics',84049.76,2007);</v>
      </c>
      <c r="E288">
        <v>287</v>
      </c>
      <c r="F288">
        <v>18</v>
      </c>
      <c r="G288" t="str">
        <f t="shared" si="20"/>
        <v>insert into equipment_purpose (equipment_id, team_id) values (287,18);</v>
      </c>
    </row>
    <row r="289" spans="1:7" x14ac:dyDescent="0.2">
      <c r="A289" t="s">
        <v>18</v>
      </c>
      <c r="B289" s="2" t="str">
        <f t="shared" ca="1" si="18"/>
        <v>11087.59</v>
      </c>
      <c r="C289">
        <f t="shared" si="21"/>
        <v>2008</v>
      </c>
      <c r="D289" t="str">
        <f t="shared" ca="1" si="19"/>
        <v>insert into equipment (equipment_type, yearly_cost, year) values ('gymnastics',11087.59,2008);</v>
      </c>
      <c r="E289">
        <v>288</v>
      </c>
      <c r="F289">
        <v>18</v>
      </c>
      <c r="G289" t="str">
        <f t="shared" si="20"/>
        <v>insert into equipment_purpose (equipment_id, team_id) values (288,18);</v>
      </c>
    </row>
    <row r="290" spans="1:7" x14ac:dyDescent="0.2">
      <c r="A290" t="s">
        <v>18</v>
      </c>
      <c r="B290" s="2" t="str">
        <f t="shared" ca="1" si="18"/>
        <v>26991.84</v>
      </c>
      <c r="C290">
        <f t="shared" si="21"/>
        <v>2009</v>
      </c>
      <c r="D290" t="str">
        <f t="shared" ca="1" si="19"/>
        <v>insert into equipment (equipment_type, yearly_cost, year) values ('gymnastics',26991.84,2009);</v>
      </c>
      <c r="E290">
        <v>289</v>
      </c>
      <c r="F290">
        <v>18</v>
      </c>
      <c r="G290" t="str">
        <f t="shared" si="20"/>
        <v>insert into equipment_purpose (equipment_id, team_id) values (289,18);</v>
      </c>
    </row>
    <row r="291" spans="1:7" x14ac:dyDescent="0.2">
      <c r="A291" t="s">
        <v>18</v>
      </c>
      <c r="B291" s="2" t="str">
        <f t="shared" ca="1" si="18"/>
        <v>28951.64</v>
      </c>
      <c r="C291">
        <f t="shared" si="21"/>
        <v>2010</v>
      </c>
      <c r="D291" t="str">
        <f t="shared" ca="1" si="19"/>
        <v>insert into equipment (equipment_type, yearly_cost, year) values ('gymnastics',28951.64,2010);</v>
      </c>
      <c r="E291">
        <v>290</v>
      </c>
      <c r="F291">
        <v>18</v>
      </c>
      <c r="G291" t="str">
        <f t="shared" si="20"/>
        <v>insert into equipment_purpose (equipment_id, team_id) values (290,18);</v>
      </c>
    </row>
    <row r="292" spans="1:7" x14ac:dyDescent="0.2">
      <c r="A292" t="s">
        <v>18</v>
      </c>
      <c r="B292" s="2" t="str">
        <f t="shared" ca="1" si="18"/>
        <v>33940.92</v>
      </c>
      <c r="C292">
        <f t="shared" si="21"/>
        <v>2011</v>
      </c>
      <c r="D292" t="str">
        <f t="shared" ca="1" si="19"/>
        <v>insert into equipment (equipment_type, yearly_cost, year) values ('gymnastics',33940.92,2011);</v>
      </c>
      <c r="E292">
        <v>291</v>
      </c>
      <c r="F292">
        <v>18</v>
      </c>
      <c r="G292" t="str">
        <f t="shared" si="20"/>
        <v>insert into equipment_purpose (equipment_id, team_id) values (291,18);</v>
      </c>
    </row>
    <row r="293" spans="1:7" x14ac:dyDescent="0.2">
      <c r="A293" t="s">
        <v>18</v>
      </c>
      <c r="B293" s="2" t="str">
        <f t="shared" ca="1" si="18"/>
        <v>81777.00</v>
      </c>
      <c r="C293">
        <f t="shared" si="21"/>
        <v>2012</v>
      </c>
      <c r="D293" t="str">
        <f t="shared" ca="1" si="19"/>
        <v>insert into equipment (equipment_type, yearly_cost, year) values ('gymnastics',81777.00,2012);</v>
      </c>
      <c r="E293">
        <v>292</v>
      </c>
      <c r="F293">
        <v>18</v>
      </c>
      <c r="G293" t="str">
        <f t="shared" si="20"/>
        <v>insert into equipment_purpose (equipment_id, team_id) values (292,18);</v>
      </c>
    </row>
    <row r="294" spans="1:7" x14ac:dyDescent="0.2">
      <c r="A294" t="s">
        <v>18</v>
      </c>
      <c r="B294" s="2" t="str">
        <f t="shared" ca="1" si="18"/>
        <v>57209.52</v>
      </c>
      <c r="C294">
        <f t="shared" si="21"/>
        <v>2013</v>
      </c>
      <c r="D294" t="str">
        <f t="shared" ca="1" si="19"/>
        <v>insert into equipment (equipment_type, yearly_cost, year) values ('gymnastics',57209.52,2013);</v>
      </c>
      <c r="E294">
        <v>293</v>
      </c>
      <c r="F294">
        <v>18</v>
      </c>
      <c r="G294" t="str">
        <f t="shared" si="20"/>
        <v>insert into equipment_purpose (equipment_id, team_id) values (293,18);</v>
      </c>
    </row>
    <row r="295" spans="1:7" x14ac:dyDescent="0.2">
      <c r="A295" t="s">
        <v>18</v>
      </c>
      <c r="B295" s="2" t="str">
        <f t="shared" ca="1" si="18"/>
        <v>64667.60</v>
      </c>
      <c r="C295">
        <f t="shared" si="21"/>
        <v>2014</v>
      </c>
      <c r="D295" t="str">
        <f t="shared" ca="1" si="19"/>
        <v>insert into equipment (equipment_type, yearly_cost, year) values ('gymnastics',64667.60,2014);</v>
      </c>
      <c r="E295">
        <v>294</v>
      </c>
      <c r="F295">
        <v>18</v>
      </c>
      <c r="G295" t="str">
        <f t="shared" si="20"/>
        <v>insert into equipment_purpose (equipment_id, team_id) values (294,18);</v>
      </c>
    </row>
    <row r="296" spans="1:7" x14ac:dyDescent="0.2">
      <c r="A296" t="s">
        <v>18</v>
      </c>
      <c r="B296" s="2" t="str">
        <f t="shared" ca="1" si="18"/>
        <v>23898.98</v>
      </c>
      <c r="C296">
        <f t="shared" si="21"/>
        <v>2015</v>
      </c>
      <c r="D296" t="str">
        <f t="shared" ca="1" si="19"/>
        <v>insert into equipment (equipment_type, yearly_cost, year) values ('gymnastics',23898.98,2015);</v>
      </c>
      <c r="E296">
        <v>295</v>
      </c>
      <c r="F296">
        <v>18</v>
      </c>
      <c r="G296" t="str">
        <f t="shared" si="20"/>
        <v>insert into equipment_purpose (equipment_id, team_id) values (295,18);</v>
      </c>
    </row>
    <row r="297" spans="1:7" x14ac:dyDescent="0.2">
      <c r="A297" t="s">
        <v>18</v>
      </c>
      <c r="B297" s="2" t="str">
        <f t="shared" ca="1" si="18"/>
        <v>41810.16</v>
      </c>
      <c r="C297">
        <f t="shared" si="21"/>
        <v>2016</v>
      </c>
      <c r="D297" t="str">
        <f t="shared" ca="1" si="19"/>
        <v>insert into equipment (equipment_type, yearly_cost, year) values ('gymnastics',41810.16,2016);</v>
      </c>
      <c r="E297">
        <v>296</v>
      </c>
      <c r="F297">
        <v>18</v>
      </c>
      <c r="G297" t="str">
        <f t="shared" si="20"/>
        <v>insert into equipment_purpose (equipment_id, team_id) values (296,18);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F67" workbookViewId="0">
      <selection activeCell="M2" sqref="M2"/>
    </sheetView>
  </sheetViews>
  <sheetFormatPr baseColWidth="10" defaultRowHeight="16" x14ac:dyDescent="0.2"/>
  <cols>
    <col min="8" max="8" width="18" bestFit="1" customWidth="1"/>
    <col min="9" max="9" width="19.5" bestFit="1" customWidth="1"/>
    <col min="10" max="10" width="16.33203125" customWidth="1"/>
  </cols>
  <sheetData>
    <row r="1" spans="1:14" x14ac:dyDescent="0.2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4" x14ac:dyDescent="0.2">
      <c r="G2">
        <f ca="1">RANDBETWEEN(1,12)</f>
        <v>5</v>
      </c>
      <c r="H2" t="str">
        <f ca="1">VLOOKUP(G2,$A$4:$C$15,3)&amp;" "&amp;VLOOKUP(RANDBETWEEN(1,5),$A$4:$F$8,6)</f>
        <v>Cal State Center</v>
      </c>
      <c r="I2" t="str">
        <f ca="1">RANDBETWEEN(1000,9999)&amp;" "&amp;VLOOKUP(RANDBETWEEN(1,2),$B$19:$C$22,2)&amp;" "&amp;RANDBETWEEN(1000,9999)&amp;" "&amp;VLOOKUP(RANDBETWEEN(3,4),$B$19:$C$22,2)</f>
        <v>7256 North 7698 East</v>
      </c>
      <c r="J2" t="str">
        <f ca="1">VLOOKUP(G2,$A$4:$B$15,2)</f>
        <v>Berkley</v>
      </c>
      <c r="K2" t="str">
        <f ca="1">VLOOKUP(G2,$A$4:$D$15,4)</f>
        <v>CA</v>
      </c>
      <c r="L2">
        <f ca="1">VLOOKUP(G2,$A$4:$E$15,5)</f>
        <v>84050</v>
      </c>
      <c r="M2" t="str">
        <f ca="1">RANDBETWEEN(100,10000)&amp;"."&amp;TEXT(RANDBETWEEN(0,99),"00")</f>
        <v>7529.20</v>
      </c>
      <c r="N2" t="str">
        <f ca="1">"insert into venue (venue_name, street_venue, city_venue, state_venue, zip_venue, fees) values ('"&amp;H2&amp;"','"&amp;I2&amp;"','"&amp;J2&amp;"','"&amp;K2&amp;"',"&amp;L2&amp;","&amp;M2&amp;");"</f>
        <v>insert into venue (venue_name, street_venue, city_venue, state_venue, zip_venue, fees) values ('Cal State Center','7256 North 7698 East','Berkley','CA',84050,7529.20);</v>
      </c>
    </row>
    <row r="3" spans="1:14" x14ac:dyDescent="0.2">
      <c r="G3">
        <f t="shared" ref="G3:G66" ca="1" si="0">RANDBETWEEN(1,12)</f>
        <v>6</v>
      </c>
      <c r="H3" t="str">
        <f t="shared" ref="H3:H66" ca="1" si="1">VLOOKUP(G3,$A$4:$C$15,3)&amp;" "&amp;VLOOKUP(RANDBETWEEN(1,5),$A$4:$F$8,6)</f>
        <v>USC Field</v>
      </c>
      <c r="I3" t="str">
        <f t="shared" ref="I3:I66" ca="1" si="2">RANDBETWEEN(1000,9999)&amp;" "&amp;VLOOKUP(RANDBETWEEN(1,2),$B$19:$C$22,2)&amp;" "&amp;RANDBETWEEN(1000,9999)&amp;" "&amp;VLOOKUP(RANDBETWEEN(3,4),$B$19:$C$22,2)</f>
        <v>9386 South 7000 East</v>
      </c>
      <c r="J3" t="str">
        <f t="shared" ref="J3:J18" ca="1" si="3">VLOOKUP(G3,$A$4:$B$15,2)</f>
        <v>Los Angeles</v>
      </c>
      <c r="K3" t="str">
        <f t="shared" ref="K3:K18" ca="1" si="4">VLOOKUP(G3,$A$4:$D$15,4)</f>
        <v>CA</v>
      </c>
      <c r="L3">
        <f t="shared" ref="L3:L18" ca="1" si="5">VLOOKUP(G3,$A$4:$E$15,5)</f>
        <v>26848</v>
      </c>
      <c r="M3" t="str">
        <f t="shared" ref="M3:M66" ca="1" si="6">RANDBETWEEN(100,10000)&amp;"."&amp;TEXT(RANDBETWEEN(0,99),"00")</f>
        <v>7704.18</v>
      </c>
      <c r="N3" t="str">
        <f t="shared" ref="N3:N66" ca="1" si="7">"insert into venue (venue_name, street_venue, city_venue, state_venue, zip_venue, fees) values ('"&amp;H3&amp;"','"&amp;I3&amp;"','"&amp;J3&amp;"','"&amp;K3&amp;"',"&amp;L3&amp;","&amp;M3&amp;");"</f>
        <v>insert into venue (venue_name, street_venue, city_venue, state_venue, zip_venue, fees) values ('USC Field','9386 South 7000 East','Los Angeles','CA',26848,7704.18);</v>
      </c>
    </row>
    <row r="4" spans="1:14" x14ac:dyDescent="0.2">
      <c r="A4">
        <v>1</v>
      </c>
      <c r="B4" t="s">
        <v>53</v>
      </c>
      <c r="C4" t="s">
        <v>40</v>
      </c>
      <c r="D4" t="s">
        <v>65</v>
      </c>
      <c r="E4">
        <v>84101</v>
      </c>
      <c r="F4" t="s">
        <v>45</v>
      </c>
      <c r="G4">
        <f t="shared" ca="1" si="0"/>
        <v>12</v>
      </c>
      <c r="H4" t="str">
        <f t="shared" ca="1" si="1"/>
        <v>North Dakota Stadium</v>
      </c>
      <c r="I4" t="str">
        <f t="shared" ca="1" si="2"/>
        <v>5590 South 8327 East</v>
      </c>
      <c r="J4" t="str">
        <f t="shared" ca="1" si="3"/>
        <v>Bismarck</v>
      </c>
      <c r="K4" t="str">
        <f t="shared" ca="1" si="4"/>
        <v>ND</v>
      </c>
      <c r="L4">
        <f t="shared" ca="1" si="5"/>
        <v>28895</v>
      </c>
      <c r="M4" t="str">
        <f t="shared" ca="1" si="6"/>
        <v>540.17</v>
      </c>
      <c r="N4" t="str">
        <f t="shared" ca="1" si="7"/>
        <v>insert into venue (venue_name, street_venue, city_venue, state_venue, zip_venue, fees) values ('North Dakota Stadium','5590 South 8327 East','Bismarck','ND',28895,540.17);</v>
      </c>
    </row>
    <row r="5" spans="1:14" x14ac:dyDescent="0.2">
      <c r="A5">
        <v>2</v>
      </c>
      <c r="B5" t="s">
        <v>54</v>
      </c>
      <c r="C5" t="s">
        <v>41</v>
      </c>
      <c r="D5" t="s">
        <v>66</v>
      </c>
      <c r="E5">
        <v>76102</v>
      </c>
      <c r="F5" t="s">
        <v>46</v>
      </c>
      <c r="G5">
        <f t="shared" ca="1" si="0"/>
        <v>7</v>
      </c>
      <c r="H5" t="str">
        <f t="shared" ca="1" si="1"/>
        <v>ASU Field</v>
      </c>
      <c r="I5" t="str">
        <f t="shared" ca="1" si="2"/>
        <v>6113 South 9365 East</v>
      </c>
      <c r="J5" t="str">
        <f t="shared" ca="1" si="3"/>
        <v>Tempe</v>
      </c>
      <c r="K5" t="str">
        <f t="shared" ca="1" si="4"/>
        <v>AZ</v>
      </c>
      <c r="L5">
        <f t="shared" ca="1" si="5"/>
        <v>85765</v>
      </c>
      <c r="M5" t="str">
        <f t="shared" ca="1" si="6"/>
        <v>4353.93</v>
      </c>
      <c r="N5" t="str">
        <f t="shared" ca="1" si="7"/>
        <v>insert into venue (venue_name, street_venue, city_venue, state_venue, zip_venue, fees) values ('ASU Field','6113 South 9365 East','Tempe','AZ',85765,4353.93);</v>
      </c>
    </row>
    <row r="6" spans="1:14" x14ac:dyDescent="0.2">
      <c r="A6">
        <v>3</v>
      </c>
      <c r="B6" t="s">
        <v>55</v>
      </c>
      <c r="C6" t="s">
        <v>42</v>
      </c>
      <c r="D6" t="s">
        <v>67</v>
      </c>
      <c r="E6">
        <v>56290</v>
      </c>
      <c r="F6" t="s">
        <v>47</v>
      </c>
      <c r="G6">
        <f t="shared" ca="1" si="0"/>
        <v>4</v>
      </c>
      <c r="H6" t="str">
        <f t="shared" ca="1" si="1"/>
        <v>Oregon Field</v>
      </c>
      <c r="I6" t="str">
        <f t="shared" ca="1" si="2"/>
        <v>4689 North 2647 East</v>
      </c>
      <c r="J6" t="str">
        <f t="shared" ca="1" si="3"/>
        <v>Portland</v>
      </c>
      <c r="K6" t="str">
        <f t="shared" ca="1" si="4"/>
        <v>OR</v>
      </c>
      <c r="L6">
        <f t="shared" ca="1" si="5"/>
        <v>12958</v>
      </c>
      <c r="M6" t="str">
        <f t="shared" ca="1" si="6"/>
        <v>6603.37</v>
      </c>
      <c r="N6" t="str">
        <f t="shared" ca="1" si="7"/>
        <v>insert into venue (venue_name, street_venue, city_venue, state_venue, zip_venue, fees) values ('Oregon Field','4689 North 2647 East','Portland','OR',12958,6603.37);</v>
      </c>
    </row>
    <row r="7" spans="1:14" x14ac:dyDescent="0.2">
      <c r="A7">
        <v>4</v>
      </c>
      <c r="B7" t="s">
        <v>56</v>
      </c>
      <c r="C7" t="s">
        <v>43</v>
      </c>
      <c r="D7" t="s">
        <v>68</v>
      </c>
      <c r="E7">
        <v>12958</v>
      </c>
      <c r="F7" t="s">
        <v>48</v>
      </c>
      <c r="G7">
        <f t="shared" ca="1" si="0"/>
        <v>4</v>
      </c>
      <c r="H7" t="str">
        <f t="shared" ca="1" si="1"/>
        <v>Oregon Place</v>
      </c>
      <c r="I7" t="str">
        <f t="shared" ca="1" si="2"/>
        <v>9569 North 1218 East</v>
      </c>
      <c r="J7" t="str">
        <f t="shared" ca="1" si="3"/>
        <v>Portland</v>
      </c>
      <c r="K7" t="str">
        <f t="shared" ca="1" si="4"/>
        <v>OR</v>
      </c>
      <c r="L7">
        <f t="shared" ca="1" si="5"/>
        <v>12958</v>
      </c>
      <c r="M7" t="str">
        <f t="shared" ca="1" si="6"/>
        <v>3728.22</v>
      </c>
      <c r="N7" t="str">
        <f t="shared" ca="1" si="7"/>
        <v>insert into venue (venue_name, street_venue, city_venue, state_venue, zip_venue, fees) values ('Oregon Place','9569 North 1218 East','Portland','OR',12958,3728.22);</v>
      </c>
    </row>
    <row r="8" spans="1:14" x14ac:dyDescent="0.2">
      <c r="A8">
        <v>5</v>
      </c>
      <c r="B8" t="s">
        <v>57</v>
      </c>
      <c r="C8" t="s">
        <v>32</v>
      </c>
      <c r="D8" t="s">
        <v>69</v>
      </c>
      <c r="E8">
        <v>84050</v>
      </c>
      <c r="F8" t="s">
        <v>44</v>
      </c>
      <c r="G8">
        <f t="shared" ca="1" si="0"/>
        <v>5</v>
      </c>
      <c r="H8" t="str">
        <f t="shared" ca="1" si="1"/>
        <v>Cal State Arena</v>
      </c>
      <c r="I8" t="str">
        <f t="shared" ca="1" si="2"/>
        <v>4686 South 3469 East</v>
      </c>
      <c r="J8" t="str">
        <f t="shared" ca="1" si="3"/>
        <v>Berkley</v>
      </c>
      <c r="K8" t="str">
        <f t="shared" ca="1" si="4"/>
        <v>CA</v>
      </c>
      <c r="L8">
        <f t="shared" ca="1" si="5"/>
        <v>84050</v>
      </c>
      <c r="M8" t="str">
        <f t="shared" ca="1" si="6"/>
        <v>5435.63</v>
      </c>
      <c r="N8" t="str">
        <f t="shared" ca="1" si="7"/>
        <v>insert into venue (venue_name, street_venue, city_venue, state_venue, zip_venue, fees) values ('Cal State Arena','4686 South 3469 East','Berkley','CA',84050,5435.63);</v>
      </c>
    </row>
    <row r="9" spans="1:14" x14ac:dyDescent="0.2">
      <c r="A9">
        <v>6</v>
      </c>
      <c r="B9" t="s">
        <v>58</v>
      </c>
      <c r="C9" t="s">
        <v>33</v>
      </c>
      <c r="D9" t="s">
        <v>69</v>
      </c>
      <c r="E9">
        <v>26848</v>
      </c>
      <c r="G9">
        <f t="shared" ca="1" si="0"/>
        <v>8</v>
      </c>
      <c r="H9" t="str">
        <f t="shared" ca="1" si="1"/>
        <v>BYU Arena</v>
      </c>
      <c r="I9" t="str">
        <f t="shared" ca="1" si="2"/>
        <v>9180 North 9256 East</v>
      </c>
      <c r="J9" t="str">
        <f t="shared" ca="1" si="3"/>
        <v>Provo</v>
      </c>
      <c r="K9" t="str">
        <f t="shared" ca="1" si="4"/>
        <v>UT</v>
      </c>
      <c r="L9">
        <f t="shared" ca="1" si="5"/>
        <v>75673</v>
      </c>
      <c r="M9" t="str">
        <f t="shared" ca="1" si="6"/>
        <v>5657.86</v>
      </c>
      <c r="N9" t="str">
        <f t="shared" ca="1" si="7"/>
        <v>insert into venue (venue_name, street_venue, city_venue, state_venue, zip_venue, fees) values ('BYU Arena','9180 North 9256 East','Provo','UT',75673,5657.86);</v>
      </c>
    </row>
    <row r="10" spans="1:14" x14ac:dyDescent="0.2">
      <c r="A10">
        <v>7</v>
      </c>
      <c r="B10" t="s">
        <v>34</v>
      </c>
      <c r="C10" t="s">
        <v>64</v>
      </c>
      <c r="D10" t="s">
        <v>66</v>
      </c>
      <c r="E10">
        <v>85765</v>
      </c>
      <c r="G10">
        <f t="shared" ca="1" si="0"/>
        <v>7</v>
      </c>
      <c r="H10" t="str">
        <f t="shared" ca="1" si="1"/>
        <v>ASU Stadium</v>
      </c>
      <c r="I10" t="str">
        <f t="shared" ca="1" si="2"/>
        <v>9340 South 4146 East</v>
      </c>
      <c r="J10" t="str">
        <f t="shared" ca="1" si="3"/>
        <v>Tempe</v>
      </c>
      <c r="K10" t="str">
        <f t="shared" ca="1" si="4"/>
        <v>AZ</v>
      </c>
      <c r="L10">
        <f t="shared" ca="1" si="5"/>
        <v>85765</v>
      </c>
      <c r="M10" t="str">
        <f t="shared" ca="1" si="6"/>
        <v>9886.25</v>
      </c>
      <c r="N10" t="str">
        <f t="shared" ca="1" si="7"/>
        <v>insert into venue (venue_name, street_venue, city_venue, state_venue, zip_venue, fees) values ('ASU Stadium','9340 South 4146 East','Tempe','AZ',85765,9886.25);</v>
      </c>
    </row>
    <row r="11" spans="1:14" x14ac:dyDescent="0.2">
      <c r="A11">
        <v>8</v>
      </c>
      <c r="B11" t="s">
        <v>62</v>
      </c>
      <c r="C11" t="s">
        <v>35</v>
      </c>
      <c r="D11" t="s">
        <v>70</v>
      </c>
      <c r="E11">
        <v>76485</v>
      </c>
      <c r="G11">
        <f t="shared" ca="1" si="0"/>
        <v>7</v>
      </c>
      <c r="H11" t="str">
        <f t="shared" ca="1" si="1"/>
        <v>ASU Center</v>
      </c>
      <c r="I11" t="str">
        <f t="shared" ca="1" si="2"/>
        <v>1426 North 2211 East</v>
      </c>
      <c r="J11" t="str">
        <f t="shared" ca="1" si="3"/>
        <v>Tempe</v>
      </c>
      <c r="K11" t="str">
        <f t="shared" ca="1" si="4"/>
        <v>AZ</v>
      </c>
      <c r="L11">
        <f t="shared" ca="1" si="5"/>
        <v>85765</v>
      </c>
      <c r="M11" t="str">
        <f t="shared" ca="1" si="6"/>
        <v>1082.77</v>
      </c>
      <c r="N11" t="str">
        <f t="shared" ca="1" si="7"/>
        <v>insert into venue (venue_name, street_venue, city_venue, state_venue, zip_venue, fees) values ('ASU Center','1426 North 2211 East','Tempe','AZ',85765,1082.77);</v>
      </c>
    </row>
    <row r="12" spans="1:14" x14ac:dyDescent="0.2">
      <c r="A12">
        <v>8</v>
      </c>
      <c r="B12" t="s">
        <v>59</v>
      </c>
      <c r="C12" t="s">
        <v>36</v>
      </c>
      <c r="D12" t="s">
        <v>65</v>
      </c>
      <c r="E12">
        <v>75673</v>
      </c>
      <c r="G12">
        <f t="shared" ca="1" si="0"/>
        <v>2</v>
      </c>
      <c r="H12" t="str">
        <f t="shared" ca="1" si="1"/>
        <v>Arizona Center</v>
      </c>
      <c r="I12" t="str">
        <f t="shared" ca="1" si="2"/>
        <v>7836 North 1051 West</v>
      </c>
      <c r="J12" t="str">
        <f t="shared" ca="1" si="3"/>
        <v>Phoenix</v>
      </c>
      <c r="K12" t="str">
        <f t="shared" ca="1" si="4"/>
        <v>AZ</v>
      </c>
      <c r="L12">
        <f t="shared" ca="1" si="5"/>
        <v>76102</v>
      </c>
      <c r="M12" t="str">
        <f t="shared" ca="1" si="6"/>
        <v>5241.36</v>
      </c>
      <c r="N12" t="str">
        <f t="shared" ca="1" si="7"/>
        <v>insert into venue (venue_name, street_venue, city_venue, state_venue, zip_venue, fees) values ('Arizona Center','7836 North 1051 West','Phoenix','AZ',76102,5241.36);</v>
      </c>
    </row>
    <row r="13" spans="1:14" x14ac:dyDescent="0.2">
      <c r="A13">
        <v>10</v>
      </c>
      <c r="B13" t="s">
        <v>60</v>
      </c>
      <c r="C13" t="s">
        <v>37</v>
      </c>
      <c r="D13" t="s">
        <v>71</v>
      </c>
      <c r="E13">
        <v>19837</v>
      </c>
      <c r="G13">
        <f t="shared" ca="1" si="0"/>
        <v>4</v>
      </c>
      <c r="H13" t="str">
        <f t="shared" ca="1" si="1"/>
        <v>Oregon Arena</v>
      </c>
      <c r="I13" t="str">
        <f t="shared" ca="1" si="2"/>
        <v>9936 North 4985 East</v>
      </c>
      <c r="J13" t="str">
        <f t="shared" ca="1" si="3"/>
        <v>Portland</v>
      </c>
      <c r="K13" t="str">
        <f t="shared" ca="1" si="4"/>
        <v>OR</v>
      </c>
      <c r="L13">
        <f t="shared" ca="1" si="5"/>
        <v>12958</v>
      </c>
      <c r="M13" t="str">
        <f t="shared" ca="1" si="6"/>
        <v>7063.05</v>
      </c>
      <c r="N13" t="str">
        <f t="shared" ca="1" si="7"/>
        <v>insert into venue (venue_name, street_venue, city_venue, state_venue, zip_venue, fees) values ('Oregon Arena','9936 North 4985 East','Portland','OR',12958,7063.05);</v>
      </c>
    </row>
    <row r="14" spans="1:14" x14ac:dyDescent="0.2">
      <c r="A14">
        <v>11</v>
      </c>
      <c r="B14" t="s">
        <v>61</v>
      </c>
      <c r="C14" t="s">
        <v>38</v>
      </c>
      <c r="D14" t="s">
        <v>72</v>
      </c>
      <c r="E14">
        <v>73520</v>
      </c>
      <c r="G14">
        <f t="shared" ca="1" si="0"/>
        <v>3</v>
      </c>
      <c r="H14" t="str">
        <f t="shared" ca="1" si="1"/>
        <v>Washington Place</v>
      </c>
      <c r="I14" t="str">
        <f t="shared" ca="1" si="2"/>
        <v>1920 South 1541 East</v>
      </c>
      <c r="J14" t="str">
        <f t="shared" ca="1" si="3"/>
        <v>Seattle</v>
      </c>
      <c r="K14" t="str">
        <f t="shared" ca="1" si="4"/>
        <v>WA</v>
      </c>
      <c r="L14">
        <f t="shared" ca="1" si="5"/>
        <v>56290</v>
      </c>
      <c r="M14" t="str">
        <f t="shared" ca="1" si="6"/>
        <v>2279.25</v>
      </c>
      <c r="N14" t="str">
        <f t="shared" ca="1" si="7"/>
        <v>insert into venue (venue_name, street_venue, city_venue, state_venue, zip_venue, fees) values ('Washington Place','1920 South 1541 East','Seattle','WA',56290,2279.25);</v>
      </c>
    </row>
    <row r="15" spans="1:14" x14ac:dyDescent="0.2">
      <c r="A15">
        <v>12</v>
      </c>
      <c r="B15" t="s">
        <v>63</v>
      </c>
      <c r="C15" t="s">
        <v>39</v>
      </c>
      <c r="D15" t="s">
        <v>73</v>
      </c>
      <c r="E15">
        <v>28895</v>
      </c>
      <c r="G15">
        <f t="shared" ca="1" si="0"/>
        <v>3</v>
      </c>
      <c r="H15" t="str">
        <f t="shared" ca="1" si="1"/>
        <v>Washington Arena</v>
      </c>
      <c r="I15" t="str">
        <f t="shared" ca="1" si="2"/>
        <v>1164 South 2757 East</v>
      </c>
      <c r="J15" t="str">
        <f t="shared" ca="1" si="3"/>
        <v>Seattle</v>
      </c>
      <c r="K15" t="str">
        <f t="shared" ca="1" si="4"/>
        <v>WA</v>
      </c>
      <c r="L15">
        <f t="shared" ca="1" si="5"/>
        <v>56290</v>
      </c>
      <c r="M15" t="str">
        <f t="shared" ca="1" si="6"/>
        <v>3995.92</v>
      </c>
      <c r="N15" t="str">
        <f t="shared" ca="1" si="7"/>
        <v>insert into venue (venue_name, street_venue, city_venue, state_venue, zip_venue, fees) values ('Washington Arena','1164 South 2757 East','Seattle','WA',56290,3995.92);</v>
      </c>
    </row>
    <row r="16" spans="1:14" x14ac:dyDescent="0.2">
      <c r="G16">
        <f t="shared" ca="1" si="0"/>
        <v>1</v>
      </c>
      <c r="H16" t="str">
        <f t="shared" ca="1" si="1"/>
        <v>Utah Center</v>
      </c>
      <c r="I16" t="str">
        <f t="shared" ca="1" si="2"/>
        <v>5331 South 8479 East</v>
      </c>
      <c r="J16" t="str">
        <f t="shared" ca="1" si="3"/>
        <v>Salt Lake City</v>
      </c>
      <c r="K16" t="str">
        <f t="shared" ca="1" si="4"/>
        <v>UT</v>
      </c>
      <c r="L16">
        <f t="shared" ca="1" si="5"/>
        <v>84101</v>
      </c>
      <c r="M16" t="str">
        <f t="shared" ca="1" si="6"/>
        <v>9382.87</v>
      </c>
      <c r="N16" t="str">
        <f t="shared" ca="1" si="7"/>
        <v>insert into venue (venue_name, street_venue, city_venue, state_venue, zip_venue, fees) values ('Utah Center','5331 South 8479 East','Salt Lake City','UT',84101,9382.87);</v>
      </c>
    </row>
    <row r="17" spans="2:14" x14ac:dyDescent="0.2">
      <c r="G17">
        <f t="shared" ca="1" si="0"/>
        <v>10</v>
      </c>
      <c r="H17" t="str">
        <f t="shared" ca="1" si="1"/>
        <v>Nevada Place</v>
      </c>
      <c r="I17" t="str">
        <f t="shared" ca="1" si="2"/>
        <v>4567 North 6547 East</v>
      </c>
      <c r="J17" t="str">
        <f t="shared" ca="1" si="3"/>
        <v>Las Vegas</v>
      </c>
      <c r="K17" t="str">
        <f t="shared" ca="1" si="4"/>
        <v>NV</v>
      </c>
      <c r="L17">
        <f t="shared" ca="1" si="5"/>
        <v>19837</v>
      </c>
      <c r="M17" t="str">
        <f t="shared" ca="1" si="6"/>
        <v>6485.62</v>
      </c>
      <c r="N17" t="str">
        <f t="shared" ca="1" si="7"/>
        <v>insert into venue (venue_name, street_venue, city_venue, state_venue, zip_venue, fees) values ('Nevada Place','4567 North 6547 East','Las Vegas','NV',19837,6485.62);</v>
      </c>
    </row>
    <row r="18" spans="2:14" x14ac:dyDescent="0.2">
      <c r="G18">
        <f t="shared" ca="1" si="0"/>
        <v>2</v>
      </c>
      <c r="H18" t="str">
        <f t="shared" ca="1" si="1"/>
        <v>Arizona Place</v>
      </c>
      <c r="I18" t="str">
        <f t="shared" ca="1" si="2"/>
        <v>3524 North 8198 East</v>
      </c>
      <c r="J18" t="str">
        <f t="shared" ca="1" si="3"/>
        <v>Phoenix</v>
      </c>
      <c r="K18" t="str">
        <f t="shared" ca="1" si="4"/>
        <v>AZ</v>
      </c>
      <c r="L18">
        <f t="shared" ca="1" si="5"/>
        <v>76102</v>
      </c>
      <c r="M18" t="str">
        <f t="shared" ca="1" si="6"/>
        <v>6827.15</v>
      </c>
      <c r="N18" t="str">
        <f t="shared" ca="1" si="7"/>
        <v>insert into venue (venue_name, street_venue, city_venue, state_venue, zip_venue, fees) values ('Arizona Place','3524 North 8198 East','Phoenix','AZ',76102,6827.15);</v>
      </c>
    </row>
    <row r="19" spans="2:14" x14ac:dyDescent="0.2">
      <c r="B19">
        <v>1</v>
      </c>
      <c r="C19" t="s">
        <v>49</v>
      </c>
      <c r="G19">
        <f t="shared" ca="1" si="0"/>
        <v>5</v>
      </c>
      <c r="H19" t="str">
        <f t="shared" ca="1" si="1"/>
        <v>Cal State Stadium</v>
      </c>
      <c r="I19" t="str">
        <f t="shared" ca="1" si="2"/>
        <v>5262 North 7957 East</v>
      </c>
      <c r="J19" t="str">
        <f t="shared" ref="J19:J30" ca="1" si="8">VLOOKUP(G19,$A$4:$B$15,2)</f>
        <v>Berkley</v>
      </c>
      <c r="K19" t="str">
        <f t="shared" ref="K19:K30" ca="1" si="9">VLOOKUP(G19,$A$4:$D$15,4)</f>
        <v>CA</v>
      </c>
      <c r="L19">
        <f t="shared" ref="L19:L30" ca="1" si="10">VLOOKUP(G19,$A$4:$E$15,5)</f>
        <v>84050</v>
      </c>
      <c r="M19" t="str">
        <f t="shared" ca="1" si="6"/>
        <v>4903.76</v>
      </c>
      <c r="N19" t="str">
        <f t="shared" ca="1" si="7"/>
        <v>insert into venue (venue_name, street_venue, city_venue, state_venue, zip_venue, fees) values ('Cal State Stadium','5262 North 7957 East','Berkley','CA',84050,4903.76);</v>
      </c>
    </row>
    <row r="20" spans="2:14" x14ac:dyDescent="0.2">
      <c r="B20">
        <v>2</v>
      </c>
      <c r="C20" t="s">
        <v>50</v>
      </c>
      <c r="G20">
        <f t="shared" ca="1" si="0"/>
        <v>2</v>
      </c>
      <c r="H20" t="str">
        <f t="shared" ca="1" si="1"/>
        <v>Arizona Place</v>
      </c>
      <c r="I20" t="str">
        <f t="shared" ca="1" si="2"/>
        <v>1693 South 4292 West</v>
      </c>
      <c r="J20" t="str">
        <f t="shared" ca="1" si="8"/>
        <v>Phoenix</v>
      </c>
      <c r="K20" t="str">
        <f t="shared" ca="1" si="9"/>
        <v>AZ</v>
      </c>
      <c r="L20">
        <f t="shared" ca="1" si="10"/>
        <v>76102</v>
      </c>
      <c r="M20" t="str">
        <f t="shared" ca="1" si="6"/>
        <v>527.94</v>
      </c>
      <c r="N20" t="str">
        <f t="shared" ca="1" si="7"/>
        <v>insert into venue (venue_name, street_venue, city_venue, state_venue, zip_venue, fees) values ('Arizona Place','1693 South 4292 West','Phoenix','AZ',76102,527.94);</v>
      </c>
    </row>
    <row r="21" spans="2:14" x14ac:dyDescent="0.2">
      <c r="B21">
        <v>3</v>
      </c>
      <c r="C21" t="s">
        <v>51</v>
      </c>
      <c r="G21">
        <f t="shared" ca="1" si="0"/>
        <v>6</v>
      </c>
      <c r="H21" t="str">
        <f t="shared" ca="1" si="1"/>
        <v>USC Field</v>
      </c>
      <c r="I21" t="str">
        <f t="shared" ca="1" si="2"/>
        <v>7509 North 3649 East</v>
      </c>
      <c r="J21" t="str">
        <f t="shared" ca="1" si="8"/>
        <v>Los Angeles</v>
      </c>
      <c r="K21" t="str">
        <f t="shared" ca="1" si="9"/>
        <v>CA</v>
      </c>
      <c r="L21">
        <f t="shared" ca="1" si="10"/>
        <v>26848</v>
      </c>
      <c r="M21" t="str">
        <f t="shared" ca="1" si="6"/>
        <v>1493.18</v>
      </c>
      <c r="N21" t="str">
        <f t="shared" ca="1" si="7"/>
        <v>insert into venue (venue_name, street_venue, city_venue, state_venue, zip_venue, fees) values ('USC Field','7509 North 3649 East','Los Angeles','CA',26848,1493.18);</v>
      </c>
    </row>
    <row r="22" spans="2:14" x14ac:dyDescent="0.2">
      <c r="B22">
        <v>4</v>
      </c>
      <c r="C22" t="s">
        <v>52</v>
      </c>
      <c r="G22">
        <f t="shared" ca="1" si="0"/>
        <v>1</v>
      </c>
      <c r="H22" t="str">
        <f t="shared" ca="1" si="1"/>
        <v>Utah Arena</v>
      </c>
      <c r="I22" t="str">
        <f t="shared" ca="1" si="2"/>
        <v>2668 South 3428 East</v>
      </c>
      <c r="J22" t="str">
        <f t="shared" ca="1" si="8"/>
        <v>Salt Lake City</v>
      </c>
      <c r="K22" t="str">
        <f t="shared" ca="1" si="9"/>
        <v>UT</v>
      </c>
      <c r="L22">
        <f t="shared" ca="1" si="10"/>
        <v>84101</v>
      </c>
      <c r="M22" t="str">
        <f t="shared" ca="1" si="6"/>
        <v>5483.01</v>
      </c>
      <c r="N22" t="str">
        <f t="shared" ca="1" si="7"/>
        <v>insert into venue (venue_name, street_venue, city_venue, state_venue, zip_venue, fees) values ('Utah Arena','2668 South 3428 East','Salt Lake City','UT',84101,5483.01);</v>
      </c>
    </row>
    <row r="23" spans="2:14" x14ac:dyDescent="0.2">
      <c r="G23">
        <f t="shared" ca="1" si="0"/>
        <v>2</v>
      </c>
      <c r="H23" t="str">
        <f t="shared" ca="1" si="1"/>
        <v>Arizona Field</v>
      </c>
      <c r="I23" t="str">
        <f t="shared" ca="1" si="2"/>
        <v>7288 South 5599 West</v>
      </c>
      <c r="J23" t="str">
        <f t="shared" ca="1" si="8"/>
        <v>Phoenix</v>
      </c>
      <c r="K23" t="str">
        <f t="shared" ca="1" si="9"/>
        <v>AZ</v>
      </c>
      <c r="L23">
        <f t="shared" ca="1" si="10"/>
        <v>76102</v>
      </c>
      <c r="M23" t="str">
        <f t="shared" ca="1" si="6"/>
        <v>6469.09</v>
      </c>
      <c r="N23" t="str">
        <f t="shared" ca="1" si="7"/>
        <v>insert into venue (venue_name, street_venue, city_venue, state_venue, zip_venue, fees) values ('Arizona Field','7288 South 5599 West','Phoenix','AZ',76102,6469.09);</v>
      </c>
    </row>
    <row r="24" spans="2:14" x14ac:dyDescent="0.2">
      <c r="G24">
        <f t="shared" ca="1" si="0"/>
        <v>10</v>
      </c>
      <c r="H24" t="str">
        <f t="shared" ca="1" si="1"/>
        <v>Nevada Center</v>
      </c>
      <c r="I24" t="str">
        <f t="shared" ca="1" si="2"/>
        <v>6149 North 6621 East</v>
      </c>
      <c r="J24" t="str">
        <f t="shared" ca="1" si="8"/>
        <v>Las Vegas</v>
      </c>
      <c r="K24" t="str">
        <f t="shared" ca="1" si="9"/>
        <v>NV</v>
      </c>
      <c r="L24">
        <f t="shared" ca="1" si="10"/>
        <v>19837</v>
      </c>
      <c r="M24" t="str">
        <f t="shared" ca="1" si="6"/>
        <v>9421.86</v>
      </c>
      <c r="N24" t="str">
        <f t="shared" ca="1" si="7"/>
        <v>insert into venue (venue_name, street_venue, city_venue, state_venue, zip_venue, fees) values ('Nevada Center','6149 North 6621 East','Las Vegas','NV',19837,9421.86);</v>
      </c>
    </row>
    <row r="25" spans="2:14" x14ac:dyDescent="0.2">
      <c r="G25">
        <f t="shared" ca="1" si="0"/>
        <v>1</v>
      </c>
      <c r="H25" t="str">
        <f t="shared" ca="1" si="1"/>
        <v>Utah Stadium</v>
      </c>
      <c r="I25" t="str">
        <f t="shared" ca="1" si="2"/>
        <v>1323 North 4031 East</v>
      </c>
      <c r="J25" t="str">
        <f t="shared" ca="1" si="8"/>
        <v>Salt Lake City</v>
      </c>
      <c r="K25" t="str">
        <f t="shared" ca="1" si="9"/>
        <v>UT</v>
      </c>
      <c r="L25">
        <f t="shared" ca="1" si="10"/>
        <v>84101</v>
      </c>
      <c r="M25" t="str">
        <f t="shared" ca="1" si="6"/>
        <v>336.06</v>
      </c>
      <c r="N25" t="str">
        <f t="shared" ca="1" si="7"/>
        <v>insert into venue (venue_name, street_venue, city_venue, state_venue, zip_venue, fees) values ('Utah Stadium','1323 North 4031 East','Salt Lake City','UT',84101,336.06);</v>
      </c>
    </row>
    <row r="26" spans="2:14" x14ac:dyDescent="0.2">
      <c r="G26">
        <f t="shared" ca="1" si="0"/>
        <v>12</v>
      </c>
      <c r="H26" t="str">
        <f t="shared" ca="1" si="1"/>
        <v>North Dakota Arena</v>
      </c>
      <c r="I26" t="str">
        <f t="shared" ca="1" si="2"/>
        <v>3223 North 2596 East</v>
      </c>
      <c r="J26" t="str">
        <f t="shared" ca="1" si="8"/>
        <v>Bismarck</v>
      </c>
      <c r="K26" t="str">
        <f t="shared" ca="1" si="9"/>
        <v>ND</v>
      </c>
      <c r="L26">
        <f t="shared" ca="1" si="10"/>
        <v>28895</v>
      </c>
      <c r="M26" t="str">
        <f t="shared" ca="1" si="6"/>
        <v>7413.07</v>
      </c>
      <c r="N26" t="str">
        <f t="shared" ca="1" si="7"/>
        <v>insert into venue (venue_name, street_venue, city_venue, state_venue, zip_venue, fees) values ('North Dakota Arena','3223 North 2596 East','Bismarck','ND',28895,7413.07);</v>
      </c>
    </row>
    <row r="27" spans="2:14" x14ac:dyDescent="0.2">
      <c r="G27">
        <f t="shared" ca="1" si="0"/>
        <v>7</v>
      </c>
      <c r="H27" t="str">
        <f t="shared" ca="1" si="1"/>
        <v>ASU Place</v>
      </c>
      <c r="I27" t="str">
        <f t="shared" ca="1" si="2"/>
        <v>5449 South 9413 West</v>
      </c>
      <c r="J27" t="str">
        <f t="shared" ca="1" si="8"/>
        <v>Tempe</v>
      </c>
      <c r="K27" t="str">
        <f t="shared" ca="1" si="9"/>
        <v>AZ</v>
      </c>
      <c r="L27">
        <f t="shared" ca="1" si="10"/>
        <v>85765</v>
      </c>
      <c r="M27" t="str">
        <f t="shared" ca="1" si="6"/>
        <v>2524.62</v>
      </c>
      <c r="N27" t="str">
        <f t="shared" ca="1" si="7"/>
        <v>insert into venue (venue_name, street_venue, city_venue, state_venue, zip_venue, fees) values ('ASU Place','5449 South 9413 West','Tempe','AZ',85765,2524.62);</v>
      </c>
    </row>
    <row r="28" spans="2:14" x14ac:dyDescent="0.2">
      <c r="G28">
        <f t="shared" ca="1" si="0"/>
        <v>1</v>
      </c>
      <c r="H28" t="str">
        <f t="shared" ca="1" si="1"/>
        <v>Utah Center</v>
      </c>
      <c r="I28" t="str">
        <f t="shared" ca="1" si="2"/>
        <v>3890 North 6454 West</v>
      </c>
      <c r="J28" t="str">
        <f t="shared" ca="1" si="8"/>
        <v>Salt Lake City</v>
      </c>
      <c r="K28" t="str">
        <f t="shared" ca="1" si="9"/>
        <v>UT</v>
      </c>
      <c r="L28">
        <f t="shared" ca="1" si="10"/>
        <v>84101</v>
      </c>
      <c r="M28" t="str">
        <f t="shared" ca="1" si="6"/>
        <v>5131.76</v>
      </c>
      <c r="N28" t="str">
        <f t="shared" ca="1" si="7"/>
        <v>insert into venue (venue_name, street_venue, city_venue, state_venue, zip_venue, fees) values ('Utah Center','3890 North 6454 West','Salt Lake City','UT',84101,5131.76);</v>
      </c>
    </row>
    <row r="29" spans="2:14" x14ac:dyDescent="0.2">
      <c r="G29">
        <f t="shared" ca="1" si="0"/>
        <v>6</v>
      </c>
      <c r="H29" t="str">
        <f t="shared" ca="1" si="1"/>
        <v>USC Stadium</v>
      </c>
      <c r="I29" t="str">
        <f t="shared" ca="1" si="2"/>
        <v>7948 North 6862 East</v>
      </c>
      <c r="J29" t="str">
        <f t="shared" ca="1" si="8"/>
        <v>Los Angeles</v>
      </c>
      <c r="K29" t="str">
        <f t="shared" ca="1" si="9"/>
        <v>CA</v>
      </c>
      <c r="L29">
        <f t="shared" ca="1" si="10"/>
        <v>26848</v>
      </c>
      <c r="M29" t="str">
        <f t="shared" ca="1" si="6"/>
        <v>6677.61</v>
      </c>
      <c r="N29" t="str">
        <f t="shared" ca="1" si="7"/>
        <v>insert into venue (venue_name, street_venue, city_venue, state_venue, zip_venue, fees) values ('USC Stadium','7948 North 6862 East','Los Angeles','CA',26848,6677.61);</v>
      </c>
    </row>
    <row r="30" spans="2:14" x14ac:dyDescent="0.2">
      <c r="G30">
        <f t="shared" ca="1" si="0"/>
        <v>12</v>
      </c>
      <c r="H30" t="str">
        <f t="shared" ca="1" si="1"/>
        <v>North Dakota Arena</v>
      </c>
      <c r="I30" t="str">
        <f t="shared" ca="1" si="2"/>
        <v>6754 North 1461 East</v>
      </c>
      <c r="J30" t="str">
        <f t="shared" ca="1" si="8"/>
        <v>Bismarck</v>
      </c>
      <c r="K30" t="str">
        <f t="shared" ca="1" si="9"/>
        <v>ND</v>
      </c>
      <c r="L30">
        <f t="shared" ca="1" si="10"/>
        <v>28895</v>
      </c>
      <c r="M30" t="str">
        <f t="shared" ca="1" si="6"/>
        <v>8577.49</v>
      </c>
      <c r="N30" t="str">
        <f t="shared" ca="1" si="7"/>
        <v>insert into venue (venue_name, street_venue, city_venue, state_venue, zip_venue, fees) values ('North Dakota Arena','6754 North 1461 East','Bismarck','ND',28895,8577.49);</v>
      </c>
    </row>
    <row r="31" spans="2:14" x14ac:dyDescent="0.2">
      <c r="G31">
        <f t="shared" ca="1" si="0"/>
        <v>8</v>
      </c>
      <c r="H31" t="str">
        <f t="shared" ca="1" si="1"/>
        <v>BYU Field</v>
      </c>
      <c r="I31" t="str">
        <f t="shared" ca="1" si="2"/>
        <v>3983 South 6179 West</v>
      </c>
      <c r="J31" t="str">
        <f t="shared" ref="J31:J94" ca="1" si="11">VLOOKUP(G31,$A$4:$B$15,2)</f>
        <v>Provo</v>
      </c>
      <c r="K31" t="str">
        <f t="shared" ref="K31:K94" ca="1" si="12">VLOOKUP(G31,$A$4:$D$15,4)</f>
        <v>UT</v>
      </c>
      <c r="L31">
        <f t="shared" ref="L31:L94" ca="1" si="13">VLOOKUP(G31,$A$4:$E$15,5)</f>
        <v>75673</v>
      </c>
      <c r="M31" t="str">
        <f t="shared" ca="1" si="6"/>
        <v>8064.75</v>
      </c>
      <c r="N31" t="str">
        <f t="shared" ca="1" si="7"/>
        <v>insert into venue (venue_name, street_venue, city_venue, state_venue, zip_venue, fees) values ('BYU Field','3983 South 6179 West','Provo','UT',75673,8064.75);</v>
      </c>
    </row>
    <row r="32" spans="2:14" x14ac:dyDescent="0.2">
      <c r="G32">
        <f t="shared" ca="1" si="0"/>
        <v>12</v>
      </c>
      <c r="H32" t="str">
        <f t="shared" ca="1" si="1"/>
        <v>North Dakota Field</v>
      </c>
      <c r="I32" t="str">
        <f t="shared" ca="1" si="2"/>
        <v>5215 North 9385 East</v>
      </c>
      <c r="J32" t="str">
        <f t="shared" ca="1" si="11"/>
        <v>Bismarck</v>
      </c>
      <c r="K32" t="str">
        <f t="shared" ca="1" si="12"/>
        <v>ND</v>
      </c>
      <c r="L32">
        <f t="shared" ca="1" si="13"/>
        <v>28895</v>
      </c>
      <c r="M32" t="str">
        <f t="shared" ca="1" si="6"/>
        <v>6069.08</v>
      </c>
      <c r="N32" t="str">
        <f t="shared" ca="1" si="7"/>
        <v>insert into venue (venue_name, street_venue, city_venue, state_venue, zip_venue, fees) values ('North Dakota Field','5215 North 9385 East','Bismarck','ND',28895,6069.08);</v>
      </c>
    </row>
    <row r="33" spans="7:14" x14ac:dyDescent="0.2">
      <c r="G33">
        <f t="shared" ca="1" si="0"/>
        <v>5</v>
      </c>
      <c r="H33" t="str">
        <f t="shared" ca="1" si="1"/>
        <v>Cal State Arena</v>
      </c>
      <c r="I33" t="str">
        <f t="shared" ca="1" si="2"/>
        <v>1942 South 8613 East</v>
      </c>
      <c r="J33" t="str">
        <f t="shared" ca="1" si="11"/>
        <v>Berkley</v>
      </c>
      <c r="K33" t="str">
        <f t="shared" ca="1" si="12"/>
        <v>CA</v>
      </c>
      <c r="L33">
        <f t="shared" ca="1" si="13"/>
        <v>84050</v>
      </c>
      <c r="M33" t="str">
        <f t="shared" ca="1" si="6"/>
        <v>4625.86</v>
      </c>
      <c r="N33" t="str">
        <f t="shared" ca="1" si="7"/>
        <v>insert into venue (venue_name, street_venue, city_venue, state_venue, zip_venue, fees) values ('Cal State Arena','1942 South 8613 East','Berkley','CA',84050,4625.86);</v>
      </c>
    </row>
    <row r="34" spans="7:14" x14ac:dyDescent="0.2">
      <c r="G34">
        <f t="shared" ca="1" si="0"/>
        <v>8</v>
      </c>
      <c r="H34" t="str">
        <f t="shared" ca="1" si="1"/>
        <v>BYU Center</v>
      </c>
      <c r="I34" t="str">
        <f t="shared" ca="1" si="2"/>
        <v>7973 South 8282 West</v>
      </c>
      <c r="J34" t="str">
        <f t="shared" ca="1" si="11"/>
        <v>Provo</v>
      </c>
      <c r="K34" t="str">
        <f t="shared" ca="1" si="12"/>
        <v>UT</v>
      </c>
      <c r="L34">
        <f t="shared" ca="1" si="13"/>
        <v>75673</v>
      </c>
      <c r="M34" t="str">
        <f t="shared" ca="1" si="6"/>
        <v>3703.84</v>
      </c>
      <c r="N34" t="str">
        <f t="shared" ca="1" si="7"/>
        <v>insert into venue (venue_name, street_venue, city_venue, state_venue, zip_venue, fees) values ('BYU Center','7973 South 8282 West','Provo','UT',75673,3703.84);</v>
      </c>
    </row>
    <row r="35" spans="7:14" x14ac:dyDescent="0.2">
      <c r="G35">
        <f t="shared" ca="1" si="0"/>
        <v>1</v>
      </c>
      <c r="H35" t="str">
        <f t="shared" ca="1" si="1"/>
        <v>Utah Field</v>
      </c>
      <c r="I35" t="str">
        <f t="shared" ca="1" si="2"/>
        <v>4241 North 8823 West</v>
      </c>
      <c r="J35" t="str">
        <f t="shared" ca="1" si="11"/>
        <v>Salt Lake City</v>
      </c>
      <c r="K35" t="str">
        <f t="shared" ca="1" si="12"/>
        <v>UT</v>
      </c>
      <c r="L35">
        <f t="shared" ca="1" si="13"/>
        <v>84101</v>
      </c>
      <c r="M35" t="str">
        <f t="shared" ca="1" si="6"/>
        <v>8412.37</v>
      </c>
      <c r="N35" t="str">
        <f t="shared" ca="1" si="7"/>
        <v>insert into venue (venue_name, street_venue, city_venue, state_venue, zip_venue, fees) values ('Utah Field','4241 North 8823 West','Salt Lake City','UT',84101,8412.37);</v>
      </c>
    </row>
    <row r="36" spans="7:14" x14ac:dyDescent="0.2">
      <c r="G36">
        <f t="shared" ca="1" si="0"/>
        <v>6</v>
      </c>
      <c r="H36" t="str">
        <f t="shared" ca="1" si="1"/>
        <v>USC Field</v>
      </c>
      <c r="I36" t="str">
        <f t="shared" ca="1" si="2"/>
        <v>4742 North 9031 East</v>
      </c>
      <c r="J36" t="str">
        <f t="shared" ca="1" si="11"/>
        <v>Los Angeles</v>
      </c>
      <c r="K36" t="str">
        <f t="shared" ca="1" si="12"/>
        <v>CA</v>
      </c>
      <c r="L36">
        <f t="shared" ca="1" si="13"/>
        <v>26848</v>
      </c>
      <c r="M36" t="str">
        <f t="shared" ca="1" si="6"/>
        <v>4668.88</v>
      </c>
      <c r="N36" t="str">
        <f t="shared" ca="1" si="7"/>
        <v>insert into venue (venue_name, street_venue, city_venue, state_venue, zip_venue, fees) values ('USC Field','4742 North 9031 East','Los Angeles','CA',26848,4668.88);</v>
      </c>
    </row>
    <row r="37" spans="7:14" x14ac:dyDescent="0.2">
      <c r="G37">
        <f t="shared" ca="1" si="0"/>
        <v>1</v>
      </c>
      <c r="H37" t="str">
        <f t="shared" ca="1" si="1"/>
        <v>Utah Field</v>
      </c>
      <c r="I37" t="str">
        <f t="shared" ca="1" si="2"/>
        <v>1815 South 1099 West</v>
      </c>
      <c r="J37" t="str">
        <f t="shared" ca="1" si="11"/>
        <v>Salt Lake City</v>
      </c>
      <c r="K37" t="str">
        <f t="shared" ca="1" si="12"/>
        <v>UT</v>
      </c>
      <c r="L37">
        <f t="shared" ca="1" si="13"/>
        <v>84101</v>
      </c>
      <c r="M37" t="str">
        <f t="shared" ca="1" si="6"/>
        <v>1518.66</v>
      </c>
      <c r="N37" t="str">
        <f t="shared" ca="1" si="7"/>
        <v>insert into venue (venue_name, street_venue, city_venue, state_venue, zip_venue, fees) values ('Utah Field','1815 South 1099 West','Salt Lake City','UT',84101,1518.66);</v>
      </c>
    </row>
    <row r="38" spans="7:14" x14ac:dyDescent="0.2">
      <c r="G38">
        <f t="shared" ca="1" si="0"/>
        <v>7</v>
      </c>
      <c r="H38" t="str">
        <f t="shared" ca="1" si="1"/>
        <v>ASU Field</v>
      </c>
      <c r="I38" t="str">
        <f t="shared" ca="1" si="2"/>
        <v>8785 South 6506 East</v>
      </c>
      <c r="J38" t="str">
        <f t="shared" ca="1" si="11"/>
        <v>Tempe</v>
      </c>
      <c r="K38" t="str">
        <f t="shared" ca="1" si="12"/>
        <v>AZ</v>
      </c>
      <c r="L38">
        <f t="shared" ca="1" si="13"/>
        <v>85765</v>
      </c>
      <c r="M38" t="str">
        <f t="shared" ca="1" si="6"/>
        <v>3326.02</v>
      </c>
      <c r="N38" t="str">
        <f t="shared" ca="1" si="7"/>
        <v>insert into venue (venue_name, street_venue, city_venue, state_venue, zip_venue, fees) values ('ASU Field','8785 South 6506 East','Tempe','AZ',85765,3326.02);</v>
      </c>
    </row>
    <row r="39" spans="7:14" x14ac:dyDescent="0.2">
      <c r="G39">
        <f t="shared" ca="1" si="0"/>
        <v>11</v>
      </c>
      <c r="H39" t="str">
        <f t="shared" ca="1" si="1"/>
        <v>South Dakota Arena</v>
      </c>
      <c r="I39" t="str">
        <f t="shared" ca="1" si="2"/>
        <v>5475 North 3845 East</v>
      </c>
      <c r="J39" t="str">
        <f t="shared" ca="1" si="11"/>
        <v>Pierre</v>
      </c>
      <c r="K39" t="str">
        <f t="shared" ca="1" si="12"/>
        <v>SD</v>
      </c>
      <c r="L39">
        <f t="shared" ca="1" si="13"/>
        <v>73520</v>
      </c>
      <c r="M39" t="str">
        <f t="shared" ca="1" si="6"/>
        <v>6543.33</v>
      </c>
      <c r="N39" t="str">
        <f t="shared" ca="1" si="7"/>
        <v>insert into venue (venue_name, street_venue, city_venue, state_venue, zip_venue, fees) values ('South Dakota Arena','5475 North 3845 East','Pierre','SD',73520,6543.33);</v>
      </c>
    </row>
    <row r="40" spans="7:14" x14ac:dyDescent="0.2">
      <c r="G40">
        <f t="shared" ca="1" si="0"/>
        <v>1</v>
      </c>
      <c r="H40" t="str">
        <f t="shared" ca="1" si="1"/>
        <v>Utah Place</v>
      </c>
      <c r="I40" t="str">
        <f t="shared" ca="1" si="2"/>
        <v>5254 South 7299 East</v>
      </c>
      <c r="J40" t="str">
        <f t="shared" ca="1" si="11"/>
        <v>Salt Lake City</v>
      </c>
      <c r="K40" t="str">
        <f t="shared" ca="1" si="12"/>
        <v>UT</v>
      </c>
      <c r="L40">
        <f t="shared" ca="1" si="13"/>
        <v>84101</v>
      </c>
      <c r="M40" t="str">
        <f t="shared" ca="1" si="6"/>
        <v>1492.44</v>
      </c>
      <c r="N40" t="str">
        <f t="shared" ca="1" si="7"/>
        <v>insert into venue (venue_name, street_venue, city_venue, state_venue, zip_venue, fees) values ('Utah Place','5254 South 7299 East','Salt Lake City','UT',84101,1492.44);</v>
      </c>
    </row>
    <row r="41" spans="7:14" x14ac:dyDescent="0.2">
      <c r="G41">
        <f t="shared" ca="1" si="0"/>
        <v>2</v>
      </c>
      <c r="H41" t="str">
        <f t="shared" ca="1" si="1"/>
        <v>Arizona Center</v>
      </c>
      <c r="I41" t="str">
        <f t="shared" ca="1" si="2"/>
        <v>8788 North 9709 West</v>
      </c>
      <c r="J41" t="str">
        <f t="shared" ca="1" si="11"/>
        <v>Phoenix</v>
      </c>
      <c r="K41" t="str">
        <f t="shared" ca="1" si="12"/>
        <v>AZ</v>
      </c>
      <c r="L41">
        <f t="shared" ca="1" si="13"/>
        <v>76102</v>
      </c>
      <c r="M41" t="str">
        <f t="shared" ca="1" si="6"/>
        <v>6066.56</v>
      </c>
      <c r="N41" t="str">
        <f t="shared" ca="1" si="7"/>
        <v>insert into venue (venue_name, street_venue, city_venue, state_venue, zip_venue, fees) values ('Arizona Center','8788 North 9709 West','Phoenix','AZ',76102,6066.56);</v>
      </c>
    </row>
    <row r="42" spans="7:14" x14ac:dyDescent="0.2">
      <c r="G42">
        <f t="shared" ca="1" si="0"/>
        <v>6</v>
      </c>
      <c r="H42" t="str">
        <f t="shared" ca="1" si="1"/>
        <v>USC Field</v>
      </c>
      <c r="I42" t="str">
        <f t="shared" ca="1" si="2"/>
        <v>9159 North 4442 East</v>
      </c>
      <c r="J42" t="str">
        <f t="shared" ca="1" si="11"/>
        <v>Los Angeles</v>
      </c>
      <c r="K42" t="str">
        <f t="shared" ca="1" si="12"/>
        <v>CA</v>
      </c>
      <c r="L42">
        <f t="shared" ca="1" si="13"/>
        <v>26848</v>
      </c>
      <c r="M42" t="str">
        <f t="shared" ca="1" si="6"/>
        <v>8503.07</v>
      </c>
      <c r="N42" t="str">
        <f t="shared" ca="1" si="7"/>
        <v>insert into venue (venue_name, street_venue, city_venue, state_venue, zip_venue, fees) values ('USC Field','9159 North 4442 East','Los Angeles','CA',26848,8503.07);</v>
      </c>
    </row>
    <row r="43" spans="7:14" x14ac:dyDescent="0.2">
      <c r="G43">
        <f t="shared" ca="1" si="0"/>
        <v>4</v>
      </c>
      <c r="H43" t="str">
        <f t="shared" ca="1" si="1"/>
        <v>Oregon Center</v>
      </c>
      <c r="I43" t="str">
        <f t="shared" ca="1" si="2"/>
        <v>7740 North 2205 East</v>
      </c>
      <c r="J43" t="str">
        <f t="shared" ca="1" si="11"/>
        <v>Portland</v>
      </c>
      <c r="K43" t="str">
        <f t="shared" ca="1" si="12"/>
        <v>OR</v>
      </c>
      <c r="L43">
        <f t="shared" ca="1" si="13"/>
        <v>12958</v>
      </c>
      <c r="M43" t="str">
        <f t="shared" ca="1" si="6"/>
        <v>2127.17</v>
      </c>
      <c r="N43" t="str">
        <f t="shared" ca="1" si="7"/>
        <v>insert into venue (venue_name, street_venue, city_venue, state_venue, zip_venue, fees) values ('Oregon Center','7740 North 2205 East','Portland','OR',12958,2127.17);</v>
      </c>
    </row>
    <row r="44" spans="7:14" x14ac:dyDescent="0.2">
      <c r="G44">
        <f t="shared" ca="1" si="0"/>
        <v>9</v>
      </c>
      <c r="H44" t="str">
        <f t="shared" ca="1" si="1"/>
        <v>BYU Arena</v>
      </c>
      <c r="I44" t="str">
        <f t="shared" ca="1" si="2"/>
        <v>4457 South 3071 East</v>
      </c>
      <c r="J44" t="str">
        <f t="shared" ca="1" si="11"/>
        <v>Provo</v>
      </c>
      <c r="K44" t="str">
        <f t="shared" ca="1" si="12"/>
        <v>UT</v>
      </c>
      <c r="L44">
        <f t="shared" ca="1" si="13"/>
        <v>75673</v>
      </c>
      <c r="M44" t="str">
        <f t="shared" ca="1" si="6"/>
        <v>6680.00</v>
      </c>
      <c r="N44" t="str">
        <f t="shared" ca="1" si="7"/>
        <v>insert into venue (venue_name, street_venue, city_venue, state_venue, zip_venue, fees) values ('BYU Arena','4457 South 3071 East','Provo','UT',75673,6680.00);</v>
      </c>
    </row>
    <row r="45" spans="7:14" x14ac:dyDescent="0.2">
      <c r="G45">
        <f t="shared" ca="1" si="0"/>
        <v>2</v>
      </c>
      <c r="H45" t="str">
        <f t="shared" ca="1" si="1"/>
        <v>Arizona Field</v>
      </c>
      <c r="I45" t="str">
        <f t="shared" ca="1" si="2"/>
        <v>7762 South 1090 West</v>
      </c>
      <c r="J45" t="str">
        <f t="shared" ca="1" si="11"/>
        <v>Phoenix</v>
      </c>
      <c r="K45" t="str">
        <f t="shared" ca="1" si="12"/>
        <v>AZ</v>
      </c>
      <c r="L45">
        <f t="shared" ca="1" si="13"/>
        <v>76102</v>
      </c>
      <c r="M45" t="str">
        <f t="shared" ca="1" si="6"/>
        <v>9392.18</v>
      </c>
      <c r="N45" t="str">
        <f t="shared" ca="1" si="7"/>
        <v>insert into venue (venue_name, street_venue, city_venue, state_venue, zip_venue, fees) values ('Arizona Field','7762 South 1090 West','Phoenix','AZ',76102,9392.18);</v>
      </c>
    </row>
    <row r="46" spans="7:14" x14ac:dyDescent="0.2">
      <c r="G46">
        <f t="shared" ca="1" si="0"/>
        <v>2</v>
      </c>
      <c r="H46" t="str">
        <f t="shared" ca="1" si="1"/>
        <v>Arizona Stadium</v>
      </c>
      <c r="I46" t="str">
        <f t="shared" ca="1" si="2"/>
        <v>9311 North 3833 West</v>
      </c>
      <c r="J46" t="str">
        <f t="shared" ca="1" si="11"/>
        <v>Phoenix</v>
      </c>
      <c r="K46" t="str">
        <f t="shared" ca="1" si="12"/>
        <v>AZ</v>
      </c>
      <c r="L46">
        <f t="shared" ca="1" si="13"/>
        <v>76102</v>
      </c>
      <c r="M46" t="str">
        <f t="shared" ca="1" si="6"/>
        <v>7131.30</v>
      </c>
      <c r="N46" t="str">
        <f t="shared" ca="1" si="7"/>
        <v>insert into venue (venue_name, street_venue, city_venue, state_venue, zip_venue, fees) values ('Arizona Stadium','9311 North 3833 West','Phoenix','AZ',76102,7131.30);</v>
      </c>
    </row>
    <row r="47" spans="7:14" x14ac:dyDescent="0.2">
      <c r="G47">
        <f t="shared" ca="1" si="0"/>
        <v>9</v>
      </c>
      <c r="H47" t="str">
        <f t="shared" ca="1" si="1"/>
        <v>BYU Place</v>
      </c>
      <c r="I47" t="str">
        <f t="shared" ca="1" si="2"/>
        <v>1633 North 2293 East</v>
      </c>
      <c r="J47" t="str">
        <f t="shared" ca="1" si="11"/>
        <v>Provo</v>
      </c>
      <c r="K47" t="str">
        <f t="shared" ca="1" si="12"/>
        <v>UT</v>
      </c>
      <c r="L47">
        <f t="shared" ca="1" si="13"/>
        <v>75673</v>
      </c>
      <c r="M47" t="str">
        <f t="shared" ca="1" si="6"/>
        <v>480.10</v>
      </c>
      <c r="N47" t="str">
        <f t="shared" ca="1" si="7"/>
        <v>insert into venue (venue_name, street_venue, city_venue, state_venue, zip_venue, fees) values ('BYU Place','1633 North 2293 East','Provo','UT',75673,480.10);</v>
      </c>
    </row>
    <row r="48" spans="7:14" x14ac:dyDescent="0.2">
      <c r="G48">
        <f t="shared" ca="1" si="0"/>
        <v>7</v>
      </c>
      <c r="H48" t="str">
        <f t="shared" ca="1" si="1"/>
        <v>ASU Field</v>
      </c>
      <c r="I48" t="str">
        <f t="shared" ca="1" si="2"/>
        <v>8185 South 8936 West</v>
      </c>
      <c r="J48" t="str">
        <f t="shared" ca="1" si="11"/>
        <v>Tempe</v>
      </c>
      <c r="K48" t="str">
        <f t="shared" ca="1" si="12"/>
        <v>AZ</v>
      </c>
      <c r="L48">
        <f t="shared" ca="1" si="13"/>
        <v>85765</v>
      </c>
      <c r="M48" t="str">
        <f t="shared" ca="1" si="6"/>
        <v>3115.01</v>
      </c>
      <c r="N48" t="str">
        <f t="shared" ca="1" si="7"/>
        <v>insert into venue (venue_name, street_venue, city_venue, state_venue, zip_venue, fees) values ('ASU Field','8185 South 8936 West','Tempe','AZ',85765,3115.01);</v>
      </c>
    </row>
    <row r="49" spans="7:14" x14ac:dyDescent="0.2">
      <c r="G49">
        <f t="shared" ca="1" si="0"/>
        <v>11</v>
      </c>
      <c r="H49" t="str">
        <f t="shared" ca="1" si="1"/>
        <v>South Dakota Stadium</v>
      </c>
      <c r="I49" t="str">
        <f t="shared" ca="1" si="2"/>
        <v>9672 South 7225 West</v>
      </c>
      <c r="J49" t="str">
        <f t="shared" ca="1" si="11"/>
        <v>Pierre</v>
      </c>
      <c r="K49" t="str">
        <f t="shared" ca="1" si="12"/>
        <v>SD</v>
      </c>
      <c r="L49">
        <f t="shared" ca="1" si="13"/>
        <v>73520</v>
      </c>
      <c r="M49" t="str">
        <f t="shared" ca="1" si="6"/>
        <v>2364.57</v>
      </c>
      <c r="N49" t="str">
        <f t="shared" ca="1" si="7"/>
        <v>insert into venue (venue_name, street_venue, city_venue, state_venue, zip_venue, fees) values ('South Dakota Stadium','9672 South 7225 West','Pierre','SD',73520,2364.57);</v>
      </c>
    </row>
    <row r="50" spans="7:14" x14ac:dyDescent="0.2">
      <c r="G50">
        <f t="shared" ca="1" si="0"/>
        <v>5</v>
      </c>
      <c r="H50" t="str">
        <f t="shared" ca="1" si="1"/>
        <v>Cal State Center</v>
      </c>
      <c r="I50" t="str">
        <f t="shared" ca="1" si="2"/>
        <v>9249 South 1664 West</v>
      </c>
      <c r="J50" t="str">
        <f t="shared" ca="1" si="11"/>
        <v>Berkley</v>
      </c>
      <c r="K50" t="str">
        <f t="shared" ca="1" si="12"/>
        <v>CA</v>
      </c>
      <c r="L50">
        <f t="shared" ca="1" si="13"/>
        <v>84050</v>
      </c>
      <c r="M50" t="str">
        <f t="shared" ca="1" si="6"/>
        <v>4511.29</v>
      </c>
      <c r="N50" t="str">
        <f t="shared" ca="1" si="7"/>
        <v>insert into venue (venue_name, street_venue, city_venue, state_venue, zip_venue, fees) values ('Cal State Center','9249 South 1664 West','Berkley','CA',84050,4511.29);</v>
      </c>
    </row>
    <row r="51" spans="7:14" x14ac:dyDescent="0.2">
      <c r="G51">
        <f t="shared" ca="1" si="0"/>
        <v>6</v>
      </c>
      <c r="H51" t="str">
        <f t="shared" ca="1" si="1"/>
        <v>USC Field</v>
      </c>
      <c r="I51" t="str">
        <f t="shared" ca="1" si="2"/>
        <v>8606 North 6095 East</v>
      </c>
      <c r="J51" t="str">
        <f t="shared" ca="1" si="11"/>
        <v>Los Angeles</v>
      </c>
      <c r="K51" t="str">
        <f t="shared" ca="1" si="12"/>
        <v>CA</v>
      </c>
      <c r="L51">
        <f t="shared" ca="1" si="13"/>
        <v>26848</v>
      </c>
      <c r="M51" t="str">
        <f t="shared" ca="1" si="6"/>
        <v>268.80</v>
      </c>
      <c r="N51" t="str">
        <f t="shared" ca="1" si="7"/>
        <v>insert into venue (venue_name, street_venue, city_venue, state_venue, zip_venue, fees) values ('USC Field','8606 North 6095 East','Los Angeles','CA',26848,268.80);</v>
      </c>
    </row>
    <row r="52" spans="7:14" x14ac:dyDescent="0.2">
      <c r="G52">
        <f t="shared" ca="1" si="0"/>
        <v>6</v>
      </c>
      <c r="H52" t="str">
        <f t="shared" ca="1" si="1"/>
        <v>USC Field</v>
      </c>
      <c r="I52" t="str">
        <f t="shared" ca="1" si="2"/>
        <v>1876 North 6004 West</v>
      </c>
      <c r="J52" t="str">
        <f t="shared" ca="1" si="11"/>
        <v>Los Angeles</v>
      </c>
      <c r="K52" t="str">
        <f t="shared" ca="1" si="12"/>
        <v>CA</v>
      </c>
      <c r="L52">
        <f t="shared" ca="1" si="13"/>
        <v>26848</v>
      </c>
      <c r="M52" t="str">
        <f t="shared" ca="1" si="6"/>
        <v>8617.21</v>
      </c>
      <c r="N52" t="str">
        <f t="shared" ca="1" si="7"/>
        <v>insert into venue (venue_name, street_venue, city_venue, state_venue, zip_venue, fees) values ('USC Field','1876 North 6004 West','Los Angeles','CA',26848,8617.21);</v>
      </c>
    </row>
    <row r="53" spans="7:14" x14ac:dyDescent="0.2">
      <c r="G53">
        <f t="shared" ca="1" si="0"/>
        <v>9</v>
      </c>
      <c r="H53" t="str">
        <f t="shared" ca="1" si="1"/>
        <v>BYU Center</v>
      </c>
      <c r="I53" t="str">
        <f t="shared" ca="1" si="2"/>
        <v>3454 North 8766 East</v>
      </c>
      <c r="J53" t="str">
        <f t="shared" ca="1" si="11"/>
        <v>Provo</v>
      </c>
      <c r="K53" t="str">
        <f t="shared" ca="1" si="12"/>
        <v>UT</v>
      </c>
      <c r="L53">
        <f t="shared" ca="1" si="13"/>
        <v>75673</v>
      </c>
      <c r="M53" t="str">
        <f t="shared" ca="1" si="6"/>
        <v>5303.36</v>
      </c>
      <c r="N53" t="str">
        <f t="shared" ca="1" si="7"/>
        <v>insert into venue (venue_name, street_venue, city_venue, state_venue, zip_venue, fees) values ('BYU Center','3454 North 8766 East','Provo','UT',75673,5303.36);</v>
      </c>
    </row>
    <row r="54" spans="7:14" x14ac:dyDescent="0.2">
      <c r="G54">
        <f t="shared" ca="1" si="0"/>
        <v>6</v>
      </c>
      <c r="H54" t="str">
        <f t="shared" ca="1" si="1"/>
        <v>USC Place</v>
      </c>
      <c r="I54" t="str">
        <f t="shared" ca="1" si="2"/>
        <v>7754 North 1282 West</v>
      </c>
      <c r="J54" t="str">
        <f t="shared" ca="1" si="11"/>
        <v>Los Angeles</v>
      </c>
      <c r="K54" t="str">
        <f t="shared" ca="1" si="12"/>
        <v>CA</v>
      </c>
      <c r="L54">
        <f t="shared" ca="1" si="13"/>
        <v>26848</v>
      </c>
      <c r="M54" t="str">
        <f t="shared" ca="1" si="6"/>
        <v>8965.31</v>
      </c>
      <c r="N54" t="str">
        <f t="shared" ca="1" si="7"/>
        <v>insert into venue (venue_name, street_venue, city_venue, state_venue, zip_venue, fees) values ('USC Place','7754 North 1282 West','Los Angeles','CA',26848,8965.31);</v>
      </c>
    </row>
    <row r="55" spans="7:14" x14ac:dyDescent="0.2">
      <c r="G55">
        <f t="shared" ca="1" si="0"/>
        <v>11</v>
      </c>
      <c r="H55" t="str">
        <f t="shared" ca="1" si="1"/>
        <v>South Dakota Stadium</v>
      </c>
      <c r="I55" t="str">
        <f t="shared" ca="1" si="2"/>
        <v>2484 South 8548 West</v>
      </c>
      <c r="J55" t="str">
        <f t="shared" ca="1" si="11"/>
        <v>Pierre</v>
      </c>
      <c r="K55" t="str">
        <f t="shared" ca="1" si="12"/>
        <v>SD</v>
      </c>
      <c r="L55">
        <f t="shared" ca="1" si="13"/>
        <v>73520</v>
      </c>
      <c r="M55" t="str">
        <f t="shared" ca="1" si="6"/>
        <v>8319.49</v>
      </c>
      <c r="N55" t="str">
        <f t="shared" ca="1" si="7"/>
        <v>insert into venue (venue_name, street_venue, city_venue, state_venue, zip_venue, fees) values ('South Dakota Stadium','2484 South 8548 West','Pierre','SD',73520,8319.49);</v>
      </c>
    </row>
    <row r="56" spans="7:14" x14ac:dyDescent="0.2">
      <c r="G56">
        <f t="shared" ca="1" si="0"/>
        <v>8</v>
      </c>
      <c r="H56" t="str">
        <f t="shared" ca="1" si="1"/>
        <v>BYU Arena</v>
      </c>
      <c r="I56" t="str">
        <f t="shared" ca="1" si="2"/>
        <v>2742 North 9611 West</v>
      </c>
      <c r="J56" t="str">
        <f t="shared" ca="1" si="11"/>
        <v>Provo</v>
      </c>
      <c r="K56" t="str">
        <f t="shared" ca="1" si="12"/>
        <v>UT</v>
      </c>
      <c r="L56">
        <f t="shared" ca="1" si="13"/>
        <v>75673</v>
      </c>
      <c r="M56" t="str">
        <f t="shared" ca="1" si="6"/>
        <v>7515.27</v>
      </c>
      <c r="N56" t="str">
        <f t="shared" ca="1" si="7"/>
        <v>insert into venue (venue_name, street_venue, city_venue, state_venue, zip_venue, fees) values ('BYU Arena','2742 North 9611 West','Provo','UT',75673,7515.27);</v>
      </c>
    </row>
    <row r="57" spans="7:14" x14ac:dyDescent="0.2">
      <c r="G57">
        <f t="shared" ca="1" si="0"/>
        <v>12</v>
      </c>
      <c r="H57" t="str">
        <f t="shared" ca="1" si="1"/>
        <v>North Dakota Field</v>
      </c>
      <c r="I57" t="str">
        <f t="shared" ca="1" si="2"/>
        <v>9371 South 9343 East</v>
      </c>
      <c r="J57" t="str">
        <f t="shared" ca="1" si="11"/>
        <v>Bismarck</v>
      </c>
      <c r="K57" t="str">
        <f t="shared" ca="1" si="12"/>
        <v>ND</v>
      </c>
      <c r="L57">
        <f t="shared" ca="1" si="13"/>
        <v>28895</v>
      </c>
      <c r="M57" t="str">
        <f t="shared" ca="1" si="6"/>
        <v>6504.28</v>
      </c>
      <c r="N57" t="str">
        <f t="shared" ca="1" si="7"/>
        <v>insert into venue (venue_name, street_venue, city_venue, state_venue, zip_venue, fees) values ('North Dakota Field','9371 South 9343 East','Bismarck','ND',28895,6504.28);</v>
      </c>
    </row>
    <row r="58" spans="7:14" x14ac:dyDescent="0.2">
      <c r="G58">
        <f t="shared" ca="1" si="0"/>
        <v>5</v>
      </c>
      <c r="H58" t="str">
        <f t="shared" ca="1" si="1"/>
        <v>Cal State Stadium</v>
      </c>
      <c r="I58" t="str">
        <f t="shared" ca="1" si="2"/>
        <v>2738 South 2996 West</v>
      </c>
      <c r="J58" t="str">
        <f t="shared" ca="1" si="11"/>
        <v>Berkley</v>
      </c>
      <c r="K58" t="str">
        <f t="shared" ca="1" si="12"/>
        <v>CA</v>
      </c>
      <c r="L58">
        <f t="shared" ca="1" si="13"/>
        <v>84050</v>
      </c>
      <c r="M58" t="str">
        <f t="shared" ca="1" si="6"/>
        <v>7215.92</v>
      </c>
      <c r="N58" t="str">
        <f t="shared" ca="1" si="7"/>
        <v>insert into venue (venue_name, street_venue, city_venue, state_venue, zip_venue, fees) values ('Cal State Stadium','2738 South 2996 West','Berkley','CA',84050,7215.92);</v>
      </c>
    </row>
    <row r="59" spans="7:14" x14ac:dyDescent="0.2">
      <c r="G59">
        <f t="shared" ca="1" si="0"/>
        <v>9</v>
      </c>
      <c r="H59" t="str">
        <f t="shared" ca="1" si="1"/>
        <v>BYU Center</v>
      </c>
      <c r="I59" t="str">
        <f t="shared" ca="1" si="2"/>
        <v>5587 South 9908 West</v>
      </c>
      <c r="J59" t="str">
        <f t="shared" ca="1" si="11"/>
        <v>Provo</v>
      </c>
      <c r="K59" t="str">
        <f t="shared" ca="1" si="12"/>
        <v>UT</v>
      </c>
      <c r="L59">
        <f t="shared" ca="1" si="13"/>
        <v>75673</v>
      </c>
      <c r="M59" t="str">
        <f t="shared" ca="1" si="6"/>
        <v>7781.34</v>
      </c>
      <c r="N59" t="str">
        <f t="shared" ca="1" si="7"/>
        <v>insert into venue (venue_name, street_venue, city_venue, state_venue, zip_venue, fees) values ('BYU Center','5587 South 9908 West','Provo','UT',75673,7781.34);</v>
      </c>
    </row>
    <row r="60" spans="7:14" x14ac:dyDescent="0.2">
      <c r="G60">
        <f t="shared" ca="1" si="0"/>
        <v>12</v>
      </c>
      <c r="H60" t="str">
        <f t="shared" ca="1" si="1"/>
        <v>North Dakota Field</v>
      </c>
      <c r="I60" t="str">
        <f t="shared" ca="1" si="2"/>
        <v>4905 South 6750 East</v>
      </c>
      <c r="J60" t="str">
        <f t="shared" ca="1" si="11"/>
        <v>Bismarck</v>
      </c>
      <c r="K60" t="str">
        <f t="shared" ca="1" si="12"/>
        <v>ND</v>
      </c>
      <c r="L60">
        <f t="shared" ca="1" si="13"/>
        <v>28895</v>
      </c>
      <c r="M60" t="str">
        <f t="shared" ca="1" si="6"/>
        <v>4942.13</v>
      </c>
      <c r="N60" t="str">
        <f t="shared" ca="1" si="7"/>
        <v>insert into venue (venue_name, street_venue, city_venue, state_venue, zip_venue, fees) values ('North Dakota Field','4905 South 6750 East','Bismarck','ND',28895,4942.13);</v>
      </c>
    </row>
    <row r="61" spans="7:14" x14ac:dyDescent="0.2">
      <c r="G61">
        <f t="shared" ca="1" si="0"/>
        <v>6</v>
      </c>
      <c r="H61" t="str">
        <f t="shared" ca="1" si="1"/>
        <v>USC Field</v>
      </c>
      <c r="I61" t="str">
        <f t="shared" ca="1" si="2"/>
        <v>6205 North 6870 West</v>
      </c>
      <c r="J61" t="str">
        <f t="shared" ca="1" si="11"/>
        <v>Los Angeles</v>
      </c>
      <c r="K61" t="str">
        <f t="shared" ca="1" si="12"/>
        <v>CA</v>
      </c>
      <c r="L61">
        <f t="shared" ca="1" si="13"/>
        <v>26848</v>
      </c>
      <c r="M61" t="str">
        <f t="shared" ca="1" si="6"/>
        <v>9817.59</v>
      </c>
      <c r="N61" t="str">
        <f t="shared" ca="1" si="7"/>
        <v>insert into venue (venue_name, street_venue, city_venue, state_venue, zip_venue, fees) values ('USC Field','6205 North 6870 West','Los Angeles','CA',26848,9817.59);</v>
      </c>
    </row>
    <row r="62" spans="7:14" x14ac:dyDescent="0.2">
      <c r="G62">
        <f t="shared" ca="1" si="0"/>
        <v>11</v>
      </c>
      <c r="H62" t="str">
        <f t="shared" ca="1" si="1"/>
        <v>South Dakota Arena</v>
      </c>
      <c r="I62" t="str">
        <f t="shared" ca="1" si="2"/>
        <v>2213 North 9871 East</v>
      </c>
      <c r="J62" t="str">
        <f t="shared" ca="1" si="11"/>
        <v>Pierre</v>
      </c>
      <c r="K62" t="str">
        <f t="shared" ca="1" si="12"/>
        <v>SD</v>
      </c>
      <c r="L62">
        <f t="shared" ca="1" si="13"/>
        <v>73520</v>
      </c>
      <c r="M62" t="str">
        <f t="shared" ca="1" si="6"/>
        <v>4633.84</v>
      </c>
      <c r="N62" t="str">
        <f t="shared" ca="1" si="7"/>
        <v>insert into venue (venue_name, street_venue, city_venue, state_venue, zip_venue, fees) values ('South Dakota Arena','2213 North 9871 East','Pierre','SD',73520,4633.84);</v>
      </c>
    </row>
    <row r="63" spans="7:14" x14ac:dyDescent="0.2">
      <c r="G63">
        <f t="shared" ca="1" si="0"/>
        <v>6</v>
      </c>
      <c r="H63" t="str">
        <f t="shared" ca="1" si="1"/>
        <v>USC Place</v>
      </c>
      <c r="I63" t="str">
        <f t="shared" ca="1" si="2"/>
        <v>8885 North 4724 West</v>
      </c>
      <c r="J63" t="str">
        <f t="shared" ca="1" si="11"/>
        <v>Los Angeles</v>
      </c>
      <c r="K63" t="str">
        <f t="shared" ca="1" si="12"/>
        <v>CA</v>
      </c>
      <c r="L63">
        <f t="shared" ca="1" si="13"/>
        <v>26848</v>
      </c>
      <c r="M63" t="str">
        <f t="shared" ca="1" si="6"/>
        <v>3046.02</v>
      </c>
      <c r="N63" t="str">
        <f t="shared" ca="1" si="7"/>
        <v>insert into venue (venue_name, street_venue, city_venue, state_venue, zip_venue, fees) values ('USC Place','8885 North 4724 West','Los Angeles','CA',26848,3046.02);</v>
      </c>
    </row>
    <row r="64" spans="7:14" x14ac:dyDescent="0.2">
      <c r="G64">
        <f t="shared" ca="1" si="0"/>
        <v>11</v>
      </c>
      <c r="H64" t="str">
        <f t="shared" ca="1" si="1"/>
        <v>South Dakota Field</v>
      </c>
      <c r="I64" t="str">
        <f t="shared" ca="1" si="2"/>
        <v>5560 South 2572 West</v>
      </c>
      <c r="J64" t="str">
        <f t="shared" ca="1" si="11"/>
        <v>Pierre</v>
      </c>
      <c r="K64" t="str">
        <f t="shared" ca="1" si="12"/>
        <v>SD</v>
      </c>
      <c r="L64">
        <f t="shared" ca="1" si="13"/>
        <v>73520</v>
      </c>
      <c r="M64" t="str">
        <f t="shared" ca="1" si="6"/>
        <v>4719.25</v>
      </c>
      <c r="N64" t="str">
        <f t="shared" ca="1" si="7"/>
        <v>insert into venue (venue_name, street_venue, city_venue, state_venue, zip_venue, fees) values ('South Dakota Field','5560 South 2572 West','Pierre','SD',73520,4719.25);</v>
      </c>
    </row>
    <row r="65" spans="7:14" x14ac:dyDescent="0.2">
      <c r="G65">
        <f t="shared" ca="1" si="0"/>
        <v>7</v>
      </c>
      <c r="H65" t="str">
        <f t="shared" ca="1" si="1"/>
        <v>ASU Arena</v>
      </c>
      <c r="I65" t="str">
        <f t="shared" ca="1" si="2"/>
        <v>5712 North 9300 West</v>
      </c>
      <c r="J65" t="str">
        <f t="shared" ca="1" si="11"/>
        <v>Tempe</v>
      </c>
      <c r="K65" t="str">
        <f t="shared" ca="1" si="12"/>
        <v>AZ</v>
      </c>
      <c r="L65">
        <f t="shared" ca="1" si="13"/>
        <v>85765</v>
      </c>
      <c r="M65" t="str">
        <f t="shared" ca="1" si="6"/>
        <v>5488.69</v>
      </c>
      <c r="N65" t="str">
        <f t="shared" ca="1" si="7"/>
        <v>insert into venue (venue_name, street_venue, city_venue, state_venue, zip_venue, fees) values ('ASU Arena','5712 North 9300 West','Tempe','AZ',85765,5488.69);</v>
      </c>
    </row>
    <row r="66" spans="7:14" x14ac:dyDescent="0.2">
      <c r="G66">
        <f t="shared" ca="1" si="0"/>
        <v>12</v>
      </c>
      <c r="H66" t="str">
        <f t="shared" ca="1" si="1"/>
        <v>North Dakota Arena</v>
      </c>
      <c r="I66" t="str">
        <f t="shared" ca="1" si="2"/>
        <v>8531 North 5093 East</v>
      </c>
      <c r="J66" t="str">
        <f t="shared" ca="1" si="11"/>
        <v>Bismarck</v>
      </c>
      <c r="K66" t="str">
        <f t="shared" ca="1" si="12"/>
        <v>ND</v>
      </c>
      <c r="L66">
        <f t="shared" ca="1" si="13"/>
        <v>28895</v>
      </c>
      <c r="M66" t="str">
        <f t="shared" ca="1" si="6"/>
        <v>3875.75</v>
      </c>
      <c r="N66" t="str">
        <f t="shared" ca="1" si="7"/>
        <v>insert into venue (venue_name, street_venue, city_venue, state_venue, zip_venue, fees) values ('North Dakota Arena','8531 North 5093 East','Bismarck','ND',28895,3875.75);</v>
      </c>
    </row>
    <row r="67" spans="7:14" x14ac:dyDescent="0.2">
      <c r="G67">
        <f t="shared" ref="G67:G100" ca="1" si="14">RANDBETWEEN(1,12)</f>
        <v>5</v>
      </c>
      <c r="H67" t="str">
        <f t="shared" ref="H67:H100" ca="1" si="15">VLOOKUP(G67,$A$4:$C$15,3)&amp;" "&amp;VLOOKUP(RANDBETWEEN(1,5),$A$4:$F$8,6)</f>
        <v>Cal State Place</v>
      </c>
      <c r="I67" t="str">
        <f t="shared" ref="I67:I100" ca="1" si="16">RANDBETWEEN(1000,9999)&amp;" "&amp;VLOOKUP(RANDBETWEEN(1,2),$B$19:$C$22,2)&amp;" "&amp;RANDBETWEEN(1000,9999)&amp;" "&amp;VLOOKUP(RANDBETWEEN(3,4),$B$19:$C$22,2)</f>
        <v>1423 South 9465 West</v>
      </c>
      <c r="J67" t="str">
        <f t="shared" ca="1" si="11"/>
        <v>Berkley</v>
      </c>
      <c r="K67" t="str">
        <f t="shared" ca="1" si="12"/>
        <v>CA</v>
      </c>
      <c r="L67">
        <f t="shared" ca="1" si="13"/>
        <v>84050</v>
      </c>
      <c r="M67" t="str">
        <f t="shared" ref="M67:M100" ca="1" si="17">RANDBETWEEN(100,10000)&amp;"."&amp;TEXT(RANDBETWEEN(0,99),"00")</f>
        <v>135.55</v>
      </c>
      <c r="N67" t="str">
        <f t="shared" ref="N67:N100" ca="1" si="18">"insert into venue (venue_name, street_venue, city_venue, state_venue, zip_venue, fees) values ('"&amp;H67&amp;"','"&amp;I67&amp;"','"&amp;J67&amp;"','"&amp;K67&amp;"',"&amp;L67&amp;","&amp;M67&amp;");"</f>
        <v>insert into venue (venue_name, street_venue, city_venue, state_venue, zip_venue, fees) values ('Cal State Place','1423 South 9465 West','Berkley','CA',84050,135.55);</v>
      </c>
    </row>
    <row r="68" spans="7:14" x14ac:dyDescent="0.2">
      <c r="G68">
        <f t="shared" ca="1" si="14"/>
        <v>9</v>
      </c>
      <c r="H68" t="str">
        <f t="shared" ca="1" si="15"/>
        <v>BYU Center</v>
      </c>
      <c r="I68" t="str">
        <f t="shared" ca="1" si="16"/>
        <v>1099 South 6422 East</v>
      </c>
      <c r="J68" t="str">
        <f t="shared" ca="1" si="11"/>
        <v>Provo</v>
      </c>
      <c r="K68" t="str">
        <f t="shared" ca="1" si="12"/>
        <v>UT</v>
      </c>
      <c r="L68">
        <f t="shared" ca="1" si="13"/>
        <v>75673</v>
      </c>
      <c r="M68" t="str">
        <f t="shared" ca="1" si="17"/>
        <v>6765.38</v>
      </c>
      <c r="N68" t="str">
        <f t="shared" ca="1" si="18"/>
        <v>insert into venue (venue_name, street_venue, city_venue, state_venue, zip_venue, fees) values ('BYU Center','1099 South 6422 East','Provo','UT',75673,6765.38);</v>
      </c>
    </row>
    <row r="69" spans="7:14" x14ac:dyDescent="0.2">
      <c r="G69">
        <f t="shared" ca="1" si="14"/>
        <v>2</v>
      </c>
      <c r="H69" t="str">
        <f t="shared" ca="1" si="15"/>
        <v>Arizona Stadium</v>
      </c>
      <c r="I69" t="str">
        <f t="shared" ca="1" si="16"/>
        <v>1573 North 2573 West</v>
      </c>
      <c r="J69" t="str">
        <f t="shared" ca="1" si="11"/>
        <v>Phoenix</v>
      </c>
      <c r="K69" t="str">
        <f t="shared" ca="1" si="12"/>
        <v>AZ</v>
      </c>
      <c r="L69">
        <f t="shared" ca="1" si="13"/>
        <v>76102</v>
      </c>
      <c r="M69" t="str">
        <f t="shared" ca="1" si="17"/>
        <v>8399.55</v>
      </c>
      <c r="N69" t="str">
        <f t="shared" ca="1" si="18"/>
        <v>insert into venue (venue_name, street_venue, city_venue, state_venue, zip_venue, fees) values ('Arizona Stadium','1573 North 2573 West','Phoenix','AZ',76102,8399.55);</v>
      </c>
    </row>
    <row r="70" spans="7:14" x14ac:dyDescent="0.2">
      <c r="G70">
        <f t="shared" ca="1" si="14"/>
        <v>11</v>
      </c>
      <c r="H70" t="str">
        <f t="shared" ca="1" si="15"/>
        <v>South Dakota Field</v>
      </c>
      <c r="I70" t="str">
        <f t="shared" ca="1" si="16"/>
        <v>3953 South 3754 West</v>
      </c>
      <c r="J70" t="str">
        <f t="shared" ca="1" si="11"/>
        <v>Pierre</v>
      </c>
      <c r="K70" t="str">
        <f t="shared" ca="1" si="12"/>
        <v>SD</v>
      </c>
      <c r="L70">
        <f t="shared" ca="1" si="13"/>
        <v>73520</v>
      </c>
      <c r="M70" t="str">
        <f t="shared" ca="1" si="17"/>
        <v>1731.35</v>
      </c>
      <c r="N70" t="str">
        <f t="shared" ca="1" si="18"/>
        <v>insert into venue (venue_name, street_venue, city_venue, state_venue, zip_venue, fees) values ('South Dakota Field','3953 South 3754 West','Pierre','SD',73520,1731.35);</v>
      </c>
    </row>
    <row r="71" spans="7:14" x14ac:dyDescent="0.2">
      <c r="G71">
        <f t="shared" ca="1" si="14"/>
        <v>5</v>
      </c>
      <c r="H71" t="str">
        <f t="shared" ca="1" si="15"/>
        <v>Cal State Stadium</v>
      </c>
      <c r="I71" t="str">
        <f t="shared" ca="1" si="16"/>
        <v>3514 South 2273 West</v>
      </c>
      <c r="J71" t="str">
        <f t="shared" ca="1" si="11"/>
        <v>Berkley</v>
      </c>
      <c r="K71" t="str">
        <f t="shared" ca="1" si="12"/>
        <v>CA</v>
      </c>
      <c r="L71">
        <f t="shared" ca="1" si="13"/>
        <v>84050</v>
      </c>
      <c r="M71" t="str">
        <f t="shared" ca="1" si="17"/>
        <v>504.44</v>
      </c>
      <c r="N71" t="str">
        <f t="shared" ca="1" si="18"/>
        <v>insert into venue (venue_name, street_venue, city_venue, state_venue, zip_venue, fees) values ('Cal State Stadium','3514 South 2273 West','Berkley','CA',84050,504.44);</v>
      </c>
    </row>
    <row r="72" spans="7:14" x14ac:dyDescent="0.2">
      <c r="G72">
        <f t="shared" ca="1" si="14"/>
        <v>2</v>
      </c>
      <c r="H72" t="str">
        <f t="shared" ca="1" si="15"/>
        <v>Arizona Field</v>
      </c>
      <c r="I72" t="str">
        <f t="shared" ca="1" si="16"/>
        <v>3931 North 3641 East</v>
      </c>
      <c r="J72" t="str">
        <f t="shared" ca="1" si="11"/>
        <v>Phoenix</v>
      </c>
      <c r="K72" t="str">
        <f t="shared" ca="1" si="12"/>
        <v>AZ</v>
      </c>
      <c r="L72">
        <f t="shared" ca="1" si="13"/>
        <v>76102</v>
      </c>
      <c r="M72" t="str">
        <f t="shared" ca="1" si="17"/>
        <v>8967.06</v>
      </c>
      <c r="N72" t="str">
        <f t="shared" ca="1" si="18"/>
        <v>insert into venue (venue_name, street_venue, city_venue, state_venue, zip_venue, fees) values ('Arizona Field','3931 North 3641 East','Phoenix','AZ',76102,8967.06);</v>
      </c>
    </row>
    <row r="73" spans="7:14" x14ac:dyDescent="0.2">
      <c r="G73">
        <f t="shared" ca="1" si="14"/>
        <v>1</v>
      </c>
      <c r="H73" t="str">
        <f t="shared" ca="1" si="15"/>
        <v>Utah Arena</v>
      </c>
      <c r="I73" t="str">
        <f t="shared" ca="1" si="16"/>
        <v>6981 South 1911 West</v>
      </c>
      <c r="J73" t="str">
        <f t="shared" ca="1" si="11"/>
        <v>Salt Lake City</v>
      </c>
      <c r="K73" t="str">
        <f t="shared" ca="1" si="12"/>
        <v>UT</v>
      </c>
      <c r="L73">
        <f t="shared" ca="1" si="13"/>
        <v>84101</v>
      </c>
      <c r="M73" t="str">
        <f t="shared" ca="1" si="17"/>
        <v>6096.04</v>
      </c>
      <c r="N73" t="str">
        <f t="shared" ca="1" si="18"/>
        <v>insert into venue (venue_name, street_venue, city_venue, state_venue, zip_venue, fees) values ('Utah Arena','6981 South 1911 West','Salt Lake City','UT',84101,6096.04);</v>
      </c>
    </row>
    <row r="74" spans="7:14" x14ac:dyDescent="0.2">
      <c r="G74">
        <f t="shared" ca="1" si="14"/>
        <v>10</v>
      </c>
      <c r="H74" t="str">
        <f t="shared" ca="1" si="15"/>
        <v>Nevada Stadium</v>
      </c>
      <c r="I74" t="str">
        <f t="shared" ca="1" si="16"/>
        <v>8703 South 8374 West</v>
      </c>
      <c r="J74" t="str">
        <f t="shared" ca="1" si="11"/>
        <v>Las Vegas</v>
      </c>
      <c r="K74" t="str">
        <f t="shared" ca="1" si="12"/>
        <v>NV</v>
      </c>
      <c r="L74">
        <f t="shared" ca="1" si="13"/>
        <v>19837</v>
      </c>
      <c r="M74" t="str">
        <f t="shared" ca="1" si="17"/>
        <v>806.80</v>
      </c>
      <c r="N74" t="str">
        <f t="shared" ca="1" si="18"/>
        <v>insert into venue (venue_name, street_venue, city_venue, state_venue, zip_venue, fees) values ('Nevada Stadium','8703 South 8374 West','Las Vegas','NV',19837,806.80);</v>
      </c>
    </row>
    <row r="75" spans="7:14" x14ac:dyDescent="0.2">
      <c r="G75">
        <f t="shared" ca="1" si="14"/>
        <v>2</v>
      </c>
      <c r="H75" t="str">
        <f t="shared" ca="1" si="15"/>
        <v>Arizona Field</v>
      </c>
      <c r="I75" t="str">
        <f t="shared" ca="1" si="16"/>
        <v>3640 North 7458 East</v>
      </c>
      <c r="J75" t="str">
        <f t="shared" ca="1" si="11"/>
        <v>Phoenix</v>
      </c>
      <c r="K75" t="str">
        <f t="shared" ca="1" si="12"/>
        <v>AZ</v>
      </c>
      <c r="L75">
        <f t="shared" ca="1" si="13"/>
        <v>76102</v>
      </c>
      <c r="M75" t="str">
        <f t="shared" ca="1" si="17"/>
        <v>944.35</v>
      </c>
      <c r="N75" t="str">
        <f t="shared" ca="1" si="18"/>
        <v>insert into venue (venue_name, street_venue, city_venue, state_venue, zip_venue, fees) values ('Arizona Field','3640 North 7458 East','Phoenix','AZ',76102,944.35);</v>
      </c>
    </row>
    <row r="76" spans="7:14" x14ac:dyDescent="0.2">
      <c r="G76">
        <f t="shared" ca="1" si="14"/>
        <v>10</v>
      </c>
      <c r="H76" t="str">
        <f t="shared" ca="1" si="15"/>
        <v>Nevada Arena</v>
      </c>
      <c r="I76" t="str">
        <f t="shared" ca="1" si="16"/>
        <v>3946 South 4105 West</v>
      </c>
      <c r="J76" t="str">
        <f t="shared" ca="1" si="11"/>
        <v>Las Vegas</v>
      </c>
      <c r="K76" t="str">
        <f t="shared" ca="1" si="12"/>
        <v>NV</v>
      </c>
      <c r="L76">
        <f t="shared" ca="1" si="13"/>
        <v>19837</v>
      </c>
      <c r="M76" t="str">
        <f t="shared" ca="1" si="17"/>
        <v>202.89</v>
      </c>
      <c r="N76" t="str">
        <f t="shared" ca="1" si="18"/>
        <v>insert into venue (venue_name, street_venue, city_venue, state_venue, zip_venue, fees) values ('Nevada Arena','3946 South 4105 West','Las Vegas','NV',19837,202.89);</v>
      </c>
    </row>
    <row r="77" spans="7:14" x14ac:dyDescent="0.2">
      <c r="G77">
        <f t="shared" ca="1" si="14"/>
        <v>9</v>
      </c>
      <c r="H77" t="str">
        <f t="shared" ca="1" si="15"/>
        <v>BYU Arena</v>
      </c>
      <c r="I77" t="str">
        <f t="shared" ca="1" si="16"/>
        <v>9615 North 8104 West</v>
      </c>
      <c r="J77" t="str">
        <f t="shared" ca="1" si="11"/>
        <v>Provo</v>
      </c>
      <c r="K77" t="str">
        <f t="shared" ca="1" si="12"/>
        <v>UT</v>
      </c>
      <c r="L77">
        <f t="shared" ca="1" si="13"/>
        <v>75673</v>
      </c>
      <c r="M77" t="str">
        <f t="shared" ca="1" si="17"/>
        <v>1345.69</v>
      </c>
      <c r="N77" t="str">
        <f t="shared" ca="1" si="18"/>
        <v>insert into venue (venue_name, street_venue, city_venue, state_venue, zip_venue, fees) values ('BYU Arena','9615 North 8104 West','Provo','UT',75673,1345.69);</v>
      </c>
    </row>
    <row r="78" spans="7:14" x14ac:dyDescent="0.2">
      <c r="G78">
        <f t="shared" ca="1" si="14"/>
        <v>7</v>
      </c>
      <c r="H78" t="str">
        <f t="shared" ca="1" si="15"/>
        <v>ASU Arena</v>
      </c>
      <c r="I78" t="str">
        <f t="shared" ca="1" si="16"/>
        <v>7521 South 8028 East</v>
      </c>
      <c r="J78" t="str">
        <f t="shared" ca="1" si="11"/>
        <v>Tempe</v>
      </c>
      <c r="K78" t="str">
        <f t="shared" ca="1" si="12"/>
        <v>AZ</v>
      </c>
      <c r="L78">
        <f t="shared" ca="1" si="13"/>
        <v>85765</v>
      </c>
      <c r="M78" t="str">
        <f t="shared" ca="1" si="17"/>
        <v>8053.91</v>
      </c>
      <c r="N78" t="str">
        <f t="shared" ca="1" si="18"/>
        <v>insert into venue (venue_name, street_venue, city_venue, state_venue, zip_venue, fees) values ('ASU Arena','7521 South 8028 East','Tempe','AZ',85765,8053.91);</v>
      </c>
    </row>
    <row r="79" spans="7:14" x14ac:dyDescent="0.2">
      <c r="G79">
        <f t="shared" ca="1" si="14"/>
        <v>7</v>
      </c>
      <c r="H79" t="str">
        <f t="shared" ca="1" si="15"/>
        <v>ASU Field</v>
      </c>
      <c r="I79" t="str">
        <f t="shared" ca="1" si="16"/>
        <v>8227 North 4075 West</v>
      </c>
      <c r="J79" t="str">
        <f t="shared" ca="1" si="11"/>
        <v>Tempe</v>
      </c>
      <c r="K79" t="str">
        <f t="shared" ca="1" si="12"/>
        <v>AZ</v>
      </c>
      <c r="L79">
        <f t="shared" ca="1" si="13"/>
        <v>85765</v>
      </c>
      <c r="M79" t="str">
        <f t="shared" ca="1" si="17"/>
        <v>5595.13</v>
      </c>
      <c r="N79" t="str">
        <f t="shared" ca="1" si="18"/>
        <v>insert into venue (venue_name, street_venue, city_venue, state_venue, zip_venue, fees) values ('ASU Field','8227 North 4075 West','Tempe','AZ',85765,5595.13);</v>
      </c>
    </row>
    <row r="80" spans="7:14" x14ac:dyDescent="0.2">
      <c r="G80">
        <f t="shared" ca="1" si="14"/>
        <v>7</v>
      </c>
      <c r="H80" t="str">
        <f t="shared" ca="1" si="15"/>
        <v>ASU Stadium</v>
      </c>
      <c r="I80" t="str">
        <f t="shared" ca="1" si="16"/>
        <v>8061 North 8283 East</v>
      </c>
      <c r="J80" t="str">
        <f t="shared" ca="1" si="11"/>
        <v>Tempe</v>
      </c>
      <c r="K80" t="str">
        <f t="shared" ca="1" si="12"/>
        <v>AZ</v>
      </c>
      <c r="L80">
        <f t="shared" ca="1" si="13"/>
        <v>85765</v>
      </c>
      <c r="M80" t="str">
        <f t="shared" ca="1" si="17"/>
        <v>7824.88</v>
      </c>
      <c r="N80" t="str">
        <f t="shared" ca="1" si="18"/>
        <v>insert into venue (venue_name, street_venue, city_venue, state_venue, zip_venue, fees) values ('ASU Stadium','8061 North 8283 East','Tempe','AZ',85765,7824.88);</v>
      </c>
    </row>
    <row r="81" spans="7:14" x14ac:dyDescent="0.2">
      <c r="G81">
        <f t="shared" ca="1" si="14"/>
        <v>4</v>
      </c>
      <c r="H81" t="str">
        <f t="shared" ca="1" si="15"/>
        <v>Oregon Place</v>
      </c>
      <c r="I81" t="str">
        <f t="shared" ca="1" si="16"/>
        <v>9973 North 7309 East</v>
      </c>
      <c r="J81" t="str">
        <f t="shared" ca="1" si="11"/>
        <v>Portland</v>
      </c>
      <c r="K81" t="str">
        <f t="shared" ca="1" si="12"/>
        <v>OR</v>
      </c>
      <c r="L81">
        <f t="shared" ca="1" si="13"/>
        <v>12958</v>
      </c>
      <c r="M81" t="str">
        <f t="shared" ca="1" si="17"/>
        <v>1514.26</v>
      </c>
      <c r="N81" t="str">
        <f t="shared" ca="1" si="18"/>
        <v>insert into venue (venue_name, street_venue, city_venue, state_venue, zip_venue, fees) values ('Oregon Place','9973 North 7309 East','Portland','OR',12958,1514.26);</v>
      </c>
    </row>
    <row r="82" spans="7:14" x14ac:dyDescent="0.2">
      <c r="G82">
        <f t="shared" ca="1" si="14"/>
        <v>12</v>
      </c>
      <c r="H82" t="str">
        <f t="shared" ca="1" si="15"/>
        <v>North Dakota Stadium</v>
      </c>
      <c r="I82" t="str">
        <f t="shared" ca="1" si="16"/>
        <v>7360 South 3241 West</v>
      </c>
      <c r="J82" t="str">
        <f t="shared" ca="1" si="11"/>
        <v>Bismarck</v>
      </c>
      <c r="K82" t="str">
        <f t="shared" ca="1" si="12"/>
        <v>ND</v>
      </c>
      <c r="L82">
        <f t="shared" ca="1" si="13"/>
        <v>28895</v>
      </c>
      <c r="M82" t="str">
        <f t="shared" ca="1" si="17"/>
        <v>9571.49</v>
      </c>
      <c r="N82" t="str">
        <f t="shared" ca="1" si="18"/>
        <v>insert into venue (venue_name, street_venue, city_venue, state_venue, zip_venue, fees) values ('North Dakota Stadium','7360 South 3241 West','Bismarck','ND',28895,9571.49);</v>
      </c>
    </row>
    <row r="83" spans="7:14" x14ac:dyDescent="0.2">
      <c r="G83">
        <f t="shared" ca="1" si="14"/>
        <v>12</v>
      </c>
      <c r="H83" t="str">
        <f t="shared" ca="1" si="15"/>
        <v>North Dakota Center</v>
      </c>
      <c r="I83" t="str">
        <f t="shared" ca="1" si="16"/>
        <v>2914 North 7763 West</v>
      </c>
      <c r="J83" t="str">
        <f t="shared" ca="1" si="11"/>
        <v>Bismarck</v>
      </c>
      <c r="K83" t="str">
        <f t="shared" ca="1" si="12"/>
        <v>ND</v>
      </c>
      <c r="L83">
        <f t="shared" ca="1" si="13"/>
        <v>28895</v>
      </c>
      <c r="M83" t="str">
        <f t="shared" ca="1" si="17"/>
        <v>9641.18</v>
      </c>
      <c r="N83" t="str">
        <f t="shared" ca="1" si="18"/>
        <v>insert into venue (venue_name, street_venue, city_venue, state_venue, zip_venue, fees) values ('North Dakota Center','2914 North 7763 West','Bismarck','ND',28895,9641.18);</v>
      </c>
    </row>
    <row r="84" spans="7:14" x14ac:dyDescent="0.2">
      <c r="G84">
        <f t="shared" ca="1" si="14"/>
        <v>7</v>
      </c>
      <c r="H84" t="str">
        <f t="shared" ca="1" si="15"/>
        <v>ASU Arena</v>
      </c>
      <c r="I84" t="str">
        <f t="shared" ca="1" si="16"/>
        <v>1567 North 8804 East</v>
      </c>
      <c r="J84" t="str">
        <f t="shared" ca="1" si="11"/>
        <v>Tempe</v>
      </c>
      <c r="K84" t="str">
        <f t="shared" ca="1" si="12"/>
        <v>AZ</v>
      </c>
      <c r="L84">
        <f t="shared" ca="1" si="13"/>
        <v>85765</v>
      </c>
      <c r="M84" t="str">
        <f t="shared" ca="1" si="17"/>
        <v>3854.33</v>
      </c>
      <c r="N84" t="str">
        <f t="shared" ca="1" si="18"/>
        <v>insert into venue (venue_name, street_venue, city_venue, state_venue, zip_venue, fees) values ('ASU Arena','1567 North 8804 East','Tempe','AZ',85765,3854.33);</v>
      </c>
    </row>
    <row r="85" spans="7:14" x14ac:dyDescent="0.2">
      <c r="G85">
        <f t="shared" ca="1" si="14"/>
        <v>11</v>
      </c>
      <c r="H85" t="str">
        <f t="shared" ca="1" si="15"/>
        <v>South Dakota Place</v>
      </c>
      <c r="I85" t="str">
        <f t="shared" ca="1" si="16"/>
        <v>2100 South 5173 East</v>
      </c>
      <c r="J85" t="str">
        <f t="shared" ca="1" si="11"/>
        <v>Pierre</v>
      </c>
      <c r="K85" t="str">
        <f t="shared" ca="1" si="12"/>
        <v>SD</v>
      </c>
      <c r="L85">
        <f t="shared" ca="1" si="13"/>
        <v>73520</v>
      </c>
      <c r="M85" t="str">
        <f t="shared" ca="1" si="17"/>
        <v>3366.33</v>
      </c>
      <c r="N85" t="str">
        <f t="shared" ca="1" si="18"/>
        <v>insert into venue (venue_name, street_venue, city_venue, state_venue, zip_venue, fees) values ('South Dakota Place','2100 South 5173 East','Pierre','SD',73520,3366.33);</v>
      </c>
    </row>
    <row r="86" spans="7:14" x14ac:dyDescent="0.2">
      <c r="G86">
        <f t="shared" ca="1" si="14"/>
        <v>8</v>
      </c>
      <c r="H86" t="str">
        <f t="shared" ca="1" si="15"/>
        <v>BYU Stadium</v>
      </c>
      <c r="I86" t="str">
        <f t="shared" ca="1" si="16"/>
        <v>6600 North 3294 East</v>
      </c>
      <c r="J86" t="str">
        <f t="shared" ca="1" si="11"/>
        <v>Provo</v>
      </c>
      <c r="K86" t="str">
        <f t="shared" ca="1" si="12"/>
        <v>UT</v>
      </c>
      <c r="L86">
        <f t="shared" ca="1" si="13"/>
        <v>75673</v>
      </c>
      <c r="M86" t="str">
        <f t="shared" ca="1" si="17"/>
        <v>2296.73</v>
      </c>
      <c r="N86" t="str">
        <f t="shared" ca="1" si="18"/>
        <v>insert into venue (venue_name, street_venue, city_venue, state_venue, zip_venue, fees) values ('BYU Stadium','6600 North 3294 East','Provo','UT',75673,2296.73);</v>
      </c>
    </row>
    <row r="87" spans="7:14" x14ac:dyDescent="0.2">
      <c r="G87">
        <f t="shared" ca="1" si="14"/>
        <v>5</v>
      </c>
      <c r="H87" t="str">
        <f t="shared" ca="1" si="15"/>
        <v>Cal State Field</v>
      </c>
      <c r="I87" t="str">
        <f t="shared" ca="1" si="16"/>
        <v>1806 South 6819 West</v>
      </c>
      <c r="J87" t="str">
        <f t="shared" ca="1" si="11"/>
        <v>Berkley</v>
      </c>
      <c r="K87" t="str">
        <f t="shared" ca="1" si="12"/>
        <v>CA</v>
      </c>
      <c r="L87">
        <f t="shared" ca="1" si="13"/>
        <v>84050</v>
      </c>
      <c r="M87" t="str">
        <f t="shared" ca="1" si="17"/>
        <v>9031.20</v>
      </c>
      <c r="N87" t="str">
        <f t="shared" ca="1" si="18"/>
        <v>insert into venue (venue_name, street_venue, city_venue, state_venue, zip_venue, fees) values ('Cal State Field','1806 South 6819 West','Berkley','CA',84050,9031.20);</v>
      </c>
    </row>
    <row r="88" spans="7:14" x14ac:dyDescent="0.2">
      <c r="G88">
        <f t="shared" ca="1" si="14"/>
        <v>8</v>
      </c>
      <c r="H88" t="str">
        <f t="shared" ca="1" si="15"/>
        <v>BYU Arena</v>
      </c>
      <c r="I88" t="str">
        <f t="shared" ca="1" si="16"/>
        <v>4004 South 8405 West</v>
      </c>
      <c r="J88" t="str">
        <f t="shared" ca="1" si="11"/>
        <v>Provo</v>
      </c>
      <c r="K88" t="str">
        <f t="shared" ca="1" si="12"/>
        <v>UT</v>
      </c>
      <c r="L88">
        <f t="shared" ca="1" si="13"/>
        <v>75673</v>
      </c>
      <c r="M88" t="str">
        <f t="shared" ca="1" si="17"/>
        <v>5474.54</v>
      </c>
      <c r="N88" t="str">
        <f t="shared" ca="1" si="18"/>
        <v>insert into venue (venue_name, street_venue, city_venue, state_venue, zip_venue, fees) values ('BYU Arena','4004 South 8405 West','Provo','UT',75673,5474.54);</v>
      </c>
    </row>
    <row r="89" spans="7:14" x14ac:dyDescent="0.2">
      <c r="G89">
        <f t="shared" ca="1" si="14"/>
        <v>5</v>
      </c>
      <c r="H89" t="str">
        <f t="shared" ca="1" si="15"/>
        <v>Cal State Field</v>
      </c>
      <c r="I89" t="str">
        <f t="shared" ca="1" si="16"/>
        <v>9745 North 1391 West</v>
      </c>
      <c r="J89" t="str">
        <f t="shared" ca="1" si="11"/>
        <v>Berkley</v>
      </c>
      <c r="K89" t="str">
        <f t="shared" ca="1" si="12"/>
        <v>CA</v>
      </c>
      <c r="L89">
        <f t="shared" ca="1" si="13"/>
        <v>84050</v>
      </c>
      <c r="M89" t="str">
        <f t="shared" ca="1" si="17"/>
        <v>3888.14</v>
      </c>
      <c r="N89" t="str">
        <f t="shared" ca="1" si="18"/>
        <v>insert into venue (venue_name, street_venue, city_venue, state_venue, zip_venue, fees) values ('Cal State Field','9745 North 1391 West','Berkley','CA',84050,3888.14);</v>
      </c>
    </row>
    <row r="90" spans="7:14" x14ac:dyDescent="0.2">
      <c r="G90">
        <f t="shared" ca="1" si="14"/>
        <v>6</v>
      </c>
      <c r="H90" t="str">
        <f t="shared" ca="1" si="15"/>
        <v>USC Place</v>
      </c>
      <c r="I90" t="str">
        <f t="shared" ca="1" si="16"/>
        <v>4259 North 6797 West</v>
      </c>
      <c r="J90" t="str">
        <f t="shared" ca="1" si="11"/>
        <v>Los Angeles</v>
      </c>
      <c r="K90" t="str">
        <f t="shared" ca="1" si="12"/>
        <v>CA</v>
      </c>
      <c r="L90">
        <f t="shared" ca="1" si="13"/>
        <v>26848</v>
      </c>
      <c r="M90" t="str">
        <f t="shared" ca="1" si="17"/>
        <v>6779.58</v>
      </c>
      <c r="N90" t="str">
        <f t="shared" ca="1" si="18"/>
        <v>insert into venue (venue_name, street_venue, city_venue, state_venue, zip_venue, fees) values ('USC Place','4259 North 6797 West','Los Angeles','CA',26848,6779.58);</v>
      </c>
    </row>
    <row r="91" spans="7:14" x14ac:dyDescent="0.2">
      <c r="G91">
        <f t="shared" ca="1" si="14"/>
        <v>8</v>
      </c>
      <c r="H91" t="str">
        <f t="shared" ca="1" si="15"/>
        <v>BYU Center</v>
      </c>
      <c r="I91" t="str">
        <f t="shared" ca="1" si="16"/>
        <v>6877 South 2593 East</v>
      </c>
      <c r="J91" t="str">
        <f t="shared" ca="1" si="11"/>
        <v>Provo</v>
      </c>
      <c r="K91" t="str">
        <f t="shared" ca="1" si="12"/>
        <v>UT</v>
      </c>
      <c r="L91">
        <f t="shared" ca="1" si="13"/>
        <v>75673</v>
      </c>
      <c r="M91" t="str">
        <f t="shared" ca="1" si="17"/>
        <v>8931.16</v>
      </c>
      <c r="N91" t="str">
        <f t="shared" ca="1" si="18"/>
        <v>insert into venue (venue_name, street_venue, city_venue, state_venue, zip_venue, fees) values ('BYU Center','6877 South 2593 East','Provo','UT',75673,8931.16);</v>
      </c>
    </row>
    <row r="92" spans="7:14" x14ac:dyDescent="0.2">
      <c r="G92">
        <f t="shared" ca="1" si="14"/>
        <v>6</v>
      </c>
      <c r="H92" t="str">
        <f t="shared" ca="1" si="15"/>
        <v>USC Stadium</v>
      </c>
      <c r="I92" t="str">
        <f t="shared" ca="1" si="16"/>
        <v>2255 North 8140 East</v>
      </c>
      <c r="J92" t="str">
        <f t="shared" ca="1" si="11"/>
        <v>Los Angeles</v>
      </c>
      <c r="K92" t="str">
        <f t="shared" ca="1" si="12"/>
        <v>CA</v>
      </c>
      <c r="L92">
        <f t="shared" ca="1" si="13"/>
        <v>26848</v>
      </c>
      <c r="M92" t="str">
        <f t="shared" ca="1" si="17"/>
        <v>3204.35</v>
      </c>
      <c r="N92" t="str">
        <f t="shared" ca="1" si="18"/>
        <v>insert into venue (venue_name, street_venue, city_venue, state_venue, zip_venue, fees) values ('USC Stadium','2255 North 8140 East','Los Angeles','CA',26848,3204.35);</v>
      </c>
    </row>
    <row r="93" spans="7:14" x14ac:dyDescent="0.2">
      <c r="G93">
        <f t="shared" ca="1" si="14"/>
        <v>8</v>
      </c>
      <c r="H93" t="str">
        <f t="shared" ca="1" si="15"/>
        <v>BYU Center</v>
      </c>
      <c r="I93" t="str">
        <f t="shared" ca="1" si="16"/>
        <v>2487 South 1229 West</v>
      </c>
      <c r="J93" t="str">
        <f t="shared" ca="1" si="11"/>
        <v>Provo</v>
      </c>
      <c r="K93" t="str">
        <f t="shared" ca="1" si="12"/>
        <v>UT</v>
      </c>
      <c r="L93">
        <f t="shared" ca="1" si="13"/>
        <v>75673</v>
      </c>
      <c r="M93" t="str">
        <f t="shared" ca="1" si="17"/>
        <v>4565.78</v>
      </c>
      <c r="N93" t="str">
        <f t="shared" ca="1" si="18"/>
        <v>insert into venue (venue_name, street_venue, city_venue, state_venue, zip_venue, fees) values ('BYU Center','2487 South 1229 West','Provo','UT',75673,4565.78);</v>
      </c>
    </row>
    <row r="94" spans="7:14" x14ac:dyDescent="0.2">
      <c r="G94">
        <f t="shared" ca="1" si="14"/>
        <v>9</v>
      </c>
      <c r="H94" t="str">
        <f t="shared" ca="1" si="15"/>
        <v>BYU Field</v>
      </c>
      <c r="I94" t="str">
        <f t="shared" ca="1" si="16"/>
        <v>1132 South 4265 East</v>
      </c>
      <c r="J94" t="str">
        <f t="shared" ca="1" si="11"/>
        <v>Provo</v>
      </c>
      <c r="K94" t="str">
        <f t="shared" ca="1" si="12"/>
        <v>UT</v>
      </c>
      <c r="L94">
        <f t="shared" ca="1" si="13"/>
        <v>75673</v>
      </c>
      <c r="M94" t="str">
        <f t="shared" ca="1" si="17"/>
        <v>905.85</v>
      </c>
      <c r="N94" t="str">
        <f t="shared" ca="1" si="18"/>
        <v>insert into venue (venue_name, street_venue, city_venue, state_venue, zip_venue, fees) values ('BYU Field','1132 South 4265 East','Provo','UT',75673,905.85);</v>
      </c>
    </row>
    <row r="95" spans="7:14" x14ac:dyDescent="0.2">
      <c r="G95">
        <f t="shared" ca="1" si="14"/>
        <v>7</v>
      </c>
      <c r="H95" t="str">
        <f t="shared" ca="1" si="15"/>
        <v>ASU Stadium</v>
      </c>
      <c r="I95" t="str">
        <f t="shared" ca="1" si="16"/>
        <v>7805 South 5465 East</v>
      </c>
      <c r="J95" t="str">
        <f t="shared" ref="J95:J100" ca="1" si="19">VLOOKUP(G95,$A$4:$B$15,2)</f>
        <v>Tempe</v>
      </c>
      <c r="K95" t="str">
        <f t="shared" ref="K95:K100" ca="1" si="20">VLOOKUP(G95,$A$4:$D$15,4)</f>
        <v>AZ</v>
      </c>
      <c r="L95">
        <f t="shared" ref="L95:L100" ca="1" si="21">VLOOKUP(G95,$A$4:$E$15,5)</f>
        <v>85765</v>
      </c>
      <c r="M95" t="str">
        <f t="shared" ca="1" si="17"/>
        <v>1714.42</v>
      </c>
      <c r="N95" t="str">
        <f t="shared" ca="1" si="18"/>
        <v>insert into venue (venue_name, street_venue, city_venue, state_venue, zip_venue, fees) values ('ASU Stadium','7805 South 5465 East','Tempe','AZ',85765,1714.42);</v>
      </c>
    </row>
    <row r="96" spans="7:14" x14ac:dyDescent="0.2">
      <c r="G96">
        <f t="shared" ca="1" si="14"/>
        <v>3</v>
      </c>
      <c r="H96" t="str">
        <f t="shared" ca="1" si="15"/>
        <v>Washington Arena</v>
      </c>
      <c r="I96" t="str">
        <f t="shared" ca="1" si="16"/>
        <v>4762 South 2939 East</v>
      </c>
      <c r="J96" t="str">
        <f t="shared" ca="1" si="19"/>
        <v>Seattle</v>
      </c>
      <c r="K96" t="str">
        <f t="shared" ca="1" si="20"/>
        <v>WA</v>
      </c>
      <c r="L96">
        <f t="shared" ca="1" si="21"/>
        <v>56290</v>
      </c>
      <c r="M96" t="str">
        <f t="shared" ca="1" si="17"/>
        <v>977.42</v>
      </c>
      <c r="N96" t="str">
        <f t="shared" ca="1" si="18"/>
        <v>insert into venue (venue_name, street_venue, city_venue, state_venue, zip_venue, fees) values ('Washington Arena','4762 South 2939 East','Seattle','WA',56290,977.42);</v>
      </c>
    </row>
    <row r="97" spans="7:14" x14ac:dyDescent="0.2">
      <c r="G97">
        <f t="shared" ca="1" si="14"/>
        <v>3</v>
      </c>
      <c r="H97" t="str">
        <f t="shared" ca="1" si="15"/>
        <v>Washington Field</v>
      </c>
      <c r="I97" t="str">
        <f t="shared" ca="1" si="16"/>
        <v>3386 South 9401 West</v>
      </c>
      <c r="J97" t="str">
        <f t="shared" ca="1" si="19"/>
        <v>Seattle</v>
      </c>
      <c r="K97" t="str">
        <f t="shared" ca="1" si="20"/>
        <v>WA</v>
      </c>
      <c r="L97">
        <f t="shared" ca="1" si="21"/>
        <v>56290</v>
      </c>
      <c r="M97" t="str">
        <f t="shared" ca="1" si="17"/>
        <v>3292.04</v>
      </c>
      <c r="N97" t="str">
        <f t="shared" ca="1" si="18"/>
        <v>insert into venue (venue_name, street_venue, city_venue, state_venue, zip_venue, fees) values ('Washington Field','3386 South 9401 West','Seattle','WA',56290,3292.04);</v>
      </c>
    </row>
    <row r="98" spans="7:14" x14ac:dyDescent="0.2">
      <c r="G98">
        <f t="shared" ca="1" si="14"/>
        <v>1</v>
      </c>
      <c r="H98" t="str">
        <f t="shared" ca="1" si="15"/>
        <v>Utah Stadium</v>
      </c>
      <c r="I98" t="str">
        <f t="shared" ca="1" si="16"/>
        <v>9099 South 5572 West</v>
      </c>
      <c r="J98" t="str">
        <f t="shared" ca="1" si="19"/>
        <v>Salt Lake City</v>
      </c>
      <c r="K98" t="str">
        <f t="shared" ca="1" si="20"/>
        <v>UT</v>
      </c>
      <c r="L98">
        <f t="shared" ca="1" si="21"/>
        <v>84101</v>
      </c>
      <c r="M98" t="str">
        <f t="shared" ca="1" si="17"/>
        <v>4068.82</v>
      </c>
      <c r="N98" t="str">
        <f t="shared" ca="1" si="18"/>
        <v>insert into venue (venue_name, street_venue, city_venue, state_venue, zip_venue, fees) values ('Utah Stadium','9099 South 5572 West','Salt Lake City','UT',84101,4068.82);</v>
      </c>
    </row>
    <row r="99" spans="7:14" x14ac:dyDescent="0.2">
      <c r="G99">
        <f t="shared" ca="1" si="14"/>
        <v>11</v>
      </c>
      <c r="H99" t="str">
        <f t="shared" ca="1" si="15"/>
        <v>South Dakota Stadium</v>
      </c>
      <c r="I99" t="str">
        <f t="shared" ca="1" si="16"/>
        <v>3077 North 3122 West</v>
      </c>
      <c r="J99" t="str">
        <f t="shared" ca="1" si="19"/>
        <v>Pierre</v>
      </c>
      <c r="K99" t="str">
        <f t="shared" ca="1" si="20"/>
        <v>SD</v>
      </c>
      <c r="L99">
        <f t="shared" ca="1" si="21"/>
        <v>73520</v>
      </c>
      <c r="M99" t="str">
        <f t="shared" ca="1" si="17"/>
        <v>4441.38</v>
      </c>
      <c r="N99" t="str">
        <f t="shared" ca="1" si="18"/>
        <v>insert into venue (venue_name, street_venue, city_venue, state_venue, zip_venue, fees) values ('South Dakota Stadium','3077 North 3122 West','Pierre','SD',73520,4441.38);</v>
      </c>
    </row>
    <row r="100" spans="7:14" x14ac:dyDescent="0.2">
      <c r="G100">
        <f t="shared" ca="1" si="14"/>
        <v>9</v>
      </c>
      <c r="H100" t="str">
        <f t="shared" ca="1" si="15"/>
        <v>BYU Field</v>
      </c>
      <c r="I100" t="str">
        <f t="shared" ca="1" si="16"/>
        <v>3498 North 2143 East</v>
      </c>
      <c r="J100" t="str">
        <f t="shared" ca="1" si="19"/>
        <v>Provo</v>
      </c>
      <c r="K100" t="str">
        <f t="shared" ca="1" si="20"/>
        <v>UT</v>
      </c>
      <c r="L100">
        <f t="shared" ca="1" si="21"/>
        <v>75673</v>
      </c>
      <c r="M100" t="str">
        <f t="shared" ca="1" si="17"/>
        <v>2562.92</v>
      </c>
      <c r="N100" t="str">
        <f t="shared" ca="1" si="18"/>
        <v>insert into venue (venue_name, street_venue, city_venue, state_venue, zip_venue, fees) values ('BYU Field','3498 North 2143 East','Provo','UT',75673,2562.92);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C166" workbookViewId="0">
      <selection activeCell="K2" sqref="K2:K201"/>
    </sheetView>
  </sheetViews>
  <sheetFormatPr baseColWidth="10" defaultRowHeight="16" x14ac:dyDescent="0.2"/>
  <cols>
    <col min="7" max="7" width="19.33203125" bestFit="1" customWidth="1"/>
  </cols>
  <sheetData>
    <row r="1" spans="1:11" x14ac:dyDescent="0.2">
      <c r="A1" t="s">
        <v>74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1" x14ac:dyDescent="0.2">
      <c r="A2" t="s">
        <v>23</v>
      </c>
      <c r="D2">
        <f ca="1">RANDBETWEEN(1,14)</f>
        <v>2</v>
      </c>
      <c r="E2" t="str">
        <f ca="1">RANDBETWEEN(100,100000)&amp;"."&amp;TEXT(RANDBETWEEN(0,99),"00")</f>
        <v>24610.03</v>
      </c>
      <c r="F2" s="1" t="str">
        <f ca="1">RANDBETWEEN(1995,2017)&amp;"-"&amp;TEXT(RANDBETWEEN(1,12),"00")&amp;"-"&amp;TEXT(RANDBETWEEN(1,30),"00")</f>
        <v>1997-01-30</v>
      </c>
      <c r="G2" t="str">
        <f ca="1">VLOOKUP(D2,$A$17:$C$30,3)</f>
        <v>ASU</v>
      </c>
      <c r="H2">
        <f ca="1">RANDBETWEEN(1000,10000)</f>
        <v>7132</v>
      </c>
      <c r="I2">
        <f ca="1">VLOOKUP(D2,$A$17:$B$30,2)</f>
        <v>6</v>
      </c>
      <c r="J2">
        <f ca="1">RANDBETWEEN(1,99)</f>
        <v>90</v>
      </c>
      <c r="K2" t="str">
        <f ca="1">"INSERT INTO EVENT (income, event_date, opposing_team, attendance, team_id,venue_id) values ("&amp;E2&amp;",'"&amp;F2&amp;"','"&amp;G2&amp;"',"&amp;H2&amp;","&amp;I2&amp;","&amp;J2&amp;");"</f>
        <v>INSERT INTO EVENT (income, event_date, opposing_team, attendance, team_id,venue_id) values (24610.03,'1997-01-30','ASU',7132,6,90);</v>
      </c>
    </row>
    <row r="3" spans="1:11" x14ac:dyDescent="0.2">
      <c r="A3" t="s">
        <v>75</v>
      </c>
      <c r="D3">
        <f t="shared" ref="D3:D66" ca="1" si="0">RANDBETWEEN(1,14)</f>
        <v>1</v>
      </c>
      <c r="E3" t="str">
        <f t="shared" ref="E3:E66" ca="1" si="1">RANDBETWEEN(100,100000)&amp;"."&amp;TEXT(RANDBETWEEN(0,99),"00")</f>
        <v>19235.74</v>
      </c>
      <c r="F3" s="1" t="str">
        <f t="shared" ref="F3:F66" ca="1" si="2">RANDBETWEEN(1995,2017)&amp;"-"&amp;TEXT(RANDBETWEEN(1,12),"00")&amp;"-"&amp;TEXT(RANDBETWEEN(1,30),"00")</f>
        <v>2001-08-18</v>
      </c>
      <c r="G3" t="str">
        <f t="shared" ref="G3:G66" ca="1" si="3">VLOOKUP(D3,$A$17:$C$30,3)</f>
        <v>BYU</v>
      </c>
      <c r="H3">
        <f t="shared" ref="H3:H66" ca="1" si="4">RANDBETWEEN(1000,10000)</f>
        <v>3194</v>
      </c>
      <c r="I3">
        <f t="shared" ref="I3:I66" ca="1" si="5">VLOOKUP(D3,$A$17:$B$30,2)</f>
        <v>5</v>
      </c>
      <c r="J3">
        <f t="shared" ref="J3:J66" ca="1" si="6">RANDBETWEEN(1,99)</f>
        <v>9</v>
      </c>
      <c r="K3" t="str">
        <f t="shared" ref="K3:K66" ca="1" si="7">"INSERT INTO EVENT (income, event_date, opposing_team, attendance, team_id,venue_id) values ("&amp;E3&amp;",'"&amp;F3&amp;"','"&amp;G3&amp;"',"&amp;H3&amp;","&amp;I3&amp;","&amp;J3&amp;");"</f>
        <v>INSERT INTO EVENT (income, event_date, opposing_team, attendance, team_id,venue_id) values (19235.74,'2001-08-18','BYU',3194,5,9);</v>
      </c>
    </row>
    <row r="4" spans="1:11" x14ac:dyDescent="0.2">
      <c r="A4" t="s">
        <v>76</v>
      </c>
      <c r="D4">
        <f t="shared" ca="1" si="0"/>
        <v>10</v>
      </c>
      <c r="E4" t="str">
        <f t="shared" ca="1" si="1"/>
        <v>8253.09</v>
      </c>
      <c r="F4" s="1" t="str">
        <f t="shared" ca="1" si="2"/>
        <v>2016-07-14</v>
      </c>
      <c r="G4" t="str">
        <f t="shared" ca="1" si="3"/>
        <v>Colorado State</v>
      </c>
      <c r="H4">
        <f t="shared" ca="1" si="4"/>
        <v>1016</v>
      </c>
      <c r="I4">
        <f t="shared" ca="1" si="5"/>
        <v>14</v>
      </c>
      <c r="J4">
        <f t="shared" ca="1" si="6"/>
        <v>72</v>
      </c>
      <c r="K4" t="str">
        <f t="shared" ca="1" si="7"/>
        <v>INSERT INTO EVENT (income, event_date, opposing_team, attendance, team_id,venue_id) values (8253.09,'2016-07-14','Colorado State',1016,14,72);</v>
      </c>
    </row>
    <row r="5" spans="1:11" x14ac:dyDescent="0.2">
      <c r="A5" t="s">
        <v>77</v>
      </c>
      <c r="D5">
        <f t="shared" ca="1" si="0"/>
        <v>7</v>
      </c>
      <c r="E5" t="str">
        <f t="shared" ca="1" si="1"/>
        <v>19001.29</v>
      </c>
      <c r="F5" s="1" t="str">
        <f t="shared" ca="1" si="2"/>
        <v>2014-01-10</v>
      </c>
      <c r="G5" t="str">
        <f t="shared" ca="1" si="3"/>
        <v>SUU</v>
      </c>
      <c r="H5">
        <f t="shared" ca="1" si="4"/>
        <v>4954</v>
      </c>
      <c r="I5">
        <f t="shared" ca="1" si="5"/>
        <v>11</v>
      </c>
      <c r="J5">
        <f t="shared" ca="1" si="6"/>
        <v>99</v>
      </c>
      <c r="K5" t="str">
        <f t="shared" ca="1" si="7"/>
        <v>INSERT INTO EVENT (income, event_date, opposing_team, attendance, team_id,venue_id) values (19001.29,'2014-01-10','SUU',4954,11,99);</v>
      </c>
    </row>
    <row r="6" spans="1:11" x14ac:dyDescent="0.2">
      <c r="A6" t="s">
        <v>78</v>
      </c>
      <c r="D6">
        <f t="shared" ca="1" si="0"/>
        <v>6</v>
      </c>
      <c r="E6" t="str">
        <f t="shared" ca="1" si="1"/>
        <v>23266.70</v>
      </c>
      <c r="F6" s="1" t="str">
        <f t="shared" ca="1" si="2"/>
        <v>1999-06-18</v>
      </c>
      <c r="G6" t="str">
        <f t="shared" ca="1" si="3"/>
        <v>UVU</v>
      </c>
      <c r="H6">
        <f t="shared" ca="1" si="4"/>
        <v>5049</v>
      </c>
      <c r="I6">
        <f t="shared" ca="1" si="5"/>
        <v>10</v>
      </c>
      <c r="J6">
        <f t="shared" ca="1" si="6"/>
        <v>68</v>
      </c>
      <c r="K6" t="str">
        <f t="shared" ca="1" si="7"/>
        <v>INSERT INTO EVENT (income, event_date, opposing_team, attendance, team_id,venue_id) values (23266.70,'1999-06-18','UVU',5049,10,68);</v>
      </c>
    </row>
    <row r="7" spans="1:11" x14ac:dyDescent="0.2">
      <c r="A7" t="s">
        <v>79</v>
      </c>
      <c r="D7">
        <f t="shared" ca="1" si="0"/>
        <v>13</v>
      </c>
      <c r="E7" t="str">
        <f t="shared" ca="1" si="1"/>
        <v>52378.55</v>
      </c>
      <c r="F7" s="1" t="str">
        <f t="shared" ca="1" si="2"/>
        <v>2012-02-25</v>
      </c>
      <c r="G7" t="str">
        <f t="shared" ca="1" si="3"/>
        <v>Washington State</v>
      </c>
      <c r="H7">
        <f t="shared" ca="1" si="4"/>
        <v>4715</v>
      </c>
      <c r="I7">
        <f t="shared" ca="1" si="5"/>
        <v>17</v>
      </c>
      <c r="J7">
        <f t="shared" ca="1" si="6"/>
        <v>61</v>
      </c>
      <c r="K7" t="str">
        <f t="shared" ca="1" si="7"/>
        <v>INSERT INTO EVENT (income, event_date, opposing_team, attendance, team_id,venue_id) values (52378.55,'2012-02-25','Washington State',4715,17,61);</v>
      </c>
    </row>
    <row r="8" spans="1:11" x14ac:dyDescent="0.2">
      <c r="A8" t="s">
        <v>80</v>
      </c>
      <c r="D8">
        <f t="shared" ca="1" si="0"/>
        <v>6</v>
      </c>
      <c r="E8" t="str">
        <f t="shared" ca="1" si="1"/>
        <v>9697.24</v>
      </c>
      <c r="F8" s="1" t="str">
        <f t="shared" ca="1" si="2"/>
        <v>2001-01-26</v>
      </c>
      <c r="G8" t="str">
        <f t="shared" ca="1" si="3"/>
        <v>UVU</v>
      </c>
      <c r="H8">
        <f t="shared" ca="1" si="4"/>
        <v>1543</v>
      </c>
      <c r="I8">
        <f t="shared" ca="1" si="5"/>
        <v>10</v>
      </c>
      <c r="J8">
        <f t="shared" ca="1" si="6"/>
        <v>13</v>
      </c>
      <c r="K8" t="str">
        <f t="shared" ca="1" si="7"/>
        <v>INSERT INTO EVENT (income, event_date, opposing_team, attendance, team_id,venue_id) values (9697.24,'2001-01-26','UVU',1543,10,13);</v>
      </c>
    </row>
    <row r="9" spans="1:11" x14ac:dyDescent="0.2">
      <c r="A9" t="s">
        <v>81</v>
      </c>
      <c r="D9">
        <f t="shared" ca="1" si="0"/>
        <v>11</v>
      </c>
      <c r="E9" t="str">
        <f t="shared" ca="1" si="1"/>
        <v>80993.26</v>
      </c>
      <c r="F9" s="1" t="str">
        <f t="shared" ca="1" si="2"/>
        <v>1999-03-02</v>
      </c>
      <c r="G9" t="str">
        <f t="shared" ca="1" si="3"/>
        <v>University of Colorado</v>
      </c>
      <c r="H9">
        <f t="shared" ca="1" si="4"/>
        <v>9615</v>
      </c>
      <c r="I9">
        <f t="shared" ca="1" si="5"/>
        <v>15</v>
      </c>
      <c r="J9">
        <f t="shared" ca="1" si="6"/>
        <v>18</v>
      </c>
      <c r="K9" t="str">
        <f t="shared" ca="1" si="7"/>
        <v>INSERT INTO EVENT (income, event_date, opposing_team, attendance, team_id,venue_id) values (80993.26,'1999-03-02','University of Colorado',9615,15,18);</v>
      </c>
    </row>
    <row r="10" spans="1:11" x14ac:dyDescent="0.2">
      <c r="A10" t="s">
        <v>82</v>
      </c>
      <c r="D10">
        <f t="shared" ca="1" si="0"/>
        <v>4</v>
      </c>
      <c r="E10" t="str">
        <f t="shared" ca="1" si="1"/>
        <v>54071.48</v>
      </c>
      <c r="F10" s="1" t="str">
        <f t="shared" ca="1" si="2"/>
        <v>2011-11-08</v>
      </c>
      <c r="G10" t="str">
        <f t="shared" ca="1" si="3"/>
        <v>Oregon State</v>
      </c>
      <c r="H10">
        <f t="shared" ca="1" si="4"/>
        <v>2864</v>
      </c>
      <c r="I10">
        <f t="shared" ca="1" si="5"/>
        <v>8</v>
      </c>
      <c r="J10">
        <f t="shared" ca="1" si="6"/>
        <v>60</v>
      </c>
      <c r="K10" t="str">
        <f t="shared" ca="1" si="7"/>
        <v>INSERT INTO EVENT (income, event_date, opposing_team, attendance, team_id,venue_id) values (54071.48,'2011-11-08','Oregon State',2864,8,60);</v>
      </c>
    </row>
    <row r="11" spans="1:11" x14ac:dyDescent="0.2">
      <c r="A11" t="s">
        <v>83</v>
      </c>
      <c r="D11">
        <f t="shared" ca="1" si="0"/>
        <v>10</v>
      </c>
      <c r="E11" t="str">
        <f t="shared" ca="1" si="1"/>
        <v>69021.82</v>
      </c>
      <c r="F11" s="1" t="str">
        <f t="shared" ca="1" si="2"/>
        <v>2004-12-25</v>
      </c>
      <c r="G11" t="str">
        <f t="shared" ca="1" si="3"/>
        <v>Colorado State</v>
      </c>
      <c r="H11">
        <f t="shared" ca="1" si="4"/>
        <v>2065</v>
      </c>
      <c r="I11">
        <f t="shared" ca="1" si="5"/>
        <v>14</v>
      </c>
      <c r="J11">
        <f t="shared" ca="1" si="6"/>
        <v>96</v>
      </c>
      <c r="K11" t="str">
        <f t="shared" ca="1" si="7"/>
        <v>INSERT INTO EVENT (income, event_date, opposing_team, attendance, team_id,venue_id) values (69021.82,'2004-12-25','Colorado State',2065,14,96);</v>
      </c>
    </row>
    <row r="12" spans="1:11" x14ac:dyDescent="0.2">
      <c r="A12" t="s">
        <v>84</v>
      </c>
      <c r="D12">
        <f t="shared" ca="1" si="0"/>
        <v>8</v>
      </c>
      <c r="E12" t="str">
        <f t="shared" ca="1" si="1"/>
        <v>44266.77</v>
      </c>
      <c r="F12" s="1" t="str">
        <f t="shared" ca="1" si="2"/>
        <v>2011-11-06</v>
      </c>
      <c r="G12" t="str">
        <f t="shared" ca="1" si="3"/>
        <v>Nevada</v>
      </c>
      <c r="H12">
        <f t="shared" ca="1" si="4"/>
        <v>9730</v>
      </c>
      <c r="I12">
        <f t="shared" ca="1" si="5"/>
        <v>12</v>
      </c>
      <c r="J12">
        <f t="shared" ca="1" si="6"/>
        <v>94</v>
      </c>
      <c r="K12" t="str">
        <f t="shared" ca="1" si="7"/>
        <v>INSERT INTO EVENT (income, event_date, opposing_team, attendance, team_id,venue_id) values (44266.77,'2011-11-06','Nevada',9730,12,94);</v>
      </c>
    </row>
    <row r="13" spans="1:11" x14ac:dyDescent="0.2">
      <c r="A13" t="s">
        <v>24</v>
      </c>
      <c r="D13">
        <f t="shared" ca="1" si="0"/>
        <v>6</v>
      </c>
      <c r="E13" t="str">
        <f t="shared" ca="1" si="1"/>
        <v>44043.40</v>
      </c>
      <c r="F13" s="1" t="str">
        <f t="shared" ca="1" si="2"/>
        <v>2014-08-25</v>
      </c>
      <c r="G13" t="str">
        <f t="shared" ca="1" si="3"/>
        <v>UVU</v>
      </c>
      <c r="H13">
        <f t="shared" ca="1" si="4"/>
        <v>7763</v>
      </c>
      <c r="I13">
        <f t="shared" ca="1" si="5"/>
        <v>10</v>
      </c>
      <c r="J13">
        <f t="shared" ca="1" si="6"/>
        <v>21</v>
      </c>
      <c r="K13" t="str">
        <f t="shared" ca="1" si="7"/>
        <v>INSERT INTO EVENT (income, event_date, opposing_team, attendance, team_id,venue_id) values (44043.40,'2014-08-25','UVU',7763,10,21);</v>
      </c>
    </row>
    <row r="14" spans="1:11" x14ac:dyDescent="0.2">
      <c r="A14" t="s">
        <v>25</v>
      </c>
      <c r="D14">
        <f t="shared" ca="1" si="0"/>
        <v>10</v>
      </c>
      <c r="E14" t="str">
        <f t="shared" ca="1" si="1"/>
        <v>59794.47</v>
      </c>
      <c r="F14" s="1" t="str">
        <f t="shared" ca="1" si="2"/>
        <v>2011-09-13</v>
      </c>
      <c r="G14" t="str">
        <f t="shared" ca="1" si="3"/>
        <v>Colorado State</v>
      </c>
      <c r="H14">
        <f t="shared" ca="1" si="4"/>
        <v>9598</v>
      </c>
      <c r="I14">
        <f t="shared" ca="1" si="5"/>
        <v>14</v>
      </c>
      <c r="J14">
        <f t="shared" ca="1" si="6"/>
        <v>12</v>
      </c>
      <c r="K14" t="str">
        <f t="shared" ca="1" si="7"/>
        <v>INSERT INTO EVENT (income, event_date, opposing_team, attendance, team_id,venue_id) values (59794.47,'2011-09-13','Colorado State',9598,14,12);</v>
      </c>
    </row>
    <row r="15" spans="1:11" x14ac:dyDescent="0.2">
      <c r="D15">
        <f t="shared" ca="1" si="0"/>
        <v>7</v>
      </c>
      <c r="E15" t="str">
        <f t="shared" ca="1" si="1"/>
        <v>14956.93</v>
      </c>
      <c r="F15" s="1" t="str">
        <f t="shared" ca="1" si="2"/>
        <v>2017-04-03</v>
      </c>
      <c r="G15" t="str">
        <f t="shared" ca="1" si="3"/>
        <v>SUU</v>
      </c>
      <c r="H15">
        <f t="shared" ca="1" si="4"/>
        <v>4526</v>
      </c>
      <c r="I15">
        <f t="shared" ca="1" si="5"/>
        <v>11</v>
      </c>
      <c r="J15">
        <f t="shared" ca="1" si="6"/>
        <v>95</v>
      </c>
      <c r="K15" t="str">
        <f t="shared" ca="1" si="7"/>
        <v>INSERT INTO EVENT (income, event_date, opposing_team, attendance, team_id,venue_id) values (14956.93,'2017-04-03','SUU',4526,11,95);</v>
      </c>
    </row>
    <row r="16" spans="1:11" x14ac:dyDescent="0.2">
      <c r="D16">
        <f t="shared" ca="1" si="0"/>
        <v>3</v>
      </c>
      <c r="E16" t="str">
        <f t="shared" ca="1" si="1"/>
        <v>53321.70</v>
      </c>
      <c r="F16" s="1" t="str">
        <f t="shared" ca="1" si="2"/>
        <v>2010-11-19</v>
      </c>
      <c r="G16" t="str">
        <f t="shared" ca="1" si="3"/>
        <v>NYU</v>
      </c>
      <c r="H16">
        <f t="shared" ca="1" si="4"/>
        <v>2165</v>
      </c>
      <c r="I16">
        <f t="shared" ca="1" si="5"/>
        <v>7</v>
      </c>
      <c r="J16">
        <f t="shared" ca="1" si="6"/>
        <v>61</v>
      </c>
      <c r="K16" t="str">
        <f t="shared" ca="1" si="7"/>
        <v>INSERT INTO EVENT (income, event_date, opposing_team, attendance, team_id,venue_id) values (53321.70,'2010-11-19','NYU',2165,7,61);</v>
      </c>
    </row>
    <row r="17" spans="1:11" x14ac:dyDescent="0.2">
      <c r="A17">
        <v>1</v>
      </c>
      <c r="B17">
        <v>5</v>
      </c>
      <c r="C17" t="s">
        <v>36</v>
      </c>
      <c r="D17">
        <f t="shared" ca="1" si="0"/>
        <v>10</v>
      </c>
      <c r="E17" t="str">
        <f t="shared" ca="1" si="1"/>
        <v>62645.11</v>
      </c>
      <c r="F17" s="1" t="str">
        <f t="shared" ca="1" si="2"/>
        <v>2011-01-23</v>
      </c>
      <c r="G17" t="str">
        <f t="shared" ca="1" si="3"/>
        <v>Colorado State</v>
      </c>
      <c r="H17">
        <f t="shared" ca="1" si="4"/>
        <v>8809</v>
      </c>
      <c r="I17">
        <f t="shared" ca="1" si="5"/>
        <v>14</v>
      </c>
      <c r="J17">
        <f t="shared" ca="1" si="6"/>
        <v>16</v>
      </c>
      <c r="K17" t="str">
        <f t="shared" ca="1" si="7"/>
        <v>INSERT INTO EVENT (income, event_date, opposing_team, attendance, team_id,venue_id) values (62645.11,'2011-01-23','Colorado State',8809,14,16);</v>
      </c>
    </row>
    <row r="18" spans="1:11" x14ac:dyDescent="0.2">
      <c r="A18">
        <v>2</v>
      </c>
      <c r="B18">
        <f>B17+1</f>
        <v>6</v>
      </c>
      <c r="C18" t="s">
        <v>64</v>
      </c>
      <c r="D18">
        <f t="shared" ca="1" si="0"/>
        <v>2</v>
      </c>
      <c r="E18" t="str">
        <f t="shared" ca="1" si="1"/>
        <v>45717.87</v>
      </c>
      <c r="F18" s="1" t="str">
        <f t="shared" ca="1" si="2"/>
        <v>2002-09-13</v>
      </c>
      <c r="G18" t="str">
        <f t="shared" ca="1" si="3"/>
        <v>ASU</v>
      </c>
      <c r="H18">
        <f t="shared" ca="1" si="4"/>
        <v>4140</v>
      </c>
      <c r="I18">
        <f t="shared" ca="1" si="5"/>
        <v>6</v>
      </c>
      <c r="J18">
        <f t="shared" ca="1" si="6"/>
        <v>38</v>
      </c>
      <c r="K18" t="str">
        <f t="shared" ca="1" si="7"/>
        <v>INSERT INTO EVENT (income, event_date, opposing_team, attendance, team_id,venue_id) values (45717.87,'2002-09-13','ASU',4140,6,38);</v>
      </c>
    </row>
    <row r="19" spans="1:11" x14ac:dyDescent="0.2">
      <c r="A19">
        <v>3</v>
      </c>
      <c r="B19">
        <f>B18+1</f>
        <v>7</v>
      </c>
      <c r="C19" t="s">
        <v>35</v>
      </c>
      <c r="D19">
        <f t="shared" ca="1" si="0"/>
        <v>10</v>
      </c>
      <c r="E19" t="str">
        <f t="shared" ca="1" si="1"/>
        <v>65475.11</v>
      </c>
      <c r="F19" s="1" t="str">
        <f t="shared" ca="1" si="2"/>
        <v>2017-05-26</v>
      </c>
      <c r="G19" t="str">
        <f t="shared" ca="1" si="3"/>
        <v>Colorado State</v>
      </c>
      <c r="H19">
        <f t="shared" ca="1" si="4"/>
        <v>1423</v>
      </c>
      <c r="I19">
        <f t="shared" ca="1" si="5"/>
        <v>14</v>
      </c>
      <c r="J19">
        <f t="shared" ca="1" si="6"/>
        <v>56</v>
      </c>
      <c r="K19" t="str">
        <f t="shared" ca="1" si="7"/>
        <v>INSERT INTO EVENT (income, event_date, opposing_team, attendance, team_id,venue_id) values (65475.11,'2017-05-26','Colorado State',1423,14,56);</v>
      </c>
    </row>
    <row r="20" spans="1:11" x14ac:dyDescent="0.2">
      <c r="A20">
        <v>4</v>
      </c>
      <c r="B20">
        <f t="shared" ref="B20:B30" si="8">B19+1</f>
        <v>8</v>
      </c>
      <c r="C20" t="s">
        <v>91</v>
      </c>
      <c r="D20">
        <f t="shared" ca="1" si="0"/>
        <v>6</v>
      </c>
      <c r="E20" t="str">
        <f t="shared" ca="1" si="1"/>
        <v>362.69</v>
      </c>
      <c r="F20" s="1" t="str">
        <f t="shared" ca="1" si="2"/>
        <v>2016-02-04</v>
      </c>
      <c r="G20" t="str">
        <f t="shared" ca="1" si="3"/>
        <v>UVU</v>
      </c>
      <c r="H20">
        <f t="shared" ca="1" si="4"/>
        <v>8234</v>
      </c>
      <c r="I20">
        <f t="shared" ca="1" si="5"/>
        <v>10</v>
      </c>
      <c r="J20">
        <f t="shared" ca="1" si="6"/>
        <v>19</v>
      </c>
      <c r="K20" t="str">
        <f t="shared" ca="1" si="7"/>
        <v>INSERT INTO EVENT (income, event_date, opposing_team, attendance, team_id,venue_id) values (362.69,'2016-02-04','UVU',8234,10,19);</v>
      </c>
    </row>
    <row r="21" spans="1:11" x14ac:dyDescent="0.2">
      <c r="A21">
        <v>5</v>
      </c>
      <c r="B21">
        <f t="shared" si="8"/>
        <v>9</v>
      </c>
      <c r="C21" t="s">
        <v>92</v>
      </c>
      <c r="D21">
        <f t="shared" ca="1" si="0"/>
        <v>12</v>
      </c>
      <c r="E21" t="str">
        <f t="shared" ca="1" si="1"/>
        <v>29395.69</v>
      </c>
      <c r="F21" s="1" t="str">
        <f t="shared" ca="1" si="2"/>
        <v>1995-07-01</v>
      </c>
      <c r="G21" t="str">
        <f t="shared" ca="1" si="3"/>
        <v>Boise State</v>
      </c>
      <c r="H21">
        <f t="shared" ca="1" si="4"/>
        <v>4304</v>
      </c>
      <c r="I21">
        <f t="shared" ca="1" si="5"/>
        <v>16</v>
      </c>
      <c r="J21">
        <f t="shared" ca="1" si="6"/>
        <v>34</v>
      </c>
      <c r="K21" t="str">
        <f t="shared" ca="1" si="7"/>
        <v>INSERT INTO EVENT (income, event_date, opposing_team, attendance, team_id,venue_id) values (29395.69,'1995-07-01','Boise State',4304,16,34);</v>
      </c>
    </row>
    <row r="22" spans="1:11" x14ac:dyDescent="0.2">
      <c r="A22">
        <v>6</v>
      </c>
      <c r="B22">
        <f t="shared" si="8"/>
        <v>10</v>
      </c>
      <c r="C22" t="s">
        <v>93</v>
      </c>
      <c r="D22">
        <f t="shared" ca="1" si="0"/>
        <v>12</v>
      </c>
      <c r="E22" t="str">
        <f t="shared" ca="1" si="1"/>
        <v>22278.99</v>
      </c>
      <c r="F22" s="1" t="str">
        <f t="shared" ca="1" si="2"/>
        <v>2008-10-28</v>
      </c>
      <c r="G22" t="str">
        <f t="shared" ca="1" si="3"/>
        <v>Boise State</v>
      </c>
      <c r="H22">
        <f t="shared" ca="1" si="4"/>
        <v>3819</v>
      </c>
      <c r="I22">
        <f t="shared" ca="1" si="5"/>
        <v>16</v>
      </c>
      <c r="J22">
        <f t="shared" ca="1" si="6"/>
        <v>80</v>
      </c>
      <c r="K22" t="str">
        <f t="shared" ca="1" si="7"/>
        <v>INSERT INTO EVENT (income, event_date, opposing_team, attendance, team_id,venue_id) values (22278.99,'2008-10-28','Boise State',3819,16,80);</v>
      </c>
    </row>
    <row r="23" spans="1:11" x14ac:dyDescent="0.2">
      <c r="A23">
        <v>7</v>
      </c>
      <c r="B23">
        <f t="shared" si="8"/>
        <v>11</v>
      </c>
      <c r="C23" t="s">
        <v>94</v>
      </c>
      <c r="D23">
        <f t="shared" ca="1" si="0"/>
        <v>11</v>
      </c>
      <c r="E23" t="str">
        <f t="shared" ca="1" si="1"/>
        <v>37648.25</v>
      </c>
      <c r="F23" s="1" t="str">
        <f t="shared" ca="1" si="2"/>
        <v>2005-03-29</v>
      </c>
      <c r="G23" t="str">
        <f t="shared" ca="1" si="3"/>
        <v>University of Colorado</v>
      </c>
      <c r="H23">
        <f t="shared" ca="1" si="4"/>
        <v>5362</v>
      </c>
      <c r="I23">
        <f t="shared" ca="1" si="5"/>
        <v>15</v>
      </c>
      <c r="J23">
        <f t="shared" ca="1" si="6"/>
        <v>27</v>
      </c>
      <c r="K23" t="str">
        <f t="shared" ca="1" si="7"/>
        <v>INSERT INTO EVENT (income, event_date, opposing_team, attendance, team_id,venue_id) values (37648.25,'2005-03-29','University of Colorado',5362,15,27);</v>
      </c>
    </row>
    <row r="24" spans="1:11" x14ac:dyDescent="0.2">
      <c r="A24">
        <v>8</v>
      </c>
      <c r="B24">
        <f t="shared" si="8"/>
        <v>12</v>
      </c>
      <c r="C24" t="s">
        <v>37</v>
      </c>
      <c r="D24">
        <f t="shared" ca="1" si="0"/>
        <v>11</v>
      </c>
      <c r="E24" t="str">
        <f t="shared" ca="1" si="1"/>
        <v>1033.70</v>
      </c>
      <c r="F24" s="1" t="str">
        <f t="shared" ca="1" si="2"/>
        <v>1995-03-26</v>
      </c>
      <c r="G24" t="str">
        <f t="shared" ca="1" si="3"/>
        <v>University of Colorado</v>
      </c>
      <c r="H24">
        <f t="shared" ca="1" si="4"/>
        <v>4186</v>
      </c>
      <c r="I24">
        <f t="shared" ca="1" si="5"/>
        <v>15</v>
      </c>
      <c r="J24">
        <f t="shared" ca="1" si="6"/>
        <v>25</v>
      </c>
      <c r="K24" t="str">
        <f t="shared" ca="1" si="7"/>
        <v>INSERT INTO EVENT (income, event_date, opposing_team, attendance, team_id,venue_id) values (1033.70,'1995-03-26','University of Colorado',4186,15,25);</v>
      </c>
    </row>
    <row r="25" spans="1:11" x14ac:dyDescent="0.2">
      <c r="A25">
        <v>9</v>
      </c>
      <c r="B25">
        <f t="shared" si="8"/>
        <v>13</v>
      </c>
      <c r="C25" t="s">
        <v>95</v>
      </c>
      <c r="D25">
        <f t="shared" ca="1" si="0"/>
        <v>8</v>
      </c>
      <c r="E25" t="str">
        <f t="shared" ca="1" si="1"/>
        <v>59122.90</v>
      </c>
      <c r="F25" s="1" t="str">
        <f t="shared" ca="1" si="2"/>
        <v>2016-06-16</v>
      </c>
      <c r="G25" t="str">
        <f t="shared" ca="1" si="3"/>
        <v>Nevada</v>
      </c>
      <c r="H25">
        <f t="shared" ca="1" si="4"/>
        <v>2648</v>
      </c>
      <c r="I25">
        <f t="shared" ca="1" si="5"/>
        <v>12</v>
      </c>
      <c r="J25">
        <f t="shared" ca="1" si="6"/>
        <v>87</v>
      </c>
      <c r="K25" t="str">
        <f t="shared" ca="1" si="7"/>
        <v>INSERT INTO EVENT (income, event_date, opposing_team, attendance, team_id,venue_id) values (59122.90,'2016-06-16','Nevada',2648,12,87);</v>
      </c>
    </row>
    <row r="26" spans="1:11" x14ac:dyDescent="0.2">
      <c r="A26">
        <v>10</v>
      </c>
      <c r="B26">
        <f t="shared" si="8"/>
        <v>14</v>
      </c>
      <c r="C26" t="s">
        <v>96</v>
      </c>
      <c r="D26">
        <f t="shared" ca="1" si="0"/>
        <v>14</v>
      </c>
      <c r="E26" t="str">
        <f t="shared" ca="1" si="1"/>
        <v>30463.67</v>
      </c>
      <c r="F26" s="1" t="str">
        <f t="shared" ca="1" si="2"/>
        <v>2015-12-26</v>
      </c>
      <c r="G26" t="str">
        <f t="shared" ca="1" si="3"/>
        <v>Oregon University</v>
      </c>
      <c r="H26">
        <f t="shared" ca="1" si="4"/>
        <v>8346</v>
      </c>
      <c r="I26">
        <f t="shared" ca="1" si="5"/>
        <v>18</v>
      </c>
      <c r="J26">
        <f t="shared" ca="1" si="6"/>
        <v>69</v>
      </c>
      <c r="K26" t="str">
        <f t="shared" ca="1" si="7"/>
        <v>INSERT INTO EVENT (income, event_date, opposing_team, attendance, team_id,venue_id) values (30463.67,'2015-12-26','Oregon University',8346,18,69);</v>
      </c>
    </row>
    <row r="27" spans="1:11" x14ac:dyDescent="0.2">
      <c r="A27">
        <v>11</v>
      </c>
      <c r="B27">
        <f t="shared" si="8"/>
        <v>15</v>
      </c>
      <c r="C27" t="s">
        <v>97</v>
      </c>
      <c r="D27">
        <f t="shared" ca="1" si="0"/>
        <v>6</v>
      </c>
      <c r="E27" t="str">
        <f t="shared" ca="1" si="1"/>
        <v>94721.36</v>
      </c>
      <c r="F27" s="1" t="str">
        <f t="shared" ca="1" si="2"/>
        <v>2004-05-25</v>
      </c>
      <c r="G27" t="str">
        <f t="shared" ca="1" si="3"/>
        <v>UVU</v>
      </c>
      <c r="H27">
        <f t="shared" ca="1" si="4"/>
        <v>9787</v>
      </c>
      <c r="I27">
        <f t="shared" ca="1" si="5"/>
        <v>10</v>
      </c>
      <c r="J27">
        <f t="shared" ca="1" si="6"/>
        <v>29</v>
      </c>
      <c r="K27" t="str">
        <f t="shared" ca="1" si="7"/>
        <v>INSERT INTO EVENT (income, event_date, opposing_team, attendance, team_id,venue_id) values (94721.36,'2004-05-25','UVU',9787,10,29);</v>
      </c>
    </row>
    <row r="28" spans="1:11" x14ac:dyDescent="0.2">
      <c r="A28">
        <v>12</v>
      </c>
      <c r="B28">
        <f t="shared" si="8"/>
        <v>16</v>
      </c>
      <c r="C28" t="s">
        <v>98</v>
      </c>
      <c r="D28">
        <f t="shared" ca="1" si="0"/>
        <v>14</v>
      </c>
      <c r="E28" t="str">
        <f t="shared" ca="1" si="1"/>
        <v>34353.21</v>
      </c>
      <c r="F28" s="1" t="str">
        <f t="shared" ca="1" si="2"/>
        <v>1996-01-18</v>
      </c>
      <c r="G28" t="str">
        <f t="shared" ca="1" si="3"/>
        <v>Oregon University</v>
      </c>
      <c r="H28">
        <f t="shared" ca="1" si="4"/>
        <v>3284</v>
      </c>
      <c r="I28">
        <f t="shared" ca="1" si="5"/>
        <v>18</v>
      </c>
      <c r="J28">
        <f t="shared" ca="1" si="6"/>
        <v>80</v>
      </c>
      <c r="K28" t="str">
        <f t="shared" ca="1" si="7"/>
        <v>INSERT INTO EVENT (income, event_date, opposing_team, attendance, team_id,venue_id) values (34353.21,'1996-01-18','Oregon University',3284,18,80);</v>
      </c>
    </row>
    <row r="29" spans="1:11" x14ac:dyDescent="0.2">
      <c r="A29">
        <v>13</v>
      </c>
      <c r="B29">
        <f t="shared" si="8"/>
        <v>17</v>
      </c>
      <c r="C29" t="s">
        <v>99</v>
      </c>
      <c r="D29">
        <f t="shared" ca="1" si="0"/>
        <v>9</v>
      </c>
      <c r="E29" t="str">
        <f t="shared" ca="1" si="1"/>
        <v>68024.61</v>
      </c>
      <c r="F29" s="1" t="str">
        <f t="shared" ca="1" si="2"/>
        <v>2016-06-05</v>
      </c>
      <c r="G29" t="str">
        <f t="shared" ca="1" si="3"/>
        <v>Wyoming</v>
      </c>
      <c r="H29">
        <f t="shared" ca="1" si="4"/>
        <v>8970</v>
      </c>
      <c r="I29">
        <f t="shared" ca="1" si="5"/>
        <v>13</v>
      </c>
      <c r="J29">
        <f t="shared" ca="1" si="6"/>
        <v>71</v>
      </c>
      <c r="K29" t="str">
        <f t="shared" ca="1" si="7"/>
        <v>INSERT INTO EVENT (income, event_date, opposing_team, attendance, team_id,venue_id) values (68024.61,'2016-06-05','Wyoming',8970,13,71);</v>
      </c>
    </row>
    <row r="30" spans="1:11" x14ac:dyDescent="0.2">
      <c r="A30">
        <v>14</v>
      </c>
      <c r="B30">
        <f t="shared" si="8"/>
        <v>18</v>
      </c>
      <c r="C30" t="s">
        <v>100</v>
      </c>
      <c r="D30">
        <f t="shared" ca="1" si="0"/>
        <v>9</v>
      </c>
      <c r="E30" t="str">
        <f t="shared" ca="1" si="1"/>
        <v>54084.64</v>
      </c>
      <c r="F30" s="1" t="str">
        <f t="shared" ca="1" si="2"/>
        <v>1997-01-13</v>
      </c>
      <c r="G30" t="str">
        <f t="shared" ca="1" si="3"/>
        <v>Wyoming</v>
      </c>
      <c r="H30">
        <f t="shared" ca="1" si="4"/>
        <v>3508</v>
      </c>
      <c r="I30">
        <f t="shared" ca="1" si="5"/>
        <v>13</v>
      </c>
      <c r="J30">
        <f t="shared" ca="1" si="6"/>
        <v>85</v>
      </c>
      <c r="K30" t="str">
        <f t="shared" ca="1" si="7"/>
        <v>INSERT INTO EVENT (income, event_date, opposing_team, attendance, team_id,venue_id) values (54084.64,'1997-01-13','Wyoming',3508,13,85);</v>
      </c>
    </row>
    <row r="31" spans="1:11" x14ac:dyDescent="0.2">
      <c r="D31">
        <f t="shared" ca="1" si="0"/>
        <v>11</v>
      </c>
      <c r="E31" t="str">
        <f t="shared" ca="1" si="1"/>
        <v>1505.95</v>
      </c>
      <c r="F31" s="1" t="str">
        <f t="shared" ca="1" si="2"/>
        <v>2003-12-13</v>
      </c>
      <c r="G31" t="str">
        <f t="shared" ca="1" si="3"/>
        <v>University of Colorado</v>
      </c>
      <c r="H31">
        <f t="shared" ca="1" si="4"/>
        <v>5466</v>
      </c>
      <c r="I31">
        <f t="shared" ca="1" si="5"/>
        <v>15</v>
      </c>
      <c r="J31">
        <f t="shared" ca="1" si="6"/>
        <v>62</v>
      </c>
      <c r="K31" t="str">
        <f t="shared" ca="1" si="7"/>
        <v>INSERT INTO EVENT (income, event_date, opposing_team, attendance, team_id,venue_id) values (1505.95,'2003-12-13','University of Colorado',5466,15,62);</v>
      </c>
    </row>
    <row r="32" spans="1:11" x14ac:dyDescent="0.2">
      <c r="D32">
        <f t="shared" ca="1" si="0"/>
        <v>4</v>
      </c>
      <c r="E32" t="str">
        <f t="shared" ca="1" si="1"/>
        <v>95085.57</v>
      </c>
      <c r="F32" s="1" t="str">
        <f t="shared" ca="1" si="2"/>
        <v>2007-02-05</v>
      </c>
      <c r="G32" t="str">
        <f t="shared" ca="1" si="3"/>
        <v>Oregon State</v>
      </c>
      <c r="H32">
        <f t="shared" ca="1" si="4"/>
        <v>8966</v>
      </c>
      <c r="I32">
        <f t="shared" ca="1" si="5"/>
        <v>8</v>
      </c>
      <c r="J32">
        <f t="shared" ca="1" si="6"/>
        <v>68</v>
      </c>
      <c r="K32" t="str">
        <f t="shared" ca="1" si="7"/>
        <v>INSERT INTO EVENT (income, event_date, opposing_team, attendance, team_id,venue_id) values (95085.57,'2007-02-05','Oregon State',8966,8,68);</v>
      </c>
    </row>
    <row r="33" spans="4:11" x14ac:dyDescent="0.2">
      <c r="D33">
        <f t="shared" ca="1" si="0"/>
        <v>12</v>
      </c>
      <c r="E33" t="str">
        <f t="shared" ca="1" si="1"/>
        <v>30499.87</v>
      </c>
      <c r="F33" s="1" t="str">
        <f t="shared" ca="1" si="2"/>
        <v>2008-07-07</v>
      </c>
      <c r="G33" t="str">
        <f t="shared" ca="1" si="3"/>
        <v>Boise State</v>
      </c>
      <c r="H33">
        <f t="shared" ca="1" si="4"/>
        <v>4958</v>
      </c>
      <c r="I33">
        <f t="shared" ca="1" si="5"/>
        <v>16</v>
      </c>
      <c r="J33">
        <f t="shared" ca="1" si="6"/>
        <v>71</v>
      </c>
      <c r="K33" t="str">
        <f t="shared" ca="1" si="7"/>
        <v>INSERT INTO EVENT (income, event_date, opposing_team, attendance, team_id,venue_id) values (30499.87,'2008-07-07','Boise State',4958,16,71);</v>
      </c>
    </row>
    <row r="34" spans="4:11" x14ac:dyDescent="0.2">
      <c r="D34">
        <f t="shared" ca="1" si="0"/>
        <v>13</v>
      </c>
      <c r="E34" t="str">
        <f t="shared" ca="1" si="1"/>
        <v>71656.14</v>
      </c>
      <c r="F34" s="1" t="str">
        <f t="shared" ca="1" si="2"/>
        <v>1997-03-10</v>
      </c>
      <c r="G34" t="str">
        <f t="shared" ca="1" si="3"/>
        <v>Washington State</v>
      </c>
      <c r="H34">
        <f t="shared" ca="1" si="4"/>
        <v>5537</v>
      </c>
      <c r="I34">
        <f t="shared" ca="1" si="5"/>
        <v>17</v>
      </c>
      <c r="J34">
        <f t="shared" ca="1" si="6"/>
        <v>17</v>
      </c>
      <c r="K34" t="str">
        <f t="shared" ca="1" si="7"/>
        <v>INSERT INTO EVENT (income, event_date, opposing_team, attendance, team_id,venue_id) values (71656.14,'1997-03-10','Washington State',5537,17,17);</v>
      </c>
    </row>
    <row r="35" spans="4:11" x14ac:dyDescent="0.2">
      <c r="D35">
        <f t="shared" ca="1" si="0"/>
        <v>8</v>
      </c>
      <c r="E35" t="str">
        <f t="shared" ca="1" si="1"/>
        <v>37116.04</v>
      </c>
      <c r="F35" s="1" t="str">
        <f t="shared" ca="1" si="2"/>
        <v>2006-02-20</v>
      </c>
      <c r="G35" t="str">
        <f t="shared" ca="1" si="3"/>
        <v>Nevada</v>
      </c>
      <c r="H35">
        <f t="shared" ca="1" si="4"/>
        <v>1722</v>
      </c>
      <c r="I35">
        <f t="shared" ca="1" si="5"/>
        <v>12</v>
      </c>
      <c r="J35">
        <f t="shared" ca="1" si="6"/>
        <v>27</v>
      </c>
      <c r="K35" t="str">
        <f t="shared" ca="1" si="7"/>
        <v>INSERT INTO EVENT (income, event_date, opposing_team, attendance, team_id,venue_id) values (37116.04,'2006-02-20','Nevada',1722,12,27);</v>
      </c>
    </row>
    <row r="36" spans="4:11" x14ac:dyDescent="0.2">
      <c r="D36">
        <f t="shared" ca="1" si="0"/>
        <v>2</v>
      </c>
      <c r="E36" t="str">
        <f t="shared" ca="1" si="1"/>
        <v>77922.71</v>
      </c>
      <c r="F36" s="1" t="str">
        <f t="shared" ca="1" si="2"/>
        <v>2005-06-16</v>
      </c>
      <c r="G36" t="str">
        <f t="shared" ca="1" si="3"/>
        <v>ASU</v>
      </c>
      <c r="H36">
        <f t="shared" ca="1" si="4"/>
        <v>1636</v>
      </c>
      <c r="I36">
        <f t="shared" ca="1" si="5"/>
        <v>6</v>
      </c>
      <c r="J36">
        <f t="shared" ca="1" si="6"/>
        <v>37</v>
      </c>
      <c r="K36" t="str">
        <f t="shared" ca="1" si="7"/>
        <v>INSERT INTO EVENT (income, event_date, opposing_team, attendance, team_id,venue_id) values (77922.71,'2005-06-16','ASU',1636,6,37);</v>
      </c>
    </row>
    <row r="37" spans="4:11" x14ac:dyDescent="0.2">
      <c r="D37">
        <f t="shared" ca="1" si="0"/>
        <v>8</v>
      </c>
      <c r="E37" t="str">
        <f t="shared" ca="1" si="1"/>
        <v>670.05</v>
      </c>
      <c r="F37" s="1" t="str">
        <f t="shared" ca="1" si="2"/>
        <v>2010-02-28</v>
      </c>
      <c r="G37" t="str">
        <f t="shared" ca="1" si="3"/>
        <v>Nevada</v>
      </c>
      <c r="H37">
        <f t="shared" ca="1" si="4"/>
        <v>4318</v>
      </c>
      <c r="I37">
        <f t="shared" ca="1" si="5"/>
        <v>12</v>
      </c>
      <c r="J37">
        <f t="shared" ca="1" si="6"/>
        <v>16</v>
      </c>
      <c r="K37" t="str">
        <f t="shared" ca="1" si="7"/>
        <v>INSERT INTO EVENT (income, event_date, opposing_team, attendance, team_id,venue_id) values (670.05,'2010-02-28','Nevada',4318,12,16);</v>
      </c>
    </row>
    <row r="38" spans="4:11" x14ac:dyDescent="0.2">
      <c r="D38">
        <f t="shared" ca="1" si="0"/>
        <v>13</v>
      </c>
      <c r="E38" t="str">
        <f t="shared" ca="1" si="1"/>
        <v>53553.63</v>
      </c>
      <c r="F38" s="1" t="str">
        <f t="shared" ca="1" si="2"/>
        <v>2013-07-01</v>
      </c>
      <c r="G38" t="str">
        <f t="shared" ca="1" si="3"/>
        <v>Washington State</v>
      </c>
      <c r="H38">
        <f t="shared" ca="1" si="4"/>
        <v>7999</v>
      </c>
      <c r="I38">
        <f t="shared" ca="1" si="5"/>
        <v>17</v>
      </c>
      <c r="J38">
        <f t="shared" ca="1" si="6"/>
        <v>24</v>
      </c>
      <c r="K38" t="str">
        <f t="shared" ca="1" si="7"/>
        <v>INSERT INTO EVENT (income, event_date, opposing_team, attendance, team_id,venue_id) values (53553.63,'2013-07-01','Washington State',7999,17,24);</v>
      </c>
    </row>
    <row r="39" spans="4:11" x14ac:dyDescent="0.2">
      <c r="D39">
        <f t="shared" ca="1" si="0"/>
        <v>12</v>
      </c>
      <c r="E39" t="str">
        <f t="shared" ca="1" si="1"/>
        <v>23806.37</v>
      </c>
      <c r="F39" s="1" t="str">
        <f t="shared" ca="1" si="2"/>
        <v>1997-12-08</v>
      </c>
      <c r="G39" t="str">
        <f t="shared" ca="1" si="3"/>
        <v>Boise State</v>
      </c>
      <c r="H39">
        <f t="shared" ca="1" si="4"/>
        <v>2917</v>
      </c>
      <c r="I39">
        <f t="shared" ca="1" si="5"/>
        <v>16</v>
      </c>
      <c r="J39">
        <f t="shared" ca="1" si="6"/>
        <v>64</v>
      </c>
      <c r="K39" t="str">
        <f t="shared" ca="1" si="7"/>
        <v>INSERT INTO EVENT (income, event_date, opposing_team, attendance, team_id,venue_id) values (23806.37,'1997-12-08','Boise State',2917,16,64);</v>
      </c>
    </row>
    <row r="40" spans="4:11" x14ac:dyDescent="0.2">
      <c r="D40">
        <f t="shared" ca="1" si="0"/>
        <v>3</v>
      </c>
      <c r="E40" t="str">
        <f t="shared" ca="1" si="1"/>
        <v>79159.40</v>
      </c>
      <c r="F40" s="1" t="str">
        <f t="shared" ca="1" si="2"/>
        <v>1997-02-04</v>
      </c>
      <c r="G40" t="str">
        <f t="shared" ca="1" si="3"/>
        <v>NYU</v>
      </c>
      <c r="H40">
        <f t="shared" ca="1" si="4"/>
        <v>7129</v>
      </c>
      <c r="I40">
        <f t="shared" ca="1" si="5"/>
        <v>7</v>
      </c>
      <c r="J40">
        <f t="shared" ca="1" si="6"/>
        <v>84</v>
      </c>
      <c r="K40" t="str">
        <f t="shared" ca="1" si="7"/>
        <v>INSERT INTO EVENT (income, event_date, opposing_team, attendance, team_id,venue_id) values (79159.40,'1997-02-04','NYU',7129,7,84);</v>
      </c>
    </row>
    <row r="41" spans="4:11" x14ac:dyDescent="0.2">
      <c r="D41">
        <f t="shared" ca="1" si="0"/>
        <v>5</v>
      </c>
      <c r="E41" t="str">
        <f t="shared" ca="1" si="1"/>
        <v>28343.01</v>
      </c>
      <c r="F41" s="1" t="str">
        <f t="shared" ca="1" si="2"/>
        <v>1999-05-06</v>
      </c>
      <c r="G41" t="str">
        <f t="shared" ca="1" si="3"/>
        <v>USU</v>
      </c>
      <c r="H41">
        <f t="shared" ca="1" si="4"/>
        <v>4455</v>
      </c>
      <c r="I41">
        <f t="shared" ca="1" si="5"/>
        <v>9</v>
      </c>
      <c r="J41">
        <f t="shared" ca="1" si="6"/>
        <v>81</v>
      </c>
      <c r="K41" t="str">
        <f t="shared" ca="1" si="7"/>
        <v>INSERT INTO EVENT (income, event_date, opposing_team, attendance, team_id,venue_id) values (28343.01,'1999-05-06','USU',4455,9,81);</v>
      </c>
    </row>
    <row r="42" spans="4:11" x14ac:dyDescent="0.2">
      <c r="D42">
        <f t="shared" ca="1" si="0"/>
        <v>12</v>
      </c>
      <c r="E42" t="str">
        <f t="shared" ca="1" si="1"/>
        <v>13419.41</v>
      </c>
      <c r="F42" s="1" t="str">
        <f t="shared" ca="1" si="2"/>
        <v>2017-11-11</v>
      </c>
      <c r="G42" t="str">
        <f t="shared" ca="1" si="3"/>
        <v>Boise State</v>
      </c>
      <c r="H42">
        <f t="shared" ca="1" si="4"/>
        <v>1610</v>
      </c>
      <c r="I42">
        <f t="shared" ca="1" si="5"/>
        <v>16</v>
      </c>
      <c r="J42">
        <f t="shared" ca="1" si="6"/>
        <v>11</v>
      </c>
      <c r="K42" t="str">
        <f t="shared" ca="1" si="7"/>
        <v>INSERT INTO EVENT (income, event_date, opposing_team, attendance, team_id,venue_id) values (13419.41,'2017-11-11','Boise State',1610,16,11);</v>
      </c>
    </row>
    <row r="43" spans="4:11" x14ac:dyDescent="0.2">
      <c r="D43">
        <f t="shared" ca="1" si="0"/>
        <v>12</v>
      </c>
      <c r="E43" t="str">
        <f t="shared" ca="1" si="1"/>
        <v>99492.90</v>
      </c>
      <c r="F43" s="1" t="str">
        <f t="shared" ca="1" si="2"/>
        <v>1998-10-17</v>
      </c>
      <c r="G43" t="str">
        <f t="shared" ca="1" si="3"/>
        <v>Boise State</v>
      </c>
      <c r="H43">
        <f t="shared" ca="1" si="4"/>
        <v>3666</v>
      </c>
      <c r="I43">
        <f t="shared" ca="1" si="5"/>
        <v>16</v>
      </c>
      <c r="J43">
        <f t="shared" ca="1" si="6"/>
        <v>10</v>
      </c>
      <c r="K43" t="str">
        <f t="shared" ca="1" si="7"/>
        <v>INSERT INTO EVENT (income, event_date, opposing_team, attendance, team_id,venue_id) values (99492.90,'1998-10-17','Boise State',3666,16,10);</v>
      </c>
    </row>
    <row r="44" spans="4:11" x14ac:dyDescent="0.2">
      <c r="D44">
        <f t="shared" ca="1" si="0"/>
        <v>13</v>
      </c>
      <c r="E44" t="str">
        <f t="shared" ca="1" si="1"/>
        <v>58684.99</v>
      </c>
      <c r="F44" s="1" t="str">
        <f t="shared" ca="1" si="2"/>
        <v>2005-07-12</v>
      </c>
      <c r="G44" t="str">
        <f t="shared" ca="1" si="3"/>
        <v>Washington State</v>
      </c>
      <c r="H44">
        <f t="shared" ca="1" si="4"/>
        <v>5117</v>
      </c>
      <c r="I44">
        <f t="shared" ca="1" si="5"/>
        <v>17</v>
      </c>
      <c r="J44">
        <f t="shared" ca="1" si="6"/>
        <v>43</v>
      </c>
      <c r="K44" t="str">
        <f t="shared" ca="1" si="7"/>
        <v>INSERT INTO EVENT (income, event_date, opposing_team, attendance, team_id,venue_id) values (58684.99,'2005-07-12','Washington State',5117,17,43);</v>
      </c>
    </row>
    <row r="45" spans="4:11" x14ac:dyDescent="0.2">
      <c r="D45">
        <f t="shared" ca="1" si="0"/>
        <v>1</v>
      </c>
      <c r="E45" t="str">
        <f t="shared" ca="1" si="1"/>
        <v>68727.03</v>
      </c>
      <c r="F45" s="1" t="str">
        <f t="shared" ca="1" si="2"/>
        <v>1997-02-20</v>
      </c>
      <c r="G45" t="str">
        <f t="shared" ca="1" si="3"/>
        <v>BYU</v>
      </c>
      <c r="H45">
        <f t="shared" ca="1" si="4"/>
        <v>2835</v>
      </c>
      <c r="I45">
        <f t="shared" ca="1" si="5"/>
        <v>5</v>
      </c>
      <c r="J45">
        <f t="shared" ca="1" si="6"/>
        <v>8</v>
      </c>
      <c r="K45" t="str">
        <f t="shared" ca="1" si="7"/>
        <v>INSERT INTO EVENT (income, event_date, opposing_team, attendance, team_id,venue_id) values (68727.03,'1997-02-20','BYU',2835,5,8);</v>
      </c>
    </row>
    <row r="46" spans="4:11" x14ac:dyDescent="0.2">
      <c r="D46">
        <f t="shared" ca="1" si="0"/>
        <v>3</v>
      </c>
      <c r="E46" t="str">
        <f t="shared" ca="1" si="1"/>
        <v>12182.76</v>
      </c>
      <c r="F46" s="1" t="str">
        <f t="shared" ca="1" si="2"/>
        <v>1995-01-14</v>
      </c>
      <c r="G46" t="str">
        <f t="shared" ca="1" si="3"/>
        <v>NYU</v>
      </c>
      <c r="H46">
        <f t="shared" ca="1" si="4"/>
        <v>3914</v>
      </c>
      <c r="I46">
        <f t="shared" ca="1" si="5"/>
        <v>7</v>
      </c>
      <c r="J46">
        <f t="shared" ca="1" si="6"/>
        <v>30</v>
      </c>
      <c r="K46" t="str">
        <f t="shared" ca="1" si="7"/>
        <v>INSERT INTO EVENT (income, event_date, opposing_team, attendance, team_id,venue_id) values (12182.76,'1995-01-14','NYU',3914,7,30);</v>
      </c>
    </row>
    <row r="47" spans="4:11" x14ac:dyDescent="0.2">
      <c r="D47">
        <f t="shared" ca="1" si="0"/>
        <v>9</v>
      </c>
      <c r="E47" t="str">
        <f t="shared" ca="1" si="1"/>
        <v>82379.40</v>
      </c>
      <c r="F47" s="1" t="str">
        <f t="shared" ca="1" si="2"/>
        <v>2010-10-07</v>
      </c>
      <c r="G47" t="str">
        <f t="shared" ca="1" si="3"/>
        <v>Wyoming</v>
      </c>
      <c r="H47">
        <f t="shared" ca="1" si="4"/>
        <v>8370</v>
      </c>
      <c r="I47">
        <f t="shared" ca="1" si="5"/>
        <v>13</v>
      </c>
      <c r="J47">
        <f t="shared" ca="1" si="6"/>
        <v>71</v>
      </c>
      <c r="K47" t="str">
        <f t="shared" ca="1" si="7"/>
        <v>INSERT INTO EVENT (income, event_date, opposing_team, attendance, team_id,venue_id) values (82379.40,'2010-10-07','Wyoming',8370,13,71);</v>
      </c>
    </row>
    <row r="48" spans="4:11" x14ac:dyDescent="0.2">
      <c r="D48">
        <f t="shared" ca="1" si="0"/>
        <v>10</v>
      </c>
      <c r="E48" t="str">
        <f t="shared" ca="1" si="1"/>
        <v>64700.72</v>
      </c>
      <c r="F48" s="1" t="str">
        <f t="shared" ca="1" si="2"/>
        <v>2008-01-15</v>
      </c>
      <c r="G48" t="str">
        <f t="shared" ca="1" si="3"/>
        <v>Colorado State</v>
      </c>
      <c r="H48">
        <f t="shared" ca="1" si="4"/>
        <v>3293</v>
      </c>
      <c r="I48">
        <f t="shared" ca="1" si="5"/>
        <v>14</v>
      </c>
      <c r="J48">
        <f t="shared" ca="1" si="6"/>
        <v>91</v>
      </c>
      <c r="K48" t="str">
        <f t="shared" ca="1" si="7"/>
        <v>INSERT INTO EVENT (income, event_date, opposing_team, attendance, team_id,venue_id) values (64700.72,'2008-01-15','Colorado State',3293,14,91);</v>
      </c>
    </row>
    <row r="49" spans="4:11" x14ac:dyDescent="0.2">
      <c r="D49">
        <f t="shared" ca="1" si="0"/>
        <v>8</v>
      </c>
      <c r="E49" t="str">
        <f t="shared" ca="1" si="1"/>
        <v>73668.91</v>
      </c>
      <c r="F49" s="1" t="str">
        <f t="shared" ca="1" si="2"/>
        <v>2002-02-22</v>
      </c>
      <c r="G49" t="str">
        <f t="shared" ca="1" si="3"/>
        <v>Nevada</v>
      </c>
      <c r="H49">
        <f t="shared" ca="1" si="4"/>
        <v>5660</v>
      </c>
      <c r="I49">
        <f t="shared" ca="1" si="5"/>
        <v>12</v>
      </c>
      <c r="J49">
        <f t="shared" ca="1" si="6"/>
        <v>91</v>
      </c>
      <c r="K49" t="str">
        <f t="shared" ca="1" si="7"/>
        <v>INSERT INTO EVENT (income, event_date, opposing_team, attendance, team_id,venue_id) values (73668.91,'2002-02-22','Nevada',5660,12,91);</v>
      </c>
    </row>
    <row r="50" spans="4:11" x14ac:dyDescent="0.2">
      <c r="D50">
        <f t="shared" ca="1" si="0"/>
        <v>12</v>
      </c>
      <c r="E50" t="str">
        <f t="shared" ca="1" si="1"/>
        <v>49364.80</v>
      </c>
      <c r="F50" s="1" t="str">
        <f t="shared" ca="1" si="2"/>
        <v>2013-04-13</v>
      </c>
      <c r="G50" t="str">
        <f t="shared" ca="1" si="3"/>
        <v>Boise State</v>
      </c>
      <c r="H50">
        <f t="shared" ca="1" si="4"/>
        <v>6869</v>
      </c>
      <c r="I50">
        <f t="shared" ca="1" si="5"/>
        <v>16</v>
      </c>
      <c r="J50">
        <f t="shared" ca="1" si="6"/>
        <v>33</v>
      </c>
      <c r="K50" t="str">
        <f t="shared" ca="1" si="7"/>
        <v>INSERT INTO EVENT (income, event_date, opposing_team, attendance, team_id,venue_id) values (49364.80,'2013-04-13','Boise State',6869,16,33);</v>
      </c>
    </row>
    <row r="51" spans="4:11" x14ac:dyDescent="0.2">
      <c r="D51">
        <f t="shared" ca="1" si="0"/>
        <v>14</v>
      </c>
      <c r="E51" t="str">
        <f t="shared" ca="1" si="1"/>
        <v>63736.99</v>
      </c>
      <c r="F51" s="1" t="str">
        <f t="shared" ca="1" si="2"/>
        <v>2002-01-03</v>
      </c>
      <c r="G51" t="str">
        <f t="shared" ca="1" si="3"/>
        <v>Oregon University</v>
      </c>
      <c r="H51">
        <f t="shared" ca="1" si="4"/>
        <v>6924</v>
      </c>
      <c r="I51">
        <f t="shared" ca="1" si="5"/>
        <v>18</v>
      </c>
      <c r="J51">
        <f t="shared" ca="1" si="6"/>
        <v>25</v>
      </c>
      <c r="K51" t="str">
        <f t="shared" ca="1" si="7"/>
        <v>INSERT INTO EVENT (income, event_date, opposing_team, attendance, team_id,venue_id) values (63736.99,'2002-01-03','Oregon University',6924,18,25);</v>
      </c>
    </row>
    <row r="52" spans="4:11" x14ac:dyDescent="0.2">
      <c r="D52">
        <f t="shared" ca="1" si="0"/>
        <v>12</v>
      </c>
      <c r="E52" t="str">
        <f t="shared" ca="1" si="1"/>
        <v>90888.73</v>
      </c>
      <c r="F52" s="1" t="str">
        <f t="shared" ca="1" si="2"/>
        <v>1996-12-18</v>
      </c>
      <c r="G52" t="str">
        <f t="shared" ca="1" si="3"/>
        <v>Boise State</v>
      </c>
      <c r="H52">
        <f t="shared" ca="1" si="4"/>
        <v>4163</v>
      </c>
      <c r="I52">
        <f t="shared" ca="1" si="5"/>
        <v>16</v>
      </c>
      <c r="J52">
        <f t="shared" ca="1" si="6"/>
        <v>49</v>
      </c>
      <c r="K52" t="str">
        <f t="shared" ca="1" si="7"/>
        <v>INSERT INTO EVENT (income, event_date, opposing_team, attendance, team_id,venue_id) values (90888.73,'1996-12-18','Boise State',4163,16,49);</v>
      </c>
    </row>
    <row r="53" spans="4:11" x14ac:dyDescent="0.2">
      <c r="D53">
        <f t="shared" ca="1" si="0"/>
        <v>5</v>
      </c>
      <c r="E53" t="str">
        <f t="shared" ca="1" si="1"/>
        <v>65005.59</v>
      </c>
      <c r="F53" s="1" t="str">
        <f t="shared" ca="1" si="2"/>
        <v>2006-11-25</v>
      </c>
      <c r="G53" t="str">
        <f t="shared" ca="1" si="3"/>
        <v>USU</v>
      </c>
      <c r="H53">
        <f t="shared" ca="1" si="4"/>
        <v>6311</v>
      </c>
      <c r="I53">
        <f t="shared" ca="1" si="5"/>
        <v>9</v>
      </c>
      <c r="J53">
        <f t="shared" ca="1" si="6"/>
        <v>76</v>
      </c>
      <c r="K53" t="str">
        <f t="shared" ca="1" si="7"/>
        <v>INSERT INTO EVENT (income, event_date, opposing_team, attendance, team_id,venue_id) values (65005.59,'2006-11-25','USU',6311,9,76);</v>
      </c>
    </row>
    <row r="54" spans="4:11" x14ac:dyDescent="0.2">
      <c r="D54">
        <f t="shared" ca="1" si="0"/>
        <v>3</v>
      </c>
      <c r="E54" t="str">
        <f t="shared" ca="1" si="1"/>
        <v>61320.74</v>
      </c>
      <c r="F54" s="1" t="str">
        <f t="shared" ca="1" si="2"/>
        <v>2010-02-26</v>
      </c>
      <c r="G54" t="str">
        <f t="shared" ca="1" si="3"/>
        <v>NYU</v>
      </c>
      <c r="H54">
        <f t="shared" ca="1" si="4"/>
        <v>1031</v>
      </c>
      <c r="I54">
        <f t="shared" ca="1" si="5"/>
        <v>7</v>
      </c>
      <c r="J54">
        <f t="shared" ca="1" si="6"/>
        <v>68</v>
      </c>
      <c r="K54" t="str">
        <f t="shared" ca="1" si="7"/>
        <v>INSERT INTO EVENT (income, event_date, opposing_team, attendance, team_id,venue_id) values (61320.74,'2010-02-26','NYU',1031,7,68);</v>
      </c>
    </row>
    <row r="55" spans="4:11" x14ac:dyDescent="0.2">
      <c r="D55">
        <f t="shared" ca="1" si="0"/>
        <v>8</v>
      </c>
      <c r="E55" t="str">
        <f t="shared" ca="1" si="1"/>
        <v>28892.33</v>
      </c>
      <c r="F55" s="1" t="str">
        <f t="shared" ca="1" si="2"/>
        <v>2013-08-29</v>
      </c>
      <c r="G55" t="str">
        <f t="shared" ca="1" si="3"/>
        <v>Nevada</v>
      </c>
      <c r="H55">
        <f t="shared" ca="1" si="4"/>
        <v>3043</v>
      </c>
      <c r="I55">
        <f t="shared" ca="1" si="5"/>
        <v>12</v>
      </c>
      <c r="J55">
        <f t="shared" ca="1" si="6"/>
        <v>37</v>
      </c>
      <c r="K55" t="str">
        <f t="shared" ca="1" si="7"/>
        <v>INSERT INTO EVENT (income, event_date, opposing_team, attendance, team_id,venue_id) values (28892.33,'2013-08-29','Nevada',3043,12,37);</v>
      </c>
    </row>
    <row r="56" spans="4:11" x14ac:dyDescent="0.2">
      <c r="D56">
        <f t="shared" ca="1" si="0"/>
        <v>8</v>
      </c>
      <c r="E56" t="str">
        <f t="shared" ca="1" si="1"/>
        <v>70511.03</v>
      </c>
      <c r="F56" s="1" t="str">
        <f t="shared" ca="1" si="2"/>
        <v>2012-08-29</v>
      </c>
      <c r="G56" t="str">
        <f t="shared" ca="1" si="3"/>
        <v>Nevada</v>
      </c>
      <c r="H56">
        <f t="shared" ca="1" si="4"/>
        <v>7708</v>
      </c>
      <c r="I56">
        <f t="shared" ca="1" si="5"/>
        <v>12</v>
      </c>
      <c r="J56">
        <f t="shared" ca="1" si="6"/>
        <v>31</v>
      </c>
      <c r="K56" t="str">
        <f t="shared" ca="1" si="7"/>
        <v>INSERT INTO EVENT (income, event_date, opposing_team, attendance, team_id,venue_id) values (70511.03,'2012-08-29','Nevada',7708,12,31);</v>
      </c>
    </row>
    <row r="57" spans="4:11" x14ac:dyDescent="0.2">
      <c r="D57">
        <f t="shared" ca="1" si="0"/>
        <v>4</v>
      </c>
      <c r="E57" t="str">
        <f t="shared" ca="1" si="1"/>
        <v>60806.59</v>
      </c>
      <c r="F57" s="1" t="str">
        <f t="shared" ca="1" si="2"/>
        <v>2011-12-05</v>
      </c>
      <c r="G57" t="str">
        <f t="shared" ca="1" si="3"/>
        <v>Oregon State</v>
      </c>
      <c r="H57">
        <f t="shared" ca="1" si="4"/>
        <v>3532</v>
      </c>
      <c r="I57">
        <f t="shared" ca="1" si="5"/>
        <v>8</v>
      </c>
      <c r="J57">
        <f t="shared" ca="1" si="6"/>
        <v>75</v>
      </c>
      <c r="K57" t="str">
        <f t="shared" ca="1" si="7"/>
        <v>INSERT INTO EVENT (income, event_date, opposing_team, attendance, team_id,venue_id) values (60806.59,'2011-12-05','Oregon State',3532,8,75);</v>
      </c>
    </row>
    <row r="58" spans="4:11" x14ac:dyDescent="0.2">
      <c r="D58">
        <f t="shared" ca="1" si="0"/>
        <v>4</v>
      </c>
      <c r="E58" t="str">
        <f t="shared" ca="1" si="1"/>
        <v>81412.35</v>
      </c>
      <c r="F58" s="1" t="str">
        <f t="shared" ca="1" si="2"/>
        <v>2001-08-27</v>
      </c>
      <c r="G58" t="str">
        <f t="shared" ca="1" si="3"/>
        <v>Oregon State</v>
      </c>
      <c r="H58">
        <f t="shared" ca="1" si="4"/>
        <v>7977</v>
      </c>
      <c r="I58">
        <f t="shared" ca="1" si="5"/>
        <v>8</v>
      </c>
      <c r="J58">
        <f t="shared" ca="1" si="6"/>
        <v>45</v>
      </c>
      <c r="K58" t="str">
        <f t="shared" ca="1" si="7"/>
        <v>INSERT INTO EVENT (income, event_date, opposing_team, attendance, team_id,venue_id) values (81412.35,'2001-08-27','Oregon State',7977,8,45);</v>
      </c>
    </row>
    <row r="59" spans="4:11" x14ac:dyDescent="0.2">
      <c r="D59">
        <f t="shared" ca="1" si="0"/>
        <v>14</v>
      </c>
      <c r="E59" t="str">
        <f t="shared" ca="1" si="1"/>
        <v>44220.66</v>
      </c>
      <c r="F59" s="1" t="str">
        <f t="shared" ca="1" si="2"/>
        <v>2000-05-22</v>
      </c>
      <c r="G59" t="str">
        <f t="shared" ca="1" si="3"/>
        <v>Oregon University</v>
      </c>
      <c r="H59">
        <f t="shared" ca="1" si="4"/>
        <v>2425</v>
      </c>
      <c r="I59">
        <f t="shared" ca="1" si="5"/>
        <v>18</v>
      </c>
      <c r="J59">
        <f t="shared" ca="1" si="6"/>
        <v>85</v>
      </c>
      <c r="K59" t="str">
        <f t="shared" ca="1" si="7"/>
        <v>INSERT INTO EVENT (income, event_date, opposing_team, attendance, team_id,venue_id) values (44220.66,'2000-05-22','Oregon University',2425,18,85);</v>
      </c>
    </row>
    <row r="60" spans="4:11" x14ac:dyDescent="0.2">
      <c r="D60">
        <f t="shared" ca="1" si="0"/>
        <v>7</v>
      </c>
      <c r="E60" t="str">
        <f t="shared" ca="1" si="1"/>
        <v>51383.21</v>
      </c>
      <c r="F60" s="1" t="str">
        <f t="shared" ca="1" si="2"/>
        <v>2014-08-25</v>
      </c>
      <c r="G60" t="str">
        <f t="shared" ca="1" si="3"/>
        <v>SUU</v>
      </c>
      <c r="H60">
        <f t="shared" ca="1" si="4"/>
        <v>7793</v>
      </c>
      <c r="I60">
        <f t="shared" ca="1" si="5"/>
        <v>11</v>
      </c>
      <c r="J60">
        <f t="shared" ca="1" si="6"/>
        <v>41</v>
      </c>
      <c r="K60" t="str">
        <f t="shared" ca="1" si="7"/>
        <v>INSERT INTO EVENT (income, event_date, opposing_team, attendance, team_id,venue_id) values (51383.21,'2014-08-25','SUU',7793,11,41);</v>
      </c>
    </row>
    <row r="61" spans="4:11" x14ac:dyDescent="0.2">
      <c r="D61">
        <f t="shared" ca="1" si="0"/>
        <v>1</v>
      </c>
      <c r="E61" t="str">
        <f t="shared" ca="1" si="1"/>
        <v>84983.56</v>
      </c>
      <c r="F61" s="1" t="str">
        <f t="shared" ca="1" si="2"/>
        <v>2015-11-10</v>
      </c>
      <c r="G61" t="str">
        <f t="shared" ca="1" si="3"/>
        <v>BYU</v>
      </c>
      <c r="H61">
        <f t="shared" ca="1" si="4"/>
        <v>8014</v>
      </c>
      <c r="I61">
        <f t="shared" ca="1" si="5"/>
        <v>5</v>
      </c>
      <c r="J61">
        <f t="shared" ca="1" si="6"/>
        <v>12</v>
      </c>
      <c r="K61" t="str">
        <f t="shared" ca="1" si="7"/>
        <v>INSERT INTO EVENT (income, event_date, opposing_team, attendance, team_id,venue_id) values (84983.56,'2015-11-10','BYU',8014,5,12);</v>
      </c>
    </row>
    <row r="62" spans="4:11" x14ac:dyDescent="0.2">
      <c r="D62">
        <f t="shared" ca="1" si="0"/>
        <v>2</v>
      </c>
      <c r="E62" t="str">
        <f t="shared" ca="1" si="1"/>
        <v>31494.68</v>
      </c>
      <c r="F62" s="1" t="str">
        <f t="shared" ca="1" si="2"/>
        <v>2010-08-11</v>
      </c>
      <c r="G62" t="str">
        <f t="shared" ca="1" si="3"/>
        <v>ASU</v>
      </c>
      <c r="H62">
        <f t="shared" ca="1" si="4"/>
        <v>8399</v>
      </c>
      <c r="I62">
        <f t="shared" ca="1" si="5"/>
        <v>6</v>
      </c>
      <c r="J62">
        <f t="shared" ca="1" si="6"/>
        <v>8</v>
      </c>
      <c r="K62" t="str">
        <f t="shared" ca="1" si="7"/>
        <v>INSERT INTO EVENT (income, event_date, opposing_team, attendance, team_id,venue_id) values (31494.68,'2010-08-11','ASU',8399,6,8);</v>
      </c>
    </row>
    <row r="63" spans="4:11" x14ac:dyDescent="0.2">
      <c r="D63">
        <f t="shared" ca="1" si="0"/>
        <v>1</v>
      </c>
      <c r="E63" t="str">
        <f t="shared" ca="1" si="1"/>
        <v>25743.90</v>
      </c>
      <c r="F63" s="1" t="str">
        <f t="shared" ca="1" si="2"/>
        <v>2000-10-05</v>
      </c>
      <c r="G63" t="str">
        <f t="shared" ca="1" si="3"/>
        <v>BYU</v>
      </c>
      <c r="H63">
        <f t="shared" ca="1" si="4"/>
        <v>5138</v>
      </c>
      <c r="I63">
        <f t="shared" ca="1" si="5"/>
        <v>5</v>
      </c>
      <c r="J63">
        <f t="shared" ca="1" si="6"/>
        <v>33</v>
      </c>
      <c r="K63" t="str">
        <f t="shared" ca="1" si="7"/>
        <v>INSERT INTO EVENT (income, event_date, opposing_team, attendance, team_id,venue_id) values (25743.90,'2000-10-05','BYU',5138,5,33);</v>
      </c>
    </row>
    <row r="64" spans="4:11" x14ac:dyDescent="0.2">
      <c r="D64">
        <f t="shared" ca="1" si="0"/>
        <v>13</v>
      </c>
      <c r="E64" t="str">
        <f t="shared" ca="1" si="1"/>
        <v>14264.34</v>
      </c>
      <c r="F64" s="1" t="str">
        <f t="shared" ca="1" si="2"/>
        <v>1996-12-09</v>
      </c>
      <c r="G64" t="str">
        <f t="shared" ca="1" si="3"/>
        <v>Washington State</v>
      </c>
      <c r="H64">
        <f t="shared" ca="1" si="4"/>
        <v>2458</v>
      </c>
      <c r="I64">
        <f t="shared" ca="1" si="5"/>
        <v>17</v>
      </c>
      <c r="J64">
        <f t="shared" ca="1" si="6"/>
        <v>47</v>
      </c>
      <c r="K64" t="str">
        <f t="shared" ca="1" si="7"/>
        <v>INSERT INTO EVENT (income, event_date, opposing_team, attendance, team_id,venue_id) values (14264.34,'1996-12-09','Washington State',2458,17,47);</v>
      </c>
    </row>
    <row r="65" spans="4:11" x14ac:dyDescent="0.2">
      <c r="D65">
        <f t="shared" ca="1" si="0"/>
        <v>9</v>
      </c>
      <c r="E65" t="str">
        <f t="shared" ca="1" si="1"/>
        <v>93359.29</v>
      </c>
      <c r="F65" s="1" t="str">
        <f t="shared" ca="1" si="2"/>
        <v>2013-02-24</v>
      </c>
      <c r="G65" t="str">
        <f t="shared" ca="1" si="3"/>
        <v>Wyoming</v>
      </c>
      <c r="H65">
        <f t="shared" ca="1" si="4"/>
        <v>6088</v>
      </c>
      <c r="I65">
        <f t="shared" ca="1" si="5"/>
        <v>13</v>
      </c>
      <c r="J65">
        <f t="shared" ca="1" si="6"/>
        <v>28</v>
      </c>
      <c r="K65" t="str">
        <f t="shared" ca="1" si="7"/>
        <v>INSERT INTO EVENT (income, event_date, opposing_team, attendance, team_id,venue_id) values (93359.29,'2013-02-24','Wyoming',6088,13,28);</v>
      </c>
    </row>
    <row r="66" spans="4:11" x14ac:dyDescent="0.2">
      <c r="D66">
        <f t="shared" ca="1" si="0"/>
        <v>5</v>
      </c>
      <c r="E66" t="str">
        <f t="shared" ca="1" si="1"/>
        <v>86724.16</v>
      </c>
      <c r="F66" s="1" t="str">
        <f t="shared" ca="1" si="2"/>
        <v>2015-10-23</v>
      </c>
      <c r="G66" t="str">
        <f t="shared" ca="1" si="3"/>
        <v>USU</v>
      </c>
      <c r="H66">
        <f t="shared" ca="1" si="4"/>
        <v>5854</v>
      </c>
      <c r="I66">
        <f t="shared" ca="1" si="5"/>
        <v>9</v>
      </c>
      <c r="J66">
        <f t="shared" ca="1" si="6"/>
        <v>64</v>
      </c>
      <c r="K66" t="str">
        <f t="shared" ca="1" si="7"/>
        <v>INSERT INTO EVENT (income, event_date, opposing_team, attendance, team_id,venue_id) values (86724.16,'2015-10-23','USU',5854,9,64);</v>
      </c>
    </row>
    <row r="67" spans="4:11" x14ac:dyDescent="0.2">
      <c r="D67">
        <f t="shared" ref="D67:D130" ca="1" si="9">RANDBETWEEN(1,14)</f>
        <v>14</v>
      </c>
      <c r="E67" t="str">
        <f t="shared" ref="E67:E130" ca="1" si="10">RANDBETWEEN(100,100000)&amp;"."&amp;TEXT(RANDBETWEEN(0,99),"00")</f>
        <v>1356.64</v>
      </c>
      <c r="F67" s="1" t="str">
        <f t="shared" ref="F67:F130" ca="1" si="11">RANDBETWEEN(1995,2017)&amp;"-"&amp;TEXT(RANDBETWEEN(1,12),"00")&amp;"-"&amp;TEXT(RANDBETWEEN(1,30),"00")</f>
        <v>1996-06-27</v>
      </c>
      <c r="G67" t="str">
        <f t="shared" ref="G67:G130" ca="1" si="12">VLOOKUP(D67,$A$17:$C$30,3)</f>
        <v>Oregon University</v>
      </c>
      <c r="H67">
        <f t="shared" ref="H67:H130" ca="1" si="13">RANDBETWEEN(1000,10000)</f>
        <v>7810</v>
      </c>
      <c r="I67">
        <f t="shared" ref="I67:I130" ca="1" si="14">VLOOKUP(D67,$A$17:$B$30,2)</f>
        <v>18</v>
      </c>
      <c r="J67">
        <f t="shared" ref="J67:J130" ca="1" si="15">RANDBETWEEN(1,99)</f>
        <v>55</v>
      </c>
      <c r="K67" t="str">
        <f t="shared" ref="K67:K130" ca="1" si="16">"INSERT INTO EVENT (income, event_date, opposing_team, attendance, team_id,venue_id) values ("&amp;E67&amp;",'"&amp;F67&amp;"','"&amp;G67&amp;"',"&amp;H67&amp;","&amp;I67&amp;","&amp;J67&amp;");"</f>
        <v>INSERT INTO EVENT (income, event_date, opposing_team, attendance, team_id,venue_id) values (1356.64,'1996-06-27','Oregon University',7810,18,55);</v>
      </c>
    </row>
    <row r="68" spans="4:11" x14ac:dyDescent="0.2">
      <c r="D68">
        <f t="shared" ca="1" si="9"/>
        <v>9</v>
      </c>
      <c r="E68" t="str">
        <f t="shared" ca="1" si="10"/>
        <v>7596.21</v>
      </c>
      <c r="F68" s="1" t="str">
        <f t="shared" ca="1" si="11"/>
        <v>2012-05-02</v>
      </c>
      <c r="G68" t="str">
        <f t="shared" ca="1" si="12"/>
        <v>Wyoming</v>
      </c>
      <c r="H68">
        <f t="shared" ca="1" si="13"/>
        <v>4846</v>
      </c>
      <c r="I68">
        <f t="shared" ca="1" si="14"/>
        <v>13</v>
      </c>
      <c r="J68">
        <f t="shared" ca="1" si="15"/>
        <v>22</v>
      </c>
      <c r="K68" t="str">
        <f t="shared" ca="1" si="16"/>
        <v>INSERT INTO EVENT (income, event_date, opposing_team, attendance, team_id,venue_id) values (7596.21,'2012-05-02','Wyoming',4846,13,22);</v>
      </c>
    </row>
    <row r="69" spans="4:11" x14ac:dyDescent="0.2">
      <c r="D69">
        <f t="shared" ca="1" si="9"/>
        <v>10</v>
      </c>
      <c r="E69" t="str">
        <f t="shared" ca="1" si="10"/>
        <v>6451.46</v>
      </c>
      <c r="F69" s="1" t="str">
        <f t="shared" ca="1" si="11"/>
        <v>2001-10-15</v>
      </c>
      <c r="G69" t="str">
        <f t="shared" ca="1" si="12"/>
        <v>Colorado State</v>
      </c>
      <c r="H69">
        <f t="shared" ca="1" si="13"/>
        <v>7790</v>
      </c>
      <c r="I69">
        <f t="shared" ca="1" si="14"/>
        <v>14</v>
      </c>
      <c r="J69">
        <f t="shared" ca="1" si="15"/>
        <v>89</v>
      </c>
      <c r="K69" t="str">
        <f t="shared" ca="1" si="16"/>
        <v>INSERT INTO EVENT (income, event_date, opposing_team, attendance, team_id,venue_id) values (6451.46,'2001-10-15','Colorado State',7790,14,89);</v>
      </c>
    </row>
    <row r="70" spans="4:11" x14ac:dyDescent="0.2">
      <c r="D70">
        <f t="shared" ca="1" si="9"/>
        <v>6</v>
      </c>
      <c r="E70" t="str">
        <f t="shared" ca="1" si="10"/>
        <v>21310.95</v>
      </c>
      <c r="F70" s="1" t="str">
        <f t="shared" ca="1" si="11"/>
        <v>2009-09-17</v>
      </c>
      <c r="G70" t="str">
        <f t="shared" ca="1" si="12"/>
        <v>UVU</v>
      </c>
      <c r="H70">
        <f t="shared" ca="1" si="13"/>
        <v>3021</v>
      </c>
      <c r="I70">
        <f t="shared" ca="1" si="14"/>
        <v>10</v>
      </c>
      <c r="J70">
        <f t="shared" ca="1" si="15"/>
        <v>78</v>
      </c>
      <c r="K70" t="str">
        <f t="shared" ca="1" si="16"/>
        <v>INSERT INTO EVENT (income, event_date, opposing_team, attendance, team_id,venue_id) values (21310.95,'2009-09-17','UVU',3021,10,78);</v>
      </c>
    </row>
    <row r="71" spans="4:11" x14ac:dyDescent="0.2">
      <c r="D71">
        <f t="shared" ca="1" si="9"/>
        <v>13</v>
      </c>
      <c r="E71" t="str">
        <f t="shared" ca="1" si="10"/>
        <v>69148.49</v>
      </c>
      <c r="F71" s="1" t="str">
        <f t="shared" ca="1" si="11"/>
        <v>2010-03-04</v>
      </c>
      <c r="G71" t="str">
        <f t="shared" ca="1" si="12"/>
        <v>Washington State</v>
      </c>
      <c r="H71">
        <f t="shared" ca="1" si="13"/>
        <v>5025</v>
      </c>
      <c r="I71">
        <f t="shared" ca="1" si="14"/>
        <v>17</v>
      </c>
      <c r="J71">
        <f t="shared" ca="1" si="15"/>
        <v>51</v>
      </c>
      <c r="K71" t="str">
        <f t="shared" ca="1" si="16"/>
        <v>INSERT INTO EVENT (income, event_date, opposing_team, attendance, team_id,venue_id) values (69148.49,'2010-03-04','Washington State',5025,17,51);</v>
      </c>
    </row>
    <row r="72" spans="4:11" x14ac:dyDescent="0.2">
      <c r="D72">
        <f t="shared" ca="1" si="9"/>
        <v>9</v>
      </c>
      <c r="E72" t="str">
        <f t="shared" ca="1" si="10"/>
        <v>74513.36</v>
      </c>
      <c r="F72" s="1" t="str">
        <f t="shared" ca="1" si="11"/>
        <v>2008-07-14</v>
      </c>
      <c r="G72" t="str">
        <f t="shared" ca="1" si="12"/>
        <v>Wyoming</v>
      </c>
      <c r="H72">
        <f t="shared" ca="1" si="13"/>
        <v>9053</v>
      </c>
      <c r="I72">
        <f t="shared" ca="1" si="14"/>
        <v>13</v>
      </c>
      <c r="J72">
        <f t="shared" ca="1" si="15"/>
        <v>3</v>
      </c>
      <c r="K72" t="str">
        <f t="shared" ca="1" si="16"/>
        <v>INSERT INTO EVENT (income, event_date, opposing_team, attendance, team_id,venue_id) values (74513.36,'2008-07-14','Wyoming',9053,13,3);</v>
      </c>
    </row>
    <row r="73" spans="4:11" x14ac:dyDescent="0.2">
      <c r="D73">
        <f t="shared" ca="1" si="9"/>
        <v>2</v>
      </c>
      <c r="E73" t="str">
        <f t="shared" ca="1" si="10"/>
        <v>87536.09</v>
      </c>
      <c r="F73" s="1" t="str">
        <f t="shared" ca="1" si="11"/>
        <v>2001-11-25</v>
      </c>
      <c r="G73" t="str">
        <f t="shared" ca="1" si="12"/>
        <v>ASU</v>
      </c>
      <c r="H73">
        <f t="shared" ca="1" si="13"/>
        <v>7743</v>
      </c>
      <c r="I73">
        <f t="shared" ca="1" si="14"/>
        <v>6</v>
      </c>
      <c r="J73">
        <f t="shared" ca="1" si="15"/>
        <v>8</v>
      </c>
      <c r="K73" t="str">
        <f t="shared" ca="1" si="16"/>
        <v>INSERT INTO EVENT (income, event_date, opposing_team, attendance, team_id,venue_id) values (87536.09,'2001-11-25','ASU',7743,6,8);</v>
      </c>
    </row>
    <row r="74" spans="4:11" x14ac:dyDescent="0.2">
      <c r="D74">
        <f t="shared" ca="1" si="9"/>
        <v>12</v>
      </c>
      <c r="E74" t="str">
        <f t="shared" ca="1" si="10"/>
        <v>50831.96</v>
      </c>
      <c r="F74" s="1" t="str">
        <f t="shared" ca="1" si="11"/>
        <v>2012-12-06</v>
      </c>
      <c r="G74" t="str">
        <f t="shared" ca="1" si="12"/>
        <v>Boise State</v>
      </c>
      <c r="H74">
        <f t="shared" ca="1" si="13"/>
        <v>5822</v>
      </c>
      <c r="I74">
        <f t="shared" ca="1" si="14"/>
        <v>16</v>
      </c>
      <c r="J74">
        <f t="shared" ca="1" si="15"/>
        <v>87</v>
      </c>
      <c r="K74" t="str">
        <f t="shared" ca="1" si="16"/>
        <v>INSERT INTO EVENT (income, event_date, opposing_team, attendance, team_id,venue_id) values (50831.96,'2012-12-06','Boise State',5822,16,87);</v>
      </c>
    </row>
    <row r="75" spans="4:11" x14ac:dyDescent="0.2">
      <c r="D75">
        <f t="shared" ca="1" si="9"/>
        <v>7</v>
      </c>
      <c r="E75" t="str">
        <f t="shared" ca="1" si="10"/>
        <v>31748.51</v>
      </c>
      <c r="F75" s="1" t="str">
        <f t="shared" ca="1" si="11"/>
        <v>2004-02-11</v>
      </c>
      <c r="G75" t="str">
        <f t="shared" ca="1" si="12"/>
        <v>SUU</v>
      </c>
      <c r="H75">
        <f t="shared" ca="1" si="13"/>
        <v>3749</v>
      </c>
      <c r="I75">
        <f t="shared" ca="1" si="14"/>
        <v>11</v>
      </c>
      <c r="J75">
        <f t="shared" ca="1" si="15"/>
        <v>7</v>
      </c>
      <c r="K75" t="str">
        <f t="shared" ca="1" si="16"/>
        <v>INSERT INTO EVENT (income, event_date, opposing_team, attendance, team_id,venue_id) values (31748.51,'2004-02-11','SUU',3749,11,7);</v>
      </c>
    </row>
    <row r="76" spans="4:11" x14ac:dyDescent="0.2">
      <c r="D76">
        <f t="shared" ca="1" si="9"/>
        <v>13</v>
      </c>
      <c r="E76" t="str">
        <f t="shared" ca="1" si="10"/>
        <v>91007.28</v>
      </c>
      <c r="F76" s="1" t="str">
        <f t="shared" ca="1" si="11"/>
        <v>2017-08-20</v>
      </c>
      <c r="G76" t="str">
        <f t="shared" ca="1" si="12"/>
        <v>Washington State</v>
      </c>
      <c r="H76">
        <f t="shared" ca="1" si="13"/>
        <v>1746</v>
      </c>
      <c r="I76">
        <f t="shared" ca="1" si="14"/>
        <v>17</v>
      </c>
      <c r="J76">
        <f t="shared" ca="1" si="15"/>
        <v>90</v>
      </c>
      <c r="K76" t="str">
        <f t="shared" ca="1" si="16"/>
        <v>INSERT INTO EVENT (income, event_date, opposing_team, attendance, team_id,venue_id) values (91007.28,'2017-08-20','Washington State',1746,17,90);</v>
      </c>
    </row>
    <row r="77" spans="4:11" x14ac:dyDescent="0.2">
      <c r="D77">
        <f t="shared" ca="1" si="9"/>
        <v>3</v>
      </c>
      <c r="E77" t="str">
        <f t="shared" ca="1" si="10"/>
        <v>44048.68</v>
      </c>
      <c r="F77" s="1" t="str">
        <f t="shared" ca="1" si="11"/>
        <v>2003-10-15</v>
      </c>
      <c r="G77" t="str">
        <f t="shared" ca="1" si="12"/>
        <v>NYU</v>
      </c>
      <c r="H77">
        <f t="shared" ca="1" si="13"/>
        <v>9346</v>
      </c>
      <c r="I77">
        <f t="shared" ca="1" si="14"/>
        <v>7</v>
      </c>
      <c r="J77">
        <f t="shared" ca="1" si="15"/>
        <v>68</v>
      </c>
      <c r="K77" t="str">
        <f t="shared" ca="1" si="16"/>
        <v>INSERT INTO EVENT (income, event_date, opposing_team, attendance, team_id,venue_id) values (44048.68,'2003-10-15','NYU',9346,7,68);</v>
      </c>
    </row>
    <row r="78" spans="4:11" x14ac:dyDescent="0.2">
      <c r="D78">
        <f t="shared" ca="1" si="9"/>
        <v>3</v>
      </c>
      <c r="E78" t="str">
        <f t="shared" ca="1" si="10"/>
        <v>55025.47</v>
      </c>
      <c r="F78" s="1" t="str">
        <f t="shared" ca="1" si="11"/>
        <v>2013-11-01</v>
      </c>
      <c r="G78" t="str">
        <f t="shared" ca="1" si="12"/>
        <v>NYU</v>
      </c>
      <c r="H78">
        <f t="shared" ca="1" si="13"/>
        <v>5587</v>
      </c>
      <c r="I78">
        <f t="shared" ca="1" si="14"/>
        <v>7</v>
      </c>
      <c r="J78">
        <f t="shared" ca="1" si="15"/>
        <v>89</v>
      </c>
      <c r="K78" t="str">
        <f t="shared" ca="1" si="16"/>
        <v>INSERT INTO EVENT (income, event_date, opposing_team, attendance, team_id,venue_id) values (55025.47,'2013-11-01','NYU',5587,7,89);</v>
      </c>
    </row>
    <row r="79" spans="4:11" x14ac:dyDescent="0.2">
      <c r="D79">
        <f t="shared" ca="1" si="9"/>
        <v>2</v>
      </c>
      <c r="E79" t="str">
        <f t="shared" ca="1" si="10"/>
        <v>81558.45</v>
      </c>
      <c r="F79" s="1" t="str">
        <f t="shared" ca="1" si="11"/>
        <v>1999-05-06</v>
      </c>
      <c r="G79" t="str">
        <f t="shared" ca="1" si="12"/>
        <v>ASU</v>
      </c>
      <c r="H79">
        <f t="shared" ca="1" si="13"/>
        <v>5642</v>
      </c>
      <c r="I79">
        <f t="shared" ca="1" si="14"/>
        <v>6</v>
      </c>
      <c r="J79">
        <f t="shared" ca="1" si="15"/>
        <v>8</v>
      </c>
      <c r="K79" t="str">
        <f t="shared" ca="1" si="16"/>
        <v>INSERT INTO EVENT (income, event_date, opposing_team, attendance, team_id,venue_id) values (81558.45,'1999-05-06','ASU',5642,6,8);</v>
      </c>
    </row>
    <row r="80" spans="4:11" x14ac:dyDescent="0.2">
      <c r="D80">
        <f t="shared" ca="1" si="9"/>
        <v>8</v>
      </c>
      <c r="E80" t="str">
        <f t="shared" ca="1" si="10"/>
        <v>90604.23</v>
      </c>
      <c r="F80" s="1" t="str">
        <f t="shared" ca="1" si="11"/>
        <v>2003-03-24</v>
      </c>
      <c r="G80" t="str">
        <f t="shared" ca="1" si="12"/>
        <v>Nevada</v>
      </c>
      <c r="H80">
        <f t="shared" ca="1" si="13"/>
        <v>3334</v>
      </c>
      <c r="I80">
        <f t="shared" ca="1" si="14"/>
        <v>12</v>
      </c>
      <c r="J80">
        <f t="shared" ca="1" si="15"/>
        <v>60</v>
      </c>
      <c r="K80" t="str">
        <f t="shared" ca="1" si="16"/>
        <v>INSERT INTO EVENT (income, event_date, opposing_team, attendance, team_id,venue_id) values (90604.23,'2003-03-24','Nevada',3334,12,60);</v>
      </c>
    </row>
    <row r="81" spans="4:11" x14ac:dyDescent="0.2">
      <c r="D81">
        <f t="shared" ca="1" si="9"/>
        <v>9</v>
      </c>
      <c r="E81" t="str">
        <f t="shared" ca="1" si="10"/>
        <v>57980.62</v>
      </c>
      <c r="F81" s="1" t="str">
        <f t="shared" ca="1" si="11"/>
        <v>2002-06-27</v>
      </c>
      <c r="G81" t="str">
        <f t="shared" ca="1" si="12"/>
        <v>Wyoming</v>
      </c>
      <c r="H81">
        <f t="shared" ca="1" si="13"/>
        <v>8447</v>
      </c>
      <c r="I81">
        <f t="shared" ca="1" si="14"/>
        <v>13</v>
      </c>
      <c r="J81">
        <f t="shared" ca="1" si="15"/>
        <v>81</v>
      </c>
      <c r="K81" t="str">
        <f t="shared" ca="1" si="16"/>
        <v>INSERT INTO EVENT (income, event_date, opposing_team, attendance, team_id,venue_id) values (57980.62,'2002-06-27','Wyoming',8447,13,81);</v>
      </c>
    </row>
    <row r="82" spans="4:11" x14ac:dyDescent="0.2">
      <c r="D82">
        <f t="shared" ca="1" si="9"/>
        <v>12</v>
      </c>
      <c r="E82" t="str">
        <f t="shared" ca="1" si="10"/>
        <v>41609.58</v>
      </c>
      <c r="F82" s="1" t="str">
        <f t="shared" ca="1" si="11"/>
        <v>2003-09-08</v>
      </c>
      <c r="G82" t="str">
        <f t="shared" ca="1" si="12"/>
        <v>Boise State</v>
      </c>
      <c r="H82">
        <f t="shared" ca="1" si="13"/>
        <v>8088</v>
      </c>
      <c r="I82">
        <f t="shared" ca="1" si="14"/>
        <v>16</v>
      </c>
      <c r="J82">
        <f t="shared" ca="1" si="15"/>
        <v>55</v>
      </c>
      <c r="K82" t="str">
        <f t="shared" ca="1" si="16"/>
        <v>INSERT INTO EVENT (income, event_date, opposing_team, attendance, team_id,venue_id) values (41609.58,'2003-09-08','Boise State',8088,16,55);</v>
      </c>
    </row>
    <row r="83" spans="4:11" x14ac:dyDescent="0.2">
      <c r="D83">
        <f t="shared" ca="1" si="9"/>
        <v>8</v>
      </c>
      <c r="E83" t="str">
        <f t="shared" ca="1" si="10"/>
        <v>62339.73</v>
      </c>
      <c r="F83" s="1" t="str">
        <f t="shared" ca="1" si="11"/>
        <v>2012-03-02</v>
      </c>
      <c r="G83" t="str">
        <f t="shared" ca="1" si="12"/>
        <v>Nevada</v>
      </c>
      <c r="H83">
        <f t="shared" ca="1" si="13"/>
        <v>3924</v>
      </c>
      <c r="I83">
        <f t="shared" ca="1" si="14"/>
        <v>12</v>
      </c>
      <c r="J83">
        <f t="shared" ca="1" si="15"/>
        <v>43</v>
      </c>
      <c r="K83" t="str">
        <f t="shared" ca="1" si="16"/>
        <v>INSERT INTO EVENT (income, event_date, opposing_team, attendance, team_id,venue_id) values (62339.73,'2012-03-02','Nevada',3924,12,43);</v>
      </c>
    </row>
    <row r="84" spans="4:11" x14ac:dyDescent="0.2">
      <c r="D84">
        <f t="shared" ca="1" si="9"/>
        <v>11</v>
      </c>
      <c r="E84" t="str">
        <f t="shared" ca="1" si="10"/>
        <v>3192.72</v>
      </c>
      <c r="F84" s="1" t="str">
        <f t="shared" ca="1" si="11"/>
        <v>2000-04-01</v>
      </c>
      <c r="G84" t="str">
        <f t="shared" ca="1" si="12"/>
        <v>University of Colorado</v>
      </c>
      <c r="H84">
        <f t="shared" ca="1" si="13"/>
        <v>2541</v>
      </c>
      <c r="I84">
        <f t="shared" ca="1" si="14"/>
        <v>15</v>
      </c>
      <c r="J84">
        <f t="shared" ca="1" si="15"/>
        <v>69</v>
      </c>
      <c r="K84" t="str">
        <f t="shared" ca="1" si="16"/>
        <v>INSERT INTO EVENT (income, event_date, opposing_team, attendance, team_id,venue_id) values (3192.72,'2000-04-01','University of Colorado',2541,15,69);</v>
      </c>
    </row>
    <row r="85" spans="4:11" x14ac:dyDescent="0.2">
      <c r="D85">
        <f t="shared" ca="1" si="9"/>
        <v>8</v>
      </c>
      <c r="E85" t="str">
        <f t="shared" ca="1" si="10"/>
        <v>81281.93</v>
      </c>
      <c r="F85" s="1" t="str">
        <f t="shared" ca="1" si="11"/>
        <v>2012-06-21</v>
      </c>
      <c r="G85" t="str">
        <f t="shared" ca="1" si="12"/>
        <v>Nevada</v>
      </c>
      <c r="H85">
        <f t="shared" ca="1" si="13"/>
        <v>9518</v>
      </c>
      <c r="I85">
        <f t="shared" ca="1" si="14"/>
        <v>12</v>
      </c>
      <c r="J85">
        <f t="shared" ca="1" si="15"/>
        <v>46</v>
      </c>
      <c r="K85" t="str">
        <f t="shared" ca="1" si="16"/>
        <v>INSERT INTO EVENT (income, event_date, opposing_team, attendance, team_id,venue_id) values (81281.93,'2012-06-21','Nevada',9518,12,46);</v>
      </c>
    </row>
    <row r="86" spans="4:11" x14ac:dyDescent="0.2">
      <c r="D86">
        <f t="shared" ca="1" si="9"/>
        <v>1</v>
      </c>
      <c r="E86" t="str">
        <f t="shared" ca="1" si="10"/>
        <v>46762.68</v>
      </c>
      <c r="F86" s="1" t="str">
        <f t="shared" ca="1" si="11"/>
        <v>2004-10-10</v>
      </c>
      <c r="G86" t="str">
        <f t="shared" ca="1" si="12"/>
        <v>BYU</v>
      </c>
      <c r="H86">
        <f t="shared" ca="1" si="13"/>
        <v>4674</v>
      </c>
      <c r="I86">
        <f t="shared" ca="1" si="14"/>
        <v>5</v>
      </c>
      <c r="J86">
        <f t="shared" ca="1" si="15"/>
        <v>38</v>
      </c>
      <c r="K86" t="str">
        <f t="shared" ca="1" si="16"/>
        <v>INSERT INTO EVENT (income, event_date, opposing_team, attendance, team_id,venue_id) values (46762.68,'2004-10-10','BYU',4674,5,38);</v>
      </c>
    </row>
    <row r="87" spans="4:11" x14ac:dyDescent="0.2">
      <c r="D87">
        <f t="shared" ca="1" si="9"/>
        <v>1</v>
      </c>
      <c r="E87" t="str">
        <f t="shared" ca="1" si="10"/>
        <v>20168.98</v>
      </c>
      <c r="F87" s="1" t="str">
        <f t="shared" ca="1" si="11"/>
        <v>2015-12-06</v>
      </c>
      <c r="G87" t="str">
        <f t="shared" ca="1" si="12"/>
        <v>BYU</v>
      </c>
      <c r="H87">
        <f t="shared" ca="1" si="13"/>
        <v>2570</v>
      </c>
      <c r="I87">
        <f t="shared" ca="1" si="14"/>
        <v>5</v>
      </c>
      <c r="J87">
        <f t="shared" ca="1" si="15"/>
        <v>88</v>
      </c>
      <c r="K87" t="str">
        <f t="shared" ca="1" si="16"/>
        <v>INSERT INTO EVENT (income, event_date, opposing_team, attendance, team_id,venue_id) values (20168.98,'2015-12-06','BYU',2570,5,88);</v>
      </c>
    </row>
    <row r="88" spans="4:11" x14ac:dyDescent="0.2">
      <c r="D88">
        <f t="shared" ca="1" si="9"/>
        <v>13</v>
      </c>
      <c r="E88" t="str">
        <f t="shared" ca="1" si="10"/>
        <v>27136.23</v>
      </c>
      <c r="F88" s="1" t="str">
        <f t="shared" ca="1" si="11"/>
        <v>2004-10-08</v>
      </c>
      <c r="G88" t="str">
        <f t="shared" ca="1" si="12"/>
        <v>Washington State</v>
      </c>
      <c r="H88">
        <f t="shared" ca="1" si="13"/>
        <v>1809</v>
      </c>
      <c r="I88">
        <f t="shared" ca="1" si="14"/>
        <v>17</v>
      </c>
      <c r="J88">
        <f t="shared" ca="1" si="15"/>
        <v>97</v>
      </c>
      <c r="K88" t="str">
        <f t="shared" ca="1" si="16"/>
        <v>INSERT INTO EVENT (income, event_date, opposing_team, attendance, team_id,venue_id) values (27136.23,'2004-10-08','Washington State',1809,17,97);</v>
      </c>
    </row>
    <row r="89" spans="4:11" x14ac:dyDescent="0.2">
      <c r="D89">
        <f t="shared" ca="1" si="9"/>
        <v>9</v>
      </c>
      <c r="E89" t="str">
        <f t="shared" ca="1" si="10"/>
        <v>63160.90</v>
      </c>
      <c r="F89" s="1" t="str">
        <f t="shared" ca="1" si="11"/>
        <v>2002-03-07</v>
      </c>
      <c r="G89" t="str">
        <f t="shared" ca="1" si="12"/>
        <v>Wyoming</v>
      </c>
      <c r="H89">
        <f t="shared" ca="1" si="13"/>
        <v>6996</v>
      </c>
      <c r="I89">
        <f t="shared" ca="1" si="14"/>
        <v>13</v>
      </c>
      <c r="J89">
        <f t="shared" ca="1" si="15"/>
        <v>73</v>
      </c>
      <c r="K89" t="str">
        <f t="shared" ca="1" si="16"/>
        <v>INSERT INTO EVENT (income, event_date, opposing_team, attendance, team_id,venue_id) values (63160.90,'2002-03-07','Wyoming',6996,13,73);</v>
      </c>
    </row>
    <row r="90" spans="4:11" x14ac:dyDescent="0.2">
      <c r="D90">
        <f t="shared" ca="1" si="9"/>
        <v>12</v>
      </c>
      <c r="E90" t="str">
        <f t="shared" ca="1" si="10"/>
        <v>90910.39</v>
      </c>
      <c r="F90" s="1" t="str">
        <f t="shared" ca="1" si="11"/>
        <v>2012-08-04</v>
      </c>
      <c r="G90" t="str">
        <f t="shared" ca="1" si="12"/>
        <v>Boise State</v>
      </c>
      <c r="H90">
        <f t="shared" ca="1" si="13"/>
        <v>7886</v>
      </c>
      <c r="I90">
        <f t="shared" ca="1" si="14"/>
        <v>16</v>
      </c>
      <c r="J90">
        <f t="shared" ca="1" si="15"/>
        <v>16</v>
      </c>
      <c r="K90" t="str">
        <f t="shared" ca="1" si="16"/>
        <v>INSERT INTO EVENT (income, event_date, opposing_team, attendance, team_id,venue_id) values (90910.39,'2012-08-04','Boise State',7886,16,16);</v>
      </c>
    </row>
    <row r="91" spans="4:11" x14ac:dyDescent="0.2">
      <c r="D91">
        <f t="shared" ca="1" si="9"/>
        <v>11</v>
      </c>
      <c r="E91" t="str">
        <f t="shared" ca="1" si="10"/>
        <v>15252.88</v>
      </c>
      <c r="F91" s="1" t="str">
        <f t="shared" ca="1" si="11"/>
        <v>1995-06-21</v>
      </c>
      <c r="G91" t="str">
        <f t="shared" ca="1" si="12"/>
        <v>University of Colorado</v>
      </c>
      <c r="H91">
        <f t="shared" ca="1" si="13"/>
        <v>7414</v>
      </c>
      <c r="I91">
        <f t="shared" ca="1" si="14"/>
        <v>15</v>
      </c>
      <c r="J91">
        <f t="shared" ca="1" si="15"/>
        <v>20</v>
      </c>
      <c r="K91" t="str">
        <f t="shared" ca="1" si="16"/>
        <v>INSERT INTO EVENT (income, event_date, opposing_team, attendance, team_id,venue_id) values (15252.88,'1995-06-21','University of Colorado',7414,15,20);</v>
      </c>
    </row>
    <row r="92" spans="4:11" x14ac:dyDescent="0.2">
      <c r="D92">
        <f t="shared" ca="1" si="9"/>
        <v>2</v>
      </c>
      <c r="E92" t="str">
        <f t="shared" ca="1" si="10"/>
        <v>51651.85</v>
      </c>
      <c r="F92" s="1" t="str">
        <f t="shared" ca="1" si="11"/>
        <v>2012-09-15</v>
      </c>
      <c r="G92" t="str">
        <f t="shared" ca="1" si="12"/>
        <v>ASU</v>
      </c>
      <c r="H92">
        <f t="shared" ca="1" si="13"/>
        <v>1977</v>
      </c>
      <c r="I92">
        <f t="shared" ca="1" si="14"/>
        <v>6</v>
      </c>
      <c r="J92">
        <f t="shared" ca="1" si="15"/>
        <v>52</v>
      </c>
      <c r="K92" t="str">
        <f t="shared" ca="1" si="16"/>
        <v>INSERT INTO EVENT (income, event_date, opposing_team, attendance, team_id,venue_id) values (51651.85,'2012-09-15','ASU',1977,6,52);</v>
      </c>
    </row>
    <row r="93" spans="4:11" x14ac:dyDescent="0.2">
      <c r="D93">
        <f t="shared" ca="1" si="9"/>
        <v>7</v>
      </c>
      <c r="E93" t="str">
        <f t="shared" ca="1" si="10"/>
        <v>98144.67</v>
      </c>
      <c r="F93" s="1" t="str">
        <f t="shared" ca="1" si="11"/>
        <v>2003-02-05</v>
      </c>
      <c r="G93" t="str">
        <f t="shared" ca="1" si="12"/>
        <v>SUU</v>
      </c>
      <c r="H93">
        <f t="shared" ca="1" si="13"/>
        <v>6589</v>
      </c>
      <c r="I93">
        <f t="shared" ca="1" si="14"/>
        <v>11</v>
      </c>
      <c r="J93">
        <f t="shared" ca="1" si="15"/>
        <v>31</v>
      </c>
      <c r="K93" t="str">
        <f t="shared" ca="1" si="16"/>
        <v>INSERT INTO EVENT (income, event_date, opposing_team, attendance, team_id,venue_id) values (98144.67,'2003-02-05','SUU',6589,11,31);</v>
      </c>
    </row>
    <row r="94" spans="4:11" x14ac:dyDescent="0.2">
      <c r="D94">
        <f t="shared" ca="1" si="9"/>
        <v>7</v>
      </c>
      <c r="E94" t="str">
        <f t="shared" ca="1" si="10"/>
        <v>92926.20</v>
      </c>
      <c r="F94" s="1" t="str">
        <f t="shared" ca="1" si="11"/>
        <v>2008-03-17</v>
      </c>
      <c r="G94" t="str">
        <f t="shared" ca="1" si="12"/>
        <v>SUU</v>
      </c>
      <c r="H94">
        <f t="shared" ca="1" si="13"/>
        <v>9533</v>
      </c>
      <c r="I94">
        <f t="shared" ca="1" si="14"/>
        <v>11</v>
      </c>
      <c r="J94">
        <f t="shared" ca="1" si="15"/>
        <v>13</v>
      </c>
      <c r="K94" t="str">
        <f t="shared" ca="1" si="16"/>
        <v>INSERT INTO EVENT (income, event_date, opposing_team, attendance, team_id,venue_id) values (92926.20,'2008-03-17','SUU',9533,11,13);</v>
      </c>
    </row>
    <row r="95" spans="4:11" x14ac:dyDescent="0.2">
      <c r="D95">
        <f t="shared" ca="1" si="9"/>
        <v>10</v>
      </c>
      <c r="E95" t="str">
        <f t="shared" ca="1" si="10"/>
        <v>30914.06</v>
      </c>
      <c r="F95" s="1" t="str">
        <f t="shared" ca="1" si="11"/>
        <v>2011-11-15</v>
      </c>
      <c r="G95" t="str">
        <f t="shared" ca="1" si="12"/>
        <v>Colorado State</v>
      </c>
      <c r="H95">
        <f t="shared" ca="1" si="13"/>
        <v>7892</v>
      </c>
      <c r="I95">
        <f t="shared" ca="1" si="14"/>
        <v>14</v>
      </c>
      <c r="J95">
        <f t="shared" ca="1" si="15"/>
        <v>51</v>
      </c>
      <c r="K95" t="str">
        <f t="shared" ca="1" si="16"/>
        <v>INSERT INTO EVENT (income, event_date, opposing_team, attendance, team_id,venue_id) values (30914.06,'2011-11-15','Colorado State',7892,14,51);</v>
      </c>
    </row>
    <row r="96" spans="4:11" x14ac:dyDescent="0.2">
      <c r="D96">
        <f t="shared" ca="1" si="9"/>
        <v>14</v>
      </c>
      <c r="E96" t="str">
        <f t="shared" ca="1" si="10"/>
        <v>56773.07</v>
      </c>
      <c r="F96" s="1" t="str">
        <f t="shared" ca="1" si="11"/>
        <v>1998-11-30</v>
      </c>
      <c r="G96" t="str">
        <f t="shared" ca="1" si="12"/>
        <v>Oregon University</v>
      </c>
      <c r="H96">
        <f t="shared" ca="1" si="13"/>
        <v>8239</v>
      </c>
      <c r="I96">
        <f t="shared" ca="1" si="14"/>
        <v>18</v>
      </c>
      <c r="J96">
        <f t="shared" ca="1" si="15"/>
        <v>10</v>
      </c>
      <c r="K96" t="str">
        <f t="shared" ca="1" si="16"/>
        <v>INSERT INTO EVENT (income, event_date, opposing_team, attendance, team_id,venue_id) values (56773.07,'1998-11-30','Oregon University',8239,18,10);</v>
      </c>
    </row>
    <row r="97" spans="4:11" x14ac:dyDescent="0.2">
      <c r="D97">
        <f t="shared" ca="1" si="9"/>
        <v>1</v>
      </c>
      <c r="E97" t="str">
        <f t="shared" ca="1" si="10"/>
        <v>92411.83</v>
      </c>
      <c r="F97" s="1" t="str">
        <f t="shared" ca="1" si="11"/>
        <v>2014-02-15</v>
      </c>
      <c r="G97" t="str">
        <f t="shared" ca="1" si="12"/>
        <v>BYU</v>
      </c>
      <c r="H97">
        <f t="shared" ca="1" si="13"/>
        <v>2125</v>
      </c>
      <c r="I97">
        <f t="shared" ca="1" si="14"/>
        <v>5</v>
      </c>
      <c r="J97">
        <f t="shared" ca="1" si="15"/>
        <v>96</v>
      </c>
      <c r="K97" t="str">
        <f t="shared" ca="1" si="16"/>
        <v>INSERT INTO EVENT (income, event_date, opposing_team, attendance, team_id,venue_id) values (92411.83,'2014-02-15','BYU',2125,5,96);</v>
      </c>
    </row>
    <row r="98" spans="4:11" x14ac:dyDescent="0.2">
      <c r="D98">
        <f t="shared" ca="1" si="9"/>
        <v>5</v>
      </c>
      <c r="E98" t="str">
        <f t="shared" ca="1" si="10"/>
        <v>16655.85</v>
      </c>
      <c r="F98" s="1" t="str">
        <f t="shared" ca="1" si="11"/>
        <v>1996-09-27</v>
      </c>
      <c r="G98" t="str">
        <f t="shared" ca="1" si="12"/>
        <v>USU</v>
      </c>
      <c r="H98">
        <f t="shared" ca="1" si="13"/>
        <v>2149</v>
      </c>
      <c r="I98">
        <f t="shared" ca="1" si="14"/>
        <v>9</v>
      </c>
      <c r="J98">
        <f t="shared" ca="1" si="15"/>
        <v>58</v>
      </c>
      <c r="K98" t="str">
        <f t="shared" ca="1" si="16"/>
        <v>INSERT INTO EVENT (income, event_date, opposing_team, attendance, team_id,venue_id) values (16655.85,'1996-09-27','USU',2149,9,58);</v>
      </c>
    </row>
    <row r="99" spans="4:11" x14ac:dyDescent="0.2">
      <c r="D99">
        <f t="shared" ca="1" si="9"/>
        <v>9</v>
      </c>
      <c r="E99" t="str">
        <f t="shared" ca="1" si="10"/>
        <v>80587.24</v>
      </c>
      <c r="F99" s="1" t="str">
        <f t="shared" ca="1" si="11"/>
        <v>2010-11-14</v>
      </c>
      <c r="G99" t="str">
        <f t="shared" ca="1" si="12"/>
        <v>Wyoming</v>
      </c>
      <c r="H99">
        <f t="shared" ca="1" si="13"/>
        <v>1182</v>
      </c>
      <c r="I99">
        <f t="shared" ca="1" si="14"/>
        <v>13</v>
      </c>
      <c r="J99">
        <f t="shared" ca="1" si="15"/>
        <v>76</v>
      </c>
      <c r="K99" t="str">
        <f t="shared" ca="1" si="16"/>
        <v>INSERT INTO EVENT (income, event_date, opposing_team, attendance, team_id,venue_id) values (80587.24,'2010-11-14','Wyoming',1182,13,76);</v>
      </c>
    </row>
    <row r="100" spans="4:11" x14ac:dyDescent="0.2">
      <c r="D100">
        <f t="shared" ca="1" si="9"/>
        <v>4</v>
      </c>
      <c r="E100" t="str">
        <f t="shared" ca="1" si="10"/>
        <v>38295.92</v>
      </c>
      <c r="F100" s="1" t="str">
        <f t="shared" ca="1" si="11"/>
        <v>2004-11-21</v>
      </c>
      <c r="G100" t="str">
        <f t="shared" ca="1" si="12"/>
        <v>Oregon State</v>
      </c>
      <c r="H100">
        <f t="shared" ca="1" si="13"/>
        <v>6380</v>
      </c>
      <c r="I100">
        <f t="shared" ca="1" si="14"/>
        <v>8</v>
      </c>
      <c r="J100">
        <f t="shared" ca="1" si="15"/>
        <v>7</v>
      </c>
      <c r="K100" t="str">
        <f t="shared" ca="1" si="16"/>
        <v>INSERT INTO EVENT (income, event_date, opposing_team, attendance, team_id,venue_id) values (38295.92,'2004-11-21','Oregon State',6380,8,7);</v>
      </c>
    </row>
    <row r="101" spans="4:11" x14ac:dyDescent="0.2">
      <c r="D101">
        <f t="shared" ca="1" si="9"/>
        <v>3</v>
      </c>
      <c r="E101" t="str">
        <f t="shared" ca="1" si="10"/>
        <v>69330.83</v>
      </c>
      <c r="F101" s="1" t="str">
        <f t="shared" ca="1" si="11"/>
        <v>2017-11-16</v>
      </c>
      <c r="G101" t="str">
        <f t="shared" ca="1" si="12"/>
        <v>NYU</v>
      </c>
      <c r="H101">
        <f t="shared" ca="1" si="13"/>
        <v>3742</v>
      </c>
      <c r="I101">
        <f t="shared" ca="1" si="14"/>
        <v>7</v>
      </c>
      <c r="J101">
        <f t="shared" ca="1" si="15"/>
        <v>19</v>
      </c>
      <c r="K101" t="str">
        <f t="shared" ca="1" si="16"/>
        <v>INSERT INTO EVENT (income, event_date, opposing_team, attendance, team_id,venue_id) values (69330.83,'2017-11-16','NYU',3742,7,19);</v>
      </c>
    </row>
    <row r="102" spans="4:11" x14ac:dyDescent="0.2">
      <c r="D102">
        <f t="shared" ca="1" si="9"/>
        <v>9</v>
      </c>
      <c r="E102" t="str">
        <f t="shared" ca="1" si="10"/>
        <v>87523.78</v>
      </c>
      <c r="F102" s="1" t="str">
        <f t="shared" ca="1" si="11"/>
        <v>2009-12-17</v>
      </c>
      <c r="G102" t="str">
        <f t="shared" ca="1" si="12"/>
        <v>Wyoming</v>
      </c>
      <c r="H102">
        <f t="shared" ca="1" si="13"/>
        <v>9156</v>
      </c>
      <c r="I102">
        <f t="shared" ca="1" si="14"/>
        <v>13</v>
      </c>
      <c r="J102">
        <f t="shared" ca="1" si="15"/>
        <v>25</v>
      </c>
      <c r="K102" t="str">
        <f t="shared" ca="1" si="16"/>
        <v>INSERT INTO EVENT (income, event_date, opposing_team, attendance, team_id,venue_id) values (87523.78,'2009-12-17','Wyoming',9156,13,25);</v>
      </c>
    </row>
    <row r="103" spans="4:11" x14ac:dyDescent="0.2">
      <c r="D103">
        <f t="shared" ca="1" si="9"/>
        <v>11</v>
      </c>
      <c r="E103" t="str">
        <f t="shared" ca="1" si="10"/>
        <v>11419.67</v>
      </c>
      <c r="F103" s="1" t="str">
        <f t="shared" ca="1" si="11"/>
        <v>1999-04-04</v>
      </c>
      <c r="G103" t="str">
        <f t="shared" ca="1" si="12"/>
        <v>University of Colorado</v>
      </c>
      <c r="H103">
        <f t="shared" ca="1" si="13"/>
        <v>9534</v>
      </c>
      <c r="I103">
        <f t="shared" ca="1" si="14"/>
        <v>15</v>
      </c>
      <c r="J103">
        <f t="shared" ca="1" si="15"/>
        <v>76</v>
      </c>
      <c r="K103" t="str">
        <f t="shared" ca="1" si="16"/>
        <v>INSERT INTO EVENT (income, event_date, opposing_team, attendance, team_id,venue_id) values (11419.67,'1999-04-04','University of Colorado',9534,15,76);</v>
      </c>
    </row>
    <row r="104" spans="4:11" x14ac:dyDescent="0.2">
      <c r="D104">
        <f t="shared" ca="1" si="9"/>
        <v>8</v>
      </c>
      <c r="E104" t="str">
        <f t="shared" ca="1" si="10"/>
        <v>20115.03</v>
      </c>
      <c r="F104" s="1" t="str">
        <f t="shared" ca="1" si="11"/>
        <v>1998-03-06</v>
      </c>
      <c r="G104" t="str">
        <f t="shared" ca="1" si="12"/>
        <v>Nevada</v>
      </c>
      <c r="H104">
        <f t="shared" ca="1" si="13"/>
        <v>8931</v>
      </c>
      <c r="I104">
        <f t="shared" ca="1" si="14"/>
        <v>12</v>
      </c>
      <c r="J104">
        <f t="shared" ca="1" si="15"/>
        <v>30</v>
      </c>
      <c r="K104" t="str">
        <f t="shared" ca="1" si="16"/>
        <v>INSERT INTO EVENT (income, event_date, opposing_team, attendance, team_id,venue_id) values (20115.03,'1998-03-06','Nevada',8931,12,30);</v>
      </c>
    </row>
    <row r="105" spans="4:11" x14ac:dyDescent="0.2">
      <c r="D105">
        <f t="shared" ca="1" si="9"/>
        <v>12</v>
      </c>
      <c r="E105" t="str">
        <f t="shared" ca="1" si="10"/>
        <v>45368.56</v>
      </c>
      <c r="F105" s="1" t="str">
        <f t="shared" ca="1" si="11"/>
        <v>2001-06-29</v>
      </c>
      <c r="G105" t="str">
        <f t="shared" ca="1" si="12"/>
        <v>Boise State</v>
      </c>
      <c r="H105">
        <f t="shared" ca="1" si="13"/>
        <v>6977</v>
      </c>
      <c r="I105">
        <f t="shared" ca="1" si="14"/>
        <v>16</v>
      </c>
      <c r="J105">
        <f t="shared" ca="1" si="15"/>
        <v>10</v>
      </c>
      <c r="K105" t="str">
        <f t="shared" ca="1" si="16"/>
        <v>INSERT INTO EVENT (income, event_date, opposing_team, attendance, team_id,venue_id) values (45368.56,'2001-06-29','Boise State',6977,16,10);</v>
      </c>
    </row>
    <row r="106" spans="4:11" x14ac:dyDescent="0.2">
      <c r="D106">
        <f t="shared" ca="1" si="9"/>
        <v>9</v>
      </c>
      <c r="E106" t="str">
        <f t="shared" ca="1" si="10"/>
        <v>61107.69</v>
      </c>
      <c r="F106" s="1" t="str">
        <f t="shared" ca="1" si="11"/>
        <v>2015-12-03</v>
      </c>
      <c r="G106" t="str">
        <f t="shared" ca="1" si="12"/>
        <v>Wyoming</v>
      </c>
      <c r="H106">
        <f t="shared" ca="1" si="13"/>
        <v>1102</v>
      </c>
      <c r="I106">
        <f t="shared" ca="1" si="14"/>
        <v>13</v>
      </c>
      <c r="J106">
        <f t="shared" ca="1" si="15"/>
        <v>44</v>
      </c>
      <c r="K106" t="str">
        <f t="shared" ca="1" si="16"/>
        <v>INSERT INTO EVENT (income, event_date, opposing_team, attendance, team_id,venue_id) values (61107.69,'2015-12-03','Wyoming',1102,13,44);</v>
      </c>
    </row>
    <row r="107" spans="4:11" x14ac:dyDescent="0.2">
      <c r="D107">
        <f t="shared" ca="1" si="9"/>
        <v>13</v>
      </c>
      <c r="E107" t="str">
        <f t="shared" ca="1" si="10"/>
        <v>40407.51</v>
      </c>
      <c r="F107" s="1" t="str">
        <f t="shared" ca="1" si="11"/>
        <v>2005-09-13</v>
      </c>
      <c r="G107" t="str">
        <f t="shared" ca="1" si="12"/>
        <v>Washington State</v>
      </c>
      <c r="H107">
        <f t="shared" ca="1" si="13"/>
        <v>7946</v>
      </c>
      <c r="I107">
        <f t="shared" ca="1" si="14"/>
        <v>17</v>
      </c>
      <c r="J107">
        <f t="shared" ca="1" si="15"/>
        <v>60</v>
      </c>
      <c r="K107" t="str">
        <f t="shared" ca="1" si="16"/>
        <v>INSERT INTO EVENT (income, event_date, opposing_team, attendance, team_id,venue_id) values (40407.51,'2005-09-13','Washington State',7946,17,60);</v>
      </c>
    </row>
    <row r="108" spans="4:11" x14ac:dyDescent="0.2">
      <c r="D108">
        <f t="shared" ca="1" si="9"/>
        <v>9</v>
      </c>
      <c r="E108" t="str">
        <f t="shared" ca="1" si="10"/>
        <v>49729.96</v>
      </c>
      <c r="F108" s="1" t="str">
        <f t="shared" ca="1" si="11"/>
        <v>2011-02-15</v>
      </c>
      <c r="G108" t="str">
        <f t="shared" ca="1" si="12"/>
        <v>Wyoming</v>
      </c>
      <c r="H108">
        <f t="shared" ca="1" si="13"/>
        <v>9602</v>
      </c>
      <c r="I108">
        <f t="shared" ca="1" si="14"/>
        <v>13</v>
      </c>
      <c r="J108">
        <f t="shared" ca="1" si="15"/>
        <v>87</v>
      </c>
      <c r="K108" t="str">
        <f t="shared" ca="1" si="16"/>
        <v>INSERT INTO EVENT (income, event_date, opposing_team, attendance, team_id,venue_id) values (49729.96,'2011-02-15','Wyoming',9602,13,87);</v>
      </c>
    </row>
    <row r="109" spans="4:11" x14ac:dyDescent="0.2">
      <c r="D109">
        <f t="shared" ca="1" si="9"/>
        <v>1</v>
      </c>
      <c r="E109" t="str">
        <f t="shared" ca="1" si="10"/>
        <v>29517.51</v>
      </c>
      <c r="F109" s="1" t="str">
        <f t="shared" ca="1" si="11"/>
        <v>2000-06-30</v>
      </c>
      <c r="G109" t="str">
        <f t="shared" ca="1" si="12"/>
        <v>BYU</v>
      </c>
      <c r="H109">
        <f t="shared" ca="1" si="13"/>
        <v>2094</v>
      </c>
      <c r="I109">
        <f t="shared" ca="1" si="14"/>
        <v>5</v>
      </c>
      <c r="J109">
        <f t="shared" ca="1" si="15"/>
        <v>72</v>
      </c>
      <c r="K109" t="str">
        <f t="shared" ca="1" si="16"/>
        <v>INSERT INTO EVENT (income, event_date, opposing_team, attendance, team_id,venue_id) values (29517.51,'2000-06-30','BYU',2094,5,72);</v>
      </c>
    </row>
    <row r="110" spans="4:11" x14ac:dyDescent="0.2">
      <c r="D110">
        <f t="shared" ca="1" si="9"/>
        <v>3</v>
      </c>
      <c r="E110" t="str">
        <f t="shared" ca="1" si="10"/>
        <v>23301.19</v>
      </c>
      <c r="F110" s="1" t="str">
        <f t="shared" ca="1" si="11"/>
        <v>2009-02-17</v>
      </c>
      <c r="G110" t="str">
        <f t="shared" ca="1" si="12"/>
        <v>NYU</v>
      </c>
      <c r="H110">
        <f t="shared" ca="1" si="13"/>
        <v>7161</v>
      </c>
      <c r="I110">
        <f t="shared" ca="1" si="14"/>
        <v>7</v>
      </c>
      <c r="J110">
        <f t="shared" ca="1" si="15"/>
        <v>64</v>
      </c>
      <c r="K110" t="str">
        <f t="shared" ca="1" si="16"/>
        <v>INSERT INTO EVENT (income, event_date, opposing_team, attendance, team_id,venue_id) values (23301.19,'2009-02-17','NYU',7161,7,64);</v>
      </c>
    </row>
    <row r="111" spans="4:11" x14ac:dyDescent="0.2">
      <c r="D111">
        <f t="shared" ca="1" si="9"/>
        <v>4</v>
      </c>
      <c r="E111" t="str">
        <f t="shared" ca="1" si="10"/>
        <v>5853.18</v>
      </c>
      <c r="F111" s="1" t="str">
        <f t="shared" ca="1" si="11"/>
        <v>2012-05-13</v>
      </c>
      <c r="G111" t="str">
        <f t="shared" ca="1" si="12"/>
        <v>Oregon State</v>
      </c>
      <c r="H111">
        <f t="shared" ca="1" si="13"/>
        <v>2543</v>
      </c>
      <c r="I111">
        <f t="shared" ca="1" si="14"/>
        <v>8</v>
      </c>
      <c r="J111">
        <f t="shared" ca="1" si="15"/>
        <v>80</v>
      </c>
      <c r="K111" t="str">
        <f t="shared" ca="1" si="16"/>
        <v>INSERT INTO EVENT (income, event_date, opposing_team, attendance, team_id,venue_id) values (5853.18,'2012-05-13','Oregon State',2543,8,80);</v>
      </c>
    </row>
    <row r="112" spans="4:11" x14ac:dyDescent="0.2">
      <c r="D112">
        <f t="shared" ca="1" si="9"/>
        <v>12</v>
      </c>
      <c r="E112" t="str">
        <f t="shared" ca="1" si="10"/>
        <v>17641.34</v>
      </c>
      <c r="F112" s="1" t="str">
        <f t="shared" ca="1" si="11"/>
        <v>2004-05-23</v>
      </c>
      <c r="G112" t="str">
        <f t="shared" ca="1" si="12"/>
        <v>Boise State</v>
      </c>
      <c r="H112">
        <f t="shared" ca="1" si="13"/>
        <v>2668</v>
      </c>
      <c r="I112">
        <f t="shared" ca="1" si="14"/>
        <v>16</v>
      </c>
      <c r="J112">
        <f t="shared" ca="1" si="15"/>
        <v>21</v>
      </c>
      <c r="K112" t="str">
        <f t="shared" ca="1" si="16"/>
        <v>INSERT INTO EVENT (income, event_date, opposing_team, attendance, team_id,venue_id) values (17641.34,'2004-05-23','Boise State',2668,16,21);</v>
      </c>
    </row>
    <row r="113" spans="4:11" x14ac:dyDescent="0.2">
      <c r="D113">
        <f t="shared" ca="1" si="9"/>
        <v>2</v>
      </c>
      <c r="E113" t="str">
        <f t="shared" ca="1" si="10"/>
        <v>19287.01</v>
      </c>
      <c r="F113" s="1" t="str">
        <f t="shared" ca="1" si="11"/>
        <v>2009-01-30</v>
      </c>
      <c r="G113" t="str">
        <f t="shared" ca="1" si="12"/>
        <v>ASU</v>
      </c>
      <c r="H113">
        <f t="shared" ca="1" si="13"/>
        <v>9293</v>
      </c>
      <c r="I113">
        <f t="shared" ca="1" si="14"/>
        <v>6</v>
      </c>
      <c r="J113">
        <f t="shared" ca="1" si="15"/>
        <v>44</v>
      </c>
      <c r="K113" t="str">
        <f t="shared" ca="1" si="16"/>
        <v>INSERT INTO EVENT (income, event_date, opposing_team, attendance, team_id,venue_id) values (19287.01,'2009-01-30','ASU',9293,6,44);</v>
      </c>
    </row>
    <row r="114" spans="4:11" x14ac:dyDescent="0.2">
      <c r="D114">
        <f t="shared" ca="1" si="9"/>
        <v>10</v>
      </c>
      <c r="E114" t="str">
        <f t="shared" ca="1" si="10"/>
        <v>13739.43</v>
      </c>
      <c r="F114" s="1" t="str">
        <f t="shared" ca="1" si="11"/>
        <v>1995-07-29</v>
      </c>
      <c r="G114" t="str">
        <f t="shared" ca="1" si="12"/>
        <v>Colorado State</v>
      </c>
      <c r="H114">
        <f t="shared" ca="1" si="13"/>
        <v>7377</v>
      </c>
      <c r="I114">
        <f t="shared" ca="1" si="14"/>
        <v>14</v>
      </c>
      <c r="J114">
        <f t="shared" ca="1" si="15"/>
        <v>16</v>
      </c>
      <c r="K114" t="str">
        <f t="shared" ca="1" si="16"/>
        <v>INSERT INTO EVENT (income, event_date, opposing_team, attendance, team_id,venue_id) values (13739.43,'1995-07-29','Colorado State',7377,14,16);</v>
      </c>
    </row>
    <row r="115" spans="4:11" x14ac:dyDescent="0.2">
      <c r="D115">
        <f t="shared" ca="1" si="9"/>
        <v>3</v>
      </c>
      <c r="E115" t="str">
        <f t="shared" ca="1" si="10"/>
        <v>12042.60</v>
      </c>
      <c r="F115" s="1" t="str">
        <f t="shared" ca="1" si="11"/>
        <v>2009-12-23</v>
      </c>
      <c r="G115" t="str">
        <f t="shared" ca="1" si="12"/>
        <v>NYU</v>
      </c>
      <c r="H115">
        <f t="shared" ca="1" si="13"/>
        <v>8480</v>
      </c>
      <c r="I115">
        <f t="shared" ca="1" si="14"/>
        <v>7</v>
      </c>
      <c r="J115">
        <f t="shared" ca="1" si="15"/>
        <v>54</v>
      </c>
      <c r="K115" t="str">
        <f t="shared" ca="1" si="16"/>
        <v>INSERT INTO EVENT (income, event_date, opposing_team, attendance, team_id,venue_id) values (12042.60,'2009-12-23','NYU',8480,7,54);</v>
      </c>
    </row>
    <row r="116" spans="4:11" x14ac:dyDescent="0.2">
      <c r="D116">
        <f t="shared" ca="1" si="9"/>
        <v>9</v>
      </c>
      <c r="E116" t="str">
        <f t="shared" ca="1" si="10"/>
        <v>62088.28</v>
      </c>
      <c r="F116" s="1" t="str">
        <f t="shared" ca="1" si="11"/>
        <v>2000-11-29</v>
      </c>
      <c r="G116" t="str">
        <f t="shared" ca="1" si="12"/>
        <v>Wyoming</v>
      </c>
      <c r="H116">
        <f t="shared" ca="1" si="13"/>
        <v>4904</v>
      </c>
      <c r="I116">
        <f t="shared" ca="1" si="14"/>
        <v>13</v>
      </c>
      <c r="J116">
        <f t="shared" ca="1" si="15"/>
        <v>44</v>
      </c>
      <c r="K116" t="str">
        <f t="shared" ca="1" si="16"/>
        <v>INSERT INTO EVENT (income, event_date, opposing_team, attendance, team_id,venue_id) values (62088.28,'2000-11-29','Wyoming',4904,13,44);</v>
      </c>
    </row>
    <row r="117" spans="4:11" x14ac:dyDescent="0.2">
      <c r="D117">
        <f t="shared" ca="1" si="9"/>
        <v>9</v>
      </c>
      <c r="E117" t="str">
        <f t="shared" ca="1" si="10"/>
        <v>5572.06</v>
      </c>
      <c r="F117" s="1" t="str">
        <f t="shared" ca="1" si="11"/>
        <v>2015-01-12</v>
      </c>
      <c r="G117" t="str">
        <f t="shared" ca="1" si="12"/>
        <v>Wyoming</v>
      </c>
      <c r="H117">
        <f t="shared" ca="1" si="13"/>
        <v>3777</v>
      </c>
      <c r="I117">
        <f t="shared" ca="1" si="14"/>
        <v>13</v>
      </c>
      <c r="J117">
        <f t="shared" ca="1" si="15"/>
        <v>36</v>
      </c>
      <c r="K117" t="str">
        <f t="shared" ca="1" si="16"/>
        <v>INSERT INTO EVENT (income, event_date, opposing_team, attendance, team_id,venue_id) values (5572.06,'2015-01-12','Wyoming',3777,13,36);</v>
      </c>
    </row>
    <row r="118" spans="4:11" x14ac:dyDescent="0.2">
      <c r="D118">
        <f t="shared" ca="1" si="9"/>
        <v>9</v>
      </c>
      <c r="E118" t="str">
        <f t="shared" ca="1" si="10"/>
        <v>36655.86</v>
      </c>
      <c r="F118" s="1" t="str">
        <f t="shared" ca="1" si="11"/>
        <v>2003-01-14</v>
      </c>
      <c r="G118" t="str">
        <f t="shared" ca="1" si="12"/>
        <v>Wyoming</v>
      </c>
      <c r="H118">
        <f t="shared" ca="1" si="13"/>
        <v>8017</v>
      </c>
      <c r="I118">
        <f t="shared" ca="1" si="14"/>
        <v>13</v>
      </c>
      <c r="J118">
        <f t="shared" ca="1" si="15"/>
        <v>45</v>
      </c>
      <c r="K118" t="str">
        <f t="shared" ca="1" si="16"/>
        <v>INSERT INTO EVENT (income, event_date, opposing_team, attendance, team_id,venue_id) values (36655.86,'2003-01-14','Wyoming',8017,13,45);</v>
      </c>
    </row>
    <row r="119" spans="4:11" x14ac:dyDescent="0.2">
      <c r="D119">
        <f t="shared" ca="1" si="9"/>
        <v>2</v>
      </c>
      <c r="E119" t="str">
        <f t="shared" ca="1" si="10"/>
        <v>52895.10</v>
      </c>
      <c r="F119" s="1" t="str">
        <f t="shared" ca="1" si="11"/>
        <v>2010-08-27</v>
      </c>
      <c r="G119" t="str">
        <f t="shared" ca="1" si="12"/>
        <v>ASU</v>
      </c>
      <c r="H119">
        <f t="shared" ca="1" si="13"/>
        <v>6834</v>
      </c>
      <c r="I119">
        <f t="shared" ca="1" si="14"/>
        <v>6</v>
      </c>
      <c r="J119">
        <f t="shared" ca="1" si="15"/>
        <v>99</v>
      </c>
      <c r="K119" t="str">
        <f t="shared" ca="1" si="16"/>
        <v>INSERT INTO EVENT (income, event_date, opposing_team, attendance, team_id,venue_id) values (52895.10,'2010-08-27','ASU',6834,6,99);</v>
      </c>
    </row>
    <row r="120" spans="4:11" x14ac:dyDescent="0.2">
      <c r="D120">
        <f t="shared" ca="1" si="9"/>
        <v>10</v>
      </c>
      <c r="E120" t="str">
        <f t="shared" ca="1" si="10"/>
        <v>39404.23</v>
      </c>
      <c r="F120" s="1" t="str">
        <f t="shared" ca="1" si="11"/>
        <v>2012-10-27</v>
      </c>
      <c r="G120" t="str">
        <f t="shared" ca="1" si="12"/>
        <v>Colorado State</v>
      </c>
      <c r="H120">
        <f t="shared" ca="1" si="13"/>
        <v>9734</v>
      </c>
      <c r="I120">
        <f t="shared" ca="1" si="14"/>
        <v>14</v>
      </c>
      <c r="J120">
        <f t="shared" ca="1" si="15"/>
        <v>75</v>
      </c>
      <c r="K120" t="str">
        <f t="shared" ca="1" si="16"/>
        <v>INSERT INTO EVENT (income, event_date, opposing_team, attendance, team_id,venue_id) values (39404.23,'2012-10-27','Colorado State',9734,14,75);</v>
      </c>
    </row>
    <row r="121" spans="4:11" x14ac:dyDescent="0.2">
      <c r="D121">
        <f t="shared" ca="1" si="9"/>
        <v>8</v>
      </c>
      <c r="E121" t="str">
        <f t="shared" ca="1" si="10"/>
        <v>87586.21</v>
      </c>
      <c r="F121" s="1" t="str">
        <f t="shared" ca="1" si="11"/>
        <v>2009-02-04</v>
      </c>
      <c r="G121" t="str">
        <f t="shared" ca="1" si="12"/>
        <v>Nevada</v>
      </c>
      <c r="H121">
        <f t="shared" ca="1" si="13"/>
        <v>6720</v>
      </c>
      <c r="I121">
        <f t="shared" ca="1" si="14"/>
        <v>12</v>
      </c>
      <c r="J121">
        <f t="shared" ca="1" si="15"/>
        <v>59</v>
      </c>
      <c r="K121" t="str">
        <f t="shared" ca="1" si="16"/>
        <v>INSERT INTO EVENT (income, event_date, opposing_team, attendance, team_id,venue_id) values (87586.21,'2009-02-04','Nevada',6720,12,59);</v>
      </c>
    </row>
    <row r="122" spans="4:11" x14ac:dyDescent="0.2">
      <c r="D122">
        <f t="shared" ca="1" si="9"/>
        <v>11</v>
      </c>
      <c r="E122" t="str">
        <f t="shared" ca="1" si="10"/>
        <v>31781.60</v>
      </c>
      <c r="F122" s="1" t="str">
        <f t="shared" ca="1" si="11"/>
        <v>2006-01-24</v>
      </c>
      <c r="G122" t="str">
        <f t="shared" ca="1" si="12"/>
        <v>University of Colorado</v>
      </c>
      <c r="H122">
        <f t="shared" ca="1" si="13"/>
        <v>1835</v>
      </c>
      <c r="I122">
        <f t="shared" ca="1" si="14"/>
        <v>15</v>
      </c>
      <c r="J122">
        <f t="shared" ca="1" si="15"/>
        <v>74</v>
      </c>
      <c r="K122" t="str">
        <f t="shared" ca="1" si="16"/>
        <v>INSERT INTO EVENT (income, event_date, opposing_team, attendance, team_id,venue_id) values (31781.60,'2006-01-24','University of Colorado',1835,15,74);</v>
      </c>
    </row>
    <row r="123" spans="4:11" x14ac:dyDescent="0.2">
      <c r="D123">
        <f t="shared" ca="1" si="9"/>
        <v>3</v>
      </c>
      <c r="E123" t="str">
        <f t="shared" ca="1" si="10"/>
        <v>31780.83</v>
      </c>
      <c r="F123" s="1" t="str">
        <f t="shared" ca="1" si="11"/>
        <v>2011-06-03</v>
      </c>
      <c r="G123" t="str">
        <f t="shared" ca="1" si="12"/>
        <v>NYU</v>
      </c>
      <c r="H123">
        <f t="shared" ca="1" si="13"/>
        <v>7445</v>
      </c>
      <c r="I123">
        <f t="shared" ca="1" si="14"/>
        <v>7</v>
      </c>
      <c r="J123">
        <f t="shared" ca="1" si="15"/>
        <v>54</v>
      </c>
      <c r="K123" t="str">
        <f t="shared" ca="1" si="16"/>
        <v>INSERT INTO EVENT (income, event_date, opposing_team, attendance, team_id,venue_id) values (31780.83,'2011-06-03','NYU',7445,7,54);</v>
      </c>
    </row>
    <row r="124" spans="4:11" x14ac:dyDescent="0.2">
      <c r="D124">
        <f t="shared" ca="1" si="9"/>
        <v>5</v>
      </c>
      <c r="E124" t="str">
        <f t="shared" ca="1" si="10"/>
        <v>49873.56</v>
      </c>
      <c r="F124" s="1" t="str">
        <f t="shared" ca="1" si="11"/>
        <v>2001-12-06</v>
      </c>
      <c r="G124" t="str">
        <f t="shared" ca="1" si="12"/>
        <v>USU</v>
      </c>
      <c r="H124">
        <f t="shared" ca="1" si="13"/>
        <v>4433</v>
      </c>
      <c r="I124">
        <f t="shared" ca="1" si="14"/>
        <v>9</v>
      </c>
      <c r="J124">
        <f t="shared" ca="1" si="15"/>
        <v>12</v>
      </c>
      <c r="K124" t="str">
        <f t="shared" ca="1" si="16"/>
        <v>INSERT INTO EVENT (income, event_date, opposing_team, attendance, team_id,venue_id) values (49873.56,'2001-12-06','USU',4433,9,12);</v>
      </c>
    </row>
    <row r="125" spans="4:11" x14ac:dyDescent="0.2">
      <c r="D125">
        <f t="shared" ca="1" si="9"/>
        <v>12</v>
      </c>
      <c r="E125" t="str">
        <f t="shared" ca="1" si="10"/>
        <v>55885.30</v>
      </c>
      <c r="F125" s="1" t="str">
        <f t="shared" ca="1" si="11"/>
        <v>2004-06-13</v>
      </c>
      <c r="G125" t="str">
        <f t="shared" ca="1" si="12"/>
        <v>Boise State</v>
      </c>
      <c r="H125">
        <f t="shared" ca="1" si="13"/>
        <v>3765</v>
      </c>
      <c r="I125">
        <f t="shared" ca="1" si="14"/>
        <v>16</v>
      </c>
      <c r="J125">
        <f t="shared" ca="1" si="15"/>
        <v>65</v>
      </c>
      <c r="K125" t="str">
        <f t="shared" ca="1" si="16"/>
        <v>INSERT INTO EVENT (income, event_date, opposing_team, attendance, team_id,venue_id) values (55885.30,'2004-06-13','Boise State',3765,16,65);</v>
      </c>
    </row>
    <row r="126" spans="4:11" x14ac:dyDescent="0.2">
      <c r="D126">
        <f t="shared" ca="1" si="9"/>
        <v>10</v>
      </c>
      <c r="E126" t="str">
        <f t="shared" ca="1" si="10"/>
        <v>86483.84</v>
      </c>
      <c r="F126" s="1" t="str">
        <f t="shared" ca="1" si="11"/>
        <v>2005-02-05</v>
      </c>
      <c r="G126" t="str">
        <f t="shared" ca="1" si="12"/>
        <v>Colorado State</v>
      </c>
      <c r="H126">
        <f t="shared" ca="1" si="13"/>
        <v>1988</v>
      </c>
      <c r="I126">
        <f t="shared" ca="1" si="14"/>
        <v>14</v>
      </c>
      <c r="J126">
        <f t="shared" ca="1" si="15"/>
        <v>14</v>
      </c>
      <c r="K126" t="str">
        <f t="shared" ca="1" si="16"/>
        <v>INSERT INTO EVENT (income, event_date, opposing_team, attendance, team_id,venue_id) values (86483.84,'2005-02-05','Colorado State',1988,14,14);</v>
      </c>
    </row>
    <row r="127" spans="4:11" x14ac:dyDescent="0.2">
      <c r="D127">
        <f t="shared" ca="1" si="9"/>
        <v>12</v>
      </c>
      <c r="E127" t="str">
        <f t="shared" ca="1" si="10"/>
        <v>50100.13</v>
      </c>
      <c r="F127" s="1" t="str">
        <f t="shared" ca="1" si="11"/>
        <v>2010-10-22</v>
      </c>
      <c r="G127" t="str">
        <f t="shared" ca="1" si="12"/>
        <v>Boise State</v>
      </c>
      <c r="H127">
        <f t="shared" ca="1" si="13"/>
        <v>3417</v>
      </c>
      <c r="I127">
        <f t="shared" ca="1" si="14"/>
        <v>16</v>
      </c>
      <c r="J127">
        <f t="shared" ca="1" si="15"/>
        <v>13</v>
      </c>
      <c r="K127" t="str">
        <f t="shared" ca="1" si="16"/>
        <v>INSERT INTO EVENT (income, event_date, opposing_team, attendance, team_id,venue_id) values (50100.13,'2010-10-22','Boise State',3417,16,13);</v>
      </c>
    </row>
    <row r="128" spans="4:11" x14ac:dyDescent="0.2">
      <c r="D128">
        <f t="shared" ca="1" si="9"/>
        <v>13</v>
      </c>
      <c r="E128" t="str">
        <f t="shared" ca="1" si="10"/>
        <v>16981.17</v>
      </c>
      <c r="F128" s="1" t="str">
        <f t="shared" ca="1" si="11"/>
        <v>1997-02-03</v>
      </c>
      <c r="G128" t="str">
        <f t="shared" ca="1" si="12"/>
        <v>Washington State</v>
      </c>
      <c r="H128">
        <f t="shared" ca="1" si="13"/>
        <v>7124</v>
      </c>
      <c r="I128">
        <f t="shared" ca="1" si="14"/>
        <v>17</v>
      </c>
      <c r="J128">
        <f t="shared" ca="1" si="15"/>
        <v>73</v>
      </c>
      <c r="K128" t="str">
        <f t="shared" ca="1" si="16"/>
        <v>INSERT INTO EVENT (income, event_date, opposing_team, attendance, team_id,venue_id) values (16981.17,'1997-02-03','Washington State',7124,17,73);</v>
      </c>
    </row>
    <row r="129" spans="4:11" x14ac:dyDescent="0.2">
      <c r="D129">
        <f t="shared" ca="1" si="9"/>
        <v>10</v>
      </c>
      <c r="E129" t="str">
        <f t="shared" ca="1" si="10"/>
        <v>33234.40</v>
      </c>
      <c r="F129" s="1" t="str">
        <f t="shared" ca="1" si="11"/>
        <v>2010-03-07</v>
      </c>
      <c r="G129" t="str">
        <f t="shared" ca="1" si="12"/>
        <v>Colorado State</v>
      </c>
      <c r="H129">
        <f t="shared" ca="1" si="13"/>
        <v>8027</v>
      </c>
      <c r="I129">
        <f t="shared" ca="1" si="14"/>
        <v>14</v>
      </c>
      <c r="J129">
        <f t="shared" ca="1" si="15"/>
        <v>39</v>
      </c>
      <c r="K129" t="str">
        <f t="shared" ca="1" si="16"/>
        <v>INSERT INTO EVENT (income, event_date, opposing_team, attendance, team_id,venue_id) values (33234.40,'2010-03-07','Colorado State',8027,14,39);</v>
      </c>
    </row>
    <row r="130" spans="4:11" x14ac:dyDescent="0.2">
      <c r="D130">
        <f t="shared" ca="1" si="9"/>
        <v>9</v>
      </c>
      <c r="E130" t="str">
        <f t="shared" ca="1" si="10"/>
        <v>42849.75</v>
      </c>
      <c r="F130" s="1" t="str">
        <f t="shared" ca="1" si="11"/>
        <v>2002-06-21</v>
      </c>
      <c r="G130" t="str">
        <f t="shared" ca="1" si="12"/>
        <v>Wyoming</v>
      </c>
      <c r="H130">
        <f t="shared" ca="1" si="13"/>
        <v>5672</v>
      </c>
      <c r="I130">
        <f t="shared" ca="1" si="14"/>
        <v>13</v>
      </c>
      <c r="J130">
        <f t="shared" ca="1" si="15"/>
        <v>56</v>
      </c>
      <c r="K130" t="str">
        <f t="shared" ca="1" si="16"/>
        <v>INSERT INTO EVENT (income, event_date, opposing_team, attendance, team_id,venue_id) values (42849.75,'2002-06-21','Wyoming',5672,13,56);</v>
      </c>
    </row>
    <row r="131" spans="4:11" x14ac:dyDescent="0.2">
      <c r="D131">
        <f t="shared" ref="D131:D194" ca="1" si="17">RANDBETWEEN(1,14)</f>
        <v>9</v>
      </c>
      <c r="E131" t="str">
        <f t="shared" ref="E131:E194" ca="1" si="18">RANDBETWEEN(100,100000)&amp;"."&amp;TEXT(RANDBETWEEN(0,99),"00")</f>
        <v>23655.63</v>
      </c>
      <c r="F131" s="1" t="str">
        <f t="shared" ref="F131:F194" ca="1" si="19">RANDBETWEEN(1995,2017)&amp;"-"&amp;TEXT(RANDBETWEEN(1,12),"00")&amp;"-"&amp;TEXT(RANDBETWEEN(1,30),"00")</f>
        <v>2006-06-08</v>
      </c>
      <c r="G131" t="str">
        <f t="shared" ref="G131:G194" ca="1" si="20">VLOOKUP(D131,$A$17:$C$30,3)</f>
        <v>Wyoming</v>
      </c>
      <c r="H131">
        <f t="shared" ref="H131:H194" ca="1" si="21">RANDBETWEEN(1000,10000)</f>
        <v>6308</v>
      </c>
      <c r="I131">
        <f t="shared" ref="I131:I194" ca="1" si="22">VLOOKUP(D131,$A$17:$B$30,2)</f>
        <v>13</v>
      </c>
      <c r="J131">
        <f t="shared" ref="J131:J194" ca="1" si="23">RANDBETWEEN(1,99)</f>
        <v>83</v>
      </c>
      <c r="K131" t="str">
        <f t="shared" ref="K131:K194" ca="1" si="24">"INSERT INTO EVENT (income, event_date, opposing_team, attendance, team_id,venue_id) values ("&amp;E131&amp;",'"&amp;F131&amp;"','"&amp;G131&amp;"',"&amp;H131&amp;","&amp;I131&amp;","&amp;J131&amp;");"</f>
        <v>INSERT INTO EVENT (income, event_date, opposing_team, attendance, team_id,venue_id) values (23655.63,'2006-06-08','Wyoming',6308,13,83);</v>
      </c>
    </row>
    <row r="132" spans="4:11" x14ac:dyDescent="0.2">
      <c r="D132">
        <f t="shared" ca="1" si="17"/>
        <v>3</v>
      </c>
      <c r="E132" t="str">
        <f t="shared" ca="1" si="18"/>
        <v>95486.71</v>
      </c>
      <c r="F132" s="1" t="str">
        <f t="shared" ca="1" si="19"/>
        <v>1999-02-16</v>
      </c>
      <c r="G132" t="str">
        <f t="shared" ca="1" si="20"/>
        <v>NYU</v>
      </c>
      <c r="H132">
        <f t="shared" ca="1" si="21"/>
        <v>5849</v>
      </c>
      <c r="I132">
        <f t="shared" ca="1" si="22"/>
        <v>7</v>
      </c>
      <c r="J132">
        <f t="shared" ca="1" si="23"/>
        <v>30</v>
      </c>
      <c r="K132" t="str">
        <f t="shared" ca="1" si="24"/>
        <v>INSERT INTO EVENT (income, event_date, opposing_team, attendance, team_id,venue_id) values (95486.71,'1999-02-16','NYU',5849,7,30);</v>
      </c>
    </row>
    <row r="133" spans="4:11" x14ac:dyDescent="0.2">
      <c r="D133">
        <f t="shared" ca="1" si="17"/>
        <v>2</v>
      </c>
      <c r="E133" t="str">
        <f t="shared" ca="1" si="18"/>
        <v>35771.98</v>
      </c>
      <c r="F133" s="1" t="str">
        <f t="shared" ca="1" si="19"/>
        <v>2006-08-21</v>
      </c>
      <c r="G133" t="str">
        <f t="shared" ca="1" si="20"/>
        <v>ASU</v>
      </c>
      <c r="H133">
        <f t="shared" ca="1" si="21"/>
        <v>1896</v>
      </c>
      <c r="I133">
        <f t="shared" ca="1" si="22"/>
        <v>6</v>
      </c>
      <c r="J133">
        <f t="shared" ca="1" si="23"/>
        <v>37</v>
      </c>
      <c r="K133" t="str">
        <f t="shared" ca="1" si="24"/>
        <v>INSERT INTO EVENT (income, event_date, opposing_team, attendance, team_id,venue_id) values (35771.98,'2006-08-21','ASU',1896,6,37);</v>
      </c>
    </row>
    <row r="134" spans="4:11" x14ac:dyDescent="0.2">
      <c r="D134">
        <f t="shared" ca="1" si="17"/>
        <v>8</v>
      </c>
      <c r="E134" t="str">
        <f t="shared" ca="1" si="18"/>
        <v>58115.12</v>
      </c>
      <c r="F134" s="1" t="str">
        <f t="shared" ca="1" si="19"/>
        <v>2005-02-15</v>
      </c>
      <c r="G134" t="str">
        <f t="shared" ca="1" si="20"/>
        <v>Nevada</v>
      </c>
      <c r="H134">
        <f t="shared" ca="1" si="21"/>
        <v>1792</v>
      </c>
      <c r="I134">
        <f t="shared" ca="1" si="22"/>
        <v>12</v>
      </c>
      <c r="J134">
        <f t="shared" ca="1" si="23"/>
        <v>36</v>
      </c>
      <c r="K134" t="str">
        <f t="shared" ca="1" si="24"/>
        <v>INSERT INTO EVENT (income, event_date, opposing_team, attendance, team_id,venue_id) values (58115.12,'2005-02-15','Nevada',1792,12,36);</v>
      </c>
    </row>
    <row r="135" spans="4:11" x14ac:dyDescent="0.2">
      <c r="D135">
        <f t="shared" ca="1" si="17"/>
        <v>3</v>
      </c>
      <c r="E135" t="str">
        <f t="shared" ca="1" si="18"/>
        <v>53469.24</v>
      </c>
      <c r="F135" s="1" t="str">
        <f t="shared" ca="1" si="19"/>
        <v>2002-03-28</v>
      </c>
      <c r="G135" t="str">
        <f t="shared" ca="1" si="20"/>
        <v>NYU</v>
      </c>
      <c r="H135">
        <f t="shared" ca="1" si="21"/>
        <v>7677</v>
      </c>
      <c r="I135">
        <f t="shared" ca="1" si="22"/>
        <v>7</v>
      </c>
      <c r="J135">
        <f t="shared" ca="1" si="23"/>
        <v>73</v>
      </c>
      <c r="K135" t="str">
        <f t="shared" ca="1" si="24"/>
        <v>INSERT INTO EVENT (income, event_date, opposing_team, attendance, team_id,venue_id) values (53469.24,'2002-03-28','NYU',7677,7,73);</v>
      </c>
    </row>
    <row r="136" spans="4:11" x14ac:dyDescent="0.2">
      <c r="D136">
        <f t="shared" ca="1" si="17"/>
        <v>3</v>
      </c>
      <c r="E136" t="str">
        <f t="shared" ca="1" si="18"/>
        <v>42827.94</v>
      </c>
      <c r="F136" s="1" t="str">
        <f t="shared" ca="1" si="19"/>
        <v>2014-11-23</v>
      </c>
      <c r="G136" t="str">
        <f t="shared" ca="1" si="20"/>
        <v>NYU</v>
      </c>
      <c r="H136">
        <f t="shared" ca="1" si="21"/>
        <v>5498</v>
      </c>
      <c r="I136">
        <f t="shared" ca="1" si="22"/>
        <v>7</v>
      </c>
      <c r="J136">
        <f t="shared" ca="1" si="23"/>
        <v>88</v>
      </c>
      <c r="K136" t="str">
        <f t="shared" ca="1" si="24"/>
        <v>INSERT INTO EVENT (income, event_date, opposing_team, attendance, team_id,venue_id) values (42827.94,'2014-11-23','NYU',5498,7,88);</v>
      </c>
    </row>
    <row r="137" spans="4:11" x14ac:dyDescent="0.2">
      <c r="D137">
        <f t="shared" ca="1" si="17"/>
        <v>11</v>
      </c>
      <c r="E137" t="str">
        <f t="shared" ca="1" si="18"/>
        <v>5934.60</v>
      </c>
      <c r="F137" s="1" t="str">
        <f t="shared" ca="1" si="19"/>
        <v>2002-03-27</v>
      </c>
      <c r="G137" t="str">
        <f t="shared" ca="1" si="20"/>
        <v>University of Colorado</v>
      </c>
      <c r="H137">
        <f t="shared" ca="1" si="21"/>
        <v>7721</v>
      </c>
      <c r="I137">
        <f t="shared" ca="1" si="22"/>
        <v>15</v>
      </c>
      <c r="J137">
        <f t="shared" ca="1" si="23"/>
        <v>78</v>
      </c>
      <c r="K137" t="str">
        <f t="shared" ca="1" si="24"/>
        <v>INSERT INTO EVENT (income, event_date, opposing_team, attendance, team_id,venue_id) values (5934.60,'2002-03-27','University of Colorado',7721,15,78);</v>
      </c>
    </row>
    <row r="138" spans="4:11" x14ac:dyDescent="0.2">
      <c r="D138">
        <f t="shared" ca="1" si="17"/>
        <v>12</v>
      </c>
      <c r="E138" t="str">
        <f t="shared" ca="1" si="18"/>
        <v>81903.14</v>
      </c>
      <c r="F138" s="1" t="str">
        <f t="shared" ca="1" si="19"/>
        <v>1996-04-25</v>
      </c>
      <c r="G138" t="str">
        <f t="shared" ca="1" si="20"/>
        <v>Boise State</v>
      </c>
      <c r="H138">
        <f t="shared" ca="1" si="21"/>
        <v>5270</v>
      </c>
      <c r="I138">
        <f t="shared" ca="1" si="22"/>
        <v>16</v>
      </c>
      <c r="J138">
        <f t="shared" ca="1" si="23"/>
        <v>36</v>
      </c>
      <c r="K138" t="str">
        <f t="shared" ca="1" si="24"/>
        <v>INSERT INTO EVENT (income, event_date, opposing_team, attendance, team_id,venue_id) values (81903.14,'1996-04-25','Boise State',5270,16,36);</v>
      </c>
    </row>
    <row r="139" spans="4:11" x14ac:dyDescent="0.2">
      <c r="D139">
        <f t="shared" ca="1" si="17"/>
        <v>7</v>
      </c>
      <c r="E139" t="str">
        <f t="shared" ca="1" si="18"/>
        <v>92555.05</v>
      </c>
      <c r="F139" s="1" t="str">
        <f t="shared" ca="1" si="19"/>
        <v>2000-03-14</v>
      </c>
      <c r="G139" t="str">
        <f t="shared" ca="1" si="20"/>
        <v>SUU</v>
      </c>
      <c r="H139">
        <f t="shared" ca="1" si="21"/>
        <v>5608</v>
      </c>
      <c r="I139">
        <f t="shared" ca="1" si="22"/>
        <v>11</v>
      </c>
      <c r="J139">
        <f t="shared" ca="1" si="23"/>
        <v>31</v>
      </c>
      <c r="K139" t="str">
        <f t="shared" ca="1" si="24"/>
        <v>INSERT INTO EVENT (income, event_date, opposing_team, attendance, team_id,venue_id) values (92555.05,'2000-03-14','SUU',5608,11,31);</v>
      </c>
    </row>
    <row r="140" spans="4:11" x14ac:dyDescent="0.2">
      <c r="D140">
        <f t="shared" ca="1" si="17"/>
        <v>5</v>
      </c>
      <c r="E140" t="str">
        <f t="shared" ca="1" si="18"/>
        <v>64379.65</v>
      </c>
      <c r="F140" s="1" t="str">
        <f t="shared" ca="1" si="19"/>
        <v>1997-08-28</v>
      </c>
      <c r="G140" t="str">
        <f t="shared" ca="1" si="20"/>
        <v>USU</v>
      </c>
      <c r="H140">
        <f t="shared" ca="1" si="21"/>
        <v>4343</v>
      </c>
      <c r="I140">
        <f t="shared" ca="1" si="22"/>
        <v>9</v>
      </c>
      <c r="J140">
        <f t="shared" ca="1" si="23"/>
        <v>98</v>
      </c>
      <c r="K140" t="str">
        <f t="shared" ca="1" si="24"/>
        <v>INSERT INTO EVENT (income, event_date, opposing_team, attendance, team_id,venue_id) values (64379.65,'1997-08-28','USU',4343,9,98);</v>
      </c>
    </row>
    <row r="141" spans="4:11" x14ac:dyDescent="0.2">
      <c r="D141">
        <f t="shared" ca="1" si="17"/>
        <v>12</v>
      </c>
      <c r="E141" t="str">
        <f t="shared" ca="1" si="18"/>
        <v>56965.54</v>
      </c>
      <c r="F141" s="1" t="str">
        <f t="shared" ca="1" si="19"/>
        <v>2005-07-26</v>
      </c>
      <c r="G141" t="str">
        <f t="shared" ca="1" si="20"/>
        <v>Boise State</v>
      </c>
      <c r="H141">
        <f t="shared" ca="1" si="21"/>
        <v>4611</v>
      </c>
      <c r="I141">
        <f t="shared" ca="1" si="22"/>
        <v>16</v>
      </c>
      <c r="J141">
        <f t="shared" ca="1" si="23"/>
        <v>52</v>
      </c>
      <c r="K141" t="str">
        <f t="shared" ca="1" si="24"/>
        <v>INSERT INTO EVENT (income, event_date, opposing_team, attendance, team_id,venue_id) values (56965.54,'2005-07-26','Boise State',4611,16,52);</v>
      </c>
    </row>
    <row r="142" spans="4:11" x14ac:dyDescent="0.2">
      <c r="D142">
        <f t="shared" ca="1" si="17"/>
        <v>1</v>
      </c>
      <c r="E142" t="str">
        <f t="shared" ca="1" si="18"/>
        <v>38070.26</v>
      </c>
      <c r="F142" s="1" t="str">
        <f t="shared" ca="1" si="19"/>
        <v>2015-02-29</v>
      </c>
      <c r="G142" t="str">
        <f t="shared" ca="1" si="20"/>
        <v>BYU</v>
      </c>
      <c r="H142">
        <f t="shared" ca="1" si="21"/>
        <v>4611</v>
      </c>
      <c r="I142">
        <f t="shared" ca="1" si="22"/>
        <v>5</v>
      </c>
      <c r="J142">
        <f t="shared" ca="1" si="23"/>
        <v>6</v>
      </c>
      <c r="K142" t="str">
        <f t="shared" ca="1" si="24"/>
        <v>INSERT INTO EVENT (income, event_date, opposing_team, attendance, team_id,venue_id) values (38070.26,'2015-02-29','BYU',4611,5,6);</v>
      </c>
    </row>
    <row r="143" spans="4:11" x14ac:dyDescent="0.2">
      <c r="D143">
        <f t="shared" ca="1" si="17"/>
        <v>11</v>
      </c>
      <c r="E143" t="str">
        <f t="shared" ca="1" si="18"/>
        <v>22450.95</v>
      </c>
      <c r="F143" s="1" t="str">
        <f t="shared" ca="1" si="19"/>
        <v>2008-02-10</v>
      </c>
      <c r="G143" t="str">
        <f t="shared" ca="1" si="20"/>
        <v>University of Colorado</v>
      </c>
      <c r="H143">
        <f t="shared" ca="1" si="21"/>
        <v>5056</v>
      </c>
      <c r="I143">
        <f t="shared" ca="1" si="22"/>
        <v>15</v>
      </c>
      <c r="J143">
        <f t="shared" ca="1" si="23"/>
        <v>32</v>
      </c>
      <c r="K143" t="str">
        <f t="shared" ca="1" si="24"/>
        <v>INSERT INTO EVENT (income, event_date, opposing_team, attendance, team_id,venue_id) values (22450.95,'2008-02-10','University of Colorado',5056,15,32);</v>
      </c>
    </row>
    <row r="144" spans="4:11" x14ac:dyDescent="0.2">
      <c r="D144">
        <f t="shared" ca="1" si="17"/>
        <v>3</v>
      </c>
      <c r="E144" t="str">
        <f t="shared" ca="1" si="18"/>
        <v>25323.71</v>
      </c>
      <c r="F144" s="1" t="str">
        <f t="shared" ca="1" si="19"/>
        <v>2009-08-24</v>
      </c>
      <c r="G144" t="str">
        <f t="shared" ca="1" si="20"/>
        <v>NYU</v>
      </c>
      <c r="H144">
        <f t="shared" ca="1" si="21"/>
        <v>6540</v>
      </c>
      <c r="I144">
        <f t="shared" ca="1" si="22"/>
        <v>7</v>
      </c>
      <c r="J144">
        <f t="shared" ca="1" si="23"/>
        <v>10</v>
      </c>
      <c r="K144" t="str">
        <f t="shared" ca="1" si="24"/>
        <v>INSERT INTO EVENT (income, event_date, opposing_team, attendance, team_id,venue_id) values (25323.71,'2009-08-24','NYU',6540,7,10);</v>
      </c>
    </row>
    <row r="145" spans="4:11" x14ac:dyDescent="0.2">
      <c r="D145">
        <f t="shared" ca="1" si="17"/>
        <v>2</v>
      </c>
      <c r="E145" t="str">
        <f t="shared" ca="1" si="18"/>
        <v>28296.41</v>
      </c>
      <c r="F145" s="1" t="str">
        <f t="shared" ca="1" si="19"/>
        <v>2010-09-01</v>
      </c>
      <c r="G145" t="str">
        <f t="shared" ca="1" si="20"/>
        <v>ASU</v>
      </c>
      <c r="H145">
        <f t="shared" ca="1" si="21"/>
        <v>5391</v>
      </c>
      <c r="I145">
        <f t="shared" ca="1" si="22"/>
        <v>6</v>
      </c>
      <c r="J145">
        <f t="shared" ca="1" si="23"/>
        <v>58</v>
      </c>
      <c r="K145" t="str">
        <f t="shared" ca="1" si="24"/>
        <v>INSERT INTO EVENT (income, event_date, opposing_team, attendance, team_id,venue_id) values (28296.41,'2010-09-01','ASU',5391,6,58);</v>
      </c>
    </row>
    <row r="146" spans="4:11" x14ac:dyDescent="0.2">
      <c r="D146">
        <f t="shared" ca="1" si="17"/>
        <v>13</v>
      </c>
      <c r="E146" t="str">
        <f t="shared" ca="1" si="18"/>
        <v>20510.94</v>
      </c>
      <c r="F146" s="1" t="str">
        <f t="shared" ca="1" si="19"/>
        <v>2013-11-15</v>
      </c>
      <c r="G146" t="str">
        <f t="shared" ca="1" si="20"/>
        <v>Washington State</v>
      </c>
      <c r="H146">
        <f t="shared" ca="1" si="21"/>
        <v>3218</v>
      </c>
      <c r="I146">
        <f t="shared" ca="1" si="22"/>
        <v>17</v>
      </c>
      <c r="J146">
        <f t="shared" ca="1" si="23"/>
        <v>71</v>
      </c>
      <c r="K146" t="str">
        <f t="shared" ca="1" si="24"/>
        <v>INSERT INTO EVENT (income, event_date, opposing_team, attendance, team_id,venue_id) values (20510.94,'2013-11-15','Washington State',3218,17,71);</v>
      </c>
    </row>
    <row r="147" spans="4:11" x14ac:dyDescent="0.2">
      <c r="D147">
        <f t="shared" ca="1" si="17"/>
        <v>14</v>
      </c>
      <c r="E147" t="str">
        <f t="shared" ca="1" si="18"/>
        <v>38496.79</v>
      </c>
      <c r="F147" s="1" t="str">
        <f t="shared" ca="1" si="19"/>
        <v>2015-01-08</v>
      </c>
      <c r="G147" t="str">
        <f t="shared" ca="1" si="20"/>
        <v>Oregon University</v>
      </c>
      <c r="H147">
        <f t="shared" ca="1" si="21"/>
        <v>4477</v>
      </c>
      <c r="I147">
        <f t="shared" ca="1" si="22"/>
        <v>18</v>
      </c>
      <c r="J147">
        <f t="shared" ca="1" si="23"/>
        <v>48</v>
      </c>
      <c r="K147" t="str">
        <f t="shared" ca="1" si="24"/>
        <v>INSERT INTO EVENT (income, event_date, opposing_team, attendance, team_id,venue_id) values (38496.79,'2015-01-08','Oregon University',4477,18,48);</v>
      </c>
    </row>
    <row r="148" spans="4:11" x14ac:dyDescent="0.2">
      <c r="D148">
        <f t="shared" ca="1" si="17"/>
        <v>13</v>
      </c>
      <c r="E148" t="str">
        <f t="shared" ca="1" si="18"/>
        <v>12413.30</v>
      </c>
      <c r="F148" s="1" t="str">
        <f t="shared" ca="1" si="19"/>
        <v>2002-03-27</v>
      </c>
      <c r="G148" t="str">
        <f t="shared" ca="1" si="20"/>
        <v>Washington State</v>
      </c>
      <c r="H148">
        <f t="shared" ca="1" si="21"/>
        <v>1649</v>
      </c>
      <c r="I148">
        <f t="shared" ca="1" si="22"/>
        <v>17</v>
      </c>
      <c r="J148">
        <f t="shared" ca="1" si="23"/>
        <v>11</v>
      </c>
      <c r="K148" t="str">
        <f t="shared" ca="1" si="24"/>
        <v>INSERT INTO EVENT (income, event_date, opposing_team, attendance, team_id,venue_id) values (12413.30,'2002-03-27','Washington State',1649,17,11);</v>
      </c>
    </row>
    <row r="149" spans="4:11" x14ac:dyDescent="0.2">
      <c r="D149">
        <f t="shared" ca="1" si="17"/>
        <v>5</v>
      </c>
      <c r="E149" t="str">
        <f t="shared" ca="1" si="18"/>
        <v>59352.90</v>
      </c>
      <c r="F149" s="1" t="str">
        <f t="shared" ca="1" si="19"/>
        <v>1995-04-13</v>
      </c>
      <c r="G149" t="str">
        <f t="shared" ca="1" si="20"/>
        <v>USU</v>
      </c>
      <c r="H149">
        <f t="shared" ca="1" si="21"/>
        <v>3207</v>
      </c>
      <c r="I149">
        <f t="shared" ca="1" si="22"/>
        <v>9</v>
      </c>
      <c r="J149">
        <f t="shared" ca="1" si="23"/>
        <v>6</v>
      </c>
      <c r="K149" t="str">
        <f t="shared" ca="1" si="24"/>
        <v>INSERT INTO EVENT (income, event_date, opposing_team, attendance, team_id,venue_id) values (59352.90,'1995-04-13','USU',3207,9,6);</v>
      </c>
    </row>
    <row r="150" spans="4:11" x14ac:dyDescent="0.2">
      <c r="D150">
        <f t="shared" ca="1" si="17"/>
        <v>1</v>
      </c>
      <c r="E150" t="str">
        <f t="shared" ca="1" si="18"/>
        <v>24807.80</v>
      </c>
      <c r="F150" s="1" t="str">
        <f t="shared" ca="1" si="19"/>
        <v>2006-07-05</v>
      </c>
      <c r="G150" t="str">
        <f t="shared" ca="1" si="20"/>
        <v>BYU</v>
      </c>
      <c r="H150">
        <f t="shared" ca="1" si="21"/>
        <v>7290</v>
      </c>
      <c r="I150">
        <f t="shared" ca="1" si="22"/>
        <v>5</v>
      </c>
      <c r="J150">
        <f t="shared" ca="1" si="23"/>
        <v>27</v>
      </c>
      <c r="K150" t="str">
        <f t="shared" ca="1" si="24"/>
        <v>INSERT INTO EVENT (income, event_date, opposing_team, attendance, team_id,venue_id) values (24807.80,'2006-07-05','BYU',7290,5,27);</v>
      </c>
    </row>
    <row r="151" spans="4:11" x14ac:dyDescent="0.2">
      <c r="D151">
        <f t="shared" ca="1" si="17"/>
        <v>9</v>
      </c>
      <c r="E151" t="str">
        <f t="shared" ca="1" si="18"/>
        <v>90185.42</v>
      </c>
      <c r="F151" s="1" t="str">
        <f t="shared" ca="1" si="19"/>
        <v>2008-03-28</v>
      </c>
      <c r="G151" t="str">
        <f t="shared" ca="1" si="20"/>
        <v>Wyoming</v>
      </c>
      <c r="H151">
        <f t="shared" ca="1" si="21"/>
        <v>6535</v>
      </c>
      <c r="I151">
        <f t="shared" ca="1" si="22"/>
        <v>13</v>
      </c>
      <c r="J151">
        <f t="shared" ca="1" si="23"/>
        <v>77</v>
      </c>
      <c r="K151" t="str">
        <f t="shared" ca="1" si="24"/>
        <v>INSERT INTO EVENT (income, event_date, opposing_team, attendance, team_id,venue_id) values (90185.42,'2008-03-28','Wyoming',6535,13,77);</v>
      </c>
    </row>
    <row r="152" spans="4:11" x14ac:dyDescent="0.2">
      <c r="D152">
        <f t="shared" ca="1" si="17"/>
        <v>10</v>
      </c>
      <c r="E152" t="str">
        <f t="shared" ca="1" si="18"/>
        <v>85740.05</v>
      </c>
      <c r="F152" s="1" t="str">
        <f t="shared" ca="1" si="19"/>
        <v>2003-09-29</v>
      </c>
      <c r="G152" t="str">
        <f t="shared" ca="1" si="20"/>
        <v>Colorado State</v>
      </c>
      <c r="H152">
        <f t="shared" ca="1" si="21"/>
        <v>6009</v>
      </c>
      <c r="I152">
        <f t="shared" ca="1" si="22"/>
        <v>14</v>
      </c>
      <c r="J152">
        <f t="shared" ca="1" si="23"/>
        <v>92</v>
      </c>
      <c r="K152" t="str">
        <f t="shared" ca="1" si="24"/>
        <v>INSERT INTO EVENT (income, event_date, opposing_team, attendance, team_id,venue_id) values (85740.05,'2003-09-29','Colorado State',6009,14,92);</v>
      </c>
    </row>
    <row r="153" spans="4:11" x14ac:dyDescent="0.2">
      <c r="D153">
        <f t="shared" ca="1" si="17"/>
        <v>5</v>
      </c>
      <c r="E153" t="str">
        <f t="shared" ca="1" si="18"/>
        <v>86892.25</v>
      </c>
      <c r="F153" s="1" t="str">
        <f t="shared" ca="1" si="19"/>
        <v>2016-02-13</v>
      </c>
      <c r="G153" t="str">
        <f t="shared" ca="1" si="20"/>
        <v>USU</v>
      </c>
      <c r="H153">
        <f t="shared" ca="1" si="21"/>
        <v>1106</v>
      </c>
      <c r="I153">
        <f t="shared" ca="1" si="22"/>
        <v>9</v>
      </c>
      <c r="J153">
        <f t="shared" ca="1" si="23"/>
        <v>49</v>
      </c>
      <c r="K153" t="str">
        <f t="shared" ca="1" si="24"/>
        <v>INSERT INTO EVENT (income, event_date, opposing_team, attendance, team_id,venue_id) values (86892.25,'2016-02-13','USU',1106,9,49);</v>
      </c>
    </row>
    <row r="154" spans="4:11" x14ac:dyDescent="0.2">
      <c r="D154">
        <f t="shared" ca="1" si="17"/>
        <v>5</v>
      </c>
      <c r="E154" t="str">
        <f t="shared" ca="1" si="18"/>
        <v>82764.14</v>
      </c>
      <c r="F154" s="1" t="str">
        <f t="shared" ca="1" si="19"/>
        <v>1998-12-11</v>
      </c>
      <c r="G154" t="str">
        <f t="shared" ca="1" si="20"/>
        <v>USU</v>
      </c>
      <c r="H154">
        <f t="shared" ca="1" si="21"/>
        <v>9368</v>
      </c>
      <c r="I154">
        <f t="shared" ca="1" si="22"/>
        <v>9</v>
      </c>
      <c r="J154">
        <f t="shared" ca="1" si="23"/>
        <v>95</v>
      </c>
      <c r="K154" t="str">
        <f t="shared" ca="1" si="24"/>
        <v>INSERT INTO EVENT (income, event_date, opposing_team, attendance, team_id,venue_id) values (82764.14,'1998-12-11','USU',9368,9,95);</v>
      </c>
    </row>
    <row r="155" spans="4:11" x14ac:dyDescent="0.2">
      <c r="D155">
        <f t="shared" ca="1" si="17"/>
        <v>7</v>
      </c>
      <c r="E155" t="str">
        <f t="shared" ca="1" si="18"/>
        <v>76944.12</v>
      </c>
      <c r="F155" s="1" t="str">
        <f t="shared" ca="1" si="19"/>
        <v>2016-12-14</v>
      </c>
      <c r="G155" t="str">
        <f t="shared" ca="1" si="20"/>
        <v>SUU</v>
      </c>
      <c r="H155">
        <f t="shared" ca="1" si="21"/>
        <v>7522</v>
      </c>
      <c r="I155">
        <f t="shared" ca="1" si="22"/>
        <v>11</v>
      </c>
      <c r="J155">
        <f t="shared" ca="1" si="23"/>
        <v>93</v>
      </c>
      <c r="K155" t="str">
        <f t="shared" ca="1" si="24"/>
        <v>INSERT INTO EVENT (income, event_date, opposing_team, attendance, team_id,venue_id) values (76944.12,'2016-12-14','SUU',7522,11,93);</v>
      </c>
    </row>
    <row r="156" spans="4:11" x14ac:dyDescent="0.2">
      <c r="D156">
        <f t="shared" ca="1" si="17"/>
        <v>5</v>
      </c>
      <c r="E156" t="str">
        <f t="shared" ca="1" si="18"/>
        <v>82293.80</v>
      </c>
      <c r="F156" s="1" t="str">
        <f t="shared" ca="1" si="19"/>
        <v>2015-04-15</v>
      </c>
      <c r="G156" t="str">
        <f t="shared" ca="1" si="20"/>
        <v>USU</v>
      </c>
      <c r="H156">
        <f t="shared" ca="1" si="21"/>
        <v>8287</v>
      </c>
      <c r="I156">
        <f t="shared" ca="1" si="22"/>
        <v>9</v>
      </c>
      <c r="J156">
        <f t="shared" ca="1" si="23"/>
        <v>68</v>
      </c>
      <c r="K156" t="str">
        <f t="shared" ca="1" si="24"/>
        <v>INSERT INTO EVENT (income, event_date, opposing_team, attendance, team_id,venue_id) values (82293.80,'2015-04-15','USU',8287,9,68);</v>
      </c>
    </row>
    <row r="157" spans="4:11" x14ac:dyDescent="0.2">
      <c r="D157">
        <f t="shared" ca="1" si="17"/>
        <v>3</v>
      </c>
      <c r="E157" t="str">
        <f t="shared" ca="1" si="18"/>
        <v>44749.58</v>
      </c>
      <c r="F157" s="1" t="str">
        <f t="shared" ca="1" si="19"/>
        <v>2004-04-12</v>
      </c>
      <c r="G157" t="str">
        <f t="shared" ca="1" si="20"/>
        <v>NYU</v>
      </c>
      <c r="H157">
        <f t="shared" ca="1" si="21"/>
        <v>4973</v>
      </c>
      <c r="I157">
        <f t="shared" ca="1" si="22"/>
        <v>7</v>
      </c>
      <c r="J157">
        <f t="shared" ca="1" si="23"/>
        <v>24</v>
      </c>
      <c r="K157" t="str">
        <f t="shared" ca="1" si="24"/>
        <v>INSERT INTO EVENT (income, event_date, opposing_team, attendance, team_id,venue_id) values (44749.58,'2004-04-12','NYU',4973,7,24);</v>
      </c>
    </row>
    <row r="158" spans="4:11" x14ac:dyDescent="0.2">
      <c r="D158">
        <f t="shared" ca="1" si="17"/>
        <v>8</v>
      </c>
      <c r="E158" t="str">
        <f t="shared" ca="1" si="18"/>
        <v>55987.47</v>
      </c>
      <c r="F158" s="1" t="str">
        <f t="shared" ca="1" si="19"/>
        <v>2008-04-03</v>
      </c>
      <c r="G158" t="str">
        <f t="shared" ca="1" si="20"/>
        <v>Nevada</v>
      </c>
      <c r="H158">
        <f t="shared" ca="1" si="21"/>
        <v>7644</v>
      </c>
      <c r="I158">
        <f t="shared" ca="1" si="22"/>
        <v>12</v>
      </c>
      <c r="J158">
        <f t="shared" ca="1" si="23"/>
        <v>97</v>
      </c>
      <c r="K158" t="str">
        <f t="shared" ca="1" si="24"/>
        <v>INSERT INTO EVENT (income, event_date, opposing_team, attendance, team_id,venue_id) values (55987.47,'2008-04-03','Nevada',7644,12,97);</v>
      </c>
    </row>
    <row r="159" spans="4:11" x14ac:dyDescent="0.2">
      <c r="D159">
        <f t="shared" ca="1" si="17"/>
        <v>8</v>
      </c>
      <c r="E159" t="str">
        <f t="shared" ca="1" si="18"/>
        <v>62037.47</v>
      </c>
      <c r="F159" s="1" t="str">
        <f t="shared" ca="1" si="19"/>
        <v>2008-05-25</v>
      </c>
      <c r="G159" t="str">
        <f t="shared" ca="1" si="20"/>
        <v>Nevada</v>
      </c>
      <c r="H159">
        <f t="shared" ca="1" si="21"/>
        <v>6347</v>
      </c>
      <c r="I159">
        <f t="shared" ca="1" si="22"/>
        <v>12</v>
      </c>
      <c r="J159">
        <f t="shared" ca="1" si="23"/>
        <v>99</v>
      </c>
      <c r="K159" t="str">
        <f t="shared" ca="1" si="24"/>
        <v>INSERT INTO EVENT (income, event_date, opposing_team, attendance, team_id,venue_id) values (62037.47,'2008-05-25','Nevada',6347,12,99);</v>
      </c>
    </row>
    <row r="160" spans="4:11" x14ac:dyDescent="0.2">
      <c r="D160">
        <f t="shared" ca="1" si="17"/>
        <v>7</v>
      </c>
      <c r="E160" t="str">
        <f t="shared" ca="1" si="18"/>
        <v>75877.28</v>
      </c>
      <c r="F160" s="1" t="str">
        <f t="shared" ca="1" si="19"/>
        <v>2012-02-18</v>
      </c>
      <c r="G160" t="str">
        <f t="shared" ca="1" si="20"/>
        <v>SUU</v>
      </c>
      <c r="H160">
        <f t="shared" ca="1" si="21"/>
        <v>2147</v>
      </c>
      <c r="I160">
        <f t="shared" ca="1" si="22"/>
        <v>11</v>
      </c>
      <c r="J160">
        <f t="shared" ca="1" si="23"/>
        <v>43</v>
      </c>
      <c r="K160" t="str">
        <f t="shared" ca="1" si="24"/>
        <v>INSERT INTO EVENT (income, event_date, opposing_team, attendance, team_id,venue_id) values (75877.28,'2012-02-18','SUU',2147,11,43);</v>
      </c>
    </row>
    <row r="161" spans="4:11" x14ac:dyDescent="0.2">
      <c r="D161">
        <f t="shared" ca="1" si="17"/>
        <v>4</v>
      </c>
      <c r="E161" t="str">
        <f t="shared" ca="1" si="18"/>
        <v>97369.16</v>
      </c>
      <c r="F161" s="1" t="str">
        <f t="shared" ca="1" si="19"/>
        <v>1999-01-27</v>
      </c>
      <c r="G161" t="str">
        <f t="shared" ca="1" si="20"/>
        <v>Oregon State</v>
      </c>
      <c r="H161">
        <f t="shared" ca="1" si="21"/>
        <v>6277</v>
      </c>
      <c r="I161">
        <f t="shared" ca="1" si="22"/>
        <v>8</v>
      </c>
      <c r="J161">
        <f t="shared" ca="1" si="23"/>
        <v>16</v>
      </c>
      <c r="K161" t="str">
        <f t="shared" ca="1" si="24"/>
        <v>INSERT INTO EVENT (income, event_date, opposing_team, attendance, team_id,venue_id) values (97369.16,'1999-01-27','Oregon State',6277,8,16);</v>
      </c>
    </row>
    <row r="162" spans="4:11" x14ac:dyDescent="0.2">
      <c r="D162">
        <f t="shared" ca="1" si="17"/>
        <v>13</v>
      </c>
      <c r="E162" t="str">
        <f t="shared" ca="1" si="18"/>
        <v>40700.36</v>
      </c>
      <c r="F162" s="1" t="str">
        <f t="shared" ca="1" si="19"/>
        <v>2011-09-13</v>
      </c>
      <c r="G162" t="str">
        <f t="shared" ca="1" si="20"/>
        <v>Washington State</v>
      </c>
      <c r="H162">
        <f t="shared" ca="1" si="21"/>
        <v>2408</v>
      </c>
      <c r="I162">
        <f t="shared" ca="1" si="22"/>
        <v>17</v>
      </c>
      <c r="J162">
        <f t="shared" ca="1" si="23"/>
        <v>69</v>
      </c>
      <c r="K162" t="str">
        <f t="shared" ca="1" si="24"/>
        <v>INSERT INTO EVENT (income, event_date, opposing_team, attendance, team_id,venue_id) values (40700.36,'2011-09-13','Washington State',2408,17,69);</v>
      </c>
    </row>
    <row r="163" spans="4:11" x14ac:dyDescent="0.2">
      <c r="D163">
        <f t="shared" ca="1" si="17"/>
        <v>3</v>
      </c>
      <c r="E163" t="str">
        <f t="shared" ca="1" si="18"/>
        <v>75660.27</v>
      </c>
      <c r="F163" s="1" t="str">
        <f t="shared" ca="1" si="19"/>
        <v>2011-02-24</v>
      </c>
      <c r="G163" t="str">
        <f t="shared" ca="1" si="20"/>
        <v>NYU</v>
      </c>
      <c r="H163">
        <f t="shared" ca="1" si="21"/>
        <v>3485</v>
      </c>
      <c r="I163">
        <f t="shared" ca="1" si="22"/>
        <v>7</v>
      </c>
      <c r="J163">
        <f t="shared" ca="1" si="23"/>
        <v>10</v>
      </c>
      <c r="K163" t="str">
        <f t="shared" ca="1" si="24"/>
        <v>INSERT INTO EVENT (income, event_date, opposing_team, attendance, team_id,venue_id) values (75660.27,'2011-02-24','NYU',3485,7,10);</v>
      </c>
    </row>
    <row r="164" spans="4:11" x14ac:dyDescent="0.2">
      <c r="D164">
        <f t="shared" ca="1" si="17"/>
        <v>3</v>
      </c>
      <c r="E164" t="str">
        <f t="shared" ca="1" si="18"/>
        <v>43883.87</v>
      </c>
      <c r="F164" s="1" t="str">
        <f t="shared" ca="1" si="19"/>
        <v>2008-10-09</v>
      </c>
      <c r="G164" t="str">
        <f t="shared" ca="1" si="20"/>
        <v>NYU</v>
      </c>
      <c r="H164">
        <f t="shared" ca="1" si="21"/>
        <v>4129</v>
      </c>
      <c r="I164">
        <f t="shared" ca="1" si="22"/>
        <v>7</v>
      </c>
      <c r="J164">
        <f t="shared" ca="1" si="23"/>
        <v>35</v>
      </c>
      <c r="K164" t="str">
        <f t="shared" ca="1" si="24"/>
        <v>INSERT INTO EVENT (income, event_date, opposing_team, attendance, team_id,venue_id) values (43883.87,'2008-10-09','NYU',4129,7,35);</v>
      </c>
    </row>
    <row r="165" spans="4:11" x14ac:dyDescent="0.2">
      <c r="D165">
        <f t="shared" ca="1" si="17"/>
        <v>14</v>
      </c>
      <c r="E165" t="str">
        <f t="shared" ca="1" si="18"/>
        <v>34560.41</v>
      </c>
      <c r="F165" s="1" t="str">
        <f t="shared" ca="1" si="19"/>
        <v>2015-02-25</v>
      </c>
      <c r="G165" t="str">
        <f t="shared" ca="1" si="20"/>
        <v>Oregon University</v>
      </c>
      <c r="H165">
        <f t="shared" ca="1" si="21"/>
        <v>5354</v>
      </c>
      <c r="I165">
        <f t="shared" ca="1" si="22"/>
        <v>18</v>
      </c>
      <c r="J165">
        <f t="shared" ca="1" si="23"/>
        <v>22</v>
      </c>
      <c r="K165" t="str">
        <f t="shared" ca="1" si="24"/>
        <v>INSERT INTO EVENT (income, event_date, opposing_team, attendance, team_id,venue_id) values (34560.41,'2015-02-25','Oregon University',5354,18,22);</v>
      </c>
    </row>
    <row r="166" spans="4:11" x14ac:dyDescent="0.2">
      <c r="D166">
        <f t="shared" ca="1" si="17"/>
        <v>11</v>
      </c>
      <c r="E166" t="str">
        <f t="shared" ca="1" si="18"/>
        <v>58058.67</v>
      </c>
      <c r="F166" s="1" t="str">
        <f t="shared" ca="1" si="19"/>
        <v>2013-07-25</v>
      </c>
      <c r="G166" t="str">
        <f t="shared" ca="1" si="20"/>
        <v>University of Colorado</v>
      </c>
      <c r="H166">
        <f t="shared" ca="1" si="21"/>
        <v>9856</v>
      </c>
      <c r="I166">
        <f t="shared" ca="1" si="22"/>
        <v>15</v>
      </c>
      <c r="J166">
        <f t="shared" ca="1" si="23"/>
        <v>44</v>
      </c>
      <c r="K166" t="str">
        <f t="shared" ca="1" si="24"/>
        <v>INSERT INTO EVENT (income, event_date, opposing_team, attendance, team_id,venue_id) values (58058.67,'2013-07-25','University of Colorado',9856,15,44);</v>
      </c>
    </row>
    <row r="167" spans="4:11" x14ac:dyDescent="0.2">
      <c r="D167">
        <f t="shared" ca="1" si="17"/>
        <v>1</v>
      </c>
      <c r="E167" t="str">
        <f t="shared" ca="1" si="18"/>
        <v>44062.17</v>
      </c>
      <c r="F167" s="1" t="str">
        <f t="shared" ca="1" si="19"/>
        <v>2003-09-24</v>
      </c>
      <c r="G167" t="str">
        <f t="shared" ca="1" si="20"/>
        <v>BYU</v>
      </c>
      <c r="H167">
        <f t="shared" ca="1" si="21"/>
        <v>7859</v>
      </c>
      <c r="I167">
        <f t="shared" ca="1" si="22"/>
        <v>5</v>
      </c>
      <c r="J167">
        <f t="shared" ca="1" si="23"/>
        <v>92</v>
      </c>
      <c r="K167" t="str">
        <f t="shared" ca="1" si="24"/>
        <v>INSERT INTO EVENT (income, event_date, opposing_team, attendance, team_id,venue_id) values (44062.17,'2003-09-24','BYU',7859,5,92);</v>
      </c>
    </row>
    <row r="168" spans="4:11" x14ac:dyDescent="0.2">
      <c r="D168">
        <f t="shared" ca="1" si="17"/>
        <v>12</v>
      </c>
      <c r="E168" t="str">
        <f t="shared" ca="1" si="18"/>
        <v>41653.34</v>
      </c>
      <c r="F168" s="1" t="str">
        <f t="shared" ca="1" si="19"/>
        <v>2006-06-15</v>
      </c>
      <c r="G168" t="str">
        <f t="shared" ca="1" si="20"/>
        <v>Boise State</v>
      </c>
      <c r="H168">
        <f t="shared" ca="1" si="21"/>
        <v>4398</v>
      </c>
      <c r="I168">
        <f t="shared" ca="1" si="22"/>
        <v>16</v>
      </c>
      <c r="J168">
        <f t="shared" ca="1" si="23"/>
        <v>19</v>
      </c>
      <c r="K168" t="str">
        <f t="shared" ca="1" si="24"/>
        <v>INSERT INTO EVENT (income, event_date, opposing_team, attendance, team_id,venue_id) values (41653.34,'2006-06-15','Boise State',4398,16,19);</v>
      </c>
    </row>
    <row r="169" spans="4:11" x14ac:dyDescent="0.2">
      <c r="D169">
        <f t="shared" ca="1" si="17"/>
        <v>2</v>
      </c>
      <c r="E169" t="str">
        <f t="shared" ca="1" si="18"/>
        <v>37790.13</v>
      </c>
      <c r="F169" s="1" t="str">
        <f t="shared" ca="1" si="19"/>
        <v>2003-10-05</v>
      </c>
      <c r="G169" t="str">
        <f t="shared" ca="1" si="20"/>
        <v>ASU</v>
      </c>
      <c r="H169">
        <f t="shared" ca="1" si="21"/>
        <v>1390</v>
      </c>
      <c r="I169">
        <f t="shared" ca="1" si="22"/>
        <v>6</v>
      </c>
      <c r="J169">
        <f t="shared" ca="1" si="23"/>
        <v>48</v>
      </c>
      <c r="K169" t="str">
        <f t="shared" ca="1" si="24"/>
        <v>INSERT INTO EVENT (income, event_date, opposing_team, attendance, team_id,venue_id) values (37790.13,'2003-10-05','ASU',1390,6,48);</v>
      </c>
    </row>
    <row r="170" spans="4:11" x14ac:dyDescent="0.2">
      <c r="D170">
        <f t="shared" ca="1" si="17"/>
        <v>5</v>
      </c>
      <c r="E170" t="str">
        <f t="shared" ca="1" si="18"/>
        <v>53485.00</v>
      </c>
      <c r="F170" s="1" t="str">
        <f t="shared" ca="1" si="19"/>
        <v>2010-09-08</v>
      </c>
      <c r="G170" t="str">
        <f t="shared" ca="1" si="20"/>
        <v>USU</v>
      </c>
      <c r="H170">
        <f t="shared" ca="1" si="21"/>
        <v>6453</v>
      </c>
      <c r="I170">
        <f t="shared" ca="1" si="22"/>
        <v>9</v>
      </c>
      <c r="J170">
        <f t="shared" ca="1" si="23"/>
        <v>75</v>
      </c>
      <c r="K170" t="str">
        <f t="shared" ca="1" si="24"/>
        <v>INSERT INTO EVENT (income, event_date, opposing_team, attendance, team_id,venue_id) values (53485.00,'2010-09-08','USU',6453,9,75);</v>
      </c>
    </row>
    <row r="171" spans="4:11" x14ac:dyDescent="0.2">
      <c r="D171">
        <f t="shared" ca="1" si="17"/>
        <v>12</v>
      </c>
      <c r="E171" t="str">
        <f t="shared" ca="1" si="18"/>
        <v>63600.98</v>
      </c>
      <c r="F171" s="1" t="str">
        <f t="shared" ca="1" si="19"/>
        <v>1995-07-23</v>
      </c>
      <c r="G171" t="str">
        <f t="shared" ca="1" si="20"/>
        <v>Boise State</v>
      </c>
      <c r="H171">
        <f t="shared" ca="1" si="21"/>
        <v>3280</v>
      </c>
      <c r="I171">
        <f t="shared" ca="1" si="22"/>
        <v>16</v>
      </c>
      <c r="J171">
        <f t="shared" ca="1" si="23"/>
        <v>93</v>
      </c>
      <c r="K171" t="str">
        <f t="shared" ca="1" si="24"/>
        <v>INSERT INTO EVENT (income, event_date, opposing_team, attendance, team_id,venue_id) values (63600.98,'1995-07-23','Boise State',3280,16,93);</v>
      </c>
    </row>
    <row r="172" spans="4:11" x14ac:dyDescent="0.2">
      <c r="D172">
        <f t="shared" ca="1" si="17"/>
        <v>2</v>
      </c>
      <c r="E172" t="str">
        <f t="shared" ca="1" si="18"/>
        <v>36526.73</v>
      </c>
      <c r="F172" s="1" t="str">
        <f t="shared" ca="1" si="19"/>
        <v>2014-10-28</v>
      </c>
      <c r="G172" t="str">
        <f t="shared" ca="1" si="20"/>
        <v>ASU</v>
      </c>
      <c r="H172">
        <f t="shared" ca="1" si="21"/>
        <v>3221</v>
      </c>
      <c r="I172">
        <f t="shared" ca="1" si="22"/>
        <v>6</v>
      </c>
      <c r="J172">
        <f t="shared" ca="1" si="23"/>
        <v>19</v>
      </c>
      <c r="K172" t="str">
        <f t="shared" ca="1" si="24"/>
        <v>INSERT INTO EVENT (income, event_date, opposing_team, attendance, team_id,venue_id) values (36526.73,'2014-10-28','ASU',3221,6,19);</v>
      </c>
    </row>
    <row r="173" spans="4:11" x14ac:dyDescent="0.2">
      <c r="D173">
        <f t="shared" ca="1" si="17"/>
        <v>12</v>
      </c>
      <c r="E173" t="str">
        <f t="shared" ca="1" si="18"/>
        <v>74074.72</v>
      </c>
      <c r="F173" s="1" t="str">
        <f t="shared" ca="1" si="19"/>
        <v>2014-06-05</v>
      </c>
      <c r="G173" t="str">
        <f t="shared" ca="1" si="20"/>
        <v>Boise State</v>
      </c>
      <c r="H173">
        <f t="shared" ca="1" si="21"/>
        <v>1630</v>
      </c>
      <c r="I173">
        <f t="shared" ca="1" si="22"/>
        <v>16</v>
      </c>
      <c r="J173">
        <f t="shared" ca="1" si="23"/>
        <v>81</v>
      </c>
      <c r="K173" t="str">
        <f t="shared" ca="1" si="24"/>
        <v>INSERT INTO EVENT (income, event_date, opposing_team, attendance, team_id,venue_id) values (74074.72,'2014-06-05','Boise State',1630,16,81);</v>
      </c>
    </row>
    <row r="174" spans="4:11" x14ac:dyDescent="0.2">
      <c r="D174">
        <f t="shared" ca="1" si="17"/>
        <v>4</v>
      </c>
      <c r="E174" t="str">
        <f t="shared" ca="1" si="18"/>
        <v>96557.14</v>
      </c>
      <c r="F174" s="1" t="str">
        <f t="shared" ca="1" si="19"/>
        <v>2017-10-29</v>
      </c>
      <c r="G174" t="str">
        <f t="shared" ca="1" si="20"/>
        <v>Oregon State</v>
      </c>
      <c r="H174">
        <f t="shared" ca="1" si="21"/>
        <v>1719</v>
      </c>
      <c r="I174">
        <f t="shared" ca="1" si="22"/>
        <v>8</v>
      </c>
      <c r="J174">
        <f t="shared" ca="1" si="23"/>
        <v>88</v>
      </c>
      <c r="K174" t="str">
        <f t="shared" ca="1" si="24"/>
        <v>INSERT INTO EVENT (income, event_date, opposing_team, attendance, team_id,venue_id) values (96557.14,'2017-10-29','Oregon State',1719,8,88);</v>
      </c>
    </row>
    <row r="175" spans="4:11" x14ac:dyDescent="0.2">
      <c r="D175">
        <f t="shared" ca="1" si="17"/>
        <v>9</v>
      </c>
      <c r="E175" t="str">
        <f t="shared" ca="1" si="18"/>
        <v>88149.22</v>
      </c>
      <c r="F175" s="1" t="str">
        <f t="shared" ca="1" si="19"/>
        <v>2010-01-26</v>
      </c>
      <c r="G175" t="str">
        <f t="shared" ca="1" si="20"/>
        <v>Wyoming</v>
      </c>
      <c r="H175">
        <f t="shared" ca="1" si="21"/>
        <v>8423</v>
      </c>
      <c r="I175">
        <f t="shared" ca="1" si="22"/>
        <v>13</v>
      </c>
      <c r="J175">
        <f t="shared" ca="1" si="23"/>
        <v>60</v>
      </c>
      <c r="K175" t="str">
        <f t="shared" ca="1" si="24"/>
        <v>INSERT INTO EVENT (income, event_date, opposing_team, attendance, team_id,venue_id) values (88149.22,'2010-01-26','Wyoming',8423,13,60);</v>
      </c>
    </row>
    <row r="176" spans="4:11" x14ac:dyDescent="0.2">
      <c r="D176">
        <f t="shared" ca="1" si="17"/>
        <v>14</v>
      </c>
      <c r="E176" t="str">
        <f t="shared" ca="1" si="18"/>
        <v>73907.80</v>
      </c>
      <c r="F176" s="1" t="str">
        <f t="shared" ca="1" si="19"/>
        <v>2009-04-10</v>
      </c>
      <c r="G176" t="str">
        <f t="shared" ca="1" si="20"/>
        <v>Oregon University</v>
      </c>
      <c r="H176">
        <f t="shared" ca="1" si="21"/>
        <v>2708</v>
      </c>
      <c r="I176">
        <f t="shared" ca="1" si="22"/>
        <v>18</v>
      </c>
      <c r="J176">
        <f t="shared" ca="1" si="23"/>
        <v>69</v>
      </c>
      <c r="K176" t="str">
        <f t="shared" ca="1" si="24"/>
        <v>INSERT INTO EVENT (income, event_date, opposing_team, attendance, team_id,venue_id) values (73907.80,'2009-04-10','Oregon University',2708,18,69);</v>
      </c>
    </row>
    <row r="177" spans="4:11" x14ac:dyDescent="0.2">
      <c r="D177">
        <f t="shared" ca="1" si="17"/>
        <v>7</v>
      </c>
      <c r="E177" t="str">
        <f t="shared" ca="1" si="18"/>
        <v>21839.88</v>
      </c>
      <c r="F177" s="1" t="str">
        <f t="shared" ca="1" si="19"/>
        <v>2014-03-23</v>
      </c>
      <c r="G177" t="str">
        <f t="shared" ca="1" si="20"/>
        <v>SUU</v>
      </c>
      <c r="H177">
        <f t="shared" ca="1" si="21"/>
        <v>9238</v>
      </c>
      <c r="I177">
        <f t="shared" ca="1" si="22"/>
        <v>11</v>
      </c>
      <c r="J177">
        <f t="shared" ca="1" si="23"/>
        <v>99</v>
      </c>
      <c r="K177" t="str">
        <f t="shared" ca="1" si="24"/>
        <v>INSERT INTO EVENT (income, event_date, opposing_team, attendance, team_id,venue_id) values (21839.88,'2014-03-23','SUU',9238,11,99);</v>
      </c>
    </row>
    <row r="178" spans="4:11" x14ac:dyDescent="0.2">
      <c r="D178">
        <f t="shared" ca="1" si="17"/>
        <v>2</v>
      </c>
      <c r="E178" t="str">
        <f t="shared" ca="1" si="18"/>
        <v>29773.86</v>
      </c>
      <c r="F178" s="1" t="str">
        <f t="shared" ca="1" si="19"/>
        <v>2000-11-24</v>
      </c>
      <c r="G178" t="str">
        <f t="shared" ca="1" si="20"/>
        <v>ASU</v>
      </c>
      <c r="H178">
        <f t="shared" ca="1" si="21"/>
        <v>4230</v>
      </c>
      <c r="I178">
        <f t="shared" ca="1" si="22"/>
        <v>6</v>
      </c>
      <c r="J178">
        <f t="shared" ca="1" si="23"/>
        <v>10</v>
      </c>
      <c r="K178" t="str">
        <f t="shared" ca="1" si="24"/>
        <v>INSERT INTO EVENT (income, event_date, opposing_team, attendance, team_id,venue_id) values (29773.86,'2000-11-24','ASU',4230,6,10);</v>
      </c>
    </row>
    <row r="179" spans="4:11" x14ac:dyDescent="0.2">
      <c r="D179">
        <f t="shared" ca="1" si="17"/>
        <v>2</v>
      </c>
      <c r="E179" t="str">
        <f t="shared" ca="1" si="18"/>
        <v>83165.69</v>
      </c>
      <c r="F179" s="1" t="str">
        <f t="shared" ca="1" si="19"/>
        <v>1997-09-04</v>
      </c>
      <c r="G179" t="str">
        <f t="shared" ca="1" si="20"/>
        <v>ASU</v>
      </c>
      <c r="H179">
        <f t="shared" ca="1" si="21"/>
        <v>4858</v>
      </c>
      <c r="I179">
        <f t="shared" ca="1" si="22"/>
        <v>6</v>
      </c>
      <c r="J179">
        <f t="shared" ca="1" si="23"/>
        <v>30</v>
      </c>
      <c r="K179" t="str">
        <f t="shared" ca="1" si="24"/>
        <v>INSERT INTO EVENT (income, event_date, opposing_team, attendance, team_id,venue_id) values (83165.69,'1997-09-04','ASU',4858,6,30);</v>
      </c>
    </row>
    <row r="180" spans="4:11" x14ac:dyDescent="0.2">
      <c r="D180">
        <f t="shared" ca="1" si="17"/>
        <v>10</v>
      </c>
      <c r="E180" t="str">
        <f t="shared" ca="1" si="18"/>
        <v>93505.63</v>
      </c>
      <c r="F180" s="1" t="str">
        <f t="shared" ca="1" si="19"/>
        <v>2004-04-03</v>
      </c>
      <c r="G180" t="str">
        <f t="shared" ca="1" si="20"/>
        <v>Colorado State</v>
      </c>
      <c r="H180">
        <f t="shared" ca="1" si="21"/>
        <v>3294</v>
      </c>
      <c r="I180">
        <f t="shared" ca="1" si="22"/>
        <v>14</v>
      </c>
      <c r="J180">
        <f t="shared" ca="1" si="23"/>
        <v>60</v>
      </c>
      <c r="K180" t="str">
        <f t="shared" ca="1" si="24"/>
        <v>INSERT INTO EVENT (income, event_date, opposing_team, attendance, team_id,venue_id) values (93505.63,'2004-04-03','Colorado State',3294,14,60);</v>
      </c>
    </row>
    <row r="181" spans="4:11" x14ac:dyDescent="0.2">
      <c r="D181">
        <f t="shared" ca="1" si="17"/>
        <v>9</v>
      </c>
      <c r="E181" t="str">
        <f t="shared" ca="1" si="18"/>
        <v>10610.88</v>
      </c>
      <c r="F181" s="1" t="str">
        <f t="shared" ca="1" si="19"/>
        <v>1997-04-01</v>
      </c>
      <c r="G181" t="str">
        <f t="shared" ca="1" si="20"/>
        <v>Wyoming</v>
      </c>
      <c r="H181">
        <f t="shared" ca="1" si="21"/>
        <v>5360</v>
      </c>
      <c r="I181">
        <f t="shared" ca="1" si="22"/>
        <v>13</v>
      </c>
      <c r="J181">
        <f t="shared" ca="1" si="23"/>
        <v>78</v>
      </c>
      <c r="K181" t="str">
        <f t="shared" ca="1" si="24"/>
        <v>INSERT INTO EVENT (income, event_date, opposing_team, attendance, team_id,venue_id) values (10610.88,'1997-04-01','Wyoming',5360,13,78);</v>
      </c>
    </row>
    <row r="182" spans="4:11" x14ac:dyDescent="0.2">
      <c r="D182">
        <f t="shared" ca="1" si="17"/>
        <v>10</v>
      </c>
      <c r="E182" t="str">
        <f t="shared" ca="1" si="18"/>
        <v>26481.23</v>
      </c>
      <c r="F182" s="1" t="str">
        <f t="shared" ca="1" si="19"/>
        <v>2007-07-05</v>
      </c>
      <c r="G182" t="str">
        <f t="shared" ca="1" si="20"/>
        <v>Colorado State</v>
      </c>
      <c r="H182">
        <f t="shared" ca="1" si="21"/>
        <v>1362</v>
      </c>
      <c r="I182">
        <f t="shared" ca="1" si="22"/>
        <v>14</v>
      </c>
      <c r="J182">
        <f t="shared" ca="1" si="23"/>
        <v>69</v>
      </c>
      <c r="K182" t="str">
        <f t="shared" ca="1" si="24"/>
        <v>INSERT INTO EVENT (income, event_date, opposing_team, attendance, team_id,venue_id) values (26481.23,'2007-07-05','Colorado State',1362,14,69);</v>
      </c>
    </row>
    <row r="183" spans="4:11" x14ac:dyDescent="0.2">
      <c r="D183">
        <f t="shared" ca="1" si="17"/>
        <v>8</v>
      </c>
      <c r="E183" t="str">
        <f t="shared" ca="1" si="18"/>
        <v>53188.25</v>
      </c>
      <c r="F183" s="1" t="str">
        <f t="shared" ca="1" si="19"/>
        <v>2011-04-15</v>
      </c>
      <c r="G183" t="str">
        <f t="shared" ca="1" si="20"/>
        <v>Nevada</v>
      </c>
      <c r="H183">
        <f t="shared" ca="1" si="21"/>
        <v>8078</v>
      </c>
      <c r="I183">
        <f t="shared" ca="1" si="22"/>
        <v>12</v>
      </c>
      <c r="J183">
        <f t="shared" ca="1" si="23"/>
        <v>52</v>
      </c>
      <c r="K183" t="str">
        <f t="shared" ca="1" si="24"/>
        <v>INSERT INTO EVENT (income, event_date, opposing_team, attendance, team_id,venue_id) values (53188.25,'2011-04-15','Nevada',8078,12,52);</v>
      </c>
    </row>
    <row r="184" spans="4:11" x14ac:dyDescent="0.2">
      <c r="D184">
        <f t="shared" ca="1" si="17"/>
        <v>7</v>
      </c>
      <c r="E184" t="str">
        <f t="shared" ca="1" si="18"/>
        <v>84447.28</v>
      </c>
      <c r="F184" s="1" t="str">
        <f t="shared" ca="1" si="19"/>
        <v>2016-08-12</v>
      </c>
      <c r="G184" t="str">
        <f t="shared" ca="1" si="20"/>
        <v>SUU</v>
      </c>
      <c r="H184">
        <f t="shared" ca="1" si="21"/>
        <v>2172</v>
      </c>
      <c r="I184">
        <f t="shared" ca="1" si="22"/>
        <v>11</v>
      </c>
      <c r="J184">
        <f t="shared" ca="1" si="23"/>
        <v>43</v>
      </c>
      <c r="K184" t="str">
        <f t="shared" ca="1" si="24"/>
        <v>INSERT INTO EVENT (income, event_date, opposing_team, attendance, team_id,venue_id) values (84447.28,'2016-08-12','SUU',2172,11,43);</v>
      </c>
    </row>
    <row r="185" spans="4:11" x14ac:dyDescent="0.2">
      <c r="D185">
        <f t="shared" ca="1" si="17"/>
        <v>10</v>
      </c>
      <c r="E185" t="str">
        <f t="shared" ca="1" si="18"/>
        <v>89243.53</v>
      </c>
      <c r="F185" s="1" t="str">
        <f t="shared" ca="1" si="19"/>
        <v>2015-07-13</v>
      </c>
      <c r="G185" t="str">
        <f t="shared" ca="1" si="20"/>
        <v>Colorado State</v>
      </c>
      <c r="H185">
        <f t="shared" ca="1" si="21"/>
        <v>4979</v>
      </c>
      <c r="I185">
        <f t="shared" ca="1" si="22"/>
        <v>14</v>
      </c>
      <c r="J185">
        <f t="shared" ca="1" si="23"/>
        <v>40</v>
      </c>
      <c r="K185" t="str">
        <f t="shared" ca="1" si="24"/>
        <v>INSERT INTO EVENT (income, event_date, opposing_team, attendance, team_id,venue_id) values (89243.53,'2015-07-13','Colorado State',4979,14,40);</v>
      </c>
    </row>
    <row r="186" spans="4:11" x14ac:dyDescent="0.2">
      <c r="D186">
        <f t="shared" ca="1" si="17"/>
        <v>4</v>
      </c>
      <c r="E186" t="str">
        <f t="shared" ca="1" si="18"/>
        <v>22768.61</v>
      </c>
      <c r="F186" s="1" t="str">
        <f t="shared" ca="1" si="19"/>
        <v>1999-03-29</v>
      </c>
      <c r="G186" t="str">
        <f t="shared" ca="1" si="20"/>
        <v>Oregon State</v>
      </c>
      <c r="H186">
        <f t="shared" ca="1" si="21"/>
        <v>2249</v>
      </c>
      <c r="I186">
        <f t="shared" ca="1" si="22"/>
        <v>8</v>
      </c>
      <c r="J186">
        <f t="shared" ca="1" si="23"/>
        <v>65</v>
      </c>
      <c r="K186" t="str">
        <f t="shared" ca="1" si="24"/>
        <v>INSERT INTO EVENT (income, event_date, opposing_team, attendance, team_id,venue_id) values (22768.61,'1999-03-29','Oregon State',2249,8,65);</v>
      </c>
    </row>
    <row r="187" spans="4:11" x14ac:dyDescent="0.2">
      <c r="D187">
        <f t="shared" ca="1" si="17"/>
        <v>2</v>
      </c>
      <c r="E187" t="str">
        <f t="shared" ca="1" si="18"/>
        <v>49286.60</v>
      </c>
      <c r="F187" s="1" t="str">
        <f t="shared" ca="1" si="19"/>
        <v>2003-09-24</v>
      </c>
      <c r="G187" t="str">
        <f t="shared" ca="1" si="20"/>
        <v>ASU</v>
      </c>
      <c r="H187">
        <f t="shared" ca="1" si="21"/>
        <v>2388</v>
      </c>
      <c r="I187">
        <f t="shared" ca="1" si="22"/>
        <v>6</v>
      </c>
      <c r="J187">
        <f t="shared" ca="1" si="23"/>
        <v>19</v>
      </c>
      <c r="K187" t="str">
        <f t="shared" ca="1" si="24"/>
        <v>INSERT INTO EVENT (income, event_date, opposing_team, attendance, team_id,venue_id) values (49286.60,'2003-09-24','ASU',2388,6,19);</v>
      </c>
    </row>
    <row r="188" spans="4:11" x14ac:dyDescent="0.2">
      <c r="D188">
        <f t="shared" ca="1" si="17"/>
        <v>3</v>
      </c>
      <c r="E188" t="str">
        <f t="shared" ca="1" si="18"/>
        <v>39722.18</v>
      </c>
      <c r="F188" s="1" t="str">
        <f t="shared" ca="1" si="19"/>
        <v>2013-12-02</v>
      </c>
      <c r="G188" t="str">
        <f t="shared" ca="1" si="20"/>
        <v>NYU</v>
      </c>
      <c r="H188">
        <f t="shared" ca="1" si="21"/>
        <v>3809</v>
      </c>
      <c r="I188">
        <f t="shared" ca="1" si="22"/>
        <v>7</v>
      </c>
      <c r="J188">
        <f t="shared" ca="1" si="23"/>
        <v>75</v>
      </c>
      <c r="K188" t="str">
        <f t="shared" ca="1" si="24"/>
        <v>INSERT INTO EVENT (income, event_date, opposing_team, attendance, team_id,venue_id) values (39722.18,'2013-12-02','NYU',3809,7,75);</v>
      </c>
    </row>
    <row r="189" spans="4:11" x14ac:dyDescent="0.2">
      <c r="D189">
        <f t="shared" ca="1" si="17"/>
        <v>2</v>
      </c>
      <c r="E189" t="str">
        <f t="shared" ca="1" si="18"/>
        <v>53299.78</v>
      </c>
      <c r="F189" s="1" t="str">
        <f t="shared" ca="1" si="19"/>
        <v>1998-05-25</v>
      </c>
      <c r="G189" t="str">
        <f t="shared" ca="1" si="20"/>
        <v>ASU</v>
      </c>
      <c r="H189">
        <f t="shared" ca="1" si="21"/>
        <v>2142</v>
      </c>
      <c r="I189">
        <f t="shared" ca="1" si="22"/>
        <v>6</v>
      </c>
      <c r="J189">
        <f t="shared" ca="1" si="23"/>
        <v>40</v>
      </c>
      <c r="K189" t="str">
        <f t="shared" ca="1" si="24"/>
        <v>INSERT INTO EVENT (income, event_date, opposing_team, attendance, team_id,venue_id) values (53299.78,'1998-05-25','ASU',2142,6,40);</v>
      </c>
    </row>
    <row r="190" spans="4:11" x14ac:dyDescent="0.2">
      <c r="D190">
        <f t="shared" ca="1" si="17"/>
        <v>3</v>
      </c>
      <c r="E190" t="str">
        <f t="shared" ca="1" si="18"/>
        <v>54768.64</v>
      </c>
      <c r="F190" s="1" t="str">
        <f t="shared" ca="1" si="19"/>
        <v>2004-05-19</v>
      </c>
      <c r="G190" t="str">
        <f t="shared" ca="1" si="20"/>
        <v>NYU</v>
      </c>
      <c r="H190">
        <f t="shared" ca="1" si="21"/>
        <v>2843</v>
      </c>
      <c r="I190">
        <f t="shared" ca="1" si="22"/>
        <v>7</v>
      </c>
      <c r="J190">
        <f t="shared" ca="1" si="23"/>
        <v>56</v>
      </c>
      <c r="K190" t="str">
        <f t="shared" ca="1" si="24"/>
        <v>INSERT INTO EVENT (income, event_date, opposing_team, attendance, team_id,venue_id) values (54768.64,'2004-05-19','NYU',2843,7,56);</v>
      </c>
    </row>
    <row r="191" spans="4:11" x14ac:dyDescent="0.2">
      <c r="D191">
        <f t="shared" ca="1" si="17"/>
        <v>6</v>
      </c>
      <c r="E191" t="str">
        <f t="shared" ca="1" si="18"/>
        <v>80668.93</v>
      </c>
      <c r="F191" s="1" t="str">
        <f t="shared" ca="1" si="19"/>
        <v>2009-11-01</v>
      </c>
      <c r="G191" t="str">
        <f t="shared" ca="1" si="20"/>
        <v>UVU</v>
      </c>
      <c r="H191">
        <f t="shared" ca="1" si="21"/>
        <v>1805</v>
      </c>
      <c r="I191">
        <f t="shared" ca="1" si="22"/>
        <v>10</v>
      </c>
      <c r="J191">
        <f t="shared" ca="1" si="23"/>
        <v>3</v>
      </c>
      <c r="K191" t="str">
        <f t="shared" ca="1" si="24"/>
        <v>INSERT INTO EVENT (income, event_date, opposing_team, attendance, team_id,venue_id) values (80668.93,'2009-11-01','UVU',1805,10,3);</v>
      </c>
    </row>
    <row r="192" spans="4:11" x14ac:dyDescent="0.2">
      <c r="D192">
        <f t="shared" ca="1" si="17"/>
        <v>4</v>
      </c>
      <c r="E192" t="str">
        <f t="shared" ca="1" si="18"/>
        <v>44360.35</v>
      </c>
      <c r="F192" s="1" t="str">
        <f t="shared" ca="1" si="19"/>
        <v>2001-06-17</v>
      </c>
      <c r="G192" t="str">
        <f t="shared" ca="1" si="20"/>
        <v>Oregon State</v>
      </c>
      <c r="H192">
        <f t="shared" ca="1" si="21"/>
        <v>3293</v>
      </c>
      <c r="I192">
        <f t="shared" ca="1" si="22"/>
        <v>8</v>
      </c>
      <c r="J192">
        <f t="shared" ca="1" si="23"/>
        <v>6</v>
      </c>
      <c r="K192" t="str">
        <f t="shared" ca="1" si="24"/>
        <v>INSERT INTO EVENT (income, event_date, opposing_team, attendance, team_id,venue_id) values (44360.35,'2001-06-17','Oregon State',3293,8,6);</v>
      </c>
    </row>
    <row r="193" spans="4:11" x14ac:dyDescent="0.2">
      <c r="D193">
        <f t="shared" ca="1" si="17"/>
        <v>1</v>
      </c>
      <c r="E193" t="str">
        <f t="shared" ca="1" si="18"/>
        <v>79638.30</v>
      </c>
      <c r="F193" s="1" t="str">
        <f t="shared" ca="1" si="19"/>
        <v>2009-08-30</v>
      </c>
      <c r="G193" t="str">
        <f t="shared" ca="1" si="20"/>
        <v>BYU</v>
      </c>
      <c r="H193">
        <f t="shared" ca="1" si="21"/>
        <v>2489</v>
      </c>
      <c r="I193">
        <f t="shared" ca="1" si="22"/>
        <v>5</v>
      </c>
      <c r="J193">
        <f t="shared" ca="1" si="23"/>
        <v>7</v>
      </c>
      <c r="K193" t="str">
        <f t="shared" ca="1" si="24"/>
        <v>INSERT INTO EVENT (income, event_date, opposing_team, attendance, team_id,venue_id) values (79638.30,'2009-08-30','BYU',2489,5,7);</v>
      </c>
    </row>
    <row r="194" spans="4:11" x14ac:dyDescent="0.2">
      <c r="D194">
        <f t="shared" ca="1" si="17"/>
        <v>14</v>
      </c>
      <c r="E194" t="str">
        <f t="shared" ca="1" si="18"/>
        <v>18459.36</v>
      </c>
      <c r="F194" s="1" t="str">
        <f t="shared" ca="1" si="19"/>
        <v>2014-10-02</v>
      </c>
      <c r="G194" t="str">
        <f t="shared" ca="1" si="20"/>
        <v>Oregon University</v>
      </c>
      <c r="H194">
        <f t="shared" ca="1" si="21"/>
        <v>4052</v>
      </c>
      <c r="I194">
        <f t="shared" ca="1" si="22"/>
        <v>18</v>
      </c>
      <c r="J194">
        <f t="shared" ca="1" si="23"/>
        <v>19</v>
      </c>
      <c r="K194" t="str">
        <f t="shared" ca="1" si="24"/>
        <v>INSERT INTO EVENT (income, event_date, opposing_team, attendance, team_id,venue_id) values (18459.36,'2014-10-02','Oregon University',4052,18,19);</v>
      </c>
    </row>
    <row r="195" spans="4:11" x14ac:dyDescent="0.2">
      <c r="D195">
        <f t="shared" ref="D195:D201" ca="1" si="25">RANDBETWEEN(1,14)</f>
        <v>8</v>
      </c>
      <c r="E195" t="str">
        <f t="shared" ref="E195:E201" ca="1" si="26">RANDBETWEEN(100,100000)&amp;"."&amp;TEXT(RANDBETWEEN(0,99),"00")</f>
        <v>66418.20</v>
      </c>
      <c r="F195" s="1" t="str">
        <f t="shared" ref="F195:F201" ca="1" si="27">RANDBETWEEN(1995,2017)&amp;"-"&amp;TEXT(RANDBETWEEN(1,12),"00")&amp;"-"&amp;TEXT(RANDBETWEEN(1,30),"00")</f>
        <v>2000-07-18</v>
      </c>
      <c r="G195" t="str">
        <f t="shared" ref="G195:G201" ca="1" si="28">VLOOKUP(D195,$A$17:$C$30,3)</f>
        <v>Nevada</v>
      </c>
      <c r="H195">
        <f t="shared" ref="H195:H201" ca="1" si="29">RANDBETWEEN(1000,10000)</f>
        <v>3320</v>
      </c>
      <c r="I195">
        <f t="shared" ref="I195:I201" ca="1" si="30">VLOOKUP(D195,$A$17:$B$30,2)</f>
        <v>12</v>
      </c>
      <c r="J195">
        <f t="shared" ref="J195:J201" ca="1" si="31">RANDBETWEEN(1,99)</f>
        <v>2</v>
      </c>
      <c r="K195" t="str">
        <f t="shared" ref="K195:K201" ca="1" si="32">"INSERT INTO EVENT (income, event_date, opposing_team, attendance, team_id,venue_id) values ("&amp;E195&amp;",'"&amp;F195&amp;"','"&amp;G195&amp;"',"&amp;H195&amp;","&amp;I195&amp;","&amp;J195&amp;");"</f>
        <v>INSERT INTO EVENT (income, event_date, opposing_team, attendance, team_id,venue_id) values (66418.20,'2000-07-18','Nevada',3320,12,2);</v>
      </c>
    </row>
    <row r="196" spans="4:11" x14ac:dyDescent="0.2">
      <c r="D196">
        <f t="shared" ca="1" si="25"/>
        <v>14</v>
      </c>
      <c r="E196" t="str">
        <f t="shared" ca="1" si="26"/>
        <v>14745.42</v>
      </c>
      <c r="F196" s="1" t="str">
        <f t="shared" ca="1" si="27"/>
        <v>2008-06-28</v>
      </c>
      <c r="G196" t="str">
        <f t="shared" ca="1" si="28"/>
        <v>Oregon University</v>
      </c>
      <c r="H196">
        <f t="shared" ca="1" si="29"/>
        <v>9405</v>
      </c>
      <c r="I196">
        <f t="shared" ca="1" si="30"/>
        <v>18</v>
      </c>
      <c r="J196">
        <f t="shared" ca="1" si="31"/>
        <v>99</v>
      </c>
      <c r="K196" t="str">
        <f t="shared" ca="1" si="32"/>
        <v>INSERT INTO EVENT (income, event_date, opposing_team, attendance, team_id,venue_id) values (14745.42,'2008-06-28','Oregon University',9405,18,99);</v>
      </c>
    </row>
    <row r="197" spans="4:11" x14ac:dyDescent="0.2">
      <c r="D197">
        <f t="shared" ca="1" si="25"/>
        <v>2</v>
      </c>
      <c r="E197" t="str">
        <f t="shared" ca="1" si="26"/>
        <v>56030.61</v>
      </c>
      <c r="F197" s="1" t="str">
        <f t="shared" ca="1" si="27"/>
        <v>2010-10-02</v>
      </c>
      <c r="G197" t="str">
        <f t="shared" ca="1" si="28"/>
        <v>ASU</v>
      </c>
      <c r="H197">
        <f t="shared" ca="1" si="29"/>
        <v>7909</v>
      </c>
      <c r="I197">
        <f t="shared" ca="1" si="30"/>
        <v>6</v>
      </c>
      <c r="J197">
        <f t="shared" ca="1" si="31"/>
        <v>10</v>
      </c>
      <c r="K197" t="str">
        <f t="shared" ca="1" si="32"/>
        <v>INSERT INTO EVENT (income, event_date, opposing_team, attendance, team_id,venue_id) values (56030.61,'2010-10-02','ASU',7909,6,10);</v>
      </c>
    </row>
    <row r="198" spans="4:11" x14ac:dyDescent="0.2">
      <c r="D198">
        <f t="shared" ca="1" si="25"/>
        <v>13</v>
      </c>
      <c r="E198" t="str">
        <f t="shared" ca="1" si="26"/>
        <v>33979.95</v>
      </c>
      <c r="F198" s="1" t="str">
        <f t="shared" ca="1" si="27"/>
        <v>2011-03-11</v>
      </c>
      <c r="G198" t="str">
        <f t="shared" ca="1" si="28"/>
        <v>Washington State</v>
      </c>
      <c r="H198">
        <f t="shared" ca="1" si="29"/>
        <v>1756</v>
      </c>
      <c r="I198">
        <f t="shared" ca="1" si="30"/>
        <v>17</v>
      </c>
      <c r="J198">
        <f t="shared" ca="1" si="31"/>
        <v>6</v>
      </c>
      <c r="K198" t="str">
        <f t="shared" ca="1" si="32"/>
        <v>INSERT INTO EVENT (income, event_date, opposing_team, attendance, team_id,venue_id) values (33979.95,'2011-03-11','Washington State',1756,17,6);</v>
      </c>
    </row>
    <row r="199" spans="4:11" x14ac:dyDescent="0.2">
      <c r="D199">
        <f t="shared" ca="1" si="25"/>
        <v>12</v>
      </c>
      <c r="E199" t="str">
        <f t="shared" ca="1" si="26"/>
        <v>58785.35</v>
      </c>
      <c r="F199" s="1" t="str">
        <f t="shared" ca="1" si="27"/>
        <v>2001-03-21</v>
      </c>
      <c r="G199" t="str">
        <f t="shared" ca="1" si="28"/>
        <v>Boise State</v>
      </c>
      <c r="H199">
        <f t="shared" ca="1" si="29"/>
        <v>1523</v>
      </c>
      <c r="I199">
        <f t="shared" ca="1" si="30"/>
        <v>16</v>
      </c>
      <c r="J199">
        <f t="shared" ca="1" si="31"/>
        <v>17</v>
      </c>
      <c r="K199" t="str">
        <f t="shared" ca="1" si="32"/>
        <v>INSERT INTO EVENT (income, event_date, opposing_team, attendance, team_id,venue_id) values (58785.35,'2001-03-21','Boise State',1523,16,17);</v>
      </c>
    </row>
    <row r="200" spans="4:11" x14ac:dyDescent="0.2">
      <c r="D200">
        <f t="shared" ca="1" si="25"/>
        <v>12</v>
      </c>
      <c r="E200" t="str">
        <f t="shared" ca="1" si="26"/>
        <v>29535.04</v>
      </c>
      <c r="F200" s="1" t="str">
        <f t="shared" ca="1" si="27"/>
        <v>1998-11-12</v>
      </c>
      <c r="G200" t="str">
        <f t="shared" ca="1" si="28"/>
        <v>Boise State</v>
      </c>
      <c r="H200">
        <f t="shared" ca="1" si="29"/>
        <v>3982</v>
      </c>
      <c r="I200">
        <f t="shared" ca="1" si="30"/>
        <v>16</v>
      </c>
      <c r="J200">
        <f t="shared" ca="1" si="31"/>
        <v>73</v>
      </c>
      <c r="K200" t="str">
        <f t="shared" ca="1" si="32"/>
        <v>INSERT INTO EVENT (income, event_date, opposing_team, attendance, team_id,venue_id) values (29535.04,'1998-11-12','Boise State',3982,16,73);</v>
      </c>
    </row>
    <row r="201" spans="4:11" x14ac:dyDescent="0.2">
      <c r="D201">
        <f t="shared" ca="1" si="25"/>
        <v>2</v>
      </c>
      <c r="E201" t="str">
        <f t="shared" ca="1" si="26"/>
        <v>49655.84</v>
      </c>
      <c r="F201" s="1" t="str">
        <f t="shared" ca="1" si="27"/>
        <v>2001-06-11</v>
      </c>
      <c r="G201" t="str">
        <f t="shared" ca="1" si="28"/>
        <v>ASU</v>
      </c>
      <c r="H201">
        <f t="shared" ca="1" si="29"/>
        <v>4165</v>
      </c>
      <c r="I201">
        <f t="shared" ca="1" si="30"/>
        <v>6</v>
      </c>
      <c r="J201">
        <f t="shared" ca="1" si="31"/>
        <v>1</v>
      </c>
      <c r="K201" t="str">
        <f t="shared" ca="1" si="32"/>
        <v>INSERT INTO EVENT (income, event_date, opposing_team, attendance, team_id,venue_id) values (49655.84,'2001-06-11','ASU',4165,6,1);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D89" workbookViewId="0">
      <selection activeCell="M2" sqref="M2"/>
    </sheetView>
  </sheetViews>
  <sheetFormatPr baseColWidth="10" defaultRowHeight="16" x14ac:dyDescent="0.2"/>
  <cols>
    <col min="13" max="13" width="18.6640625" bestFit="1" customWidth="1"/>
    <col min="14" max="14" width="11.5" bestFit="1" customWidth="1"/>
    <col min="15" max="15" width="12.5" bestFit="1" customWidth="1"/>
    <col min="16" max="16" width="10.6640625" bestFit="1" customWidth="1"/>
    <col min="17" max="17" width="4.6640625" bestFit="1" customWidth="1"/>
    <col min="18" max="18" width="14.5" bestFit="1" customWidth="1"/>
    <col min="19" max="19" width="8.1640625" bestFit="1" customWidth="1"/>
    <col min="20" max="20" width="192.5" bestFit="1" customWidth="1"/>
  </cols>
  <sheetData>
    <row r="1" spans="1:20" x14ac:dyDescent="0.2"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89</v>
      </c>
    </row>
    <row r="2" spans="1:20" x14ac:dyDescent="0.2">
      <c r="A2">
        <v>1</v>
      </c>
      <c r="B2" t="s">
        <v>112</v>
      </c>
      <c r="C2" t="s">
        <v>118</v>
      </c>
      <c r="D2" t="s">
        <v>134</v>
      </c>
      <c r="E2" s="3" t="s">
        <v>53</v>
      </c>
      <c r="F2" s="3" t="s">
        <v>65</v>
      </c>
      <c r="G2" s="3">
        <v>84101</v>
      </c>
      <c r="H2" t="s">
        <v>110</v>
      </c>
      <c r="I2">
        <f ca="1">RANDBETWEEN(1,16)</f>
        <v>14</v>
      </c>
      <c r="J2" t="str">
        <f t="shared" ref="J2:J33" ca="1" si="0">VLOOKUP(I2,employee,2)</f>
        <v>Associate</v>
      </c>
      <c r="K2" t="str">
        <f t="shared" ref="K2:K33" ca="1" si="1">VLOOKUP(I2,employee,3)</f>
        <v>Carrie</v>
      </c>
      <c r="L2" t="str">
        <f t="shared" ref="L2:L33" ca="1" si="2">VLOOKUP($I2,employee,4)</f>
        <v>Bishoff</v>
      </c>
      <c r="M2" t="str">
        <f ca="1">RANDBETWEEN(1000,9999)&amp;" "&amp;VLOOKUP(RANDBETWEEN(1,2),$B$19:$C$22,2)&amp;" "&amp;RANDBETWEEN(1000,9999)&amp;" "&amp;VLOOKUP(RANDBETWEEN(3,4),$B$19:$C$22,2)</f>
        <v>8627 South 8373 West</v>
      </c>
      <c r="N2" t="str">
        <f t="shared" ref="N2:N33" ca="1" si="3">VLOOKUP($I2,employee,5)</f>
        <v>Las Vegas</v>
      </c>
      <c r="O2" t="str">
        <f t="shared" ref="O2:O33" ca="1" si="4">VLOOKUP($I2,employee,6)</f>
        <v>UT</v>
      </c>
      <c r="P2">
        <f t="shared" ref="P2:P33" ca="1" si="5">VLOOKUP($I2,employee,7)</f>
        <v>84101</v>
      </c>
      <c r="Q2" t="str">
        <f t="shared" ref="Q2:Q33" ca="1" si="6">VLOOKUP($I2,employee,8)</f>
        <v>hourly</v>
      </c>
      <c r="R2">
        <f ca="1">I2</f>
        <v>14</v>
      </c>
      <c r="S2">
        <f ca="1">RANDBETWEEN(5,18)</f>
        <v>15</v>
      </c>
      <c r="T2" t="str">
        <f ca="1">"INSERT INTO EMPLOYEE (title, fname, lname, street_address, city_address, state_address, zip_address, type, years_employed, team_id) VALUES ('"&amp;J2&amp;"','"&amp;K2&amp;"','"&amp;L2&amp;"','"&amp;M2&amp;"','"&amp;N2&amp;"','"&amp;O2&amp;"',"&amp;P2&amp;",'"&amp;Q2&amp;"',"&amp;R2&amp;","&amp;S2&amp;");"</f>
        <v>INSERT INTO EMPLOYEE (title, fname, lname, street_address, city_address, state_address, zip_address, type, years_employed, team_id) VALUES ('Associate','Carrie','Bishoff','8627 South 8373 West','Las Vegas','UT',84101,'hourly',14,15);</v>
      </c>
    </row>
    <row r="3" spans="1:20" x14ac:dyDescent="0.2">
      <c r="A3">
        <v>2</v>
      </c>
      <c r="B3" t="s">
        <v>113</v>
      </c>
      <c r="C3" t="s">
        <v>119</v>
      </c>
      <c r="D3" t="s">
        <v>135</v>
      </c>
      <c r="E3" s="3" t="s">
        <v>54</v>
      </c>
      <c r="F3" s="3" t="s">
        <v>66</v>
      </c>
      <c r="G3" s="3">
        <v>76102</v>
      </c>
      <c r="H3" t="s">
        <v>111</v>
      </c>
      <c r="I3">
        <f t="shared" ref="I3:I66" ca="1" si="7">RANDBETWEEN(1,16)</f>
        <v>10</v>
      </c>
      <c r="J3" t="str">
        <f t="shared" ca="1" si="0"/>
        <v>SR</v>
      </c>
      <c r="K3" t="str">
        <f t="shared" ca="1" si="1"/>
        <v>Laura</v>
      </c>
      <c r="L3" t="str">
        <f t="shared" ca="1" si="2"/>
        <v>Hansen</v>
      </c>
      <c r="M3" t="str">
        <f t="shared" ref="M3:M66" ca="1" si="8">RANDBETWEEN(1000,9999)&amp;" "&amp;VLOOKUP(RANDBETWEEN(1,2),$B$19:$C$22,2)&amp;" "&amp;RANDBETWEEN(1000,9999)&amp;" "&amp;VLOOKUP(RANDBETWEEN(3,4),$B$19:$C$22,2)</f>
        <v>8340 North 9745 East</v>
      </c>
      <c r="N3" t="str">
        <f t="shared" ca="1" si="3"/>
        <v>Las Vegas</v>
      </c>
      <c r="O3" t="str">
        <f t="shared" ca="1" si="4"/>
        <v>NV</v>
      </c>
      <c r="P3">
        <f t="shared" ca="1" si="5"/>
        <v>19837</v>
      </c>
      <c r="Q3" t="str">
        <f t="shared" ca="1" si="6"/>
        <v>hourly</v>
      </c>
      <c r="R3">
        <f t="shared" ref="R3:R66" ca="1" si="9">I3</f>
        <v>10</v>
      </c>
      <c r="S3">
        <f t="shared" ref="S3:S66" ca="1" si="10">RANDBETWEEN(5,18)</f>
        <v>15</v>
      </c>
      <c r="T3" t="str">
        <f t="shared" ref="T3:T66" ca="1" si="11">"INSERT INTO EMPLOYEE (title, fname, lname, street_address, city_address, state_address, zip_address, type, years_employed, team_id) VALUES ('"&amp;J3&amp;"','"&amp;K3&amp;"','"&amp;L3&amp;"','"&amp;M3&amp;"','"&amp;N3&amp;"','"&amp;O3&amp;"',"&amp;P3&amp;",'"&amp;Q3&amp;"',"&amp;R3&amp;","&amp;S3&amp;");"</f>
        <v>INSERT INTO EMPLOYEE (title, fname, lname, street_address, city_address, state_address, zip_address, type, years_employed, team_id) VALUES ('SR','Laura','Hansen','8340 North 9745 East','Las Vegas','NV',19837,'hourly',10,15);</v>
      </c>
    </row>
    <row r="4" spans="1:20" x14ac:dyDescent="0.2">
      <c r="A4">
        <v>3</v>
      </c>
      <c r="B4" t="s">
        <v>114</v>
      </c>
      <c r="C4" t="s">
        <v>120</v>
      </c>
      <c r="D4" t="s">
        <v>136</v>
      </c>
      <c r="E4" s="3" t="s">
        <v>55</v>
      </c>
      <c r="F4" s="3" t="s">
        <v>67</v>
      </c>
      <c r="G4" s="3">
        <v>56290</v>
      </c>
      <c r="H4" t="s">
        <v>110</v>
      </c>
      <c r="I4">
        <f t="shared" ca="1" si="7"/>
        <v>11</v>
      </c>
      <c r="J4" t="str">
        <f t="shared" ca="1" si="0"/>
        <v>VP</v>
      </c>
      <c r="K4" t="str">
        <f t="shared" ca="1" si="1"/>
        <v>Megan</v>
      </c>
      <c r="L4" t="str">
        <f t="shared" ca="1" si="2"/>
        <v>Byron</v>
      </c>
      <c r="M4" t="str">
        <f t="shared" ca="1" si="8"/>
        <v>5779 North 2019 East</v>
      </c>
      <c r="N4" t="str">
        <f t="shared" ca="1" si="3"/>
        <v>Pierre</v>
      </c>
      <c r="O4" t="str">
        <f t="shared" ca="1" si="4"/>
        <v>SD</v>
      </c>
      <c r="P4">
        <f t="shared" ca="1" si="5"/>
        <v>73520</v>
      </c>
      <c r="Q4" t="str">
        <f t="shared" ca="1" si="6"/>
        <v>salary</v>
      </c>
      <c r="R4">
        <f t="shared" ca="1" si="9"/>
        <v>11</v>
      </c>
      <c r="S4">
        <f t="shared" ca="1" si="10"/>
        <v>8</v>
      </c>
      <c r="T4" t="str">
        <f t="shared" ca="1" si="11"/>
        <v>INSERT INTO EMPLOYEE (title, fname, lname, street_address, city_address, state_address, zip_address, type, years_employed, team_id) VALUES ('VP','Megan','Byron','5779 North 2019 East','Pierre','SD',73520,'salary',11,8);</v>
      </c>
    </row>
    <row r="5" spans="1:20" x14ac:dyDescent="0.2">
      <c r="A5">
        <v>4</v>
      </c>
      <c r="B5" t="s">
        <v>115</v>
      </c>
      <c r="C5" t="s">
        <v>121</v>
      </c>
      <c r="D5" t="s">
        <v>137</v>
      </c>
      <c r="E5" s="3" t="s">
        <v>56</v>
      </c>
      <c r="F5" s="3" t="s">
        <v>68</v>
      </c>
      <c r="G5" s="3">
        <v>12958</v>
      </c>
      <c r="H5" t="s">
        <v>111</v>
      </c>
      <c r="I5">
        <f t="shared" ca="1" si="7"/>
        <v>4</v>
      </c>
      <c r="J5" t="str">
        <f t="shared" ca="1" si="0"/>
        <v>SR</v>
      </c>
      <c r="K5" t="str">
        <f t="shared" ca="1" si="1"/>
        <v>Stephanie</v>
      </c>
      <c r="L5" t="str">
        <f t="shared" ca="1" si="2"/>
        <v>Pales</v>
      </c>
      <c r="M5" t="str">
        <f t="shared" ca="1" si="8"/>
        <v>4027 South 4200 West</v>
      </c>
      <c r="N5" t="str">
        <f t="shared" ca="1" si="3"/>
        <v>Portland</v>
      </c>
      <c r="O5" t="str">
        <f t="shared" ca="1" si="4"/>
        <v>OR</v>
      </c>
      <c r="P5">
        <f t="shared" ca="1" si="5"/>
        <v>12958</v>
      </c>
      <c r="Q5" t="str">
        <f t="shared" ca="1" si="6"/>
        <v>hourly</v>
      </c>
      <c r="R5">
        <f t="shared" ca="1" si="9"/>
        <v>4</v>
      </c>
      <c r="S5">
        <f t="shared" ca="1" si="10"/>
        <v>18</v>
      </c>
      <c r="T5" t="str">
        <f t="shared" ca="1" si="11"/>
        <v>INSERT INTO EMPLOYEE (title, fname, lname, street_address, city_address, state_address, zip_address, type, years_employed, team_id) VALUES ('SR','Stephanie','Pales','4027 South 4200 West','Portland','OR',12958,'hourly',4,18);</v>
      </c>
    </row>
    <row r="6" spans="1:20" x14ac:dyDescent="0.2">
      <c r="A6">
        <v>5</v>
      </c>
      <c r="B6" t="s">
        <v>116</v>
      </c>
      <c r="C6" t="s">
        <v>122</v>
      </c>
      <c r="D6" t="s">
        <v>138</v>
      </c>
      <c r="E6" s="3" t="s">
        <v>57</v>
      </c>
      <c r="F6" s="3" t="s">
        <v>69</v>
      </c>
      <c r="G6" s="3">
        <v>84050</v>
      </c>
      <c r="H6" t="s">
        <v>110</v>
      </c>
      <c r="I6">
        <f t="shared" ca="1" si="7"/>
        <v>1</v>
      </c>
      <c r="J6" t="str">
        <f t="shared" ca="1" si="0"/>
        <v>Manager</v>
      </c>
      <c r="K6" t="str">
        <f t="shared" ca="1" si="1"/>
        <v>Bob</v>
      </c>
      <c r="L6" t="str">
        <f t="shared" ca="1" si="2"/>
        <v>Taylor</v>
      </c>
      <c r="M6" t="str">
        <f t="shared" ca="1" si="8"/>
        <v>7380 North 4565 East</v>
      </c>
      <c r="N6" t="str">
        <f t="shared" ca="1" si="3"/>
        <v>Salt Lake City</v>
      </c>
      <c r="O6" t="str">
        <f t="shared" ca="1" si="4"/>
        <v>UT</v>
      </c>
      <c r="P6">
        <f t="shared" ca="1" si="5"/>
        <v>84101</v>
      </c>
      <c r="Q6" t="str">
        <f t="shared" ca="1" si="6"/>
        <v>salary</v>
      </c>
      <c r="R6">
        <f t="shared" ca="1" si="9"/>
        <v>1</v>
      </c>
      <c r="S6">
        <f t="shared" ca="1" si="10"/>
        <v>6</v>
      </c>
      <c r="T6" t="str">
        <f t="shared" ca="1" si="11"/>
        <v>INSERT INTO EMPLOYEE (title, fname, lname, street_address, city_address, state_address, zip_address, type, years_employed, team_id) VALUES ('Manager','Bob','Taylor','7380 North 4565 East','Salt Lake City','UT',84101,'salary',1,6);</v>
      </c>
    </row>
    <row r="7" spans="1:20" x14ac:dyDescent="0.2">
      <c r="A7">
        <v>6</v>
      </c>
      <c r="B7" t="s">
        <v>117</v>
      </c>
      <c r="C7" t="s">
        <v>123</v>
      </c>
      <c r="D7" t="s">
        <v>139</v>
      </c>
      <c r="E7" s="3" t="s">
        <v>58</v>
      </c>
      <c r="F7" s="3" t="s">
        <v>69</v>
      </c>
      <c r="G7" s="3">
        <v>26848</v>
      </c>
      <c r="H7" t="s">
        <v>111</v>
      </c>
      <c r="I7">
        <f t="shared" ca="1" si="7"/>
        <v>4</v>
      </c>
      <c r="J7" t="str">
        <f t="shared" ca="1" si="0"/>
        <v>SR</v>
      </c>
      <c r="K7" t="str">
        <f t="shared" ca="1" si="1"/>
        <v>Stephanie</v>
      </c>
      <c r="L7" t="str">
        <f t="shared" ca="1" si="2"/>
        <v>Pales</v>
      </c>
      <c r="M7" t="str">
        <f t="shared" ca="1" si="8"/>
        <v>7058 South 5976 East</v>
      </c>
      <c r="N7" t="str">
        <f t="shared" ca="1" si="3"/>
        <v>Portland</v>
      </c>
      <c r="O7" t="str">
        <f t="shared" ca="1" si="4"/>
        <v>OR</v>
      </c>
      <c r="P7">
        <f t="shared" ca="1" si="5"/>
        <v>12958</v>
      </c>
      <c r="Q7" t="str">
        <f t="shared" ca="1" si="6"/>
        <v>hourly</v>
      </c>
      <c r="R7">
        <f t="shared" ca="1" si="9"/>
        <v>4</v>
      </c>
      <c r="S7">
        <f t="shared" ca="1" si="10"/>
        <v>18</v>
      </c>
      <c r="T7" t="str">
        <f t="shared" ca="1" si="11"/>
        <v>INSERT INTO EMPLOYEE (title, fname, lname, street_address, city_address, state_address, zip_address, type, years_employed, team_id) VALUES ('SR','Stephanie','Pales','7058 South 5976 East','Portland','OR',12958,'hourly',4,18);</v>
      </c>
    </row>
    <row r="8" spans="1:20" x14ac:dyDescent="0.2">
      <c r="A8">
        <v>7</v>
      </c>
      <c r="B8" t="s">
        <v>112</v>
      </c>
      <c r="C8" t="s">
        <v>124</v>
      </c>
      <c r="D8" t="s">
        <v>140</v>
      </c>
      <c r="E8" s="3" t="s">
        <v>34</v>
      </c>
      <c r="F8" s="3" t="s">
        <v>66</v>
      </c>
      <c r="G8" s="3">
        <v>85765</v>
      </c>
      <c r="H8" t="s">
        <v>110</v>
      </c>
      <c r="I8">
        <f t="shared" ca="1" si="7"/>
        <v>4</v>
      </c>
      <c r="J8" t="str">
        <f t="shared" ca="1" si="0"/>
        <v>SR</v>
      </c>
      <c r="K8" t="str">
        <f t="shared" ca="1" si="1"/>
        <v>Stephanie</v>
      </c>
      <c r="L8" t="str">
        <f t="shared" ca="1" si="2"/>
        <v>Pales</v>
      </c>
      <c r="M8" t="str">
        <f t="shared" ca="1" si="8"/>
        <v>5718 South 3151 West</v>
      </c>
      <c r="N8" t="str">
        <f t="shared" ca="1" si="3"/>
        <v>Portland</v>
      </c>
      <c r="O8" t="str">
        <f t="shared" ca="1" si="4"/>
        <v>OR</v>
      </c>
      <c r="P8">
        <f t="shared" ca="1" si="5"/>
        <v>12958</v>
      </c>
      <c r="Q8" t="str">
        <f t="shared" ca="1" si="6"/>
        <v>hourly</v>
      </c>
      <c r="R8">
        <f t="shared" ca="1" si="9"/>
        <v>4</v>
      </c>
      <c r="S8">
        <f t="shared" ca="1" si="10"/>
        <v>16</v>
      </c>
      <c r="T8" t="str">
        <f t="shared" ca="1" si="11"/>
        <v>INSERT INTO EMPLOYEE (title, fname, lname, street_address, city_address, state_address, zip_address, type, years_employed, team_id) VALUES ('SR','Stephanie','Pales','5718 South 3151 West','Portland','OR',12958,'hourly',4,16);</v>
      </c>
    </row>
    <row r="9" spans="1:20" x14ac:dyDescent="0.2">
      <c r="A9">
        <v>8</v>
      </c>
      <c r="B9" t="s">
        <v>113</v>
      </c>
      <c r="C9" t="s">
        <v>125</v>
      </c>
      <c r="D9" t="s">
        <v>141</v>
      </c>
      <c r="E9" s="3" t="s">
        <v>62</v>
      </c>
      <c r="F9" s="3" t="s">
        <v>70</v>
      </c>
      <c r="G9" s="3">
        <v>76485</v>
      </c>
      <c r="H9" t="s">
        <v>111</v>
      </c>
      <c r="I9">
        <f t="shared" ca="1" si="7"/>
        <v>4</v>
      </c>
      <c r="J9" t="str">
        <f t="shared" ca="1" si="0"/>
        <v>SR</v>
      </c>
      <c r="K9" t="str">
        <f t="shared" ca="1" si="1"/>
        <v>Stephanie</v>
      </c>
      <c r="L9" t="str">
        <f t="shared" ca="1" si="2"/>
        <v>Pales</v>
      </c>
      <c r="M9" t="str">
        <f t="shared" ca="1" si="8"/>
        <v>5081 North 7990 West</v>
      </c>
      <c r="N9" t="str">
        <f t="shared" ca="1" si="3"/>
        <v>Portland</v>
      </c>
      <c r="O9" t="str">
        <f t="shared" ca="1" si="4"/>
        <v>OR</v>
      </c>
      <c r="P9">
        <f t="shared" ca="1" si="5"/>
        <v>12958</v>
      </c>
      <c r="Q9" t="str">
        <f t="shared" ca="1" si="6"/>
        <v>hourly</v>
      </c>
      <c r="R9">
        <f t="shared" ca="1" si="9"/>
        <v>4</v>
      </c>
      <c r="S9">
        <f t="shared" ca="1" si="10"/>
        <v>5</v>
      </c>
      <c r="T9" t="str">
        <f t="shared" ca="1" si="11"/>
        <v>INSERT INTO EMPLOYEE (title, fname, lname, street_address, city_address, state_address, zip_address, type, years_employed, team_id) VALUES ('SR','Stephanie','Pales','5081 North 7990 West','Portland','OR',12958,'hourly',4,5);</v>
      </c>
    </row>
    <row r="10" spans="1:20" x14ac:dyDescent="0.2">
      <c r="A10">
        <v>9</v>
      </c>
      <c r="B10" t="s">
        <v>114</v>
      </c>
      <c r="C10" t="s">
        <v>126</v>
      </c>
      <c r="D10" t="s">
        <v>142</v>
      </c>
      <c r="E10" s="3" t="s">
        <v>59</v>
      </c>
      <c r="F10" s="3" t="s">
        <v>65</v>
      </c>
      <c r="G10" s="3">
        <v>75673</v>
      </c>
      <c r="H10" t="s">
        <v>110</v>
      </c>
      <c r="I10">
        <f t="shared" ca="1" si="7"/>
        <v>14</v>
      </c>
      <c r="J10" t="str">
        <f t="shared" ca="1" si="0"/>
        <v>Associate</v>
      </c>
      <c r="K10" t="str">
        <f t="shared" ca="1" si="1"/>
        <v>Carrie</v>
      </c>
      <c r="L10" t="str">
        <f t="shared" ca="1" si="2"/>
        <v>Bishoff</v>
      </c>
      <c r="M10" t="str">
        <f t="shared" ca="1" si="8"/>
        <v>5595 North 9518 West</v>
      </c>
      <c r="N10" t="str">
        <f t="shared" ca="1" si="3"/>
        <v>Las Vegas</v>
      </c>
      <c r="O10" t="str">
        <f t="shared" ca="1" si="4"/>
        <v>UT</v>
      </c>
      <c r="P10">
        <f t="shared" ca="1" si="5"/>
        <v>84101</v>
      </c>
      <c r="Q10" t="str">
        <f t="shared" ca="1" si="6"/>
        <v>hourly</v>
      </c>
      <c r="R10">
        <f t="shared" ca="1" si="9"/>
        <v>14</v>
      </c>
      <c r="S10">
        <f t="shared" ca="1" si="10"/>
        <v>8</v>
      </c>
      <c r="T10" t="str">
        <f t="shared" ca="1" si="11"/>
        <v>INSERT INTO EMPLOYEE (title, fname, lname, street_address, city_address, state_address, zip_address, type, years_employed, team_id) VALUES ('Associate','Carrie','Bishoff','5595 North 9518 West','Las Vegas','UT',84101,'hourly',14,8);</v>
      </c>
    </row>
    <row r="11" spans="1:20" x14ac:dyDescent="0.2">
      <c r="A11">
        <v>10</v>
      </c>
      <c r="B11" t="s">
        <v>115</v>
      </c>
      <c r="C11" t="s">
        <v>127</v>
      </c>
      <c r="D11" t="s">
        <v>143</v>
      </c>
      <c r="E11" s="3" t="s">
        <v>60</v>
      </c>
      <c r="F11" s="3" t="s">
        <v>71</v>
      </c>
      <c r="G11" s="3">
        <v>19837</v>
      </c>
      <c r="H11" t="s">
        <v>111</v>
      </c>
      <c r="I11">
        <f t="shared" ca="1" si="7"/>
        <v>4</v>
      </c>
      <c r="J11" t="str">
        <f t="shared" ca="1" si="0"/>
        <v>SR</v>
      </c>
      <c r="K11" t="str">
        <f t="shared" ca="1" si="1"/>
        <v>Stephanie</v>
      </c>
      <c r="L11" t="str">
        <f t="shared" ca="1" si="2"/>
        <v>Pales</v>
      </c>
      <c r="M11" t="str">
        <f t="shared" ca="1" si="8"/>
        <v>7921 North 4286 West</v>
      </c>
      <c r="N11" t="str">
        <f t="shared" ca="1" si="3"/>
        <v>Portland</v>
      </c>
      <c r="O11" t="str">
        <f t="shared" ca="1" si="4"/>
        <v>OR</v>
      </c>
      <c r="P11">
        <f t="shared" ca="1" si="5"/>
        <v>12958</v>
      </c>
      <c r="Q11" t="str">
        <f t="shared" ca="1" si="6"/>
        <v>hourly</v>
      </c>
      <c r="R11">
        <f t="shared" ca="1" si="9"/>
        <v>4</v>
      </c>
      <c r="S11">
        <f t="shared" ca="1" si="10"/>
        <v>11</v>
      </c>
      <c r="T11" t="str">
        <f t="shared" ca="1" si="11"/>
        <v>INSERT INTO EMPLOYEE (title, fname, lname, street_address, city_address, state_address, zip_address, type, years_employed, team_id) VALUES ('SR','Stephanie','Pales','7921 North 4286 West','Portland','OR',12958,'hourly',4,11);</v>
      </c>
    </row>
    <row r="12" spans="1:20" x14ac:dyDescent="0.2">
      <c r="A12">
        <v>11</v>
      </c>
      <c r="B12" t="s">
        <v>116</v>
      </c>
      <c r="C12" t="s">
        <v>128</v>
      </c>
      <c r="D12" t="s">
        <v>144</v>
      </c>
      <c r="E12" s="3" t="s">
        <v>61</v>
      </c>
      <c r="F12" s="3" t="s">
        <v>72</v>
      </c>
      <c r="G12" s="3">
        <v>73520</v>
      </c>
      <c r="H12" t="s">
        <v>110</v>
      </c>
      <c r="I12">
        <f t="shared" ca="1" si="7"/>
        <v>2</v>
      </c>
      <c r="J12" t="str">
        <f t="shared" ca="1" si="0"/>
        <v>Director</v>
      </c>
      <c r="K12" t="str">
        <f t="shared" ca="1" si="1"/>
        <v>Joe</v>
      </c>
      <c r="L12" t="str">
        <f t="shared" ca="1" si="2"/>
        <v>Smith</v>
      </c>
      <c r="M12" t="str">
        <f t="shared" ca="1" si="8"/>
        <v>8690 South 6167 East</v>
      </c>
      <c r="N12" t="str">
        <f t="shared" ca="1" si="3"/>
        <v>Phoenix</v>
      </c>
      <c r="O12" t="str">
        <f t="shared" ca="1" si="4"/>
        <v>AZ</v>
      </c>
      <c r="P12">
        <f t="shared" ca="1" si="5"/>
        <v>76102</v>
      </c>
      <c r="Q12" t="str">
        <f t="shared" ca="1" si="6"/>
        <v>hourly</v>
      </c>
      <c r="R12">
        <f t="shared" ca="1" si="9"/>
        <v>2</v>
      </c>
      <c r="S12">
        <f t="shared" ca="1" si="10"/>
        <v>13</v>
      </c>
      <c r="T12" t="str">
        <f t="shared" ca="1" si="11"/>
        <v>INSERT INTO EMPLOYEE (title, fname, lname, street_address, city_address, state_address, zip_address, type, years_employed, team_id) VALUES ('Director','Joe','Smith','8690 South 6167 East','Phoenix','AZ',76102,'hourly',2,13);</v>
      </c>
    </row>
    <row r="13" spans="1:20" x14ac:dyDescent="0.2">
      <c r="A13">
        <v>12</v>
      </c>
      <c r="B13" t="s">
        <v>117</v>
      </c>
      <c r="C13" t="s">
        <v>129</v>
      </c>
      <c r="D13" t="s">
        <v>145</v>
      </c>
      <c r="E13" s="3" t="s">
        <v>63</v>
      </c>
      <c r="F13" s="3" t="s">
        <v>73</v>
      </c>
      <c r="G13" s="3">
        <v>28895</v>
      </c>
      <c r="H13" t="s">
        <v>111</v>
      </c>
      <c r="I13">
        <f t="shared" ca="1" si="7"/>
        <v>9</v>
      </c>
      <c r="J13" t="str">
        <f t="shared" ca="1" si="0"/>
        <v>Lead</v>
      </c>
      <c r="K13" t="str">
        <f t="shared" ca="1" si="1"/>
        <v>Nicole</v>
      </c>
      <c r="L13" t="str">
        <f t="shared" ca="1" si="2"/>
        <v>Tindal</v>
      </c>
      <c r="M13" t="str">
        <f t="shared" ca="1" si="8"/>
        <v>1192 South 9169 West</v>
      </c>
      <c r="N13" t="str">
        <f t="shared" ca="1" si="3"/>
        <v>Provo</v>
      </c>
      <c r="O13" t="str">
        <f t="shared" ca="1" si="4"/>
        <v>UT</v>
      </c>
      <c r="P13">
        <f t="shared" ca="1" si="5"/>
        <v>75673</v>
      </c>
      <c r="Q13" t="str">
        <f t="shared" ca="1" si="6"/>
        <v>salary</v>
      </c>
      <c r="R13">
        <f t="shared" ca="1" si="9"/>
        <v>9</v>
      </c>
      <c r="S13">
        <f t="shared" ca="1" si="10"/>
        <v>5</v>
      </c>
      <c r="T13" t="str">
        <f t="shared" ca="1" si="11"/>
        <v>INSERT INTO EMPLOYEE (title, fname, lname, street_address, city_address, state_address, zip_address, type, years_employed, team_id) VALUES ('Lead','Nicole','Tindal','1192 South 9169 West','Provo','UT',75673,'salary',9,5);</v>
      </c>
    </row>
    <row r="14" spans="1:20" x14ac:dyDescent="0.2">
      <c r="A14">
        <v>13</v>
      </c>
      <c r="B14" t="s">
        <v>117</v>
      </c>
      <c r="C14" t="s">
        <v>130</v>
      </c>
      <c r="D14" t="s">
        <v>146</v>
      </c>
      <c r="E14" s="3" t="s">
        <v>59</v>
      </c>
      <c r="F14" s="3" t="s">
        <v>65</v>
      </c>
      <c r="G14" s="3">
        <v>84101</v>
      </c>
      <c r="H14" t="s">
        <v>110</v>
      </c>
      <c r="I14">
        <f t="shared" ca="1" si="7"/>
        <v>7</v>
      </c>
      <c r="J14" t="str">
        <f t="shared" ca="1" si="0"/>
        <v>Manager</v>
      </c>
      <c r="K14" t="str">
        <f t="shared" ca="1" si="1"/>
        <v>John</v>
      </c>
      <c r="L14" t="str">
        <f t="shared" ca="1" si="2"/>
        <v>Jensen</v>
      </c>
      <c r="M14" t="str">
        <f t="shared" ca="1" si="8"/>
        <v>6139 North 5203 East</v>
      </c>
      <c r="N14" t="str">
        <f t="shared" ca="1" si="3"/>
        <v>Tempe</v>
      </c>
      <c r="O14" t="str">
        <f t="shared" ca="1" si="4"/>
        <v>AZ</v>
      </c>
      <c r="P14">
        <f t="shared" ca="1" si="5"/>
        <v>85765</v>
      </c>
      <c r="Q14" t="str">
        <f t="shared" ca="1" si="6"/>
        <v>salary</v>
      </c>
      <c r="R14">
        <f t="shared" ca="1" si="9"/>
        <v>7</v>
      </c>
      <c r="S14">
        <f t="shared" ca="1" si="10"/>
        <v>5</v>
      </c>
      <c r="T14" t="str">
        <f t="shared" ca="1" si="11"/>
        <v>INSERT INTO EMPLOYEE (title, fname, lname, street_address, city_address, state_address, zip_address, type, years_employed, team_id) VALUES ('Manager','John','Jensen','6139 North 5203 East','Tempe','AZ',85765,'salary',7,5);</v>
      </c>
    </row>
    <row r="15" spans="1:20" x14ac:dyDescent="0.2">
      <c r="A15">
        <v>14</v>
      </c>
      <c r="B15" t="s">
        <v>117</v>
      </c>
      <c r="C15" t="s">
        <v>131</v>
      </c>
      <c r="D15" t="s">
        <v>147</v>
      </c>
      <c r="E15" s="3" t="s">
        <v>60</v>
      </c>
      <c r="F15" s="3" t="s">
        <v>65</v>
      </c>
      <c r="G15" s="3">
        <v>84101</v>
      </c>
      <c r="H15" t="s">
        <v>111</v>
      </c>
      <c r="I15">
        <f t="shared" ca="1" si="7"/>
        <v>5</v>
      </c>
      <c r="J15" t="str">
        <f t="shared" ca="1" si="0"/>
        <v>VP</v>
      </c>
      <c r="K15" t="str">
        <f t="shared" ca="1" si="1"/>
        <v>Alicia</v>
      </c>
      <c r="L15" t="str">
        <f t="shared" ca="1" si="2"/>
        <v>McKay</v>
      </c>
      <c r="M15" t="str">
        <f t="shared" ca="1" si="8"/>
        <v>8876 North 9577 West</v>
      </c>
      <c r="N15" t="str">
        <f t="shared" ca="1" si="3"/>
        <v>Berkley</v>
      </c>
      <c r="O15" t="str">
        <f t="shared" ca="1" si="4"/>
        <v>CA</v>
      </c>
      <c r="P15">
        <f t="shared" ca="1" si="5"/>
        <v>84050</v>
      </c>
      <c r="Q15" t="str">
        <f t="shared" ca="1" si="6"/>
        <v>salary</v>
      </c>
      <c r="R15">
        <f t="shared" ca="1" si="9"/>
        <v>5</v>
      </c>
      <c r="S15">
        <f t="shared" ca="1" si="10"/>
        <v>6</v>
      </c>
      <c r="T15" t="str">
        <f t="shared" ca="1" si="11"/>
        <v>INSERT INTO EMPLOYEE (title, fname, lname, street_address, city_address, state_address, zip_address, type, years_employed, team_id) VALUES ('VP','Alicia','McKay','8876 North 9577 West','Berkley','CA',84050,'salary',5,6);</v>
      </c>
    </row>
    <row r="16" spans="1:20" x14ac:dyDescent="0.2">
      <c r="A16">
        <v>15</v>
      </c>
      <c r="B16" t="s">
        <v>117</v>
      </c>
      <c r="C16" t="s">
        <v>132</v>
      </c>
      <c r="D16" t="s">
        <v>148</v>
      </c>
      <c r="E16" s="3" t="s">
        <v>61</v>
      </c>
      <c r="F16" s="3" t="s">
        <v>65</v>
      </c>
      <c r="G16" s="3">
        <v>84101</v>
      </c>
      <c r="H16" t="s">
        <v>110</v>
      </c>
      <c r="I16">
        <f t="shared" ca="1" si="7"/>
        <v>8</v>
      </c>
      <c r="J16" t="str">
        <f t="shared" ca="1" si="0"/>
        <v>Director</v>
      </c>
      <c r="K16" t="str">
        <f t="shared" ca="1" si="1"/>
        <v>Jeremy</v>
      </c>
      <c r="L16" t="str">
        <f t="shared" ca="1" si="2"/>
        <v>Groves</v>
      </c>
      <c r="M16" t="str">
        <f t="shared" ca="1" si="8"/>
        <v>7413 North 7259 East</v>
      </c>
      <c r="N16" t="str">
        <f t="shared" ca="1" si="3"/>
        <v>Brooklynn</v>
      </c>
      <c r="O16" t="str">
        <f t="shared" ca="1" si="4"/>
        <v>NY</v>
      </c>
      <c r="P16">
        <f t="shared" ca="1" si="5"/>
        <v>76485</v>
      </c>
      <c r="Q16" t="str">
        <f t="shared" ca="1" si="6"/>
        <v>hourly</v>
      </c>
      <c r="R16">
        <f t="shared" ca="1" si="9"/>
        <v>8</v>
      </c>
      <c r="S16">
        <f t="shared" ca="1" si="10"/>
        <v>7</v>
      </c>
      <c r="T16" t="str">
        <f t="shared" ca="1" si="11"/>
        <v>INSERT INTO EMPLOYEE (title, fname, lname, street_address, city_address, state_address, zip_address, type, years_employed, team_id) VALUES ('Director','Jeremy','Groves','7413 North 7259 East','Brooklynn','NY',76485,'hourly',8,7);</v>
      </c>
    </row>
    <row r="17" spans="1:20" x14ac:dyDescent="0.2">
      <c r="A17">
        <v>16</v>
      </c>
      <c r="B17" t="s">
        <v>115</v>
      </c>
      <c r="C17" t="s">
        <v>133</v>
      </c>
      <c r="D17" t="s">
        <v>149</v>
      </c>
      <c r="E17" s="3" t="s">
        <v>63</v>
      </c>
      <c r="F17" s="3" t="s">
        <v>65</v>
      </c>
      <c r="G17" s="3">
        <v>84101</v>
      </c>
      <c r="H17" t="s">
        <v>111</v>
      </c>
      <c r="I17">
        <f t="shared" ca="1" si="7"/>
        <v>13</v>
      </c>
      <c r="J17" t="str">
        <f t="shared" ca="1" si="0"/>
        <v>Associate</v>
      </c>
      <c r="K17" t="str">
        <f t="shared" ca="1" si="1"/>
        <v>Kim</v>
      </c>
      <c r="L17" t="str">
        <f t="shared" ca="1" si="2"/>
        <v>Lord</v>
      </c>
      <c r="M17" t="str">
        <f t="shared" ca="1" si="8"/>
        <v>7473 North 1677 West</v>
      </c>
      <c r="N17" t="str">
        <f t="shared" ca="1" si="3"/>
        <v>Provo</v>
      </c>
      <c r="O17" t="str">
        <f t="shared" ca="1" si="4"/>
        <v>UT</v>
      </c>
      <c r="P17">
        <f t="shared" ca="1" si="5"/>
        <v>84101</v>
      </c>
      <c r="Q17" t="str">
        <f t="shared" ca="1" si="6"/>
        <v>salary</v>
      </c>
      <c r="R17">
        <f t="shared" ca="1" si="9"/>
        <v>13</v>
      </c>
      <c r="S17">
        <f t="shared" ca="1" si="10"/>
        <v>9</v>
      </c>
      <c r="T17" t="str">
        <f t="shared" ca="1" si="11"/>
        <v>INSERT INTO EMPLOYEE (title, fname, lname, street_address, city_address, state_address, zip_address, type, years_employed, team_id) VALUES ('Associate','Kim','Lord','7473 North 1677 West','Provo','UT',84101,'salary',13,9);</v>
      </c>
    </row>
    <row r="18" spans="1:20" x14ac:dyDescent="0.2">
      <c r="I18">
        <f t="shared" ca="1" si="7"/>
        <v>13</v>
      </c>
      <c r="J18" t="str">
        <f t="shared" ca="1" si="0"/>
        <v>Associate</v>
      </c>
      <c r="K18" t="str">
        <f t="shared" ca="1" si="1"/>
        <v>Kim</v>
      </c>
      <c r="L18" t="str">
        <f t="shared" ca="1" si="2"/>
        <v>Lord</v>
      </c>
      <c r="M18" t="str">
        <f t="shared" ca="1" si="8"/>
        <v>2787 North 4846 East</v>
      </c>
      <c r="N18" t="str">
        <f t="shared" ca="1" si="3"/>
        <v>Provo</v>
      </c>
      <c r="O18" t="str">
        <f t="shared" ca="1" si="4"/>
        <v>UT</v>
      </c>
      <c r="P18">
        <f t="shared" ca="1" si="5"/>
        <v>84101</v>
      </c>
      <c r="Q18" t="str">
        <f t="shared" ca="1" si="6"/>
        <v>salary</v>
      </c>
      <c r="R18">
        <f t="shared" ca="1" si="9"/>
        <v>13</v>
      </c>
      <c r="S18">
        <f t="shared" ca="1" si="10"/>
        <v>14</v>
      </c>
      <c r="T18" t="str">
        <f t="shared" ca="1" si="11"/>
        <v>INSERT INTO EMPLOYEE (title, fname, lname, street_address, city_address, state_address, zip_address, type, years_employed, team_id) VALUES ('Associate','Kim','Lord','2787 North 4846 East','Provo','UT',84101,'salary',13,14);</v>
      </c>
    </row>
    <row r="19" spans="1:20" x14ac:dyDescent="0.2">
      <c r="B19">
        <v>1</v>
      </c>
      <c r="C19" t="s">
        <v>49</v>
      </c>
      <c r="I19">
        <f t="shared" ca="1" si="7"/>
        <v>7</v>
      </c>
      <c r="J19" t="str">
        <f t="shared" ca="1" si="0"/>
        <v>Manager</v>
      </c>
      <c r="K19" t="str">
        <f t="shared" ca="1" si="1"/>
        <v>John</v>
      </c>
      <c r="L19" t="str">
        <f t="shared" ca="1" si="2"/>
        <v>Jensen</v>
      </c>
      <c r="M19" t="str">
        <f t="shared" ca="1" si="8"/>
        <v>8263 South 6463 West</v>
      </c>
      <c r="N19" t="str">
        <f t="shared" ca="1" si="3"/>
        <v>Tempe</v>
      </c>
      <c r="O19" t="str">
        <f t="shared" ca="1" si="4"/>
        <v>AZ</v>
      </c>
      <c r="P19">
        <f t="shared" ca="1" si="5"/>
        <v>85765</v>
      </c>
      <c r="Q19" t="str">
        <f t="shared" ca="1" si="6"/>
        <v>salary</v>
      </c>
      <c r="R19">
        <f t="shared" ca="1" si="9"/>
        <v>7</v>
      </c>
      <c r="S19">
        <f t="shared" ca="1" si="10"/>
        <v>17</v>
      </c>
      <c r="T19" t="str">
        <f t="shared" ca="1" si="11"/>
        <v>INSERT INTO EMPLOYEE (title, fname, lname, street_address, city_address, state_address, zip_address, type, years_employed, team_id) VALUES ('Manager','John','Jensen','8263 South 6463 West','Tempe','AZ',85765,'salary',7,17);</v>
      </c>
    </row>
    <row r="20" spans="1:20" x14ac:dyDescent="0.2">
      <c r="B20">
        <v>2</v>
      </c>
      <c r="C20" t="s">
        <v>50</v>
      </c>
      <c r="I20">
        <f t="shared" ca="1" si="7"/>
        <v>2</v>
      </c>
      <c r="J20" t="str">
        <f t="shared" ca="1" si="0"/>
        <v>Director</v>
      </c>
      <c r="K20" t="str">
        <f t="shared" ca="1" si="1"/>
        <v>Joe</v>
      </c>
      <c r="L20" t="str">
        <f t="shared" ca="1" si="2"/>
        <v>Smith</v>
      </c>
      <c r="M20" t="str">
        <f t="shared" ca="1" si="8"/>
        <v>4111 North 9637 East</v>
      </c>
      <c r="N20" t="str">
        <f t="shared" ca="1" si="3"/>
        <v>Phoenix</v>
      </c>
      <c r="O20" t="str">
        <f t="shared" ca="1" si="4"/>
        <v>AZ</v>
      </c>
      <c r="P20">
        <f t="shared" ca="1" si="5"/>
        <v>76102</v>
      </c>
      <c r="Q20" t="str">
        <f t="shared" ca="1" si="6"/>
        <v>hourly</v>
      </c>
      <c r="R20">
        <f t="shared" ca="1" si="9"/>
        <v>2</v>
      </c>
      <c r="S20">
        <f t="shared" ca="1" si="10"/>
        <v>9</v>
      </c>
      <c r="T20" t="str">
        <f t="shared" ca="1" si="11"/>
        <v>INSERT INTO EMPLOYEE (title, fname, lname, street_address, city_address, state_address, zip_address, type, years_employed, team_id) VALUES ('Director','Joe','Smith','4111 North 9637 East','Phoenix','AZ',76102,'hourly',2,9);</v>
      </c>
    </row>
    <row r="21" spans="1:20" x14ac:dyDescent="0.2">
      <c r="B21">
        <v>3</v>
      </c>
      <c r="C21" t="s">
        <v>51</v>
      </c>
      <c r="I21">
        <f t="shared" ca="1" si="7"/>
        <v>7</v>
      </c>
      <c r="J21" t="str">
        <f t="shared" ca="1" si="0"/>
        <v>Manager</v>
      </c>
      <c r="K21" t="str">
        <f t="shared" ca="1" si="1"/>
        <v>John</v>
      </c>
      <c r="L21" t="str">
        <f t="shared" ca="1" si="2"/>
        <v>Jensen</v>
      </c>
      <c r="M21" t="str">
        <f t="shared" ca="1" si="8"/>
        <v>5788 South 7738 East</v>
      </c>
      <c r="N21" t="str">
        <f t="shared" ca="1" si="3"/>
        <v>Tempe</v>
      </c>
      <c r="O21" t="str">
        <f t="shared" ca="1" si="4"/>
        <v>AZ</v>
      </c>
      <c r="P21">
        <f t="shared" ca="1" si="5"/>
        <v>85765</v>
      </c>
      <c r="Q21" t="str">
        <f t="shared" ca="1" si="6"/>
        <v>salary</v>
      </c>
      <c r="R21">
        <f t="shared" ca="1" si="9"/>
        <v>7</v>
      </c>
      <c r="S21">
        <f t="shared" ca="1" si="10"/>
        <v>18</v>
      </c>
      <c r="T21" t="str">
        <f t="shared" ca="1" si="11"/>
        <v>INSERT INTO EMPLOYEE (title, fname, lname, street_address, city_address, state_address, zip_address, type, years_employed, team_id) VALUES ('Manager','John','Jensen','5788 South 7738 East','Tempe','AZ',85765,'salary',7,18);</v>
      </c>
    </row>
    <row r="22" spans="1:20" x14ac:dyDescent="0.2">
      <c r="B22">
        <v>4</v>
      </c>
      <c r="C22" t="s">
        <v>52</v>
      </c>
      <c r="I22">
        <f t="shared" ca="1" si="7"/>
        <v>12</v>
      </c>
      <c r="J22" t="str">
        <f t="shared" ca="1" si="0"/>
        <v>Associate</v>
      </c>
      <c r="K22" t="str">
        <f t="shared" ca="1" si="1"/>
        <v>Marcy</v>
      </c>
      <c r="L22" t="str">
        <f t="shared" ca="1" si="2"/>
        <v>Tice</v>
      </c>
      <c r="M22" t="str">
        <f t="shared" ca="1" si="8"/>
        <v>3805 South 8435 West</v>
      </c>
      <c r="N22" t="str">
        <f t="shared" ca="1" si="3"/>
        <v>Bismarck</v>
      </c>
      <c r="O22" t="str">
        <f t="shared" ca="1" si="4"/>
        <v>ND</v>
      </c>
      <c r="P22">
        <f t="shared" ca="1" si="5"/>
        <v>28895</v>
      </c>
      <c r="Q22" t="str">
        <f t="shared" ca="1" si="6"/>
        <v>hourly</v>
      </c>
      <c r="R22">
        <f t="shared" ca="1" si="9"/>
        <v>12</v>
      </c>
      <c r="S22">
        <f t="shared" ca="1" si="10"/>
        <v>12</v>
      </c>
      <c r="T22" t="str">
        <f t="shared" ca="1" si="11"/>
        <v>INSERT INTO EMPLOYEE (title, fname, lname, street_address, city_address, state_address, zip_address, type, years_employed, team_id) VALUES ('Associate','Marcy','Tice','3805 South 8435 West','Bismarck','ND',28895,'hourly',12,12);</v>
      </c>
    </row>
    <row r="23" spans="1:20" x14ac:dyDescent="0.2">
      <c r="I23">
        <f t="shared" ca="1" si="7"/>
        <v>13</v>
      </c>
      <c r="J23" t="str">
        <f t="shared" ca="1" si="0"/>
        <v>Associate</v>
      </c>
      <c r="K23" t="str">
        <f t="shared" ca="1" si="1"/>
        <v>Kim</v>
      </c>
      <c r="L23" t="str">
        <f t="shared" ca="1" si="2"/>
        <v>Lord</v>
      </c>
      <c r="M23" t="str">
        <f t="shared" ca="1" si="8"/>
        <v>9047 South 1505 West</v>
      </c>
      <c r="N23" t="str">
        <f t="shared" ca="1" si="3"/>
        <v>Provo</v>
      </c>
      <c r="O23" t="str">
        <f t="shared" ca="1" si="4"/>
        <v>UT</v>
      </c>
      <c r="P23">
        <f t="shared" ca="1" si="5"/>
        <v>84101</v>
      </c>
      <c r="Q23" t="str">
        <f t="shared" ca="1" si="6"/>
        <v>salary</v>
      </c>
      <c r="R23">
        <f t="shared" ca="1" si="9"/>
        <v>13</v>
      </c>
      <c r="S23">
        <f t="shared" ca="1" si="10"/>
        <v>8</v>
      </c>
      <c r="T23" t="str">
        <f t="shared" ca="1" si="11"/>
        <v>INSERT INTO EMPLOYEE (title, fname, lname, street_address, city_address, state_address, zip_address, type, years_employed, team_id) VALUES ('Associate','Kim','Lord','9047 South 1505 West','Provo','UT',84101,'salary',13,8);</v>
      </c>
    </row>
    <row r="24" spans="1:20" x14ac:dyDescent="0.2">
      <c r="I24">
        <f t="shared" ca="1" si="7"/>
        <v>3</v>
      </c>
      <c r="J24" t="str">
        <f t="shared" ca="1" si="0"/>
        <v>Lead</v>
      </c>
      <c r="K24" t="str">
        <f t="shared" ca="1" si="1"/>
        <v>Alex</v>
      </c>
      <c r="L24" t="str">
        <f t="shared" ca="1" si="2"/>
        <v>Johnson</v>
      </c>
      <c r="M24" t="str">
        <f t="shared" ca="1" si="8"/>
        <v>1542 South 8493 East</v>
      </c>
      <c r="N24" t="str">
        <f t="shared" ca="1" si="3"/>
        <v>Seattle</v>
      </c>
      <c r="O24" t="str">
        <f t="shared" ca="1" si="4"/>
        <v>WA</v>
      </c>
      <c r="P24">
        <f t="shared" ca="1" si="5"/>
        <v>56290</v>
      </c>
      <c r="Q24" t="str">
        <f t="shared" ca="1" si="6"/>
        <v>salary</v>
      </c>
      <c r="R24">
        <f t="shared" ca="1" si="9"/>
        <v>3</v>
      </c>
      <c r="S24">
        <f t="shared" ca="1" si="10"/>
        <v>13</v>
      </c>
      <c r="T24" t="str">
        <f t="shared" ca="1" si="11"/>
        <v>INSERT INTO EMPLOYEE (title, fname, lname, street_address, city_address, state_address, zip_address, type, years_employed, team_id) VALUES ('Lead','Alex','Johnson','1542 South 8493 East','Seattle','WA',56290,'salary',3,13);</v>
      </c>
    </row>
    <row r="25" spans="1:20" x14ac:dyDescent="0.2">
      <c r="I25">
        <f t="shared" ca="1" si="7"/>
        <v>14</v>
      </c>
      <c r="J25" t="str">
        <f t="shared" ca="1" si="0"/>
        <v>Associate</v>
      </c>
      <c r="K25" t="str">
        <f t="shared" ca="1" si="1"/>
        <v>Carrie</v>
      </c>
      <c r="L25" t="str">
        <f t="shared" ca="1" si="2"/>
        <v>Bishoff</v>
      </c>
      <c r="M25" t="str">
        <f t="shared" ca="1" si="8"/>
        <v>3627 South 9628 East</v>
      </c>
      <c r="N25" t="str">
        <f t="shared" ca="1" si="3"/>
        <v>Las Vegas</v>
      </c>
      <c r="O25" t="str">
        <f t="shared" ca="1" si="4"/>
        <v>UT</v>
      </c>
      <c r="P25">
        <f t="shared" ca="1" si="5"/>
        <v>84101</v>
      </c>
      <c r="Q25" t="str">
        <f t="shared" ca="1" si="6"/>
        <v>hourly</v>
      </c>
      <c r="R25">
        <f t="shared" ca="1" si="9"/>
        <v>14</v>
      </c>
      <c r="S25">
        <f t="shared" ca="1" si="10"/>
        <v>5</v>
      </c>
      <c r="T25" t="str">
        <f t="shared" ca="1" si="11"/>
        <v>INSERT INTO EMPLOYEE (title, fname, lname, street_address, city_address, state_address, zip_address, type, years_employed, team_id) VALUES ('Associate','Carrie','Bishoff','3627 South 9628 East','Las Vegas','UT',84101,'hourly',14,5);</v>
      </c>
    </row>
    <row r="26" spans="1:20" x14ac:dyDescent="0.2">
      <c r="I26">
        <f t="shared" ca="1" si="7"/>
        <v>9</v>
      </c>
      <c r="J26" t="str">
        <f t="shared" ca="1" si="0"/>
        <v>Lead</v>
      </c>
      <c r="K26" t="str">
        <f t="shared" ca="1" si="1"/>
        <v>Nicole</v>
      </c>
      <c r="L26" t="str">
        <f t="shared" ca="1" si="2"/>
        <v>Tindal</v>
      </c>
      <c r="M26" t="str">
        <f t="shared" ca="1" si="8"/>
        <v>5049 North 1491 West</v>
      </c>
      <c r="N26" t="str">
        <f t="shared" ca="1" si="3"/>
        <v>Provo</v>
      </c>
      <c r="O26" t="str">
        <f t="shared" ca="1" si="4"/>
        <v>UT</v>
      </c>
      <c r="P26">
        <f t="shared" ca="1" si="5"/>
        <v>75673</v>
      </c>
      <c r="Q26" t="str">
        <f t="shared" ca="1" si="6"/>
        <v>salary</v>
      </c>
      <c r="R26">
        <f t="shared" ca="1" si="9"/>
        <v>9</v>
      </c>
      <c r="S26">
        <f t="shared" ca="1" si="10"/>
        <v>7</v>
      </c>
      <c r="T26" t="str">
        <f t="shared" ca="1" si="11"/>
        <v>INSERT INTO EMPLOYEE (title, fname, lname, street_address, city_address, state_address, zip_address, type, years_employed, team_id) VALUES ('Lead','Nicole','Tindal','5049 North 1491 West','Provo','UT',75673,'salary',9,7);</v>
      </c>
    </row>
    <row r="27" spans="1:20" x14ac:dyDescent="0.2">
      <c r="I27">
        <f t="shared" ca="1" si="7"/>
        <v>10</v>
      </c>
      <c r="J27" t="str">
        <f t="shared" ca="1" si="0"/>
        <v>SR</v>
      </c>
      <c r="K27" t="str">
        <f t="shared" ca="1" si="1"/>
        <v>Laura</v>
      </c>
      <c r="L27" t="str">
        <f t="shared" ca="1" si="2"/>
        <v>Hansen</v>
      </c>
      <c r="M27" t="str">
        <f t="shared" ca="1" si="8"/>
        <v>4630 South 2476 West</v>
      </c>
      <c r="N27" t="str">
        <f t="shared" ca="1" si="3"/>
        <v>Las Vegas</v>
      </c>
      <c r="O27" t="str">
        <f t="shared" ca="1" si="4"/>
        <v>NV</v>
      </c>
      <c r="P27">
        <f t="shared" ca="1" si="5"/>
        <v>19837</v>
      </c>
      <c r="Q27" t="str">
        <f t="shared" ca="1" si="6"/>
        <v>hourly</v>
      </c>
      <c r="R27">
        <f t="shared" ca="1" si="9"/>
        <v>10</v>
      </c>
      <c r="S27">
        <f t="shared" ca="1" si="10"/>
        <v>10</v>
      </c>
      <c r="T27" t="str">
        <f t="shared" ca="1" si="11"/>
        <v>INSERT INTO EMPLOYEE (title, fname, lname, street_address, city_address, state_address, zip_address, type, years_employed, team_id) VALUES ('SR','Laura','Hansen','4630 South 2476 West','Las Vegas','NV',19837,'hourly',10,10);</v>
      </c>
    </row>
    <row r="28" spans="1:20" x14ac:dyDescent="0.2">
      <c r="A28" s="3"/>
      <c r="B28" s="3"/>
      <c r="C28" s="3"/>
      <c r="D28" s="3"/>
      <c r="E28" s="3"/>
      <c r="F28" s="3"/>
      <c r="G28" s="3"/>
      <c r="I28">
        <f t="shared" ca="1" si="7"/>
        <v>16</v>
      </c>
      <c r="J28" t="str">
        <f t="shared" ca="1" si="0"/>
        <v>SR</v>
      </c>
      <c r="K28" t="str">
        <f t="shared" ca="1" si="1"/>
        <v>Chris</v>
      </c>
      <c r="L28" t="str">
        <f t="shared" ca="1" si="2"/>
        <v>Burr</v>
      </c>
      <c r="M28" t="str">
        <f t="shared" ca="1" si="8"/>
        <v>6704 South 7185 West</v>
      </c>
      <c r="N28" t="str">
        <f t="shared" ca="1" si="3"/>
        <v>Bismarck</v>
      </c>
      <c r="O28" t="str">
        <f t="shared" ca="1" si="4"/>
        <v>UT</v>
      </c>
      <c r="P28">
        <f t="shared" ca="1" si="5"/>
        <v>84101</v>
      </c>
      <c r="Q28" t="str">
        <f t="shared" ca="1" si="6"/>
        <v>hourly</v>
      </c>
      <c r="R28">
        <f t="shared" ca="1" si="9"/>
        <v>16</v>
      </c>
      <c r="S28">
        <f t="shared" ca="1" si="10"/>
        <v>15</v>
      </c>
      <c r="T28" t="str">
        <f t="shared" ca="1" si="11"/>
        <v>INSERT INTO EMPLOYEE (title, fname, lname, street_address, city_address, state_address, zip_address, type, years_employed, team_id) VALUES ('SR','Chris','Burr','6704 South 7185 West','Bismarck','UT',84101,'hourly',16,15);</v>
      </c>
    </row>
    <row r="29" spans="1:20" x14ac:dyDescent="0.2">
      <c r="A29" s="3"/>
      <c r="B29" s="3"/>
      <c r="C29" s="3"/>
      <c r="D29" s="3"/>
      <c r="E29" s="3"/>
      <c r="F29" s="3"/>
      <c r="G29" s="3"/>
      <c r="I29">
        <f t="shared" ca="1" si="7"/>
        <v>2</v>
      </c>
      <c r="J29" t="str">
        <f t="shared" ca="1" si="0"/>
        <v>Director</v>
      </c>
      <c r="K29" t="str">
        <f t="shared" ca="1" si="1"/>
        <v>Joe</v>
      </c>
      <c r="L29" t="str">
        <f t="shared" ca="1" si="2"/>
        <v>Smith</v>
      </c>
      <c r="M29" t="str">
        <f t="shared" ca="1" si="8"/>
        <v>5718 North 2328 East</v>
      </c>
      <c r="N29" t="str">
        <f t="shared" ca="1" si="3"/>
        <v>Phoenix</v>
      </c>
      <c r="O29" t="str">
        <f t="shared" ca="1" si="4"/>
        <v>AZ</v>
      </c>
      <c r="P29">
        <f t="shared" ca="1" si="5"/>
        <v>76102</v>
      </c>
      <c r="Q29" t="str">
        <f t="shared" ca="1" si="6"/>
        <v>hourly</v>
      </c>
      <c r="R29">
        <f t="shared" ca="1" si="9"/>
        <v>2</v>
      </c>
      <c r="S29">
        <f t="shared" ca="1" si="10"/>
        <v>5</v>
      </c>
      <c r="T29" t="str">
        <f t="shared" ca="1" si="11"/>
        <v>INSERT INTO EMPLOYEE (title, fname, lname, street_address, city_address, state_address, zip_address, type, years_employed, team_id) VALUES ('Director','Joe','Smith','5718 North 2328 East','Phoenix','AZ',76102,'hourly',2,5);</v>
      </c>
    </row>
    <row r="30" spans="1:20" x14ac:dyDescent="0.2">
      <c r="A30" s="3"/>
      <c r="B30" s="3"/>
      <c r="C30" s="3"/>
      <c r="D30" s="3"/>
      <c r="E30" s="3"/>
      <c r="F30" s="3"/>
      <c r="G30" s="3"/>
      <c r="I30">
        <f t="shared" ca="1" si="7"/>
        <v>7</v>
      </c>
      <c r="J30" t="str">
        <f t="shared" ca="1" si="0"/>
        <v>Manager</v>
      </c>
      <c r="K30" t="str">
        <f t="shared" ca="1" si="1"/>
        <v>John</v>
      </c>
      <c r="L30" t="str">
        <f t="shared" ca="1" si="2"/>
        <v>Jensen</v>
      </c>
      <c r="M30" t="str">
        <f t="shared" ca="1" si="8"/>
        <v>7178 South 3414 East</v>
      </c>
      <c r="N30" t="str">
        <f t="shared" ca="1" si="3"/>
        <v>Tempe</v>
      </c>
      <c r="O30" t="str">
        <f t="shared" ca="1" si="4"/>
        <v>AZ</v>
      </c>
      <c r="P30">
        <f t="shared" ca="1" si="5"/>
        <v>85765</v>
      </c>
      <c r="Q30" t="str">
        <f t="shared" ca="1" si="6"/>
        <v>salary</v>
      </c>
      <c r="R30">
        <f t="shared" ca="1" si="9"/>
        <v>7</v>
      </c>
      <c r="S30">
        <f t="shared" ca="1" si="10"/>
        <v>11</v>
      </c>
      <c r="T30" t="str">
        <f t="shared" ca="1" si="11"/>
        <v>INSERT INTO EMPLOYEE (title, fname, lname, street_address, city_address, state_address, zip_address, type, years_employed, team_id) VALUES ('Manager','John','Jensen','7178 South 3414 East','Tempe','AZ',85765,'salary',7,11);</v>
      </c>
    </row>
    <row r="31" spans="1:20" x14ac:dyDescent="0.2">
      <c r="A31" s="3"/>
      <c r="B31" s="3"/>
      <c r="C31" s="3"/>
      <c r="D31" s="3"/>
      <c r="E31" s="3"/>
      <c r="F31" s="3"/>
      <c r="G31" s="3"/>
      <c r="I31">
        <f t="shared" ca="1" si="7"/>
        <v>13</v>
      </c>
      <c r="J31" t="str">
        <f t="shared" ca="1" si="0"/>
        <v>Associate</v>
      </c>
      <c r="K31" t="str">
        <f t="shared" ca="1" si="1"/>
        <v>Kim</v>
      </c>
      <c r="L31" t="str">
        <f t="shared" ca="1" si="2"/>
        <v>Lord</v>
      </c>
      <c r="M31" t="str">
        <f t="shared" ca="1" si="8"/>
        <v>3760 North 3677 West</v>
      </c>
      <c r="N31" t="str">
        <f t="shared" ca="1" si="3"/>
        <v>Provo</v>
      </c>
      <c r="O31" t="str">
        <f t="shared" ca="1" si="4"/>
        <v>UT</v>
      </c>
      <c r="P31">
        <f t="shared" ca="1" si="5"/>
        <v>84101</v>
      </c>
      <c r="Q31" t="str">
        <f t="shared" ca="1" si="6"/>
        <v>salary</v>
      </c>
      <c r="R31">
        <f t="shared" ca="1" si="9"/>
        <v>13</v>
      </c>
      <c r="S31">
        <f t="shared" ca="1" si="10"/>
        <v>7</v>
      </c>
      <c r="T31" t="str">
        <f t="shared" ca="1" si="11"/>
        <v>INSERT INTO EMPLOYEE (title, fname, lname, street_address, city_address, state_address, zip_address, type, years_employed, team_id) VALUES ('Associate','Kim','Lord','3760 North 3677 West','Provo','UT',84101,'salary',13,7);</v>
      </c>
    </row>
    <row r="32" spans="1:20" x14ac:dyDescent="0.2">
      <c r="A32" s="3"/>
      <c r="B32" s="3"/>
      <c r="C32" s="3"/>
      <c r="D32" s="3"/>
      <c r="E32" s="3"/>
      <c r="F32" s="3"/>
      <c r="G32" s="3"/>
      <c r="I32">
        <f t="shared" ca="1" si="7"/>
        <v>3</v>
      </c>
      <c r="J32" t="str">
        <f t="shared" ca="1" si="0"/>
        <v>Lead</v>
      </c>
      <c r="K32" t="str">
        <f t="shared" ca="1" si="1"/>
        <v>Alex</v>
      </c>
      <c r="L32" t="str">
        <f t="shared" ca="1" si="2"/>
        <v>Johnson</v>
      </c>
      <c r="M32" t="str">
        <f t="shared" ca="1" si="8"/>
        <v>3650 North 9499 East</v>
      </c>
      <c r="N32" t="str">
        <f t="shared" ca="1" si="3"/>
        <v>Seattle</v>
      </c>
      <c r="O32" t="str">
        <f t="shared" ca="1" si="4"/>
        <v>WA</v>
      </c>
      <c r="P32">
        <f t="shared" ca="1" si="5"/>
        <v>56290</v>
      </c>
      <c r="Q32" t="str">
        <f t="shared" ca="1" si="6"/>
        <v>salary</v>
      </c>
      <c r="R32">
        <f t="shared" ca="1" si="9"/>
        <v>3</v>
      </c>
      <c r="S32">
        <f t="shared" ca="1" si="10"/>
        <v>9</v>
      </c>
      <c r="T32" t="str">
        <f t="shared" ca="1" si="11"/>
        <v>INSERT INTO EMPLOYEE (title, fname, lname, street_address, city_address, state_address, zip_address, type, years_employed, team_id) VALUES ('Lead','Alex','Johnson','3650 North 9499 East','Seattle','WA',56290,'salary',3,9);</v>
      </c>
    </row>
    <row r="33" spans="1:20" x14ac:dyDescent="0.2">
      <c r="A33" s="3"/>
      <c r="B33" s="3"/>
      <c r="C33" s="3"/>
      <c r="D33" s="3"/>
      <c r="E33" s="3"/>
      <c r="F33" s="3"/>
      <c r="G33" s="3"/>
      <c r="I33">
        <f t="shared" ca="1" si="7"/>
        <v>12</v>
      </c>
      <c r="J33" t="str">
        <f t="shared" ca="1" si="0"/>
        <v>Associate</v>
      </c>
      <c r="K33" t="str">
        <f t="shared" ca="1" si="1"/>
        <v>Marcy</v>
      </c>
      <c r="L33" t="str">
        <f t="shared" ca="1" si="2"/>
        <v>Tice</v>
      </c>
      <c r="M33" t="str">
        <f t="shared" ca="1" si="8"/>
        <v>9297 South 8848 East</v>
      </c>
      <c r="N33" t="str">
        <f t="shared" ca="1" si="3"/>
        <v>Bismarck</v>
      </c>
      <c r="O33" t="str">
        <f t="shared" ca="1" si="4"/>
        <v>ND</v>
      </c>
      <c r="P33">
        <f t="shared" ca="1" si="5"/>
        <v>28895</v>
      </c>
      <c r="Q33" t="str">
        <f t="shared" ca="1" si="6"/>
        <v>hourly</v>
      </c>
      <c r="R33">
        <f t="shared" ca="1" si="9"/>
        <v>12</v>
      </c>
      <c r="S33">
        <f t="shared" ca="1" si="10"/>
        <v>12</v>
      </c>
      <c r="T33" t="str">
        <f t="shared" ca="1" si="11"/>
        <v>INSERT INTO EMPLOYEE (title, fname, lname, street_address, city_address, state_address, zip_address, type, years_employed, team_id) VALUES ('Associate','Marcy','Tice','9297 South 8848 East','Bismarck','ND',28895,'hourly',12,12);</v>
      </c>
    </row>
    <row r="34" spans="1:20" x14ac:dyDescent="0.2">
      <c r="A34" s="3"/>
      <c r="B34" s="3"/>
      <c r="C34" s="3"/>
      <c r="D34" s="3"/>
      <c r="E34" s="3"/>
      <c r="F34" s="3"/>
      <c r="G34" s="3"/>
      <c r="I34">
        <f t="shared" ca="1" si="7"/>
        <v>15</v>
      </c>
      <c r="J34" t="str">
        <f t="shared" ref="J34:J65" ca="1" si="12">VLOOKUP(I34,employee,2)</f>
        <v>Associate</v>
      </c>
      <c r="K34" t="str">
        <f t="shared" ref="K34:K65" ca="1" si="13">VLOOKUP(I34,employee,3)</f>
        <v>Randy</v>
      </c>
      <c r="L34" t="str">
        <f t="shared" ref="L34:L65" ca="1" si="14">VLOOKUP($I34,employee,4)</f>
        <v>Peirce</v>
      </c>
      <c r="M34" t="str">
        <f t="shared" ca="1" si="8"/>
        <v>4523 North 2394 East</v>
      </c>
      <c r="N34" t="str">
        <f t="shared" ref="N34:N65" ca="1" si="15">VLOOKUP($I34,employee,5)</f>
        <v>Pierre</v>
      </c>
      <c r="O34" t="str">
        <f t="shared" ref="O34:O65" ca="1" si="16">VLOOKUP($I34,employee,6)</f>
        <v>UT</v>
      </c>
      <c r="P34">
        <f t="shared" ref="P34:P65" ca="1" si="17">VLOOKUP($I34,employee,7)</f>
        <v>84101</v>
      </c>
      <c r="Q34" t="str">
        <f t="shared" ref="Q34:Q65" ca="1" si="18">VLOOKUP($I34,employee,8)</f>
        <v>salary</v>
      </c>
      <c r="R34">
        <f t="shared" ca="1" si="9"/>
        <v>15</v>
      </c>
      <c r="S34">
        <f t="shared" ca="1" si="10"/>
        <v>6</v>
      </c>
      <c r="T34" t="str">
        <f t="shared" ca="1" si="11"/>
        <v>INSERT INTO EMPLOYEE (title, fname, lname, street_address, city_address, state_address, zip_address, type, years_employed, team_id) VALUES ('Associate','Randy','Peirce','4523 North 2394 East','Pierre','UT',84101,'salary',15,6);</v>
      </c>
    </row>
    <row r="35" spans="1:20" x14ac:dyDescent="0.2">
      <c r="A35" s="3"/>
      <c r="B35" s="3"/>
      <c r="C35" s="3"/>
      <c r="D35" s="3"/>
      <c r="E35" s="3"/>
      <c r="F35" s="3"/>
      <c r="G35" s="3"/>
      <c r="I35">
        <f t="shared" ca="1" si="7"/>
        <v>1</v>
      </c>
      <c r="J35" t="str">
        <f t="shared" ca="1" si="12"/>
        <v>Manager</v>
      </c>
      <c r="K35" t="str">
        <f t="shared" ca="1" si="13"/>
        <v>Bob</v>
      </c>
      <c r="L35" t="str">
        <f t="shared" ca="1" si="14"/>
        <v>Taylor</v>
      </c>
      <c r="M35" t="str">
        <f t="shared" ca="1" si="8"/>
        <v>3154 South 5529 East</v>
      </c>
      <c r="N35" t="str">
        <f t="shared" ca="1" si="15"/>
        <v>Salt Lake City</v>
      </c>
      <c r="O35" t="str">
        <f t="shared" ca="1" si="16"/>
        <v>UT</v>
      </c>
      <c r="P35">
        <f t="shared" ca="1" si="17"/>
        <v>84101</v>
      </c>
      <c r="Q35" t="str">
        <f t="shared" ca="1" si="18"/>
        <v>salary</v>
      </c>
      <c r="R35">
        <f t="shared" ca="1" si="9"/>
        <v>1</v>
      </c>
      <c r="S35">
        <f t="shared" ca="1" si="10"/>
        <v>11</v>
      </c>
      <c r="T35" t="str">
        <f t="shared" ca="1" si="11"/>
        <v>INSERT INTO EMPLOYEE (title, fname, lname, street_address, city_address, state_address, zip_address, type, years_employed, team_id) VALUES ('Manager','Bob','Taylor','3154 South 5529 East','Salt Lake City','UT',84101,'salary',1,11);</v>
      </c>
    </row>
    <row r="36" spans="1:20" x14ac:dyDescent="0.2">
      <c r="A36" s="3"/>
      <c r="B36" s="3"/>
      <c r="C36" s="3"/>
      <c r="D36" s="3"/>
      <c r="E36" s="3"/>
      <c r="F36" s="3"/>
      <c r="G36" s="3"/>
      <c r="I36">
        <f t="shared" ca="1" si="7"/>
        <v>1</v>
      </c>
      <c r="J36" t="str">
        <f t="shared" ca="1" si="12"/>
        <v>Manager</v>
      </c>
      <c r="K36" t="str">
        <f t="shared" ca="1" si="13"/>
        <v>Bob</v>
      </c>
      <c r="L36" t="str">
        <f t="shared" ca="1" si="14"/>
        <v>Taylor</v>
      </c>
      <c r="M36" t="str">
        <f t="shared" ca="1" si="8"/>
        <v>7717 North 5356 East</v>
      </c>
      <c r="N36" t="str">
        <f t="shared" ca="1" si="15"/>
        <v>Salt Lake City</v>
      </c>
      <c r="O36" t="str">
        <f t="shared" ca="1" si="16"/>
        <v>UT</v>
      </c>
      <c r="P36">
        <f t="shared" ca="1" si="17"/>
        <v>84101</v>
      </c>
      <c r="Q36" t="str">
        <f t="shared" ca="1" si="18"/>
        <v>salary</v>
      </c>
      <c r="R36">
        <f t="shared" ca="1" si="9"/>
        <v>1</v>
      </c>
      <c r="S36">
        <f t="shared" ca="1" si="10"/>
        <v>17</v>
      </c>
      <c r="T36" t="str">
        <f t="shared" ca="1" si="11"/>
        <v>INSERT INTO EMPLOYEE (title, fname, lname, street_address, city_address, state_address, zip_address, type, years_employed, team_id) VALUES ('Manager','Bob','Taylor','7717 North 5356 East','Salt Lake City','UT',84101,'salary',1,17);</v>
      </c>
    </row>
    <row r="37" spans="1:20" x14ac:dyDescent="0.2">
      <c r="A37" s="3"/>
      <c r="B37" s="3"/>
      <c r="C37" s="3"/>
      <c r="D37" s="3"/>
      <c r="E37" s="3"/>
      <c r="F37" s="3"/>
      <c r="G37" s="3"/>
      <c r="I37">
        <f t="shared" ca="1" si="7"/>
        <v>10</v>
      </c>
      <c r="J37" t="str">
        <f t="shared" ca="1" si="12"/>
        <v>SR</v>
      </c>
      <c r="K37" t="str">
        <f t="shared" ca="1" si="13"/>
        <v>Laura</v>
      </c>
      <c r="L37" t="str">
        <f t="shared" ca="1" si="14"/>
        <v>Hansen</v>
      </c>
      <c r="M37" t="str">
        <f t="shared" ca="1" si="8"/>
        <v>3418 South 8898 West</v>
      </c>
      <c r="N37" t="str">
        <f t="shared" ca="1" si="15"/>
        <v>Las Vegas</v>
      </c>
      <c r="O37" t="str">
        <f t="shared" ca="1" si="16"/>
        <v>NV</v>
      </c>
      <c r="P37">
        <f t="shared" ca="1" si="17"/>
        <v>19837</v>
      </c>
      <c r="Q37" t="str">
        <f t="shared" ca="1" si="18"/>
        <v>hourly</v>
      </c>
      <c r="R37">
        <f t="shared" ca="1" si="9"/>
        <v>10</v>
      </c>
      <c r="S37">
        <f t="shared" ca="1" si="10"/>
        <v>7</v>
      </c>
      <c r="T37" t="str">
        <f t="shared" ca="1" si="11"/>
        <v>INSERT INTO EMPLOYEE (title, fname, lname, street_address, city_address, state_address, zip_address, type, years_employed, team_id) VALUES ('SR','Laura','Hansen','3418 South 8898 West','Las Vegas','NV',19837,'hourly',10,7);</v>
      </c>
    </row>
    <row r="38" spans="1:20" x14ac:dyDescent="0.2">
      <c r="A38" s="3"/>
      <c r="B38" s="3"/>
      <c r="C38" s="3"/>
      <c r="D38" s="3"/>
      <c r="E38" s="3"/>
      <c r="F38" s="3"/>
      <c r="G38" s="3"/>
      <c r="I38">
        <f t="shared" ca="1" si="7"/>
        <v>4</v>
      </c>
      <c r="J38" t="str">
        <f t="shared" ca="1" si="12"/>
        <v>SR</v>
      </c>
      <c r="K38" t="str">
        <f t="shared" ca="1" si="13"/>
        <v>Stephanie</v>
      </c>
      <c r="L38" t="str">
        <f t="shared" ca="1" si="14"/>
        <v>Pales</v>
      </c>
      <c r="M38" t="str">
        <f t="shared" ca="1" si="8"/>
        <v>9579 North 4649 West</v>
      </c>
      <c r="N38" t="str">
        <f t="shared" ca="1" si="15"/>
        <v>Portland</v>
      </c>
      <c r="O38" t="str">
        <f t="shared" ca="1" si="16"/>
        <v>OR</v>
      </c>
      <c r="P38">
        <f t="shared" ca="1" si="17"/>
        <v>12958</v>
      </c>
      <c r="Q38" t="str">
        <f t="shared" ca="1" si="18"/>
        <v>hourly</v>
      </c>
      <c r="R38">
        <f t="shared" ca="1" si="9"/>
        <v>4</v>
      </c>
      <c r="S38">
        <f t="shared" ca="1" si="10"/>
        <v>18</v>
      </c>
      <c r="T38" t="str">
        <f t="shared" ca="1" si="11"/>
        <v>INSERT INTO EMPLOYEE (title, fname, lname, street_address, city_address, state_address, zip_address, type, years_employed, team_id) VALUES ('SR','Stephanie','Pales','9579 North 4649 West','Portland','OR',12958,'hourly',4,18);</v>
      </c>
    </row>
    <row r="39" spans="1:20" x14ac:dyDescent="0.2">
      <c r="A39" s="3"/>
      <c r="B39" s="3"/>
      <c r="C39" s="3"/>
      <c r="D39" s="3"/>
      <c r="E39" s="3"/>
      <c r="F39" s="3"/>
      <c r="G39" s="3"/>
      <c r="I39">
        <f t="shared" ca="1" si="7"/>
        <v>7</v>
      </c>
      <c r="J39" t="str">
        <f t="shared" ca="1" si="12"/>
        <v>Manager</v>
      </c>
      <c r="K39" t="str">
        <f t="shared" ca="1" si="13"/>
        <v>John</v>
      </c>
      <c r="L39" t="str">
        <f t="shared" ca="1" si="14"/>
        <v>Jensen</v>
      </c>
      <c r="M39" t="str">
        <f t="shared" ca="1" si="8"/>
        <v>3654 South 7509 East</v>
      </c>
      <c r="N39" t="str">
        <f t="shared" ca="1" si="15"/>
        <v>Tempe</v>
      </c>
      <c r="O39" t="str">
        <f t="shared" ca="1" si="16"/>
        <v>AZ</v>
      </c>
      <c r="P39">
        <f t="shared" ca="1" si="17"/>
        <v>85765</v>
      </c>
      <c r="Q39" t="str">
        <f t="shared" ca="1" si="18"/>
        <v>salary</v>
      </c>
      <c r="R39">
        <f t="shared" ca="1" si="9"/>
        <v>7</v>
      </c>
      <c r="S39">
        <f t="shared" ca="1" si="10"/>
        <v>7</v>
      </c>
      <c r="T39" t="str">
        <f t="shared" ca="1" si="11"/>
        <v>INSERT INTO EMPLOYEE (title, fname, lname, street_address, city_address, state_address, zip_address, type, years_employed, team_id) VALUES ('Manager','John','Jensen','3654 South 7509 East','Tempe','AZ',85765,'salary',7,7);</v>
      </c>
    </row>
    <row r="40" spans="1:20" x14ac:dyDescent="0.2">
      <c r="I40">
        <f t="shared" ca="1" si="7"/>
        <v>12</v>
      </c>
      <c r="J40" t="str">
        <f t="shared" ca="1" si="12"/>
        <v>Associate</v>
      </c>
      <c r="K40" t="str">
        <f t="shared" ca="1" si="13"/>
        <v>Marcy</v>
      </c>
      <c r="L40" t="str">
        <f t="shared" ca="1" si="14"/>
        <v>Tice</v>
      </c>
      <c r="M40" t="str">
        <f t="shared" ca="1" si="8"/>
        <v>2789 North 2493 West</v>
      </c>
      <c r="N40" t="str">
        <f t="shared" ca="1" si="15"/>
        <v>Bismarck</v>
      </c>
      <c r="O40" t="str">
        <f t="shared" ca="1" si="16"/>
        <v>ND</v>
      </c>
      <c r="P40">
        <f t="shared" ca="1" si="17"/>
        <v>28895</v>
      </c>
      <c r="Q40" t="str">
        <f t="shared" ca="1" si="18"/>
        <v>hourly</v>
      </c>
      <c r="R40">
        <f t="shared" ca="1" si="9"/>
        <v>12</v>
      </c>
      <c r="S40">
        <f t="shared" ca="1" si="10"/>
        <v>7</v>
      </c>
      <c r="T40" t="str">
        <f t="shared" ca="1" si="11"/>
        <v>INSERT INTO EMPLOYEE (title, fname, lname, street_address, city_address, state_address, zip_address, type, years_employed, team_id) VALUES ('Associate','Marcy','Tice','2789 North 2493 West','Bismarck','ND',28895,'hourly',12,7);</v>
      </c>
    </row>
    <row r="41" spans="1:20" x14ac:dyDescent="0.2">
      <c r="I41">
        <f t="shared" ca="1" si="7"/>
        <v>11</v>
      </c>
      <c r="J41" t="str">
        <f t="shared" ca="1" si="12"/>
        <v>VP</v>
      </c>
      <c r="K41" t="str">
        <f t="shared" ca="1" si="13"/>
        <v>Megan</v>
      </c>
      <c r="L41" t="str">
        <f t="shared" ca="1" si="14"/>
        <v>Byron</v>
      </c>
      <c r="M41" t="str">
        <f t="shared" ca="1" si="8"/>
        <v>5566 South 6848 East</v>
      </c>
      <c r="N41" t="str">
        <f t="shared" ca="1" si="15"/>
        <v>Pierre</v>
      </c>
      <c r="O41" t="str">
        <f t="shared" ca="1" si="16"/>
        <v>SD</v>
      </c>
      <c r="P41">
        <f t="shared" ca="1" si="17"/>
        <v>73520</v>
      </c>
      <c r="Q41" t="str">
        <f t="shared" ca="1" si="18"/>
        <v>salary</v>
      </c>
      <c r="R41">
        <f t="shared" ca="1" si="9"/>
        <v>11</v>
      </c>
      <c r="S41">
        <f t="shared" ca="1" si="10"/>
        <v>12</v>
      </c>
      <c r="T41" t="str">
        <f t="shared" ca="1" si="11"/>
        <v>INSERT INTO EMPLOYEE (title, fname, lname, street_address, city_address, state_address, zip_address, type, years_employed, team_id) VALUES ('VP','Megan','Byron','5566 South 6848 East','Pierre','SD',73520,'salary',11,12);</v>
      </c>
    </row>
    <row r="42" spans="1:20" x14ac:dyDescent="0.2">
      <c r="I42">
        <f t="shared" ca="1" si="7"/>
        <v>7</v>
      </c>
      <c r="J42" t="str">
        <f t="shared" ca="1" si="12"/>
        <v>Manager</v>
      </c>
      <c r="K42" t="str">
        <f t="shared" ca="1" si="13"/>
        <v>John</v>
      </c>
      <c r="L42" t="str">
        <f t="shared" ca="1" si="14"/>
        <v>Jensen</v>
      </c>
      <c r="M42" t="str">
        <f t="shared" ca="1" si="8"/>
        <v>9672 South 3034 West</v>
      </c>
      <c r="N42" t="str">
        <f t="shared" ca="1" si="15"/>
        <v>Tempe</v>
      </c>
      <c r="O42" t="str">
        <f t="shared" ca="1" si="16"/>
        <v>AZ</v>
      </c>
      <c r="P42">
        <f t="shared" ca="1" si="17"/>
        <v>85765</v>
      </c>
      <c r="Q42" t="str">
        <f t="shared" ca="1" si="18"/>
        <v>salary</v>
      </c>
      <c r="R42">
        <f t="shared" ca="1" si="9"/>
        <v>7</v>
      </c>
      <c r="S42">
        <f t="shared" ca="1" si="10"/>
        <v>17</v>
      </c>
      <c r="T42" t="str">
        <f t="shared" ca="1" si="11"/>
        <v>INSERT INTO EMPLOYEE (title, fname, lname, street_address, city_address, state_address, zip_address, type, years_employed, team_id) VALUES ('Manager','John','Jensen','9672 South 3034 West','Tempe','AZ',85765,'salary',7,17);</v>
      </c>
    </row>
    <row r="43" spans="1:20" x14ac:dyDescent="0.2">
      <c r="I43">
        <f t="shared" ca="1" si="7"/>
        <v>9</v>
      </c>
      <c r="J43" t="str">
        <f t="shared" ca="1" si="12"/>
        <v>Lead</v>
      </c>
      <c r="K43" t="str">
        <f t="shared" ca="1" si="13"/>
        <v>Nicole</v>
      </c>
      <c r="L43" t="str">
        <f t="shared" ca="1" si="14"/>
        <v>Tindal</v>
      </c>
      <c r="M43" t="str">
        <f t="shared" ca="1" si="8"/>
        <v>3744 South 2189 West</v>
      </c>
      <c r="N43" t="str">
        <f t="shared" ca="1" si="15"/>
        <v>Provo</v>
      </c>
      <c r="O43" t="str">
        <f t="shared" ca="1" si="16"/>
        <v>UT</v>
      </c>
      <c r="P43">
        <f t="shared" ca="1" si="17"/>
        <v>75673</v>
      </c>
      <c r="Q43" t="str">
        <f t="shared" ca="1" si="18"/>
        <v>salary</v>
      </c>
      <c r="R43">
        <f t="shared" ca="1" si="9"/>
        <v>9</v>
      </c>
      <c r="S43">
        <f t="shared" ca="1" si="10"/>
        <v>15</v>
      </c>
      <c r="T43" t="str">
        <f t="shared" ca="1" si="11"/>
        <v>INSERT INTO EMPLOYEE (title, fname, lname, street_address, city_address, state_address, zip_address, type, years_employed, team_id) VALUES ('Lead','Nicole','Tindal','3744 South 2189 West','Provo','UT',75673,'salary',9,15);</v>
      </c>
    </row>
    <row r="44" spans="1:20" x14ac:dyDescent="0.2">
      <c r="I44">
        <f t="shared" ca="1" si="7"/>
        <v>8</v>
      </c>
      <c r="J44" t="str">
        <f t="shared" ca="1" si="12"/>
        <v>Director</v>
      </c>
      <c r="K44" t="str">
        <f t="shared" ca="1" si="13"/>
        <v>Jeremy</v>
      </c>
      <c r="L44" t="str">
        <f t="shared" ca="1" si="14"/>
        <v>Groves</v>
      </c>
      <c r="M44" t="str">
        <f t="shared" ca="1" si="8"/>
        <v>6803 South 7140 East</v>
      </c>
      <c r="N44" t="str">
        <f t="shared" ca="1" si="15"/>
        <v>Brooklynn</v>
      </c>
      <c r="O44" t="str">
        <f t="shared" ca="1" si="16"/>
        <v>NY</v>
      </c>
      <c r="P44">
        <f t="shared" ca="1" si="17"/>
        <v>76485</v>
      </c>
      <c r="Q44" t="str">
        <f t="shared" ca="1" si="18"/>
        <v>hourly</v>
      </c>
      <c r="R44">
        <f t="shared" ca="1" si="9"/>
        <v>8</v>
      </c>
      <c r="S44">
        <f t="shared" ca="1" si="10"/>
        <v>11</v>
      </c>
      <c r="T44" t="str">
        <f t="shared" ca="1" si="11"/>
        <v>INSERT INTO EMPLOYEE (title, fname, lname, street_address, city_address, state_address, zip_address, type, years_employed, team_id) VALUES ('Director','Jeremy','Groves','6803 South 7140 East','Brooklynn','NY',76485,'hourly',8,11);</v>
      </c>
    </row>
    <row r="45" spans="1:20" x14ac:dyDescent="0.2">
      <c r="I45">
        <f t="shared" ca="1" si="7"/>
        <v>9</v>
      </c>
      <c r="J45" t="str">
        <f t="shared" ca="1" si="12"/>
        <v>Lead</v>
      </c>
      <c r="K45" t="str">
        <f t="shared" ca="1" si="13"/>
        <v>Nicole</v>
      </c>
      <c r="L45" t="str">
        <f t="shared" ca="1" si="14"/>
        <v>Tindal</v>
      </c>
      <c r="M45" t="str">
        <f t="shared" ca="1" si="8"/>
        <v>7832 South 1508 West</v>
      </c>
      <c r="N45" t="str">
        <f t="shared" ca="1" si="15"/>
        <v>Provo</v>
      </c>
      <c r="O45" t="str">
        <f t="shared" ca="1" si="16"/>
        <v>UT</v>
      </c>
      <c r="P45">
        <f t="shared" ca="1" si="17"/>
        <v>75673</v>
      </c>
      <c r="Q45" t="str">
        <f t="shared" ca="1" si="18"/>
        <v>salary</v>
      </c>
      <c r="R45">
        <f t="shared" ca="1" si="9"/>
        <v>9</v>
      </c>
      <c r="S45">
        <f t="shared" ca="1" si="10"/>
        <v>6</v>
      </c>
      <c r="T45" t="str">
        <f t="shared" ca="1" si="11"/>
        <v>INSERT INTO EMPLOYEE (title, fname, lname, street_address, city_address, state_address, zip_address, type, years_employed, team_id) VALUES ('Lead','Nicole','Tindal','7832 South 1508 West','Provo','UT',75673,'salary',9,6);</v>
      </c>
    </row>
    <row r="46" spans="1:20" x14ac:dyDescent="0.2">
      <c r="I46">
        <f t="shared" ca="1" si="7"/>
        <v>7</v>
      </c>
      <c r="J46" t="str">
        <f t="shared" ca="1" si="12"/>
        <v>Manager</v>
      </c>
      <c r="K46" t="str">
        <f t="shared" ca="1" si="13"/>
        <v>John</v>
      </c>
      <c r="L46" t="str">
        <f t="shared" ca="1" si="14"/>
        <v>Jensen</v>
      </c>
      <c r="M46" t="str">
        <f t="shared" ca="1" si="8"/>
        <v>9580 South 5266 East</v>
      </c>
      <c r="N46" t="str">
        <f t="shared" ca="1" si="15"/>
        <v>Tempe</v>
      </c>
      <c r="O46" t="str">
        <f t="shared" ca="1" si="16"/>
        <v>AZ</v>
      </c>
      <c r="P46">
        <f t="shared" ca="1" si="17"/>
        <v>85765</v>
      </c>
      <c r="Q46" t="str">
        <f t="shared" ca="1" si="18"/>
        <v>salary</v>
      </c>
      <c r="R46">
        <f t="shared" ca="1" si="9"/>
        <v>7</v>
      </c>
      <c r="S46">
        <f t="shared" ca="1" si="10"/>
        <v>5</v>
      </c>
      <c r="T46" t="str">
        <f t="shared" ca="1" si="11"/>
        <v>INSERT INTO EMPLOYEE (title, fname, lname, street_address, city_address, state_address, zip_address, type, years_employed, team_id) VALUES ('Manager','John','Jensen','9580 South 5266 East','Tempe','AZ',85765,'salary',7,5);</v>
      </c>
    </row>
    <row r="47" spans="1:20" x14ac:dyDescent="0.2">
      <c r="I47">
        <f t="shared" ca="1" si="7"/>
        <v>5</v>
      </c>
      <c r="J47" t="str">
        <f t="shared" ca="1" si="12"/>
        <v>VP</v>
      </c>
      <c r="K47" t="str">
        <f t="shared" ca="1" si="13"/>
        <v>Alicia</v>
      </c>
      <c r="L47" t="str">
        <f t="shared" ca="1" si="14"/>
        <v>McKay</v>
      </c>
      <c r="M47" t="str">
        <f t="shared" ca="1" si="8"/>
        <v>3489 North 5650 East</v>
      </c>
      <c r="N47" t="str">
        <f t="shared" ca="1" si="15"/>
        <v>Berkley</v>
      </c>
      <c r="O47" t="str">
        <f t="shared" ca="1" si="16"/>
        <v>CA</v>
      </c>
      <c r="P47">
        <f t="shared" ca="1" si="17"/>
        <v>84050</v>
      </c>
      <c r="Q47" t="str">
        <f t="shared" ca="1" si="18"/>
        <v>salary</v>
      </c>
      <c r="R47">
        <f t="shared" ca="1" si="9"/>
        <v>5</v>
      </c>
      <c r="S47">
        <f t="shared" ca="1" si="10"/>
        <v>15</v>
      </c>
      <c r="T47" t="str">
        <f t="shared" ca="1" si="11"/>
        <v>INSERT INTO EMPLOYEE (title, fname, lname, street_address, city_address, state_address, zip_address, type, years_employed, team_id) VALUES ('VP','Alicia','McKay','3489 North 5650 East','Berkley','CA',84050,'salary',5,15);</v>
      </c>
    </row>
    <row r="48" spans="1:20" x14ac:dyDescent="0.2">
      <c r="I48">
        <f t="shared" ca="1" si="7"/>
        <v>14</v>
      </c>
      <c r="J48" t="str">
        <f t="shared" ca="1" si="12"/>
        <v>Associate</v>
      </c>
      <c r="K48" t="str">
        <f t="shared" ca="1" si="13"/>
        <v>Carrie</v>
      </c>
      <c r="L48" t="str">
        <f t="shared" ca="1" si="14"/>
        <v>Bishoff</v>
      </c>
      <c r="M48" t="str">
        <f t="shared" ca="1" si="8"/>
        <v>6667 South 3862 East</v>
      </c>
      <c r="N48" t="str">
        <f t="shared" ca="1" si="15"/>
        <v>Las Vegas</v>
      </c>
      <c r="O48" t="str">
        <f t="shared" ca="1" si="16"/>
        <v>UT</v>
      </c>
      <c r="P48">
        <f t="shared" ca="1" si="17"/>
        <v>84101</v>
      </c>
      <c r="Q48" t="str">
        <f t="shared" ca="1" si="18"/>
        <v>hourly</v>
      </c>
      <c r="R48">
        <f t="shared" ca="1" si="9"/>
        <v>14</v>
      </c>
      <c r="S48">
        <f t="shared" ca="1" si="10"/>
        <v>5</v>
      </c>
      <c r="T48" t="str">
        <f t="shared" ca="1" si="11"/>
        <v>INSERT INTO EMPLOYEE (title, fname, lname, street_address, city_address, state_address, zip_address, type, years_employed, team_id) VALUES ('Associate','Carrie','Bishoff','6667 South 3862 East','Las Vegas','UT',84101,'hourly',14,5);</v>
      </c>
    </row>
    <row r="49" spans="9:20" x14ac:dyDescent="0.2">
      <c r="I49">
        <f t="shared" ca="1" si="7"/>
        <v>9</v>
      </c>
      <c r="J49" t="str">
        <f t="shared" ca="1" si="12"/>
        <v>Lead</v>
      </c>
      <c r="K49" t="str">
        <f t="shared" ca="1" si="13"/>
        <v>Nicole</v>
      </c>
      <c r="L49" t="str">
        <f t="shared" ca="1" si="14"/>
        <v>Tindal</v>
      </c>
      <c r="M49" t="str">
        <f t="shared" ca="1" si="8"/>
        <v>8994 North 6946 West</v>
      </c>
      <c r="N49" t="str">
        <f t="shared" ca="1" si="15"/>
        <v>Provo</v>
      </c>
      <c r="O49" t="str">
        <f t="shared" ca="1" si="16"/>
        <v>UT</v>
      </c>
      <c r="P49">
        <f t="shared" ca="1" si="17"/>
        <v>75673</v>
      </c>
      <c r="Q49" t="str">
        <f t="shared" ca="1" si="18"/>
        <v>salary</v>
      </c>
      <c r="R49">
        <f t="shared" ca="1" si="9"/>
        <v>9</v>
      </c>
      <c r="S49">
        <f t="shared" ca="1" si="10"/>
        <v>6</v>
      </c>
      <c r="T49" t="str">
        <f t="shared" ca="1" si="11"/>
        <v>INSERT INTO EMPLOYEE (title, fname, lname, street_address, city_address, state_address, zip_address, type, years_employed, team_id) VALUES ('Lead','Nicole','Tindal','8994 North 6946 West','Provo','UT',75673,'salary',9,6);</v>
      </c>
    </row>
    <row r="50" spans="9:20" x14ac:dyDescent="0.2">
      <c r="I50">
        <f t="shared" ca="1" si="7"/>
        <v>9</v>
      </c>
      <c r="J50" t="str">
        <f t="shared" ca="1" si="12"/>
        <v>Lead</v>
      </c>
      <c r="K50" t="str">
        <f t="shared" ca="1" si="13"/>
        <v>Nicole</v>
      </c>
      <c r="L50" t="str">
        <f t="shared" ca="1" si="14"/>
        <v>Tindal</v>
      </c>
      <c r="M50" t="str">
        <f t="shared" ca="1" si="8"/>
        <v>8457 South 7656 East</v>
      </c>
      <c r="N50" t="str">
        <f t="shared" ca="1" si="15"/>
        <v>Provo</v>
      </c>
      <c r="O50" t="str">
        <f t="shared" ca="1" si="16"/>
        <v>UT</v>
      </c>
      <c r="P50">
        <f t="shared" ca="1" si="17"/>
        <v>75673</v>
      </c>
      <c r="Q50" t="str">
        <f t="shared" ca="1" si="18"/>
        <v>salary</v>
      </c>
      <c r="R50">
        <f t="shared" ca="1" si="9"/>
        <v>9</v>
      </c>
      <c r="S50">
        <f t="shared" ca="1" si="10"/>
        <v>12</v>
      </c>
      <c r="T50" t="str">
        <f t="shared" ca="1" si="11"/>
        <v>INSERT INTO EMPLOYEE (title, fname, lname, street_address, city_address, state_address, zip_address, type, years_employed, team_id) VALUES ('Lead','Nicole','Tindal','8457 South 7656 East','Provo','UT',75673,'salary',9,12);</v>
      </c>
    </row>
    <row r="51" spans="9:20" x14ac:dyDescent="0.2">
      <c r="I51">
        <f t="shared" ca="1" si="7"/>
        <v>9</v>
      </c>
      <c r="J51" t="str">
        <f t="shared" ca="1" si="12"/>
        <v>Lead</v>
      </c>
      <c r="K51" t="str">
        <f t="shared" ca="1" si="13"/>
        <v>Nicole</v>
      </c>
      <c r="L51" t="str">
        <f t="shared" ca="1" si="14"/>
        <v>Tindal</v>
      </c>
      <c r="M51" t="str">
        <f t="shared" ca="1" si="8"/>
        <v>2384 South 6749 East</v>
      </c>
      <c r="N51" t="str">
        <f t="shared" ca="1" si="15"/>
        <v>Provo</v>
      </c>
      <c r="O51" t="str">
        <f t="shared" ca="1" si="16"/>
        <v>UT</v>
      </c>
      <c r="P51">
        <f t="shared" ca="1" si="17"/>
        <v>75673</v>
      </c>
      <c r="Q51" t="str">
        <f t="shared" ca="1" si="18"/>
        <v>salary</v>
      </c>
      <c r="R51">
        <f t="shared" ca="1" si="9"/>
        <v>9</v>
      </c>
      <c r="S51">
        <f t="shared" ca="1" si="10"/>
        <v>12</v>
      </c>
      <c r="T51" t="str">
        <f t="shared" ca="1" si="11"/>
        <v>INSERT INTO EMPLOYEE (title, fname, lname, street_address, city_address, state_address, zip_address, type, years_employed, team_id) VALUES ('Lead','Nicole','Tindal','2384 South 6749 East','Provo','UT',75673,'salary',9,12);</v>
      </c>
    </row>
    <row r="52" spans="9:20" x14ac:dyDescent="0.2">
      <c r="I52">
        <f t="shared" ca="1" si="7"/>
        <v>8</v>
      </c>
      <c r="J52" t="str">
        <f t="shared" ca="1" si="12"/>
        <v>Director</v>
      </c>
      <c r="K52" t="str">
        <f t="shared" ca="1" si="13"/>
        <v>Jeremy</v>
      </c>
      <c r="L52" t="str">
        <f t="shared" ca="1" si="14"/>
        <v>Groves</v>
      </c>
      <c r="M52" t="str">
        <f t="shared" ca="1" si="8"/>
        <v>5878 North 2792 West</v>
      </c>
      <c r="N52" t="str">
        <f t="shared" ca="1" si="15"/>
        <v>Brooklynn</v>
      </c>
      <c r="O52" t="str">
        <f t="shared" ca="1" si="16"/>
        <v>NY</v>
      </c>
      <c r="P52">
        <f t="shared" ca="1" si="17"/>
        <v>76485</v>
      </c>
      <c r="Q52" t="str">
        <f t="shared" ca="1" si="18"/>
        <v>hourly</v>
      </c>
      <c r="R52">
        <f t="shared" ca="1" si="9"/>
        <v>8</v>
      </c>
      <c r="S52">
        <f t="shared" ca="1" si="10"/>
        <v>12</v>
      </c>
      <c r="T52" t="str">
        <f t="shared" ca="1" si="11"/>
        <v>INSERT INTO EMPLOYEE (title, fname, lname, street_address, city_address, state_address, zip_address, type, years_employed, team_id) VALUES ('Director','Jeremy','Groves','5878 North 2792 West','Brooklynn','NY',76485,'hourly',8,12);</v>
      </c>
    </row>
    <row r="53" spans="9:20" x14ac:dyDescent="0.2">
      <c r="I53">
        <f t="shared" ca="1" si="7"/>
        <v>12</v>
      </c>
      <c r="J53" t="str">
        <f t="shared" ca="1" si="12"/>
        <v>Associate</v>
      </c>
      <c r="K53" t="str">
        <f t="shared" ca="1" si="13"/>
        <v>Marcy</v>
      </c>
      <c r="L53" t="str">
        <f t="shared" ca="1" si="14"/>
        <v>Tice</v>
      </c>
      <c r="M53" t="str">
        <f t="shared" ca="1" si="8"/>
        <v>8767 South 4880 East</v>
      </c>
      <c r="N53" t="str">
        <f t="shared" ca="1" si="15"/>
        <v>Bismarck</v>
      </c>
      <c r="O53" t="str">
        <f t="shared" ca="1" si="16"/>
        <v>ND</v>
      </c>
      <c r="P53">
        <f t="shared" ca="1" si="17"/>
        <v>28895</v>
      </c>
      <c r="Q53" t="str">
        <f t="shared" ca="1" si="18"/>
        <v>hourly</v>
      </c>
      <c r="R53">
        <f t="shared" ca="1" si="9"/>
        <v>12</v>
      </c>
      <c r="S53">
        <f t="shared" ca="1" si="10"/>
        <v>9</v>
      </c>
      <c r="T53" t="str">
        <f t="shared" ca="1" si="11"/>
        <v>INSERT INTO EMPLOYEE (title, fname, lname, street_address, city_address, state_address, zip_address, type, years_employed, team_id) VALUES ('Associate','Marcy','Tice','8767 South 4880 East','Bismarck','ND',28895,'hourly',12,9);</v>
      </c>
    </row>
    <row r="54" spans="9:20" x14ac:dyDescent="0.2">
      <c r="I54">
        <f t="shared" ca="1" si="7"/>
        <v>7</v>
      </c>
      <c r="J54" t="str">
        <f t="shared" ca="1" si="12"/>
        <v>Manager</v>
      </c>
      <c r="K54" t="str">
        <f t="shared" ca="1" si="13"/>
        <v>John</v>
      </c>
      <c r="L54" t="str">
        <f t="shared" ca="1" si="14"/>
        <v>Jensen</v>
      </c>
      <c r="M54" t="str">
        <f t="shared" ca="1" si="8"/>
        <v>6280 South 2550 East</v>
      </c>
      <c r="N54" t="str">
        <f t="shared" ca="1" si="15"/>
        <v>Tempe</v>
      </c>
      <c r="O54" t="str">
        <f t="shared" ca="1" si="16"/>
        <v>AZ</v>
      </c>
      <c r="P54">
        <f t="shared" ca="1" si="17"/>
        <v>85765</v>
      </c>
      <c r="Q54" t="str">
        <f t="shared" ca="1" si="18"/>
        <v>salary</v>
      </c>
      <c r="R54">
        <f t="shared" ca="1" si="9"/>
        <v>7</v>
      </c>
      <c r="S54">
        <f t="shared" ca="1" si="10"/>
        <v>7</v>
      </c>
      <c r="T54" t="str">
        <f t="shared" ca="1" si="11"/>
        <v>INSERT INTO EMPLOYEE (title, fname, lname, street_address, city_address, state_address, zip_address, type, years_employed, team_id) VALUES ('Manager','John','Jensen','6280 South 2550 East','Tempe','AZ',85765,'salary',7,7);</v>
      </c>
    </row>
    <row r="55" spans="9:20" x14ac:dyDescent="0.2">
      <c r="I55">
        <f t="shared" ca="1" si="7"/>
        <v>10</v>
      </c>
      <c r="J55" t="str">
        <f t="shared" ca="1" si="12"/>
        <v>SR</v>
      </c>
      <c r="K55" t="str">
        <f t="shared" ca="1" si="13"/>
        <v>Laura</v>
      </c>
      <c r="L55" t="str">
        <f t="shared" ca="1" si="14"/>
        <v>Hansen</v>
      </c>
      <c r="M55" t="str">
        <f t="shared" ca="1" si="8"/>
        <v>1866 South 2625 East</v>
      </c>
      <c r="N55" t="str">
        <f t="shared" ca="1" si="15"/>
        <v>Las Vegas</v>
      </c>
      <c r="O55" t="str">
        <f t="shared" ca="1" si="16"/>
        <v>NV</v>
      </c>
      <c r="P55">
        <f t="shared" ca="1" si="17"/>
        <v>19837</v>
      </c>
      <c r="Q55" t="str">
        <f t="shared" ca="1" si="18"/>
        <v>hourly</v>
      </c>
      <c r="R55">
        <f t="shared" ca="1" si="9"/>
        <v>10</v>
      </c>
      <c r="S55">
        <f t="shared" ca="1" si="10"/>
        <v>18</v>
      </c>
      <c r="T55" t="str">
        <f t="shared" ca="1" si="11"/>
        <v>INSERT INTO EMPLOYEE (title, fname, lname, street_address, city_address, state_address, zip_address, type, years_employed, team_id) VALUES ('SR','Laura','Hansen','1866 South 2625 East','Las Vegas','NV',19837,'hourly',10,18);</v>
      </c>
    </row>
    <row r="56" spans="9:20" x14ac:dyDescent="0.2">
      <c r="I56">
        <f t="shared" ca="1" si="7"/>
        <v>13</v>
      </c>
      <c r="J56" t="str">
        <f t="shared" ca="1" si="12"/>
        <v>Associate</v>
      </c>
      <c r="K56" t="str">
        <f t="shared" ca="1" si="13"/>
        <v>Kim</v>
      </c>
      <c r="L56" t="str">
        <f t="shared" ca="1" si="14"/>
        <v>Lord</v>
      </c>
      <c r="M56" t="str">
        <f t="shared" ca="1" si="8"/>
        <v>2673 North 6410 East</v>
      </c>
      <c r="N56" t="str">
        <f t="shared" ca="1" si="15"/>
        <v>Provo</v>
      </c>
      <c r="O56" t="str">
        <f t="shared" ca="1" si="16"/>
        <v>UT</v>
      </c>
      <c r="P56">
        <f t="shared" ca="1" si="17"/>
        <v>84101</v>
      </c>
      <c r="Q56" t="str">
        <f t="shared" ca="1" si="18"/>
        <v>salary</v>
      </c>
      <c r="R56">
        <f t="shared" ca="1" si="9"/>
        <v>13</v>
      </c>
      <c r="S56">
        <f t="shared" ca="1" si="10"/>
        <v>12</v>
      </c>
      <c r="T56" t="str">
        <f t="shared" ca="1" si="11"/>
        <v>INSERT INTO EMPLOYEE (title, fname, lname, street_address, city_address, state_address, zip_address, type, years_employed, team_id) VALUES ('Associate','Kim','Lord','2673 North 6410 East','Provo','UT',84101,'salary',13,12);</v>
      </c>
    </row>
    <row r="57" spans="9:20" x14ac:dyDescent="0.2">
      <c r="I57">
        <f t="shared" ca="1" si="7"/>
        <v>10</v>
      </c>
      <c r="J57" t="str">
        <f t="shared" ca="1" si="12"/>
        <v>SR</v>
      </c>
      <c r="K57" t="str">
        <f t="shared" ca="1" si="13"/>
        <v>Laura</v>
      </c>
      <c r="L57" t="str">
        <f t="shared" ca="1" si="14"/>
        <v>Hansen</v>
      </c>
      <c r="M57" t="str">
        <f t="shared" ca="1" si="8"/>
        <v>3544 North 2718 West</v>
      </c>
      <c r="N57" t="str">
        <f t="shared" ca="1" si="15"/>
        <v>Las Vegas</v>
      </c>
      <c r="O57" t="str">
        <f t="shared" ca="1" si="16"/>
        <v>NV</v>
      </c>
      <c r="P57">
        <f t="shared" ca="1" si="17"/>
        <v>19837</v>
      </c>
      <c r="Q57" t="str">
        <f t="shared" ca="1" si="18"/>
        <v>hourly</v>
      </c>
      <c r="R57">
        <f t="shared" ca="1" si="9"/>
        <v>10</v>
      </c>
      <c r="S57">
        <f t="shared" ca="1" si="10"/>
        <v>16</v>
      </c>
      <c r="T57" t="str">
        <f t="shared" ca="1" si="11"/>
        <v>INSERT INTO EMPLOYEE (title, fname, lname, street_address, city_address, state_address, zip_address, type, years_employed, team_id) VALUES ('SR','Laura','Hansen','3544 North 2718 West','Las Vegas','NV',19837,'hourly',10,16);</v>
      </c>
    </row>
    <row r="58" spans="9:20" x14ac:dyDescent="0.2">
      <c r="I58">
        <f t="shared" ca="1" si="7"/>
        <v>15</v>
      </c>
      <c r="J58" t="str">
        <f t="shared" ca="1" si="12"/>
        <v>Associate</v>
      </c>
      <c r="K58" t="str">
        <f t="shared" ca="1" si="13"/>
        <v>Randy</v>
      </c>
      <c r="L58" t="str">
        <f t="shared" ca="1" si="14"/>
        <v>Peirce</v>
      </c>
      <c r="M58" t="str">
        <f t="shared" ca="1" si="8"/>
        <v>1359 South 7641 West</v>
      </c>
      <c r="N58" t="str">
        <f t="shared" ca="1" si="15"/>
        <v>Pierre</v>
      </c>
      <c r="O58" t="str">
        <f t="shared" ca="1" si="16"/>
        <v>UT</v>
      </c>
      <c r="P58">
        <f t="shared" ca="1" si="17"/>
        <v>84101</v>
      </c>
      <c r="Q58" t="str">
        <f t="shared" ca="1" si="18"/>
        <v>salary</v>
      </c>
      <c r="R58">
        <f t="shared" ca="1" si="9"/>
        <v>15</v>
      </c>
      <c r="S58">
        <f t="shared" ca="1" si="10"/>
        <v>9</v>
      </c>
      <c r="T58" t="str">
        <f t="shared" ca="1" si="11"/>
        <v>INSERT INTO EMPLOYEE (title, fname, lname, street_address, city_address, state_address, zip_address, type, years_employed, team_id) VALUES ('Associate','Randy','Peirce','1359 South 7641 West','Pierre','UT',84101,'salary',15,9);</v>
      </c>
    </row>
    <row r="59" spans="9:20" x14ac:dyDescent="0.2">
      <c r="I59">
        <f t="shared" ca="1" si="7"/>
        <v>15</v>
      </c>
      <c r="J59" t="str">
        <f t="shared" ca="1" si="12"/>
        <v>Associate</v>
      </c>
      <c r="K59" t="str">
        <f t="shared" ca="1" si="13"/>
        <v>Randy</v>
      </c>
      <c r="L59" t="str">
        <f t="shared" ca="1" si="14"/>
        <v>Peirce</v>
      </c>
      <c r="M59" t="str">
        <f t="shared" ca="1" si="8"/>
        <v>4237 South 3275 West</v>
      </c>
      <c r="N59" t="str">
        <f t="shared" ca="1" si="15"/>
        <v>Pierre</v>
      </c>
      <c r="O59" t="str">
        <f t="shared" ca="1" si="16"/>
        <v>UT</v>
      </c>
      <c r="P59">
        <f t="shared" ca="1" si="17"/>
        <v>84101</v>
      </c>
      <c r="Q59" t="str">
        <f t="shared" ca="1" si="18"/>
        <v>salary</v>
      </c>
      <c r="R59">
        <f t="shared" ca="1" si="9"/>
        <v>15</v>
      </c>
      <c r="S59">
        <f t="shared" ca="1" si="10"/>
        <v>17</v>
      </c>
      <c r="T59" t="str">
        <f t="shared" ca="1" si="11"/>
        <v>INSERT INTO EMPLOYEE (title, fname, lname, street_address, city_address, state_address, zip_address, type, years_employed, team_id) VALUES ('Associate','Randy','Peirce','4237 South 3275 West','Pierre','UT',84101,'salary',15,17);</v>
      </c>
    </row>
    <row r="60" spans="9:20" x14ac:dyDescent="0.2">
      <c r="I60">
        <f t="shared" ca="1" si="7"/>
        <v>7</v>
      </c>
      <c r="J60" t="str">
        <f t="shared" ca="1" si="12"/>
        <v>Manager</v>
      </c>
      <c r="K60" t="str">
        <f t="shared" ca="1" si="13"/>
        <v>John</v>
      </c>
      <c r="L60" t="str">
        <f t="shared" ca="1" si="14"/>
        <v>Jensen</v>
      </c>
      <c r="M60" t="str">
        <f t="shared" ca="1" si="8"/>
        <v>9409 South 8381 East</v>
      </c>
      <c r="N60" t="str">
        <f t="shared" ca="1" si="15"/>
        <v>Tempe</v>
      </c>
      <c r="O60" t="str">
        <f t="shared" ca="1" si="16"/>
        <v>AZ</v>
      </c>
      <c r="P60">
        <f t="shared" ca="1" si="17"/>
        <v>85765</v>
      </c>
      <c r="Q60" t="str">
        <f t="shared" ca="1" si="18"/>
        <v>salary</v>
      </c>
      <c r="R60">
        <f t="shared" ca="1" si="9"/>
        <v>7</v>
      </c>
      <c r="S60">
        <f t="shared" ca="1" si="10"/>
        <v>16</v>
      </c>
      <c r="T60" t="str">
        <f t="shared" ca="1" si="11"/>
        <v>INSERT INTO EMPLOYEE (title, fname, lname, street_address, city_address, state_address, zip_address, type, years_employed, team_id) VALUES ('Manager','John','Jensen','9409 South 8381 East','Tempe','AZ',85765,'salary',7,16);</v>
      </c>
    </row>
    <row r="61" spans="9:20" x14ac:dyDescent="0.2">
      <c r="I61">
        <f t="shared" ca="1" si="7"/>
        <v>9</v>
      </c>
      <c r="J61" t="str">
        <f t="shared" ca="1" si="12"/>
        <v>Lead</v>
      </c>
      <c r="K61" t="str">
        <f t="shared" ca="1" si="13"/>
        <v>Nicole</v>
      </c>
      <c r="L61" t="str">
        <f t="shared" ca="1" si="14"/>
        <v>Tindal</v>
      </c>
      <c r="M61" t="str">
        <f t="shared" ca="1" si="8"/>
        <v>8945 North 4668 West</v>
      </c>
      <c r="N61" t="str">
        <f t="shared" ca="1" si="15"/>
        <v>Provo</v>
      </c>
      <c r="O61" t="str">
        <f t="shared" ca="1" si="16"/>
        <v>UT</v>
      </c>
      <c r="P61">
        <f t="shared" ca="1" si="17"/>
        <v>75673</v>
      </c>
      <c r="Q61" t="str">
        <f t="shared" ca="1" si="18"/>
        <v>salary</v>
      </c>
      <c r="R61">
        <f t="shared" ca="1" si="9"/>
        <v>9</v>
      </c>
      <c r="S61">
        <f t="shared" ca="1" si="10"/>
        <v>7</v>
      </c>
      <c r="T61" t="str">
        <f t="shared" ca="1" si="11"/>
        <v>INSERT INTO EMPLOYEE (title, fname, lname, street_address, city_address, state_address, zip_address, type, years_employed, team_id) VALUES ('Lead','Nicole','Tindal','8945 North 4668 West','Provo','UT',75673,'salary',9,7);</v>
      </c>
    </row>
    <row r="62" spans="9:20" x14ac:dyDescent="0.2">
      <c r="I62">
        <f t="shared" ca="1" si="7"/>
        <v>7</v>
      </c>
      <c r="J62" t="str">
        <f t="shared" ca="1" si="12"/>
        <v>Manager</v>
      </c>
      <c r="K62" t="str">
        <f t="shared" ca="1" si="13"/>
        <v>John</v>
      </c>
      <c r="L62" t="str">
        <f t="shared" ca="1" si="14"/>
        <v>Jensen</v>
      </c>
      <c r="M62" t="str">
        <f t="shared" ca="1" si="8"/>
        <v>6326 North 1840 West</v>
      </c>
      <c r="N62" t="str">
        <f t="shared" ca="1" si="15"/>
        <v>Tempe</v>
      </c>
      <c r="O62" t="str">
        <f t="shared" ca="1" si="16"/>
        <v>AZ</v>
      </c>
      <c r="P62">
        <f t="shared" ca="1" si="17"/>
        <v>85765</v>
      </c>
      <c r="Q62" t="str">
        <f t="shared" ca="1" si="18"/>
        <v>salary</v>
      </c>
      <c r="R62">
        <f t="shared" ca="1" si="9"/>
        <v>7</v>
      </c>
      <c r="S62">
        <f t="shared" ca="1" si="10"/>
        <v>5</v>
      </c>
      <c r="T62" t="str">
        <f t="shared" ca="1" si="11"/>
        <v>INSERT INTO EMPLOYEE (title, fname, lname, street_address, city_address, state_address, zip_address, type, years_employed, team_id) VALUES ('Manager','John','Jensen','6326 North 1840 West','Tempe','AZ',85765,'salary',7,5);</v>
      </c>
    </row>
    <row r="63" spans="9:20" x14ac:dyDescent="0.2">
      <c r="I63">
        <f t="shared" ca="1" si="7"/>
        <v>2</v>
      </c>
      <c r="J63" t="str">
        <f t="shared" ca="1" si="12"/>
        <v>Director</v>
      </c>
      <c r="K63" t="str">
        <f t="shared" ca="1" si="13"/>
        <v>Joe</v>
      </c>
      <c r="L63" t="str">
        <f t="shared" ca="1" si="14"/>
        <v>Smith</v>
      </c>
      <c r="M63" t="str">
        <f t="shared" ca="1" si="8"/>
        <v>5387 North 1061 East</v>
      </c>
      <c r="N63" t="str">
        <f t="shared" ca="1" si="15"/>
        <v>Phoenix</v>
      </c>
      <c r="O63" t="str">
        <f t="shared" ca="1" si="16"/>
        <v>AZ</v>
      </c>
      <c r="P63">
        <f t="shared" ca="1" si="17"/>
        <v>76102</v>
      </c>
      <c r="Q63" t="str">
        <f t="shared" ca="1" si="18"/>
        <v>hourly</v>
      </c>
      <c r="R63">
        <f t="shared" ca="1" si="9"/>
        <v>2</v>
      </c>
      <c r="S63">
        <f t="shared" ca="1" si="10"/>
        <v>17</v>
      </c>
      <c r="T63" t="str">
        <f t="shared" ca="1" si="11"/>
        <v>INSERT INTO EMPLOYEE (title, fname, lname, street_address, city_address, state_address, zip_address, type, years_employed, team_id) VALUES ('Director','Joe','Smith','5387 North 1061 East','Phoenix','AZ',76102,'hourly',2,17);</v>
      </c>
    </row>
    <row r="64" spans="9:20" x14ac:dyDescent="0.2">
      <c r="I64">
        <f t="shared" ca="1" si="7"/>
        <v>13</v>
      </c>
      <c r="J64" t="str">
        <f t="shared" ca="1" si="12"/>
        <v>Associate</v>
      </c>
      <c r="K64" t="str">
        <f t="shared" ca="1" si="13"/>
        <v>Kim</v>
      </c>
      <c r="L64" t="str">
        <f t="shared" ca="1" si="14"/>
        <v>Lord</v>
      </c>
      <c r="M64" t="str">
        <f t="shared" ca="1" si="8"/>
        <v>9077 South 5159 West</v>
      </c>
      <c r="N64" t="str">
        <f t="shared" ca="1" si="15"/>
        <v>Provo</v>
      </c>
      <c r="O64" t="str">
        <f t="shared" ca="1" si="16"/>
        <v>UT</v>
      </c>
      <c r="P64">
        <f t="shared" ca="1" si="17"/>
        <v>84101</v>
      </c>
      <c r="Q64" t="str">
        <f t="shared" ca="1" si="18"/>
        <v>salary</v>
      </c>
      <c r="R64">
        <f t="shared" ca="1" si="9"/>
        <v>13</v>
      </c>
      <c r="S64">
        <f t="shared" ca="1" si="10"/>
        <v>12</v>
      </c>
      <c r="T64" t="str">
        <f t="shared" ca="1" si="11"/>
        <v>INSERT INTO EMPLOYEE (title, fname, lname, street_address, city_address, state_address, zip_address, type, years_employed, team_id) VALUES ('Associate','Kim','Lord','9077 South 5159 West','Provo','UT',84101,'salary',13,12);</v>
      </c>
    </row>
    <row r="65" spans="9:20" x14ac:dyDescent="0.2">
      <c r="I65">
        <f t="shared" ca="1" si="7"/>
        <v>5</v>
      </c>
      <c r="J65" t="str">
        <f t="shared" ca="1" si="12"/>
        <v>VP</v>
      </c>
      <c r="K65" t="str">
        <f t="shared" ca="1" si="13"/>
        <v>Alicia</v>
      </c>
      <c r="L65" t="str">
        <f t="shared" ca="1" si="14"/>
        <v>McKay</v>
      </c>
      <c r="M65" t="str">
        <f t="shared" ca="1" si="8"/>
        <v>3782 South 9365 East</v>
      </c>
      <c r="N65" t="str">
        <f t="shared" ca="1" si="15"/>
        <v>Berkley</v>
      </c>
      <c r="O65" t="str">
        <f t="shared" ca="1" si="16"/>
        <v>CA</v>
      </c>
      <c r="P65">
        <f t="shared" ca="1" si="17"/>
        <v>84050</v>
      </c>
      <c r="Q65" t="str">
        <f t="shared" ca="1" si="18"/>
        <v>salary</v>
      </c>
      <c r="R65">
        <f t="shared" ca="1" si="9"/>
        <v>5</v>
      </c>
      <c r="S65">
        <f t="shared" ca="1" si="10"/>
        <v>14</v>
      </c>
      <c r="T65" t="str">
        <f t="shared" ca="1" si="11"/>
        <v>INSERT INTO EMPLOYEE (title, fname, lname, street_address, city_address, state_address, zip_address, type, years_employed, team_id) VALUES ('VP','Alicia','McKay','3782 South 9365 East','Berkley','CA',84050,'salary',5,14);</v>
      </c>
    </row>
    <row r="66" spans="9:20" x14ac:dyDescent="0.2">
      <c r="I66">
        <f t="shared" ca="1" si="7"/>
        <v>15</v>
      </c>
      <c r="J66" t="str">
        <f t="shared" ref="J66:J97" ca="1" si="19">VLOOKUP(I66,employee,2)</f>
        <v>Associate</v>
      </c>
      <c r="K66" t="str">
        <f t="shared" ref="K66:K101" ca="1" si="20">VLOOKUP(I66,employee,3)</f>
        <v>Randy</v>
      </c>
      <c r="L66" t="str">
        <f t="shared" ref="L66:L101" ca="1" si="21">VLOOKUP($I66,employee,4)</f>
        <v>Peirce</v>
      </c>
      <c r="M66" t="str">
        <f t="shared" ca="1" si="8"/>
        <v>2908 North 3681 East</v>
      </c>
      <c r="N66" t="str">
        <f t="shared" ref="N66:N101" ca="1" si="22">VLOOKUP($I66,employee,5)</f>
        <v>Pierre</v>
      </c>
      <c r="O66" t="str">
        <f t="shared" ref="O66:O101" ca="1" si="23">VLOOKUP($I66,employee,6)</f>
        <v>UT</v>
      </c>
      <c r="P66">
        <f t="shared" ref="P66:P101" ca="1" si="24">VLOOKUP($I66,employee,7)</f>
        <v>84101</v>
      </c>
      <c r="Q66" t="str">
        <f t="shared" ref="Q66:Q101" ca="1" si="25">VLOOKUP($I66,employee,8)</f>
        <v>salary</v>
      </c>
      <c r="R66">
        <f t="shared" ca="1" si="9"/>
        <v>15</v>
      </c>
      <c r="S66">
        <f t="shared" ca="1" si="10"/>
        <v>18</v>
      </c>
      <c r="T66" t="str">
        <f t="shared" ca="1" si="11"/>
        <v>INSERT INTO EMPLOYEE (title, fname, lname, street_address, city_address, state_address, zip_address, type, years_employed, team_id) VALUES ('Associate','Randy','Peirce','2908 North 3681 East','Pierre','UT',84101,'salary',15,18);</v>
      </c>
    </row>
    <row r="67" spans="9:20" x14ac:dyDescent="0.2">
      <c r="I67">
        <f t="shared" ref="I67:I101" ca="1" si="26">RANDBETWEEN(1,16)</f>
        <v>11</v>
      </c>
      <c r="J67" t="str">
        <f t="shared" ca="1" si="19"/>
        <v>VP</v>
      </c>
      <c r="K67" t="str">
        <f t="shared" ca="1" si="20"/>
        <v>Megan</v>
      </c>
      <c r="L67" t="str">
        <f t="shared" ca="1" si="21"/>
        <v>Byron</v>
      </c>
      <c r="M67" t="str">
        <f t="shared" ref="M67:M101" ca="1" si="27">RANDBETWEEN(1000,9999)&amp;" "&amp;VLOOKUP(RANDBETWEEN(1,2),$B$19:$C$22,2)&amp;" "&amp;RANDBETWEEN(1000,9999)&amp;" "&amp;VLOOKUP(RANDBETWEEN(3,4),$B$19:$C$22,2)</f>
        <v>2192 North 6607 East</v>
      </c>
      <c r="N67" t="str">
        <f t="shared" ca="1" si="22"/>
        <v>Pierre</v>
      </c>
      <c r="O67" t="str">
        <f t="shared" ca="1" si="23"/>
        <v>SD</v>
      </c>
      <c r="P67">
        <f t="shared" ca="1" si="24"/>
        <v>73520</v>
      </c>
      <c r="Q67" t="str">
        <f t="shared" ca="1" si="25"/>
        <v>salary</v>
      </c>
      <c r="R67">
        <f t="shared" ref="R67:R101" ca="1" si="28">I67</f>
        <v>11</v>
      </c>
      <c r="S67">
        <f t="shared" ref="S67:S101" ca="1" si="29">RANDBETWEEN(5,18)</f>
        <v>6</v>
      </c>
      <c r="T67" t="str">
        <f t="shared" ref="T67:T101" ca="1" si="30">"INSERT INTO EMPLOYEE (title, fname, lname, street_address, city_address, state_address, zip_address, type, years_employed, team_id) VALUES ('"&amp;J67&amp;"','"&amp;K67&amp;"','"&amp;L67&amp;"','"&amp;M67&amp;"','"&amp;N67&amp;"','"&amp;O67&amp;"',"&amp;P67&amp;",'"&amp;Q67&amp;"',"&amp;R67&amp;","&amp;S67&amp;");"</f>
        <v>INSERT INTO EMPLOYEE (title, fname, lname, street_address, city_address, state_address, zip_address, type, years_employed, team_id) VALUES ('VP','Megan','Byron','2192 North 6607 East','Pierre','SD',73520,'salary',11,6);</v>
      </c>
    </row>
    <row r="68" spans="9:20" x14ac:dyDescent="0.2">
      <c r="I68">
        <f t="shared" ca="1" si="26"/>
        <v>16</v>
      </c>
      <c r="J68" t="str">
        <f t="shared" ca="1" si="19"/>
        <v>SR</v>
      </c>
      <c r="K68" t="str">
        <f t="shared" ca="1" si="20"/>
        <v>Chris</v>
      </c>
      <c r="L68" t="str">
        <f t="shared" ca="1" si="21"/>
        <v>Burr</v>
      </c>
      <c r="M68" t="str">
        <f t="shared" ca="1" si="27"/>
        <v>5368 South 8689 East</v>
      </c>
      <c r="N68" t="str">
        <f t="shared" ca="1" si="22"/>
        <v>Bismarck</v>
      </c>
      <c r="O68" t="str">
        <f t="shared" ca="1" si="23"/>
        <v>UT</v>
      </c>
      <c r="P68">
        <f t="shared" ca="1" si="24"/>
        <v>84101</v>
      </c>
      <c r="Q68" t="str">
        <f t="shared" ca="1" si="25"/>
        <v>hourly</v>
      </c>
      <c r="R68">
        <f t="shared" ca="1" si="28"/>
        <v>16</v>
      </c>
      <c r="S68">
        <f t="shared" ca="1" si="29"/>
        <v>10</v>
      </c>
      <c r="T68" t="str">
        <f t="shared" ca="1" si="30"/>
        <v>INSERT INTO EMPLOYEE (title, fname, lname, street_address, city_address, state_address, zip_address, type, years_employed, team_id) VALUES ('SR','Chris','Burr','5368 South 8689 East','Bismarck','UT',84101,'hourly',16,10);</v>
      </c>
    </row>
    <row r="69" spans="9:20" x14ac:dyDescent="0.2">
      <c r="I69">
        <f t="shared" ca="1" si="26"/>
        <v>6</v>
      </c>
      <c r="J69" t="str">
        <f t="shared" ca="1" si="19"/>
        <v>Associate</v>
      </c>
      <c r="K69" t="str">
        <f t="shared" ca="1" si="20"/>
        <v>Jilian</v>
      </c>
      <c r="L69" t="str">
        <f t="shared" ca="1" si="21"/>
        <v>Allen</v>
      </c>
      <c r="M69" t="str">
        <f t="shared" ca="1" si="27"/>
        <v>5358 North 5672 West</v>
      </c>
      <c r="N69" t="str">
        <f t="shared" ca="1" si="22"/>
        <v>Los Angeles</v>
      </c>
      <c r="O69" t="str">
        <f t="shared" ca="1" si="23"/>
        <v>CA</v>
      </c>
      <c r="P69">
        <f t="shared" ca="1" si="24"/>
        <v>26848</v>
      </c>
      <c r="Q69" t="str">
        <f t="shared" ca="1" si="25"/>
        <v>hourly</v>
      </c>
      <c r="R69">
        <f t="shared" ca="1" si="28"/>
        <v>6</v>
      </c>
      <c r="S69">
        <f t="shared" ca="1" si="29"/>
        <v>16</v>
      </c>
      <c r="T69" t="str">
        <f t="shared" ca="1" si="30"/>
        <v>INSERT INTO EMPLOYEE (title, fname, lname, street_address, city_address, state_address, zip_address, type, years_employed, team_id) VALUES ('Associate','Jilian','Allen','5358 North 5672 West','Los Angeles','CA',26848,'hourly',6,16);</v>
      </c>
    </row>
    <row r="70" spans="9:20" x14ac:dyDescent="0.2">
      <c r="I70">
        <f t="shared" ca="1" si="26"/>
        <v>10</v>
      </c>
      <c r="J70" t="str">
        <f t="shared" ca="1" si="19"/>
        <v>SR</v>
      </c>
      <c r="K70" t="str">
        <f t="shared" ca="1" si="20"/>
        <v>Laura</v>
      </c>
      <c r="L70" t="str">
        <f t="shared" ca="1" si="21"/>
        <v>Hansen</v>
      </c>
      <c r="M70" t="str">
        <f t="shared" ca="1" si="27"/>
        <v>2378 South 5478 West</v>
      </c>
      <c r="N70" t="str">
        <f t="shared" ca="1" si="22"/>
        <v>Las Vegas</v>
      </c>
      <c r="O70" t="str">
        <f t="shared" ca="1" si="23"/>
        <v>NV</v>
      </c>
      <c r="P70">
        <f t="shared" ca="1" si="24"/>
        <v>19837</v>
      </c>
      <c r="Q70" t="str">
        <f t="shared" ca="1" si="25"/>
        <v>hourly</v>
      </c>
      <c r="R70">
        <f t="shared" ca="1" si="28"/>
        <v>10</v>
      </c>
      <c r="S70">
        <f t="shared" ca="1" si="29"/>
        <v>18</v>
      </c>
      <c r="T70" t="str">
        <f t="shared" ca="1" si="30"/>
        <v>INSERT INTO EMPLOYEE (title, fname, lname, street_address, city_address, state_address, zip_address, type, years_employed, team_id) VALUES ('SR','Laura','Hansen','2378 South 5478 West','Las Vegas','NV',19837,'hourly',10,18);</v>
      </c>
    </row>
    <row r="71" spans="9:20" x14ac:dyDescent="0.2">
      <c r="I71">
        <f t="shared" ca="1" si="26"/>
        <v>14</v>
      </c>
      <c r="J71" t="str">
        <f t="shared" ca="1" si="19"/>
        <v>Associate</v>
      </c>
      <c r="K71" t="str">
        <f t="shared" ca="1" si="20"/>
        <v>Carrie</v>
      </c>
      <c r="L71" t="str">
        <f t="shared" ca="1" si="21"/>
        <v>Bishoff</v>
      </c>
      <c r="M71" t="str">
        <f t="shared" ca="1" si="27"/>
        <v>2299 South 2457 West</v>
      </c>
      <c r="N71" t="str">
        <f t="shared" ca="1" si="22"/>
        <v>Las Vegas</v>
      </c>
      <c r="O71" t="str">
        <f t="shared" ca="1" si="23"/>
        <v>UT</v>
      </c>
      <c r="P71">
        <f t="shared" ca="1" si="24"/>
        <v>84101</v>
      </c>
      <c r="Q71" t="str">
        <f t="shared" ca="1" si="25"/>
        <v>hourly</v>
      </c>
      <c r="R71">
        <f t="shared" ca="1" si="28"/>
        <v>14</v>
      </c>
      <c r="S71">
        <f t="shared" ca="1" si="29"/>
        <v>15</v>
      </c>
      <c r="T71" t="str">
        <f t="shared" ca="1" si="30"/>
        <v>INSERT INTO EMPLOYEE (title, fname, lname, street_address, city_address, state_address, zip_address, type, years_employed, team_id) VALUES ('Associate','Carrie','Bishoff','2299 South 2457 West','Las Vegas','UT',84101,'hourly',14,15);</v>
      </c>
    </row>
    <row r="72" spans="9:20" x14ac:dyDescent="0.2">
      <c r="I72">
        <f t="shared" ca="1" si="26"/>
        <v>5</v>
      </c>
      <c r="J72" t="str">
        <f t="shared" ca="1" si="19"/>
        <v>VP</v>
      </c>
      <c r="K72" t="str">
        <f t="shared" ca="1" si="20"/>
        <v>Alicia</v>
      </c>
      <c r="L72" t="str">
        <f t="shared" ca="1" si="21"/>
        <v>McKay</v>
      </c>
      <c r="M72" t="str">
        <f t="shared" ca="1" si="27"/>
        <v>1326 North 1247 West</v>
      </c>
      <c r="N72" t="str">
        <f t="shared" ca="1" si="22"/>
        <v>Berkley</v>
      </c>
      <c r="O72" t="str">
        <f t="shared" ca="1" si="23"/>
        <v>CA</v>
      </c>
      <c r="P72">
        <f t="shared" ca="1" si="24"/>
        <v>84050</v>
      </c>
      <c r="Q72" t="str">
        <f t="shared" ca="1" si="25"/>
        <v>salary</v>
      </c>
      <c r="R72">
        <f t="shared" ca="1" si="28"/>
        <v>5</v>
      </c>
      <c r="S72">
        <f t="shared" ca="1" si="29"/>
        <v>8</v>
      </c>
      <c r="T72" t="str">
        <f t="shared" ca="1" si="30"/>
        <v>INSERT INTO EMPLOYEE (title, fname, lname, street_address, city_address, state_address, zip_address, type, years_employed, team_id) VALUES ('VP','Alicia','McKay','1326 North 1247 West','Berkley','CA',84050,'salary',5,8);</v>
      </c>
    </row>
    <row r="73" spans="9:20" x14ac:dyDescent="0.2">
      <c r="I73">
        <f t="shared" ca="1" si="26"/>
        <v>13</v>
      </c>
      <c r="J73" t="str">
        <f t="shared" ca="1" si="19"/>
        <v>Associate</v>
      </c>
      <c r="K73" t="str">
        <f t="shared" ca="1" si="20"/>
        <v>Kim</v>
      </c>
      <c r="L73" t="str">
        <f t="shared" ca="1" si="21"/>
        <v>Lord</v>
      </c>
      <c r="M73" t="str">
        <f t="shared" ca="1" si="27"/>
        <v>2089 North 3255 East</v>
      </c>
      <c r="N73" t="str">
        <f t="shared" ca="1" si="22"/>
        <v>Provo</v>
      </c>
      <c r="O73" t="str">
        <f t="shared" ca="1" si="23"/>
        <v>UT</v>
      </c>
      <c r="P73">
        <f t="shared" ca="1" si="24"/>
        <v>84101</v>
      </c>
      <c r="Q73" t="str">
        <f t="shared" ca="1" si="25"/>
        <v>salary</v>
      </c>
      <c r="R73">
        <f t="shared" ca="1" si="28"/>
        <v>13</v>
      </c>
      <c r="S73">
        <f t="shared" ca="1" si="29"/>
        <v>15</v>
      </c>
      <c r="T73" t="str">
        <f t="shared" ca="1" si="30"/>
        <v>INSERT INTO EMPLOYEE (title, fname, lname, street_address, city_address, state_address, zip_address, type, years_employed, team_id) VALUES ('Associate','Kim','Lord','2089 North 3255 East','Provo','UT',84101,'salary',13,15);</v>
      </c>
    </row>
    <row r="74" spans="9:20" x14ac:dyDescent="0.2">
      <c r="I74">
        <f t="shared" ca="1" si="26"/>
        <v>8</v>
      </c>
      <c r="J74" t="str">
        <f t="shared" ca="1" si="19"/>
        <v>Director</v>
      </c>
      <c r="K74" t="str">
        <f t="shared" ca="1" si="20"/>
        <v>Jeremy</v>
      </c>
      <c r="L74" t="str">
        <f t="shared" ca="1" si="21"/>
        <v>Groves</v>
      </c>
      <c r="M74" t="str">
        <f t="shared" ca="1" si="27"/>
        <v>4734 North 3376 West</v>
      </c>
      <c r="N74" t="str">
        <f t="shared" ca="1" si="22"/>
        <v>Brooklynn</v>
      </c>
      <c r="O74" t="str">
        <f t="shared" ca="1" si="23"/>
        <v>NY</v>
      </c>
      <c r="P74">
        <f t="shared" ca="1" si="24"/>
        <v>76485</v>
      </c>
      <c r="Q74" t="str">
        <f t="shared" ca="1" si="25"/>
        <v>hourly</v>
      </c>
      <c r="R74">
        <f t="shared" ca="1" si="28"/>
        <v>8</v>
      </c>
      <c r="S74">
        <f t="shared" ca="1" si="29"/>
        <v>12</v>
      </c>
      <c r="T74" t="str">
        <f t="shared" ca="1" si="30"/>
        <v>INSERT INTO EMPLOYEE (title, fname, lname, street_address, city_address, state_address, zip_address, type, years_employed, team_id) VALUES ('Director','Jeremy','Groves','4734 North 3376 West','Brooklynn','NY',76485,'hourly',8,12);</v>
      </c>
    </row>
    <row r="75" spans="9:20" x14ac:dyDescent="0.2">
      <c r="I75">
        <f t="shared" ca="1" si="26"/>
        <v>5</v>
      </c>
      <c r="J75" t="str">
        <f t="shared" ca="1" si="19"/>
        <v>VP</v>
      </c>
      <c r="K75" t="str">
        <f t="shared" ca="1" si="20"/>
        <v>Alicia</v>
      </c>
      <c r="L75" t="str">
        <f t="shared" ca="1" si="21"/>
        <v>McKay</v>
      </c>
      <c r="M75" t="str">
        <f t="shared" ca="1" si="27"/>
        <v>8326 North 6499 West</v>
      </c>
      <c r="N75" t="str">
        <f t="shared" ca="1" si="22"/>
        <v>Berkley</v>
      </c>
      <c r="O75" t="str">
        <f t="shared" ca="1" si="23"/>
        <v>CA</v>
      </c>
      <c r="P75">
        <f t="shared" ca="1" si="24"/>
        <v>84050</v>
      </c>
      <c r="Q75" t="str">
        <f t="shared" ca="1" si="25"/>
        <v>salary</v>
      </c>
      <c r="R75">
        <f t="shared" ca="1" si="28"/>
        <v>5</v>
      </c>
      <c r="S75">
        <f t="shared" ca="1" si="29"/>
        <v>16</v>
      </c>
      <c r="T75" t="str">
        <f t="shared" ca="1" si="30"/>
        <v>INSERT INTO EMPLOYEE (title, fname, lname, street_address, city_address, state_address, zip_address, type, years_employed, team_id) VALUES ('VP','Alicia','McKay','8326 North 6499 West','Berkley','CA',84050,'salary',5,16);</v>
      </c>
    </row>
    <row r="76" spans="9:20" x14ac:dyDescent="0.2">
      <c r="I76">
        <f t="shared" ca="1" si="26"/>
        <v>4</v>
      </c>
      <c r="J76" t="str">
        <f t="shared" ca="1" si="19"/>
        <v>SR</v>
      </c>
      <c r="K76" t="str">
        <f t="shared" ca="1" si="20"/>
        <v>Stephanie</v>
      </c>
      <c r="L76" t="str">
        <f t="shared" ca="1" si="21"/>
        <v>Pales</v>
      </c>
      <c r="M76" t="str">
        <f t="shared" ca="1" si="27"/>
        <v>3768 North 2844 West</v>
      </c>
      <c r="N76" t="str">
        <f t="shared" ca="1" si="22"/>
        <v>Portland</v>
      </c>
      <c r="O76" t="str">
        <f t="shared" ca="1" si="23"/>
        <v>OR</v>
      </c>
      <c r="P76">
        <f t="shared" ca="1" si="24"/>
        <v>12958</v>
      </c>
      <c r="Q76" t="str">
        <f t="shared" ca="1" si="25"/>
        <v>hourly</v>
      </c>
      <c r="R76">
        <f t="shared" ca="1" si="28"/>
        <v>4</v>
      </c>
      <c r="S76">
        <f t="shared" ca="1" si="29"/>
        <v>5</v>
      </c>
      <c r="T76" t="str">
        <f t="shared" ca="1" si="30"/>
        <v>INSERT INTO EMPLOYEE (title, fname, lname, street_address, city_address, state_address, zip_address, type, years_employed, team_id) VALUES ('SR','Stephanie','Pales','3768 North 2844 West','Portland','OR',12958,'hourly',4,5);</v>
      </c>
    </row>
    <row r="77" spans="9:20" x14ac:dyDescent="0.2">
      <c r="I77">
        <f t="shared" ca="1" si="26"/>
        <v>4</v>
      </c>
      <c r="J77" t="str">
        <f t="shared" ca="1" si="19"/>
        <v>SR</v>
      </c>
      <c r="K77" t="str">
        <f t="shared" ca="1" si="20"/>
        <v>Stephanie</v>
      </c>
      <c r="L77" t="str">
        <f t="shared" ca="1" si="21"/>
        <v>Pales</v>
      </c>
      <c r="M77" t="str">
        <f t="shared" ca="1" si="27"/>
        <v>9984 South 7645 West</v>
      </c>
      <c r="N77" t="str">
        <f t="shared" ca="1" si="22"/>
        <v>Portland</v>
      </c>
      <c r="O77" t="str">
        <f t="shared" ca="1" si="23"/>
        <v>OR</v>
      </c>
      <c r="P77">
        <f t="shared" ca="1" si="24"/>
        <v>12958</v>
      </c>
      <c r="Q77" t="str">
        <f t="shared" ca="1" si="25"/>
        <v>hourly</v>
      </c>
      <c r="R77">
        <f t="shared" ca="1" si="28"/>
        <v>4</v>
      </c>
      <c r="S77">
        <f t="shared" ca="1" si="29"/>
        <v>7</v>
      </c>
      <c r="T77" t="str">
        <f t="shared" ca="1" si="30"/>
        <v>INSERT INTO EMPLOYEE (title, fname, lname, street_address, city_address, state_address, zip_address, type, years_employed, team_id) VALUES ('SR','Stephanie','Pales','9984 South 7645 West','Portland','OR',12958,'hourly',4,7);</v>
      </c>
    </row>
    <row r="78" spans="9:20" x14ac:dyDescent="0.2">
      <c r="I78">
        <f t="shared" ca="1" si="26"/>
        <v>7</v>
      </c>
      <c r="J78" t="str">
        <f t="shared" ca="1" si="19"/>
        <v>Manager</v>
      </c>
      <c r="K78" t="str">
        <f t="shared" ca="1" si="20"/>
        <v>John</v>
      </c>
      <c r="L78" t="str">
        <f t="shared" ca="1" si="21"/>
        <v>Jensen</v>
      </c>
      <c r="M78" t="str">
        <f t="shared" ca="1" si="27"/>
        <v>6206 South 8116 East</v>
      </c>
      <c r="N78" t="str">
        <f t="shared" ca="1" si="22"/>
        <v>Tempe</v>
      </c>
      <c r="O78" t="str">
        <f t="shared" ca="1" si="23"/>
        <v>AZ</v>
      </c>
      <c r="P78">
        <f t="shared" ca="1" si="24"/>
        <v>85765</v>
      </c>
      <c r="Q78" t="str">
        <f t="shared" ca="1" si="25"/>
        <v>salary</v>
      </c>
      <c r="R78">
        <f t="shared" ca="1" si="28"/>
        <v>7</v>
      </c>
      <c r="S78">
        <f t="shared" ca="1" si="29"/>
        <v>6</v>
      </c>
      <c r="T78" t="str">
        <f t="shared" ca="1" si="30"/>
        <v>INSERT INTO EMPLOYEE (title, fname, lname, street_address, city_address, state_address, zip_address, type, years_employed, team_id) VALUES ('Manager','John','Jensen','6206 South 8116 East','Tempe','AZ',85765,'salary',7,6);</v>
      </c>
    </row>
    <row r="79" spans="9:20" x14ac:dyDescent="0.2">
      <c r="I79">
        <f t="shared" ca="1" si="26"/>
        <v>4</v>
      </c>
      <c r="J79" t="str">
        <f t="shared" ca="1" si="19"/>
        <v>SR</v>
      </c>
      <c r="K79" t="str">
        <f t="shared" ca="1" si="20"/>
        <v>Stephanie</v>
      </c>
      <c r="L79" t="str">
        <f t="shared" ca="1" si="21"/>
        <v>Pales</v>
      </c>
      <c r="M79" t="str">
        <f t="shared" ca="1" si="27"/>
        <v>9978 North 6696 East</v>
      </c>
      <c r="N79" t="str">
        <f t="shared" ca="1" si="22"/>
        <v>Portland</v>
      </c>
      <c r="O79" t="str">
        <f t="shared" ca="1" si="23"/>
        <v>OR</v>
      </c>
      <c r="P79">
        <f t="shared" ca="1" si="24"/>
        <v>12958</v>
      </c>
      <c r="Q79" t="str">
        <f t="shared" ca="1" si="25"/>
        <v>hourly</v>
      </c>
      <c r="R79">
        <f t="shared" ca="1" si="28"/>
        <v>4</v>
      </c>
      <c r="S79">
        <f t="shared" ca="1" si="29"/>
        <v>8</v>
      </c>
      <c r="T79" t="str">
        <f t="shared" ca="1" si="30"/>
        <v>INSERT INTO EMPLOYEE (title, fname, lname, street_address, city_address, state_address, zip_address, type, years_employed, team_id) VALUES ('SR','Stephanie','Pales','9978 North 6696 East','Portland','OR',12958,'hourly',4,8);</v>
      </c>
    </row>
    <row r="80" spans="9:20" x14ac:dyDescent="0.2">
      <c r="I80">
        <f t="shared" ca="1" si="26"/>
        <v>1</v>
      </c>
      <c r="J80" t="str">
        <f t="shared" ca="1" si="19"/>
        <v>Manager</v>
      </c>
      <c r="K80" t="str">
        <f t="shared" ca="1" si="20"/>
        <v>Bob</v>
      </c>
      <c r="L80" t="str">
        <f t="shared" ca="1" si="21"/>
        <v>Taylor</v>
      </c>
      <c r="M80" t="str">
        <f t="shared" ca="1" si="27"/>
        <v>6430 North 3819 East</v>
      </c>
      <c r="N80" t="str">
        <f t="shared" ca="1" si="22"/>
        <v>Salt Lake City</v>
      </c>
      <c r="O80" t="str">
        <f t="shared" ca="1" si="23"/>
        <v>UT</v>
      </c>
      <c r="P80">
        <f t="shared" ca="1" si="24"/>
        <v>84101</v>
      </c>
      <c r="Q80" t="str">
        <f t="shared" ca="1" si="25"/>
        <v>salary</v>
      </c>
      <c r="R80">
        <f t="shared" ca="1" si="28"/>
        <v>1</v>
      </c>
      <c r="S80">
        <f t="shared" ca="1" si="29"/>
        <v>11</v>
      </c>
      <c r="T80" t="str">
        <f t="shared" ca="1" si="30"/>
        <v>INSERT INTO EMPLOYEE (title, fname, lname, street_address, city_address, state_address, zip_address, type, years_employed, team_id) VALUES ('Manager','Bob','Taylor','6430 North 3819 East','Salt Lake City','UT',84101,'salary',1,11);</v>
      </c>
    </row>
    <row r="81" spans="9:20" x14ac:dyDescent="0.2">
      <c r="I81">
        <f t="shared" ca="1" si="26"/>
        <v>13</v>
      </c>
      <c r="J81" t="str">
        <f t="shared" ca="1" si="19"/>
        <v>Associate</v>
      </c>
      <c r="K81" t="str">
        <f t="shared" ca="1" si="20"/>
        <v>Kim</v>
      </c>
      <c r="L81" t="str">
        <f t="shared" ca="1" si="21"/>
        <v>Lord</v>
      </c>
      <c r="M81" t="str">
        <f t="shared" ca="1" si="27"/>
        <v>6094 South 5511 West</v>
      </c>
      <c r="N81" t="str">
        <f t="shared" ca="1" si="22"/>
        <v>Provo</v>
      </c>
      <c r="O81" t="str">
        <f t="shared" ca="1" si="23"/>
        <v>UT</v>
      </c>
      <c r="P81">
        <f t="shared" ca="1" si="24"/>
        <v>84101</v>
      </c>
      <c r="Q81" t="str">
        <f t="shared" ca="1" si="25"/>
        <v>salary</v>
      </c>
      <c r="R81">
        <f t="shared" ca="1" si="28"/>
        <v>13</v>
      </c>
      <c r="S81">
        <f t="shared" ca="1" si="29"/>
        <v>14</v>
      </c>
      <c r="T81" t="str">
        <f t="shared" ca="1" si="30"/>
        <v>INSERT INTO EMPLOYEE (title, fname, lname, street_address, city_address, state_address, zip_address, type, years_employed, team_id) VALUES ('Associate','Kim','Lord','6094 South 5511 West','Provo','UT',84101,'salary',13,14);</v>
      </c>
    </row>
    <row r="82" spans="9:20" x14ac:dyDescent="0.2">
      <c r="I82">
        <f t="shared" ca="1" si="26"/>
        <v>15</v>
      </c>
      <c r="J82" t="str">
        <f t="shared" ca="1" si="19"/>
        <v>Associate</v>
      </c>
      <c r="K82" t="str">
        <f t="shared" ca="1" si="20"/>
        <v>Randy</v>
      </c>
      <c r="L82" t="str">
        <f t="shared" ca="1" si="21"/>
        <v>Peirce</v>
      </c>
      <c r="M82" t="str">
        <f t="shared" ca="1" si="27"/>
        <v>3912 South 4072 East</v>
      </c>
      <c r="N82" t="str">
        <f t="shared" ca="1" si="22"/>
        <v>Pierre</v>
      </c>
      <c r="O82" t="str">
        <f t="shared" ca="1" si="23"/>
        <v>UT</v>
      </c>
      <c r="P82">
        <f t="shared" ca="1" si="24"/>
        <v>84101</v>
      </c>
      <c r="Q82" t="str">
        <f t="shared" ca="1" si="25"/>
        <v>salary</v>
      </c>
      <c r="R82">
        <f t="shared" ca="1" si="28"/>
        <v>15</v>
      </c>
      <c r="S82">
        <f t="shared" ca="1" si="29"/>
        <v>11</v>
      </c>
      <c r="T82" t="str">
        <f t="shared" ca="1" si="30"/>
        <v>INSERT INTO EMPLOYEE (title, fname, lname, street_address, city_address, state_address, zip_address, type, years_employed, team_id) VALUES ('Associate','Randy','Peirce','3912 South 4072 East','Pierre','UT',84101,'salary',15,11);</v>
      </c>
    </row>
    <row r="83" spans="9:20" x14ac:dyDescent="0.2">
      <c r="I83">
        <f t="shared" ca="1" si="26"/>
        <v>16</v>
      </c>
      <c r="J83" t="str">
        <f t="shared" ca="1" si="19"/>
        <v>SR</v>
      </c>
      <c r="K83" t="str">
        <f t="shared" ca="1" si="20"/>
        <v>Chris</v>
      </c>
      <c r="L83" t="str">
        <f t="shared" ca="1" si="21"/>
        <v>Burr</v>
      </c>
      <c r="M83" t="str">
        <f t="shared" ca="1" si="27"/>
        <v>4305 South 5603 West</v>
      </c>
      <c r="N83" t="str">
        <f t="shared" ca="1" si="22"/>
        <v>Bismarck</v>
      </c>
      <c r="O83" t="str">
        <f t="shared" ca="1" si="23"/>
        <v>UT</v>
      </c>
      <c r="P83">
        <f t="shared" ca="1" si="24"/>
        <v>84101</v>
      </c>
      <c r="Q83" t="str">
        <f t="shared" ca="1" si="25"/>
        <v>hourly</v>
      </c>
      <c r="R83">
        <f t="shared" ca="1" si="28"/>
        <v>16</v>
      </c>
      <c r="S83">
        <f t="shared" ca="1" si="29"/>
        <v>5</v>
      </c>
      <c r="T83" t="str">
        <f t="shared" ca="1" si="30"/>
        <v>INSERT INTO EMPLOYEE (title, fname, lname, street_address, city_address, state_address, zip_address, type, years_employed, team_id) VALUES ('SR','Chris','Burr','4305 South 5603 West','Bismarck','UT',84101,'hourly',16,5);</v>
      </c>
    </row>
    <row r="84" spans="9:20" x14ac:dyDescent="0.2">
      <c r="I84">
        <f t="shared" ca="1" si="26"/>
        <v>5</v>
      </c>
      <c r="J84" t="str">
        <f t="shared" ca="1" si="19"/>
        <v>VP</v>
      </c>
      <c r="K84" t="str">
        <f t="shared" ca="1" si="20"/>
        <v>Alicia</v>
      </c>
      <c r="L84" t="str">
        <f t="shared" ca="1" si="21"/>
        <v>McKay</v>
      </c>
      <c r="M84" t="str">
        <f t="shared" ca="1" si="27"/>
        <v>6809 North 1833 East</v>
      </c>
      <c r="N84" t="str">
        <f t="shared" ca="1" si="22"/>
        <v>Berkley</v>
      </c>
      <c r="O84" t="str">
        <f t="shared" ca="1" si="23"/>
        <v>CA</v>
      </c>
      <c r="P84">
        <f t="shared" ca="1" si="24"/>
        <v>84050</v>
      </c>
      <c r="Q84" t="str">
        <f t="shared" ca="1" si="25"/>
        <v>salary</v>
      </c>
      <c r="R84">
        <f t="shared" ca="1" si="28"/>
        <v>5</v>
      </c>
      <c r="S84">
        <f t="shared" ca="1" si="29"/>
        <v>6</v>
      </c>
      <c r="T84" t="str">
        <f t="shared" ca="1" si="30"/>
        <v>INSERT INTO EMPLOYEE (title, fname, lname, street_address, city_address, state_address, zip_address, type, years_employed, team_id) VALUES ('VP','Alicia','McKay','6809 North 1833 East','Berkley','CA',84050,'salary',5,6);</v>
      </c>
    </row>
    <row r="85" spans="9:20" x14ac:dyDescent="0.2">
      <c r="I85">
        <f t="shared" ca="1" si="26"/>
        <v>2</v>
      </c>
      <c r="J85" t="str">
        <f t="shared" ca="1" si="19"/>
        <v>Director</v>
      </c>
      <c r="K85" t="str">
        <f t="shared" ca="1" si="20"/>
        <v>Joe</v>
      </c>
      <c r="L85" t="str">
        <f t="shared" ca="1" si="21"/>
        <v>Smith</v>
      </c>
      <c r="M85" t="str">
        <f t="shared" ca="1" si="27"/>
        <v>3963 North 6468 West</v>
      </c>
      <c r="N85" t="str">
        <f t="shared" ca="1" si="22"/>
        <v>Phoenix</v>
      </c>
      <c r="O85" t="str">
        <f t="shared" ca="1" si="23"/>
        <v>AZ</v>
      </c>
      <c r="P85">
        <f t="shared" ca="1" si="24"/>
        <v>76102</v>
      </c>
      <c r="Q85" t="str">
        <f t="shared" ca="1" si="25"/>
        <v>hourly</v>
      </c>
      <c r="R85">
        <f t="shared" ca="1" si="28"/>
        <v>2</v>
      </c>
      <c r="S85">
        <f t="shared" ca="1" si="29"/>
        <v>15</v>
      </c>
      <c r="T85" t="str">
        <f t="shared" ca="1" si="30"/>
        <v>INSERT INTO EMPLOYEE (title, fname, lname, street_address, city_address, state_address, zip_address, type, years_employed, team_id) VALUES ('Director','Joe','Smith','3963 North 6468 West','Phoenix','AZ',76102,'hourly',2,15);</v>
      </c>
    </row>
    <row r="86" spans="9:20" x14ac:dyDescent="0.2">
      <c r="I86">
        <f t="shared" ca="1" si="26"/>
        <v>3</v>
      </c>
      <c r="J86" t="str">
        <f t="shared" ca="1" si="19"/>
        <v>Lead</v>
      </c>
      <c r="K86" t="str">
        <f t="shared" ca="1" si="20"/>
        <v>Alex</v>
      </c>
      <c r="L86" t="str">
        <f t="shared" ca="1" si="21"/>
        <v>Johnson</v>
      </c>
      <c r="M86" t="str">
        <f t="shared" ca="1" si="27"/>
        <v>9605 South 6764 West</v>
      </c>
      <c r="N86" t="str">
        <f t="shared" ca="1" si="22"/>
        <v>Seattle</v>
      </c>
      <c r="O86" t="str">
        <f t="shared" ca="1" si="23"/>
        <v>WA</v>
      </c>
      <c r="P86">
        <f t="shared" ca="1" si="24"/>
        <v>56290</v>
      </c>
      <c r="Q86" t="str">
        <f t="shared" ca="1" si="25"/>
        <v>salary</v>
      </c>
      <c r="R86">
        <f t="shared" ca="1" si="28"/>
        <v>3</v>
      </c>
      <c r="S86">
        <f t="shared" ca="1" si="29"/>
        <v>14</v>
      </c>
      <c r="T86" t="str">
        <f t="shared" ca="1" si="30"/>
        <v>INSERT INTO EMPLOYEE (title, fname, lname, street_address, city_address, state_address, zip_address, type, years_employed, team_id) VALUES ('Lead','Alex','Johnson','9605 South 6764 West','Seattle','WA',56290,'salary',3,14);</v>
      </c>
    </row>
    <row r="87" spans="9:20" x14ac:dyDescent="0.2">
      <c r="I87">
        <f t="shared" ca="1" si="26"/>
        <v>4</v>
      </c>
      <c r="J87" t="str">
        <f t="shared" ca="1" si="19"/>
        <v>SR</v>
      </c>
      <c r="K87" t="str">
        <f t="shared" ca="1" si="20"/>
        <v>Stephanie</v>
      </c>
      <c r="L87" t="str">
        <f t="shared" ca="1" si="21"/>
        <v>Pales</v>
      </c>
      <c r="M87" t="str">
        <f t="shared" ca="1" si="27"/>
        <v>8882 North 5160 West</v>
      </c>
      <c r="N87" t="str">
        <f t="shared" ca="1" si="22"/>
        <v>Portland</v>
      </c>
      <c r="O87" t="str">
        <f t="shared" ca="1" si="23"/>
        <v>OR</v>
      </c>
      <c r="P87">
        <f t="shared" ca="1" si="24"/>
        <v>12958</v>
      </c>
      <c r="Q87" t="str">
        <f t="shared" ca="1" si="25"/>
        <v>hourly</v>
      </c>
      <c r="R87">
        <f t="shared" ca="1" si="28"/>
        <v>4</v>
      </c>
      <c r="S87">
        <f t="shared" ca="1" si="29"/>
        <v>8</v>
      </c>
      <c r="T87" t="str">
        <f t="shared" ca="1" si="30"/>
        <v>INSERT INTO EMPLOYEE (title, fname, lname, street_address, city_address, state_address, zip_address, type, years_employed, team_id) VALUES ('SR','Stephanie','Pales','8882 North 5160 West','Portland','OR',12958,'hourly',4,8);</v>
      </c>
    </row>
    <row r="88" spans="9:20" x14ac:dyDescent="0.2">
      <c r="I88">
        <f t="shared" ca="1" si="26"/>
        <v>12</v>
      </c>
      <c r="J88" t="str">
        <f t="shared" ca="1" si="19"/>
        <v>Associate</v>
      </c>
      <c r="K88" t="str">
        <f t="shared" ca="1" si="20"/>
        <v>Marcy</v>
      </c>
      <c r="L88" t="str">
        <f t="shared" ca="1" si="21"/>
        <v>Tice</v>
      </c>
      <c r="M88" t="str">
        <f t="shared" ca="1" si="27"/>
        <v>1974 North 3727 East</v>
      </c>
      <c r="N88" t="str">
        <f t="shared" ca="1" si="22"/>
        <v>Bismarck</v>
      </c>
      <c r="O88" t="str">
        <f t="shared" ca="1" si="23"/>
        <v>ND</v>
      </c>
      <c r="P88">
        <f t="shared" ca="1" si="24"/>
        <v>28895</v>
      </c>
      <c r="Q88" t="str">
        <f t="shared" ca="1" si="25"/>
        <v>hourly</v>
      </c>
      <c r="R88">
        <f t="shared" ca="1" si="28"/>
        <v>12</v>
      </c>
      <c r="S88">
        <f t="shared" ca="1" si="29"/>
        <v>18</v>
      </c>
      <c r="T88" t="str">
        <f t="shared" ca="1" si="30"/>
        <v>INSERT INTO EMPLOYEE (title, fname, lname, street_address, city_address, state_address, zip_address, type, years_employed, team_id) VALUES ('Associate','Marcy','Tice','1974 North 3727 East','Bismarck','ND',28895,'hourly',12,18);</v>
      </c>
    </row>
    <row r="89" spans="9:20" x14ac:dyDescent="0.2">
      <c r="I89">
        <f t="shared" ca="1" si="26"/>
        <v>11</v>
      </c>
      <c r="J89" t="str">
        <f t="shared" ca="1" si="19"/>
        <v>VP</v>
      </c>
      <c r="K89" t="str">
        <f t="shared" ca="1" si="20"/>
        <v>Megan</v>
      </c>
      <c r="L89" t="str">
        <f t="shared" ca="1" si="21"/>
        <v>Byron</v>
      </c>
      <c r="M89" t="str">
        <f t="shared" ca="1" si="27"/>
        <v>8841 South 7035 East</v>
      </c>
      <c r="N89" t="str">
        <f t="shared" ca="1" si="22"/>
        <v>Pierre</v>
      </c>
      <c r="O89" t="str">
        <f t="shared" ca="1" si="23"/>
        <v>SD</v>
      </c>
      <c r="P89">
        <f t="shared" ca="1" si="24"/>
        <v>73520</v>
      </c>
      <c r="Q89" t="str">
        <f t="shared" ca="1" si="25"/>
        <v>salary</v>
      </c>
      <c r="R89">
        <f t="shared" ca="1" si="28"/>
        <v>11</v>
      </c>
      <c r="S89">
        <f t="shared" ca="1" si="29"/>
        <v>16</v>
      </c>
      <c r="T89" t="str">
        <f t="shared" ca="1" si="30"/>
        <v>INSERT INTO EMPLOYEE (title, fname, lname, street_address, city_address, state_address, zip_address, type, years_employed, team_id) VALUES ('VP','Megan','Byron','8841 South 7035 East','Pierre','SD',73520,'salary',11,16);</v>
      </c>
    </row>
    <row r="90" spans="9:20" x14ac:dyDescent="0.2">
      <c r="I90">
        <f t="shared" ca="1" si="26"/>
        <v>14</v>
      </c>
      <c r="J90" t="str">
        <f t="shared" ca="1" si="19"/>
        <v>Associate</v>
      </c>
      <c r="K90" t="str">
        <f t="shared" ca="1" si="20"/>
        <v>Carrie</v>
      </c>
      <c r="L90" t="str">
        <f t="shared" ca="1" si="21"/>
        <v>Bishoff</v>
      </c>
      <c r="M90" t="str">
        <f t="shared" ca="1" si="27"/>
        <v>7798 North 5656 West</v>
      </c>
      <c r="N90" t="str">
        <f t="shared" ca="1" si="22"/>
        <v>Las Vegas</v>
      </c>
      <c r="O90" t="str">
        <f t="shared" ca="1" si="23"/>
        <v>UT</v>
      </c>
      <c r="P90">
        <f t="shared" ca="1" si="24"/>
        <v>84101</v>
      </c>
      <c r="Q90" t="str">
        <f t="shared" ca="1" si="25"/>
        <v>hourly</v>
      </c>
      <c r="R90">
        <f t="shared" ca="1" si="28"/>
        <v>14</v>
      </c>
      <c r="S90">
        <f t="shared" ca="1" si="29"/>
        <v>10</v>
      </c>
      <c r="T90" t="str">
        <f t="shared" ca="1" si="30"/>
        <v>INSERT INTO EMPLOYEE (title, fname, lname, street_address, city_address, state_address, zip_address, type, years_employed, team_id) VALUES ('Associate','Carrie','Bishoff','7798 North 5656 West','Las Vegas','UT',84101,'hourly',14,10);</v>
      </c>
    </row>
    <row r="91" spans="9:20" x14ac:dyDescent="0.2">
      <c r="I91">
        <f t="shared" ca="1" si="26"/>
        <v>6</v>
      </c>
      <c r="J91" t="str">
        <f t="shared" ca="1" si="19"/>
        <v>Associate</v>
      </c>
      <c r="K91" t="str">
        <f t="shared" ca="1" si="20"/>
        <v>Jilian</v>
      </c>
      <c r="L91" t="str">
        <f t="shared" ca="1" si="21"/>
        <v>Allen</v>
      </c>
      <c r="M91" t="str">
        <f t="shared" ca="1" si="27"/>
        <v>5403 South 9255 West</v>
      </c>
      <c r="N91" t="str">
        <f t="shared" ca="1" si="22"/>
        <v>Los Angeles</v>
      </c>
      <c r="O91" t="str">
        <f t="shared" ca="1" si="23"/>
        <v>CA</v>
      </c>
      <c r="P91">
        <f t="shared" ca="1" si="24"/>
        <v>26848</v>
      </c>
      <c r="Q91" t="str">
        <f t="shared" ca="1" si="25"/>
        <v>hourly</v>
      </c>
      <c r="R91">
        <f t="shared" ca="1" si="28"/>
        <v>6</v>
      </c>
      <c r="S91">
        <f t="shared" ca="1" si="29"/>
        <v>14</v>
      </c>
      <c r="T91" t="str">
        <f t="shared" ca="1" si="30"/>
        <v>INSERT INTO EMPLOYEE (title, fname, lname, street_address, city_address, state_address, zip_address, type, years_employed, team_id) VALUES ('Associate','Jilian','Allen','5403 South 9255 West','Los Angeles','CA',26848,'hourly',6,14);</v>
      </c>
    </row>
    <row r="92" spans="9:20" x14ac:dyDescent="0.2">
      <c r="I92">
        <f t="shared" ca="1" si="26"/>
        <v>2</v>
      </c>
      <c r="J92" t="str">
        <f t="shared" ca="1" si="19"/>
        <v>Director</v>
      </c>
      <c r="K92" t="str">
        <f t="shared" ca="1" si="20"/>
        <v>Joe</v>
      </c>
      <c r="L92" t="str">
        <f t="shared" ca="1" si="21"/>
        <v>Smith</v>
      </c>
      <c r="M92" t="str">
        <f t="shared" ca="1" si="27"/>
        <v>9955 South 3995 West</v>
      </c>
      <c r="N92" t="str">
        <f t="shared" ca="1" si="22"/>
        <v>Phoenix</v>
      </c>
      <c r="O92" t="str">
        <f t="shared" ca="1" si="23"/>
        <v>AZ</v>
      </c>
      <c r="P92">
        <f t="shared" ca="1" si="24"/>
        <v>76102</v>
      </c>
      <c r="Q92" t="str">
        <f t="shared" ca="1" si="25"/>
        <v>hourly</v>
      </c>
      <c r="R92">
        <f t="shared" ca="1" si="28"/>
        <v>2</v>
      </c>
      <c r="S92">
        <f t="shared" ca="1" si="29"/>
        <v>12</v>
      </c>
      <c r="T92" t="str">
        <f t="shared" ca="1" si="30"/>
        <v>INSERT INTO EMPLOYEE (title, fname, lname, street_address, city_address, state_address, zip_address, type, years_employed, team_id) VALUES ('Director','Joe','Smith','9955 South 3995 West','Phoenix','AZ',76102,'hourly',2,12);</v>
      </c>
    </row>
    <row r="93" spans="9:20" x14ac:dyDescent="0.2">
      <c r="I93">
        <f t="shared" ca="1" si="26"/>
        <v>1</v>
      </c>
      <c r="J93" t="str">
        <f t="shared" ca="1" si="19"/>
        <v>Manager</v>
      </c>
      <c r="K93" t="str">
        <f t="shared" ca="1" si="20"/>
        <v>Bob</v>
      </c>
      <c r="L93" t="str">
        <f t="shared" ca="1" si="21"/>
        <v>Taylor</v>
      </c>
      <c r="M93" t="str">
        <f t="shared" ca="1" si="27"/>
        <v>6466 North 6810 West</v>
      </c>
      <c r="N93" t="str">
        <f t="shared" ca="1" si="22"/>
        <v>Salt Lake City</v>
      </c>
      <c r="O93" t="str">
        <f t="shared" ca="1" si="23"/>
        <v>UT</v>
      </c>
      <c r="P93">
        <f t="shared" ca="1" si="24"/>
        <v>84101</v>
      </c>
      <c r="Q93" t="str">
        <f t="shared" ca="1" si="25"/>
        <v>salary</v>
      </c>
      <c r="R93">
        <f t="shared" ca="1" si="28"/>
        <v>1</v>
      </c>
      <c r="S93">
        <f t="shared" ca="1" si="29"/>
        <v>11</v>
      </c>
      <c r="T93" t="str">
        <f t="shared" ca="1" si="30"/>
        <v>INSERT INTO EMPLOYEE (title, fname, lname, street_address, city_address, state_address, zip_address, type, years_employed, team_id) VALUES ('Manager','Bob','Taylor','6466 North 6810 West','Salt Lake City','UT',84101,'salary',1,11);</v>
      </c>
    </row>
    <row r="94" spans="9:20" x14ac:dyDescent="0.2">
      <c r="I94">
        <f t="shared" ca="1" si="26"/>
        <v>2</v>
      </c>
      <c r="J94" t="str">
        <f t="shared" ca="1" si="19"/>
        <v>Director</v>
      </c>
      <c r="K94" t="str">
        <f t="shared" ca="1" si="20"/>
        <v>Joe</v>
      </c>
      <c r="L94" t="str">
        <f t="shared" ca="1" si="21"/>
        <v>Smith</v>
      </c>
      <c r="M94" t="str">
        <f t="shared" ca="1" si="27"/>
        <v>5115 South 9313 West</v>
      </c>
      <c r="N94" t="str">
        <f t="shared" ca="1" si="22"/>
        <v>Phoenix</v>
      </c>
      <c r="O94" t="str">
        <f t="shared" ca="1" si="23"/>
        <v>AZ</v>
      </c>
      <c r="P94">
        <f t="shared" ca="1" si="24"/>
        <v>76102</v>
      </c>
      <c r="Q94" t="str">
        <f t="shared" ca="1" si="25"/>
        <v>hourly</v>
      </c>
      <c r="R94">
        <f t="shared" ca="1" si="28"/>
        <v>2</v>
      </c>
      <c r="S94">
        <f t="shared" ca="1" si="29"/>
        <v>10</v>
      </c>
      <c r="T94" t="str">
        <f t="shared" ca="1" si="30"/>
        <v>INSERT INTO EMPLOYEE (title, fname, lname, street_address, city_address, state_address, zip_address, type, years_employed, team_id) VALUES ('Director','Joe','Smith','5115 South 9313 West','Phoenix','AZ',76102,'hourly',2,10);</v>
      </c>
    </row>
    <row r="95" spans="9:20" x14ac:dyDescent="0.2">
      <c r="I95">
        <f t="shared" ca="1" si="26"/>
        <v>4</v>
      </c>
      <c r="J95" t="str">
        <f t="shared" ca="1" si="19"/>
        <v>SR</v>
      </c>
      <c r="K95" t="str">
        <f t="shared" ca="1" si="20"/>
        <v>Stephanie</v>
      </c>
      <c r="L95" t="str">
        <f t="shared" ca="1" si="21"/>
        <v>Pales</v>
      </c>
      <c r="M95" t="str">
        <f t="shared" ca="1" si="27"/>
        <v>6333 North 2340 West</v>
      </c>
      <c r="N95" t="str">
        <f t="shared" ca="1" si="22"/>
        <v>Portland</v>
      </c>
      <c r="O95" t="str">
        <f t="shared" ca="1" si="23"/>
        <v>OR</v>
      </c>
      <c r="P95">
        <f t="shared" ca="1" si="24"/>
        <v>12958</v>
      </c>
      <c r="Q95" t="str">
        <f t="shared" ca="1" si="25"/>
        <v>hourly</v>
      </c>
      <c r="R95">
        <f t="shared" ca="1" si="28"/>
        <v>4</v>
      </c>
      <c r="S95">
        <f t="shared" ca="1" si="29"/>
        <v>18</v>
      </c>
      <c r="T95" t="str">
        <f t="shared" ca="1" si="30"/>
        <v>INSERT INTO EMPLOYEE (title, fname, lname, street_address, city_address, state_address, zip_address, type, years_employed, team_id) VALUES ('SR','Stephanie','Pales','6333 North 2340 West','Portland','OR',12958,'hourly',4,18);</v>
      </c>
    </row>
    <row r="96" spans="9:20" x14ac:dyDescent="0.2">
      <c r="I96">
        <f t="shared" ca="1" si="26"/>
        <v>3</v>
      </c>
      <c r="J96" t="str">
        <f t="shared" ca="1" si="19"/>
        <v>Lead</v>
      </c>
      <c r="K96" t="str">
        <f t="shared" ca="1" si="20"/>
        <v>Alex</v>
      </c>
      <c r="L96" t="str">
        <f t="shared" ca="1" si="21"/>
        <v>Johnson</v>
      </c>
      <c r="M96" t="str">
        <f t="shared" ca="1" si="27"/>
        <v>7591 North 4753 East</v>
      </c>
      <c r="N96" t="str">
        <f t="shared" ca="1" si="22"/>
        <v>Seattle</v>
      </c>
      <c r="O96" t="str">
        <f t="shared" ca="1" si="23"/>
        <v>WA</v>
      </c>
      <c r="P96">
        <f t="shared" ca="1" si="24"/>
        <v>56290</v>
      </c>
      <c r="Q96" t="str">
        <f t="shared" ca="1" si="25"/>
        <v>salary</v>
      </c>
      <c r="R96">
        <f t="shared" ca="1" si="28"/>
        <v>3</v>
      </c>
      <c r="S96">
        <f t="shared" ca="1" si="29"/>
        <v>13</v>
      </c>
      <c r="T96" t="str">
        <f t="shared" ca="1" si="30"/>
        <v>INSERT INTO EMPLOYEE (title, fname, lname, street_address, city_address, state_address, zip_address, type, years_employed, team_id) VALUES ('Lead','Alex','Johnson','7591 North 4753 East','Seattle','WA',56290,'salary',3,13);</v>
      </c>
    </row>
    <row r="97" spans="9:20" x14ac:dyDescent="0.2">
      <c r="I97">
        <f t="shared" ca="1" si="26"/>
        <v>5</v>
      </c>
      <c r="J97" t="str">
        <f t="shared" ca="1" si="19"/>
        <v>VP</v>
      </c>
      <c r="K97" t="str">
        <f t="shared" ca="1" si="20"/>
        <v>Alicia</v>
      </c>
      <c r="L97" t="str">
        <f t="shared" ca="1" si="21"/>
        <v>McKay</v>
      </c>
      <c r="M97" t="str">
        <f t="shared" ca="1" si="27"/>
        <v>2425 South 9451 East</v>
      </c>
      <c r="N97" t="str">
        <f t="shared" ca="1" si="22"/>
        <v>Berkley</v>
      </c>
      <c r="O97" t="str">
        <f t="shared" ca="1" si="23"/>
        <v>CA</v>
      </c>
      <c r="P97">
        <f t="shared" ca="1" si="24"/>
        <v>84050</v>
      </c>
      <c r="Q97" t="str">
        <f t="shared" ca="1" si="25"/>
        <v>salary</v>
      </c>
      <c r="R97">
        <f t="shared" ca="1" si="28"/>
        <v>5</v>
      </c>
      <c r="S97">
        <f t="shared" ca="1" si="29"/>
        <v>6</v>
      </c>
      <c r="T97" t="str">
        <f t="shared" ca="1" si="30"/>
        <v>INSERT INTO EMPLOYEE (title, fname, lname, street_address, city_address, state_address, zip_address, type, years_employed, team_id) VALUES ('VP','Alicia','McKay','2425 South 9451 East','Berkley','CA',84050,'salary',5,6);</v>
      </c>
    </row>
    <row r="98" spans="9:20" x14ac:dyDescent="0.2">
      <c r="I98">
        <f t="shared" ca="1" si="26"/>
        <v>6</v>
      </c>
      <c r="J98" t="str">
        <f t="shared" ref="J98:J129" ca="1" si="31">VLOOKUP(I98,employee,2)</f>
        <v>Associate</v>
      </c>
      <c r="K98" t="str">
        <f t="shared" ca="1" si="20"/>
        <v>Jilian</v>
      </c>
      <c r="L98" t="str">
        <f t="shared" ca="1" si="21"/>
        <v>Allen</v>
      </c>
      <c r="M98" t="str">
        <f t="shared" ca="1" si="27"/>
        <v>2129 South 9408 West</v>
      </c>
      <c r="N98" t="str">
        <f t="shared" ca="1" si="22"/>
        <v>Los Angeles</v>
      </c>
      <c r="O98" t="str">
        <f t="shared" ca="1" si="23"/>
        <v>CA</v>
      </c>
      <c r="P98">
        <f t="shared" ca="1" si="24"/>
        <v>26848</v>
      </c>
      <c r="Q98" t="str">
        <f t="shared" ca="1" si="25"/>
        <v>hourly</v>
      </c>
      <c r="R98">
        <f t="shared" ca="1" si="28"/>
        <v>6</v>
      </c>
      <c r="S98">
        <f t="shared" ca="1" si="29"/>
        <v>16</v>
      </c>
      <c r="T98" t="str">
        <f t="shared" ca="1" si="30"/>
        <v>INSERT INTO EMPLOYEE (title, fname, lname, street_address, city_address, state_address, zip_address, type, years_employed, team_id) VALUES ('Associate','Jilian','Allen','2129 South 9408 West','Los Angeles','CA',26848,'hourly',6,16);</v>
      </c>
    </row>
    <row r="99" spans="9:20" x14ac:dyDescent="0.2">
      <c r="I99">
        <f t="shared" ca="1" si="26"/>
        <v>12</v>
      </c>
      <c r="J99" t="str">
        <f t="shared" ca="1" si="31"/>
        <v>Associate</v>
      </c>
      <c r="K99" t="str">
        <f t="shared" ca="1" si="20"/>
        <v>Marcy</v>
      </c>
      <c r="L99" t="str">
        <f t="shared" ca="1" si="21"/>
        <v>Tice</v>
      </c>
      <c r="M99" t="str">
        <f t="shared" ca="1" si="27"/>
        <v>6859 South 5912 East</v>
      </c>
      <c r="N99" t="str">
        <f t="shared" ca="1" si="22"/>
        <v>Bismarck</v>
      </c>
      <c r="O99" t="str">
        <f t="shared" ca="1" si="23"/>
        <v>ND</v>
      </c>
      <c r="P99">
        <f t="shared" ca="1" si="24"/>
        <v>28895</v>
      </c>
      <c r="Q99" t="str">
        <f t="shared" ca="1" si="25"/>
        <v>hourly</v>
      </c>
      <c r="R99">
        <f t="shared" ca="1" si="28"/>
        <v>12</v>
      </c>
      <c r="S99">
        <f t="shared" ca="1" si="29"/>
        <v>6</v>
      </c>
      <c r="T99" t="str">
        <f t="shared" ca="1" si="30"/>
        <v>INSERT INTO EMPLOYEE (title, fname, lname, street_address, city_address, state_address, zip_address, type, years_employed, team_id) VALUES ('Associate','Marcy','Tice','6859 South 5912 East','Bismarck','ND',28895,'hourly',12,6);</v>
      </c>
    </row>
    <row r="100" spans="9:20" x14ac:dyDescent="0.2">
      <c r="I100">
        <f t="shared" ca="1" si="26"/>
        <v>14</v>
      </c>
      <c r="J100" t="str">
        <f t="shared" ca="1" si="31"/>
        <v>Associate</v>
      </c>
      <c r="K100" t="str">
        <f t="shared" ca="1" si="20"/>
        <v>Carrie</v>
      </c>
      <c r="L100" t="str">
        <f t="shared" ca="1" si="21"/>
        <v>Bishoff</v>
      </c>
      <c r="M100" t="str">
        <f t="shared" ca="1" si="27"/>
        <v>1671 North 4701 East</v>
      </c>
      <c r="N100" t="str">
        <f t="shared" ca="1" si="22"/>
        <v>Las Vegas</v>
      </c>
      <c r="O100" t="str">
        <f t="shared" ca="1" si="23"/>
        <v>UT</v>
      </c>
      <c r="P100">
        <f t="shared" ca="1" si="24"/>
        <v>84101</v>
      </c>
      <c r="Q100" t="str">
        <f t="shared" ca="1" si="25"/>
        <v>hourly</v>
      </c>
      <c r="R100">
        <f t="shared" ca="1" si="28"/>
        <v>14</v>
      </c>
      <c r="S100">
        <f t="shared" ca="1" si="29"/>
        <v>12</v>
      </c>
      <c r="T100" t="str">
        <f t="shared" ca="1" si="30"/>
        <v>INSERT INTO EMPLOYEE (title, fname, lname, street_address, city_address, state_address, zip_address, type, years_employed, team_id) VALUES ('Associate','Carrie','Bishoff','1671 North 4701 East','Las Vegas','UT',84101,'hourly',14,12);</v>
      </c>
    </row>
    <row r="101" spans="9:20" x14ac:dyDescent="0.2">
      <c r="I101">
        <f t="shared" ca="1" si="26"/>
        <v>5</v>
      </c>
      <c r="J101" t="str">
        <f t="shared" ca="1" si="31"/>
        <v>VP</v>
      </c>
      <c r="K101" t="str">
        <f t="shared" ca="1" si="20"/>
        <v>Alicia</v>
      </c>
      <c r="L101" t="str">
        <f t="shared" ca="1" si="21"/>
        <v>McKay</v>
      </c>
      <c r="M101" t="str">
        <f t="shared" ca="1" si="27"/>
        <v>4097 South 3720 West</v>
      </c>
      <c r="N101" t="str">
        <f t="shared" ca="1" si="22"/>
        <v>Berkley</v>
      </c>
      <c r="O101" t="str">
        <f t="shared" ca="1" si="23"/>
        <v>CA</v>
      </c>
      <c r="P101">
        <f t="shared" ca="1" si="24"/>
        <v>84050</v>
      </c>
      <c r="Q101" t="str">
        <f t="shared" ca="1" si="25"/>
        <v>salary</v>
      </c>
      <c r="R101">
        <f t="shared" ca="1" si="28"/>
        <v>5</v>
      </c>
      <c r="S101">
        <f t="shared" ca="1" si="29"/>
        <v>7</v>
      </c>
      <c r="T101" t="str">
        <f t="shared" ca="1" si="30"/>
        <v>INSERT INTO EMPLOYEE (title, fname, lname, street_address, city_address, state_address, zip_address, type, years_employed, team_id) VALUES ('VP','Alicia','McKay','4097 South 3720 West','Berkley','CA',84050,'salary',5,7);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H8" sqref="H8"/>
    </sheetView>
  </sheetViews>
  <sheetFormatPr baseColWidth="10" defaultRowHeight="16" x14ac:dyDescent="0.2"/>
  <cols>
    <col min="1" max="1" width="4.1640625" bestFit="1" customWidth="1"/>
    <col min="2" max="2" width="8.83203125" bestFit="1" customWidth="1"/>
    <col min="3" max="3" width="9.1640625" bestFit="1" customWidth="1"/>
    <col min="4" max="4" width="4.6640625" bestFit="1" customWidth="1"/>
    <col min="5" max="5" width="19.5" bestFit="1" customWidth="1"/>
    <col min="6" max="6" width="5.83203125" bestFit="1" customWidth="1"/>
    <col min="7" max="7" width="3.33203125" bestFit="1" customWidth="1"/>
    <col min="8" max="8" width="6.1640625" bestFit="1" customWidth="1"/>
    <col min="9" max="9" width="6.33203125" bestFit="1" customWidth="1"/>
    <col min="10" max="11" width="3.1640625" bestFit="1" customWidth="1"/>
    <col min="14" max="14" width="97.33203125" bestFit="1" customWidth="1"/>
  </cols>
  <sheetData>
    <row r="1" spans="1:16" x14ac:dyDescent="0.2">
      <c r="A1" s="4" t="s">
        <v>150</v>
      </c>
      <c r="B1" s="4" t="s">
        <v>116</v>
      </c>
      <c r="C1" s="4" t="s">
        <v>128</v>
      </c>
      <c r="D1" s="4" t="s">
        <v>144</v>
      </c>
      <c r="E1" s="4" t="s">
        <v>151</v>
      </c>
      <c r="F1" s="4" t="s">
        <v>61</v>
      </c>
      <c r="G1" s="4" t="s">
        <v>72</v>
      </c>
      <c r="H1">
        <v>73520</v>
      </c>
      <c r="I1" t="s">
        <v>110</v>
      </c>
      <c r="J1">
        <v>11</v>
      </c>
      <c r="K1">
        <v>10</v>
      </c>
      <c r="L1" t="str">
        <f ca="1">IF(I1="salary",RANDBETWEEN(45000,200000)&amp;"."&amp;TEXT(RANDBETWEEN(0,99),"00"),RANDBETWEEN(15000,55000)&amp;"."&amp;TEXT(RANDBETWEEN(0,99),"00"))</f>
        <v>116557.96</v>
      </c>
      <c r="M1" t="str">
        <f>IF(I1="hourly",L1/2080,"")</f>
        <v/>
      </c>
      <c r="N1" t="str">
        <f ca="1">IF(I1="salary",O1,P1)</f>
        <v>INSERT INTO SALARY_EMPLOYEE (salary, employee_id) VALUES (116557.96,202);</v>
      </c>
      <c r="O1" t="str">
        <f ca="1">"INSERT INTO SALARY_EMPLOYEE (salary, employee_id) VALUES ("&amp;L1&amp;","&amp;A1&amp;");"</f>
        <v>INSERT INTO SALARY_EMPLOYEE (salary, employee_id) VALUES (116557.96,202);</v>
      </c>
      <c r="P1" t="str">
        <f ca="1">"INSERT INTO hourly_employee (hourly_wage, yearly_wage, employee_id) VALUES ("&amp;M1&amp;","&amp;L1&amp;","&amp;A1&amp;");"</f>
        <v>INSERT INTO hourly_employee (hourly_wage, yearly_wage, employee_id) VALUES (,116557.96,202);</v>
      </c>
    </row>
    <row r="2" spans="1:16" x14ac:dyDescent="0.2">
      <c r="A2" s="4" t="s">
        <v>152</v>
      </c>
      <c r="B2" s="4" t="s">
        <v>115</v>
      </c>
      <c r="C2" s="4" t="s">
        <v>127</v>
      </c>
      <c r="D2" s="4" t="s">
        <v>143</v>
      </c>
      <c r="E2" s="4" t="s">
        <v>153</v>
      </c>
      <c r="F2" s="4" t="s">
        <v>60</v>
      </c>
      <c r="G2" s="4" t="s">
        <v>71</v>
      </c>
      <c r="H2">
        <v>19837</v>
      </c>
      <c r="I2" t="s">
        <v>111</v>
      </c>
      <c r="J2">
        <v>10</v>
      </c>
      <c r="K2">
        <v>9</v>
      </c>
      <c r="L2" t="str">
        <f t="shared" ref="L2:L65" ca="1" si="0">IF(I2="salary",RANDBETWEEN(45000,200000)&amp;"."&amp;TEXT(RANDBETWEEN(0,99),"00"),RANDBETWEEN(15000,55000)&amp;"."&amp;TEXT(RANDBETWEEN(0,99),"00"))</f>
        <v>42033.21</v>
      </c>
      <c r="M2">
        <f t="shared" ref="M2:M65" ca="1" si="1">IF(I2="hourly",L2/2080,"")</f>
        <v>20.208274038461539</v>
      </c>
      <c r="N2" t="str">
        <f t="shared" ref="N2:N65" ca="1" si="2">IF(I2="salary",O2,P2)</f>
        <v>INSERT INTO hourly_employee (hourly_wage, yearly_wage, employee_id) VALUES (20.2082740384615,42033.21,203);</v>
      </c>
      <c r="O2" t="str">
        <f t="shared" ref="O2:O65" ca="1" si="3">"INSERT INTO SALARY_EMPLOYEE (salary, employee_id) VALUES ("&amp;L2&amp;","&amp;A2&amp;");"</f>
        <v>INSERT INTO SALARY_EMPLOYEE (salary, employee_id) VALUES (42033.21,203);</v>
      </c>
      <c r="P2" t="str">
        <f t="shared" ref="P2:P65" ca="1" si="4">"INSERT INTO hourly_employee (hourly_wage, yearly_wage, employee_id) VALUES ("&amp;M2&amp;","&amp;L2&amp;","&amp;A2&amp;");"</f>
        <v>INSERT INTO hourly_employee (hourly_wage, yearly_wage, employee_id) VALUES (20.2082740384615,42033.21,203);</v>
      </c>
    </row>
    <row r="3" spans="1:16" x14ac:dyDescent="0.2">
      <c r="A3" s="4" t="s">
        <v>154</v>
      </c>
      <c r="B3" s="4" t="s">
        <v>114</v>
      </c>
      <c r="C3" s="4" t="s">
        <v>126</v>
      </c>
      <c r="D3" s="4" t="s">
        <v>142</v>
      </c>
      <c r="E3" s="4" t="s">
        <v>155</v>
      </c>
      <c r="F3" s="4" t="s">
        <v>59</v>
      </c>
      <c r="G3" s="4" t="s">
        <v>65</v>
      </c>
      <c r="H3">
        <v>75673</v>
      </c>
      <c r="I3" t="s">
        <v>110</v>
      </c>
      <c r="J3">
        <v>9</v>
      </c>
      <c r="K3">
        <v>18</v>
      </c>
      <c r="L3" t="str">
        <f t="shared" ca="1" si="0"/>
        <v>62509.81</v>
      </c>
      <c r="M3" t="str">
        <f t="shared" si="1"/>
        <v/>
      </c>
      <c r="N3" t="str">
        <f t="shared" ca="1" si="2"/>
        <v>INSERT INTO SALARY_EMPLOYEE (salary, employee_id) VALUES (62509.81,204);</v>
      </c>
      <c r="O3" t="str">
        <f t="shared" ca="1" si="3"/>
        <v>INSERT INTO SALARY_EMPLOYEE (salary, employee_id) VALUES (62509.81,204);</v>
      </c>
      <c r="P3" t="str">
        <f t="shared" ca="1" si="4"/>
        <v>INSERT INTO hourly_employee (hourly_wage, yearly_wage, employee_id) VALUES (,62509.81,204);</v>
      </c>
    </row>
    <row r="4" spans="1:16" x14ac:dyDescent="0.2">
      <c r="A4" s="4" t="s">
        <v>156</v>
      </c>
      <c r="B4" s="4" t="s">
        <v>113</v>
      </c>
      <c r="C4" s="4" t="s">
        <v>125</v>
      </c>
      <c r="D4" s="4" t="s">
        <v>141</v>
      </c>
      <c r="E4" s="4" t="s">
        <v>157</v>
      </c>
      <c r="F4" s="4" t="s">
        <v>62</v>
      </c>
      <c r="G4" s="4" t="s">
        <v>70</v>
      </c>
      <c r="H4">
        <v>76485</v>
      </c>
      <c r="I4" t="s">
        <v>111</v>
      </c>
      <c r="J4">
        <v>8</v>
      </c>
      <c r="K4">
        <v>13</v>
      </c>
      <c r="L4" t="str">
        <f t="shared" ca="1" si="0"/>
        <v>24236.31</v>
      </c>
      <c r="M4">
        <f t="shared" ca="1" si="1"/>
        <v>11.652072115384616</v>
      </c>
      <c r="N4" t="str">
        <f t="shared" ca="1" si="2"/>
        <v>INSERT INTO hourly_employee (hourly_wage, yearly_wage, employee_id) VALUES (11.6520721153846,24236.31,205);</v>
      </c>
      <c r="O4" t="str">
        <f t="shared" ca="1" si="3"/>
        <v>INSERT INTO SALARY_EMPLOYEE (salary, employee_id) VALUES (24236.31,205);</v>
      </c>
      <c r="P4" t="str">
        <f t="shared" ca="1" si="4"/>
        <v>INSERT INTO hourly_employee (hourly_wage, yearly_wage, employee_id) VALUES (11.6520721153846,24236.31,205);</v>
      </c>
    </row>
    <row r="5" spans="1:16" x14ac:dyDescent="0.2">
      <c r="A5" s="4" t="s">
        <v>158</v>
      </c>
      <c r="B5" s="4" t="s">
        <v>117</v>
      </c>
      <c r="C5" s="4" t="s">
        <v>129</v>
      </c>
      <c r="D5" s="4" t="s">
        <v>145</v>
      </c>
      <c r="E5" s="4" t="s">
        <v>159</v>
      </c>
      <c r="F5" s="4" t="s">
        <v>63</v>
      </c>
      <c r="G5" s="4" t="s">
        <v>73</v>
      </c>
      <c r="H5">
        <v>28895</v>
      </c>
      <c r="I5" t="s">
        <v>111</v>
      </c>
      <c r="J5">
        <v>12</v>
      </c>
      <c r="K5">
        <v>18</v>
      </c>
      <c r="L5" t="str">
        <f t="shared" ca="1" si="0"/>
        <v>23137.89</v>
      </c>
      <c r="M5">
        <f t="shared" ca="1" si="1"/>
        <v>11.123985576923076</v>
      </c>
      <c r="N5" t="str">
        <f t="shared" ca="1" si="2"/>
        <v>INSERT INTO hourly_employee (hourly_wage, yearly_wage, employee_id) VALUES (11.1239855769231,23137.89,206);</v>
      </c>
      <c r="O5" t="str">
        <f t="shared" ca="1" si="3"/>
        <v>INSERT INTO SALARY_EMPLOYEE (salary, employee_id) VALUES (23137.89,206);</v>
      </c>
      <c r="P5" t="str">
        <f t="shared" ca="1" si="4"/>
        <v>INSERT INTO hourly_employee (hourly_wage, yearly_wage, employee_id) VALUES (11.1239855769231,23137.89,206);</v>
      </c>
    </row>
    <row r="6" spans="1:16" x14ac:dyDescent="0.2">
      <c r="A6" s="4" t="s">
        <v>160</v>
      </c>
      <c r="B6" s="4" t="s">
        <v>113</v>
      </c>
      <c r="C6" s="4" t="s">
        <v>119</v>
      </c>
      <c r="D6" s="4" t="s">
        <v>135</v>
      </c>
      <c r="E6" s="4" t="s">
        <v>161</v>
      </c>
      <c r="F6" s="4" t="s">
        <v>54</v>
      </c>
      <c r="G6" s="4" t="s">
        <v>66</v>
      </c>
      <c r="H6">
        <v>76102</v>
      </c>
      <c r="I6" t="s">
        <v>111</v>
      </c>
      <c r="J6">
        <v>2</v>
      </c>
      <c r="K6">
        <v>8</v>
      </c>
      <c r="L6" t="str">
        <f t="shared" ca="1" si="0"/>
        <v>40121.75</v>
      </c>
      <c r="M6">
        <f t="shared" ca="1" si="1"/>
        <v>19.289302884615385</v>
      </c>
      <c r="N6" t="str">
        <f t="shared" ca="1" si="2"/>
        <v>INSERT INTO hourly_employee (hourly_wage, yearly_wage, employee_id) VALUES (19.2893028846154,40121.75,207);</v>
      </c>
      <c r="O6" t="str">
        <f t="shared" ca="1" si="3"/>
        <v>INSERT INTO SALARY_EMPLOYEE (salary, employee_id) VALUES (40121.75,207);</v>
      </c>
      <c r="P6" t="str">
        <f t="shared" ca="1" si="4"/>
        <v>INSERT INTO hourly_employee (hourly_wage, yearly_wage, employee_id) VALUES (19.2893028846154,40121.75,207);</v>
      </c>
    </row>
    <row r="7" spans="1:16" x14ac:dyDescent="0.2">
      <c r="A7" s="4" t="s">
        <v>162</v>
      </c>
      <c r="B7" s="4" t="s">
        <v>116</v>
      </c>
      <c r="C7" s="4" t="s">
        <v>122</v>
      </c>
      <c r="D7" s="4" t="s">
        <v>138</v>
      </c>
      <c r="E7" s="4" t="s">
        <v>163</v>
      </c>
      <c r="F7" s="4" t="s">
        <v>57</v>
      </c>
      <c r="G7" s="4" t="s">
        <v>69</v>
      </c>
      <c r="H7">
        <v>84050</v>
      </c>
      <c r="I7" t="s">
        <v>110</v>
      </c>
      <c r="J7">
        <v>5</v>
      </c>
      <c r="K7">
        <v>15</v>
      </c>
      <c r="L7" t="str">
        <f t="shared" ca="1" si="0"/>
        <v>135508.25</v>
      </c>
      <c r="M7" t="str">
        <f t="shared" si="1"/>
        <v/>
      </c>
      <c r="N7" t="str">
        <f t="shared" ca="1" si="2"/>
        <v>INSERT INTO SALARY_EMPLOYEE (salary, employee_id) VALUES (135508.25,208);</v>
      </c>
      <c r="O7" t="str">
        <f t="shared" ca="1" si="3"/>
        <v>INSERT INTO SALARY_EMPLOYEE (salary, employee_id) VALUES (135508.25,208);</v>
      </c>
      <c r="P7" t="str">
        <f t="shared" ca="1" si="4"/>
        <v>INSERT INTO hourly_employee (hourly_wage, yearly_wage, employee_id) VALUES (,135508.25,208);</v>
      </c>
    </row>
    <row r="8" spans="1:16" x14ac:dyDescent="0.2">
      <c r="A8" s="4" t="s">
        <v>164</v>
      </c>
      <c r="B8" s="4" t="s">
        <v>114</v>
      </c>
      <c r="C8" s="4" t="s">
        <v>126</v>
      </c>
      <c r="D8" s="4" t="s">
        <v>142</v>
      </c>
      <c r="E8" s="4" t="s">
        <v>165</v>
      </c>
      <c r="F8" s="4" t="s">
        <v>59</v>
      </c>
      <c r="G8" s="4" t="s">
        <v>65</v>
      </c>
      <c r="H8">
        <v>75673</v>
      </c>
      <c r="I8" t="s">
        <v>110</v>
      </c>
      <c r="J8">
        <v>9</v>
      </c>
      <c r="K8">
        <v>9</v>
      </c>
      <c r="L8" t="str">
        <f t="shared" ca="1" si="0"/>
        <v>57655.93</v>
      </c>
      <c r="M8" t="str">
        <f t="shared" si="1"/>
        <v/>
      </c>
      <c r="N8" t="str">
        <f t="shared" ca="1" si="2"/>
        <v>INSERT INTO SALARY_EMPLOYEE (salary, employee_id) VALUES (57655.93,209);</v>
      </c>
      <c r="O8" t="str">
        <f t="shared" ca="1" si="3"/>
        <v>INSERT INTO SALARY_EMPLOYEE (salary, employee_id) VALUES (57655.93,209);</v>
      </c>
      <c r="P8" t="str">
        <f t="shared" ca="1" si="4"/>
        <v>INSERT INTO hourly_employee (hourly_wage, yearly_wage, employee_id) VALUES (,57655.93,209);</v>
      </c>
    </row>
    <row r="9" spans="1:16" x14ac:dyDescent="0.2">
      <c r="A9" s="4" t="s">
        <v>166</v>
      </c>
      <c r="B9" s="4" t="s">
        <v>114</v>
      </c>
      <c r="C9" s="4" t="s">
        <v>126</v>
      </c>
      <c r="D9" s="4" t="s">
        <v>142</v>
      </c>
      <c r="E9" s="4" t="s">
        <v>167</v>
      </c>
      <c r="F9" s="4" t="s">
        <v>59</v>
      </c>
      <c r="G9" s="4" t="s">
        <v>65</v>
      </c>
      <c r="H9">
        <v>75673</v>
      </c>
      <c r="I9" t="s">
        <v>110</v>
      </c>
      <c r="J9">
        <v>9</v>
      </c>
      <c r="K9">
        <v>10</v>
      </c>
      <c r="L9" t="str">
        <f t="shared" ca="1" si="0"/>
        <v>172135.86</v>
      </c>
      <c r="M9" t="str">
        <f t="shared" si="1"/>
        <v/>
      </c>
      <c r="N9" t="str">
        <f t="shared" ca="1" si="2"/>
        <v>INSERT INTO SALARY_EMPLOYEE (salary, employee_id) VALUES (172135.86,210);</v>
      </c>
      <c r="O9" t="str">
        <f t="shared" ca="1" si="3"/>
        <v>INSERT INTO SALARY_EMPLOYEE (salary, employee_id) VALUES (172135.86,210);</v>
      </c>
      <c r="P9" t="str">
        <f t="shared" ca="1" si="4"/>
        <v>INSERT INTO hourly_employee (hourly_wage, yearly_wage, employee_id) VALUES (,172135.86,210);</v>
      </c>
    </row>
    <row r="10" spans="1:16" x14ac:dyDescent="0.2">
      <c r="A10" s="4" t="s">
        <v>168</v>
      </c>
      <c r="B10" s="4" t="s">
        <v>115</v>
      </c>
      <c r="C10" s="4" t="s">
        <v>121</v>
      </c>
      <c r="D10" s="4" t="s">
        <v>137</v>
      </c>
      <c r="E10" s="4" t="s">
        <v>169</v>
      </c>
      <c r="F10" s="4" t="s">
        <v>56</v>
      </c>
      <c r="G10" s="4" t="s">
        <v>68</v>
      </c>
      <c r="H10">
        <v>12958</v>
      </c>
      <c r="I10" t="s">
        <v>111</v>
      </c>
      <c r="J10">
        <v>4</v>
      </c>
      <c r="K10">
        <v>5</v>
      </c>
      <c r="L10" t="str">
        <f t="shared" ca="1" si="0"/>
        <v>53889.42</v>
      </c>
      <c r="M10">
        <f t="shared" ca="1" si="1"/>
        <v>25.908374999999999</v>
      </c>
      <c r="N10" t="str">
        <f t="shared" ca="1" si="2"/>
        <v>INSERT INTO hourly_employee (hourly_wage, yearly_wage, employee_id) VALUES (25.908375,53889.42,211);</v>
      </c>
      <c r="O10" t="str">
        <f t="shared" ca="1" si="3"/>
        <v>INSERT INTO SALARY_EMPLOYEE (salary, employee_id) VALUES (53889.42,211);</v>
      </c>
      <c r="P10" t="str">
        <f t="shared" ca="1" si="4"/>
        <v>INSERT INTO hourly_employee (hourly_wage, yearly_wage, employee_id) VALUES (25.908375,53889.42,211);</v>
      </c>
    </row>
    <row r="11" spans="1:16" x14ac:dyDescent="0.2">
      <c r="A11" s="4" t="s">
        <v>170</v>
      </c>
      <c r="B11" s="4" t="s">
        <v>117</v>
      </c>
      <c r="C11" s="4" t="s">
        <v>132</v>
      </c>
      <c r="D11" s="4" t="s">
        <v>148</v>
      </c>
      <c r="E11" s="4" t="s">
        <v>171</v>
      </c>
      <c r="F11" s="4" t="s">
        <v>61</v>
      </c>
      <c r="G11" s="4" t="s">
        <v>65</v>
      </c>
      <c r="H11">
        <v>84101</v>
      </c>
      <c r="I11" t="s">
        <v>110</v>
      </c>
      <c r="J11">
        <v>15</v>
      </c>
      <c r="K11">
        <v>9</v>
      </c>
      <c r="L11" t="str">
        <f t="shared" ca="1" si="0"/>
        <v>116251.50</v>
      </c>
      <c r="M11" t="str">
        <f t="shared" si="1"/>
        <v/>
      </c>
      <c r="N11" t="str">
        <f t="shared" ca="1" si="2"/>
        <v>INSERT INTO SALARY_EMPLOYEE (salary, employee_id) VALUES (116251.50,212);</v>
      </c>
      <c r="O11" t="str">
        <f t="shared" ca="1" si="3"/>
        <v>INSERT INTO SALARY_EMPLOYEE (salary, employee_id) VALUES (116251.50,212);</v>
      </c>
      <c r="P11" t="str">
        <f t="shared" ca="1" si="4"/>
        <v>INSERT INTO hourly_employee (hourly_wage, yearly_wage, employee_id) VALUES (,116251.50,212);</v>
      </c>
    </row>
    <row r="12" spans="1:16" x14ac:dyDescent="0.2">
      <c r="A12" s="4" t="s">
        <v>172</v>
      </c>
      <c r="B12" s="4" t="s">
        <v>116</v>
      </c>
      <c r="C12" s="4" t="s">
        <v>128</v>
      </c>
      <c r="D12" s="4" t="s">
        <v>144</v>
      </c>
      <c r="E12" s="4" t="s">
        <v>173</v>
      </c>
      <c r="F12" s="4" t="s">
        <v>61</v>
      </c>
      <c r="G12" s="4" t="s">
        <v>72</v>
      </c>
      <c r="H12">
        <v>73520</v>
      </c>
      <c r="I12" t="s">
        <v>110</v>
      </c>
      <c r="J12">
        <v>11</v>
      </c>
      <c r="K12">
        <v>13</v>
      </c>
      <c r="L12" t="str">
        <f t="shared" ca="1" si="0"/>
        <v>135493.58</v>
      </c>
      <c r="M12" t="str">
        <f t="shared" si="1"/>
        <v/>
      </c>
      <c r="N12" t="str">
        <f t="shared" ca="1" si="2"/>
        <v>INSERT INTO SALARY_EMPLOYEE (salary, employee_id) VALUES (135493.58,213);</v>
      </c>
      <c r="O12" t="str">
        <f t="shared" ca="1" si="3"/>
        <v>INSERT INTO SALARY_EMPLOYEE (salary, employee_id) VALUES (135493.58,213);</v>
      </c>
      <c r="P12" t="str">
        <f t="shared" ca="1" si="4"/>
        <v>INSERT INTO hourly_employee (hourly_wage, yearly_wage, employee_id) VALUES (,135493.58,213);</v>
      </c>
    </row>
    <row r="13" spans="1:16" x14ac:dyDescent="0.2">
      <c r="A13" s="4" t="s">
        <v>174</v>
      </c>
      <c r="B13" s="4" t="s">
        <v>117</v>
      </c>
      <c r="C13" s="4" t="s">
        <v>123</v>
      </c>
      <c r="D13" s="4" t="s">
        <v>139</v>
      </c>
      <c r="E13" s="4" t="s">
        <v>175</v>
      </c>
      <c r="F13" s="4" t="s">
        <v>58</v>
      </c>
      <c r="G13" s="4" t="s">
        <v>69</v>
      </c>
      <c r="H13">
        <v>26848</v>
      </c>
      <c r="I13" t="s">
        <v>111</v>
      </c>
      <c r="J13">
        <v>6</v>
      </c>
      <c r="K13">
        <v>15</v>
      </c>
      <c r="L13" t="str">
        <f t="shared" ca="1" si="0"/>
        <v>53155.35</v>
      </c>
      <c r="M13">
        <f t="shared" ca="1" si="1"/>
        <v>25.55545673076923</v>
      </c>
      <c r="N13" t="str">
        <f t="shared" ca="1" si="2"/>
        <v>INSERT INTO hourly_employee (hourly_wage, yearly_wage, employee_id) VALUES (25.5554567307692,53155.35,214);</v>
      </c>
      <c r="O13" t="str">
        <f t="shared" ca="1" si="3"/>
        <v>INSERT INTO SALARY_EMPLOYEE (salary, employee_id) VALUES (53155.35,214);</v>
      </c>
      <c r="P13" t="str">
        <f t="shared" ca="1" si="4"/>
        <v>INSERT INTO hourly_employee (hourly_wage, yearly_wage, employee_id) VALUES (25.5554567307692,53155.35,214);</v>
      </c>
    </row>
    <row r="14" spans="1:16" x14ac:dyDescent="0.2">
      <c r="A14" s="4" t="s">
        <v>176</v>
      </c>
      <c r="B14" s="4" t="s">
        <v>113</v>
      </c>
      <c r="C14" s="4" t="s">
        <v>125</v>
      </c>
      <c r="D14" s="4" t="s">
        <v>141</v>
      </c>
      <c r="E14" s="4" t="s">
        <v>177</v>
      </c>
      <c r="F14" s="4" t="s">
        <v>62</v>
      </c>
      <c r="G14" s="4" t="s">
        <v>70</v>
      </c>
      <c r="H14">
        <v>76485</v>
      </c>
      <c r="I14" t="s">
        <v>111</v>
      </c>
      <c r="J14">
        <v>8</v>
      </c>
      <c r="K14">
        <v>17</v>
      </c>
      <c r="L14" t="str">
        <f t="shared" ca="1" si="0"/>
        <v>53041.11</v>
      </c>
      <c r="M14">
        <f t="shared" ca="1" si="1"/>
        <v>25.500533653846155</v>
      </c>
      <c r="N14" t="str">
        <f t="shared" ca="1" si="2"/>
        <v>INSERT INTO hourly_employee (hourly_wage, yearly_wage, employee_id) VALUES (25.5005336538462,53041.11,215);</v>
      </c>
      <c r="O14" t="str">
        <f t="shared" ca="1" si="3"/>
        <v>INSERT INTO SALARY_EMPLOYEE (salary, employee_id) VALUES (53041.11,215);</v>
      </c>
      <c r="P14" t="str">
        <f t="shared" ca="1" si="4"/>
        <v>INSERT INTO hourly_employee (hourly_wage, yearly_wage, employee_id) VALUES (25.5005336538462,53041.11,215);</v>
      </c>
    </row>
    <row r="15" spans="1:16" x14ac:dyDescent="0.2">
      <c r="A15" s="4" t="s">
        <v>178</v>
      </c>
      <c r="B15" s="4" t="s">
        <v>115</v>
      </c>
      <c r="C15" s="4" t="s">
        <v>121</v>
      </c>
      <c r="D15" s="4" t="s">
        <v>137</v>
      </c>
      <c r="E15" s="4" t="s">
        <v>179</v>
      </c>
      <c r="F15" s="4" t="s">
        <v>56</v>
      </c>
      <c r="G15" s="4" t="s">
        <v>68</v>
      </c>
      <c r="H15">
        <v>12958</v>
      </c>
      <c r="I15" t="s">
        <v>111</v>
      </c>
      <c r="J15">
        <v>4</v>
      </c>
      <c r="K15">
        <v>16</v>
      </c>
      <c r="L15" t="str">
        <f t="shared" ca="1" si="0"/>
        <v>24227.22</v>
      </c>
      <c r="M15">
        <f t="shared" ca="1" si="1"/>
        <v>11.647701923076923</v>
      </c>
      <c r="N15" t="str">
        <f t="shared" ca="1" si="2"/>
        <v>INSERT INTO hourly_employee (hourly_wage, yearly_wage, employee_id) VALUES (11.6477019230769,24227.22,216);</v>
      </c>
      <c r="O15" t="str">
        <f t="shared" ca="1" si="3"/>
        <v>INSERT INTO SALARY_EMPLOYEE (salary, employee_id) VALUES (24227.22,216);</v>
      </c>
      <c r="P15" t="str">
        <f t="shared" ca="1" si="4"/>
        <v>INSERT INTO hourly_employee (hourly_wage, yearly_wage, employee_id) VALUES (11.6477019230769,24227.22,216);</v>
      </c>
    </row>
    <row r="16" spans="1:16" x14ac:dyDescent="0.2">
      <c r="A16" s="4" t="s">
        <v>180</v>
      </c>
      <c r="B16" s="4" t="s">
        <v>117</v>
      </c>
      <c r="C16" s="4" t="s">
        <v>132</v>
      </c>
      <c r="D16" s="4" t="s">
        <v>148</v>
      </c>
      <c r="E16" s="4" t="s">
        <v>181</v>
      </c>
      <c r="F16" s="4" t="s">
        <v>61</v>
      </c>
      <c r="G16" s="4" t="s">
        <v>65</v>
      </c>
      <c r="H16">
        <v>84101</v>
      </c>
      <c r="I16" t="s">
        <v>110</v>
      </c>
      <c r="J16">
        <v>15</v>
      </c>
      <c r="K16">
        <v>8</v>
      </c>
      <c r="L16" t="str">
        <f t="shared" ca="1" si="0"/>
        <v>176298.02</v>
      </c>
      <c r="M16" t="str">
        <f t="shared" si="1"/>
        <v/>
      </c>
      <c r="N16" t="str">
        <f t="shared" ca="1" si="2"/>
        <v>INSERT INTO SALARY_EMPLOYEE (salary, employee_id) VALUES (176298.02,217);</v>
      </c>
      <c r="O16" t="str">
        <f t="shared" ca="1" si="3"/>
        <v>INSERT INTO SALARY_EMPLOYEE (salary, employee_id) VALUES (176298.02,217);</v>
      </c>
      <c r="P16" t="str">
        <f t="shared" ca="1" si="4"/>
        <v>INSERT INTO hourly_employee (hourly_wage, yearly_wage, employee_id) VALUES (,176298.02,217);</v>
      </c>
    </row>
    <row r="17" spans="1:16" x14ac:dyDescent="0.2">
      <c r="A17" s="4" t="s">
        <v>182</v>
      </c>
      <c r="B17" s="4" t="s">
        <v>112</v>
      </c>
      <c r="C17" s="4" t="s">
        <v>118</v>
      </c>
      <c r="D17" s="4" t="s">
        <v>134</v>
      </c>
      <c r="E17" s="4" t="s">
        <v>183</v>
      </c>
      <c r="F17" s="4" t="s">
        <v>53</v>
      </c>
      <c r="G17" s="4" t="s">
        <v>65</v>
      </c>
      <c r="H17">
        <v>84101</v>
      </c>
      <c r="I17" t="s">
        <v>110</v>
      </c>
      <c r="J17">
        <v>1</v>
      </c>
      <c r="K17">
        <v>13</v>
      </c>
      <c r="L17" t="str">
        <f t="shared" ca="1" si="0"/>
        <v>170146.00</v>
      </c>
      <c r="M17" t="str">
        <f t="shared" si="1"/>
        <v/>
      </c>
      <c r="N17" t="str">
        <f t="shared" ca="1" si="2"/>
        <v>INSERT INTO SALARY_EMPLOYEE (salary, employee_id) VALUES (170146.00,218);</v>
      </c>
      <c r="O17" t="str">
        <f t="shared" ca="1" si="3"/>
        <v>INSERT INTO SALARY_EMPLOYEE (salary, employee_id) VALUES (170146.00,218);</v>
      </c>
      <c r="P17" t="str">
        <f t="shared" ca="1" si="4"/>
        <v>INSERT INTO hourly_employee (hourly_wage, yearly_wage, employee_id) VALUES (,170146.00,218);</v>
      </c>
    </row>
    <row r="18" spans="1:16" x14ac:dyDescent="0.2">
      <c r="A18" s="4" t="s">
        <v>184</v>
      </c>
      <c r="B18" s="4" t="s">
        <v>117</v>
      </c>
      <c r="C18" s="4" t="s">
        <v>132</v>
      </c>
      <c r="D18" s="4" t="s">
        <v>148</v>
      </c>
      <c r="E18" s="4" t="s">
        <v>185</v>
      </c>
      <c r="F18" s="4" t="s">
        <v>61</v>
      </c>
      <c r="G18" s="4" t="s">
        <v>65</v>
      </c>
      <c r="H18">
        <v>84101</v>
      </c>
      <c r="I18" t="s">
        <v>110</v>
      </c>
      <c r="J18">
        <v>15</v>
      </c>
      <c r="K18">
        <v>16</v>
      </c>
      <c r="L18" t="str">
        <f t="shared" ca="1" si="0"/>
        <v>127107.79</v>
      </c>
      <c r="M18" t="str">
        <f t="shared" si="1"/>
        <v/>
      </c>
      <c r="N18" t="str">
        <f t="shared" ca="1" si="2"/>
        <v>INSERT INTO SALARY_EMPLOYEE (salary, employee_id) VALUES (127107.79,219);</v>
      </c>
      <c r="O18" t="str">
        <f t="shared" ca="1" si="3"/>
        <v>INSERT INTO SALARY_EMPLOYEE (salary, employee_id) VALUES (127107.79,219);</v>
      </c>
      <c r="P18" t="str">
        <f t="shared" ca="1" si="4"/>
        <v>INSERT INTO hourly_employee (hourly_wage, yearly_wage, employee_id) VALUES (,127107.79,219);</v>
      </c>
    </row>
    <row r="19" spans="1:16" x14ac:dyDescent="0.2">
      <c r="A19" s="4" t="s">
        <v>186</v>
      </c>
      <c r="B19" s="4" t="s">
        <v>115</v>
      </c>
      <c r="C19" s="4" t="s">
        <v>121</v>
      </c>
      <c r="D19" s="4" t="s">
        <v>137</v>
      </c>
      <c r="E19" s="4" t="s">
        <v>187</v>
      </c>
      <c r="F19" s="4" t="s">
        <v>56</v>
      </c>
      <c r="G19" s="4" t="s">
        <v>68</v>
      </c>
      <c r="H19">
        <v>12958</v>
      </c>
      <c r="I19" t="s">
        <v>111</v>
      </c>
      <c r="J19">
        <v>4</v>
      </c>
      <c r="K19">
        <v>10</v>
      </c>
      <c r="L19" t="str">
        <f t="shared" ca="1" si="0"/>
        <v>25975.06</v>
      </c>
      <c r="M19">
        <f t="shared" ca="1" si="1"/>
        <v>12.488009615384616</v>
      </c>
      <c r="N19" t="str">
        <f t="shared" ca="1" si="2"/>
        <v>INSERT INTO hourly_employee (hourly_wage, yearly_wage, employee_id) VALUES (12.4880096153846,25975.06,220);</v>
      </c>
      <c r="O19" t="str">
        <f t="shared" ca="1" si="3"/>
        <v>INSERT INTO SALARY_EMPLOYEE (salary, employee_id) VALUES (25975.06,220);</v>
      </c>
      <c r="P19" t="str">
        <f t="shared" ca="1" si="4"/>
        <v>INSERT INTO hourly_employee (hourly_wage, yearly_wage, employee_id) VALUES (12.4880096153846,25975.06,220);</v>
      </c>
    </row>
    <row r="20" spans="1:16" x14ac:dyDescent="0.2">
      <c r="A20" s="4" t="s">
        <v>188</v>
      </c>
      <c r="B20" s="4" t="s">
        <v>117</v>
      </c>
      <c r="C20" s="4" t="s">
        <v>131</v>
      </c>
      <c r="D20" s="4" t="s">
        <v>147</v>
      </c>
      <c r="E20" s="4" t="s">
        <v>189</v>
      </c>
      <c r="F20" s="4" t="s">
        <v>60</v>
      </c>
      <c r="G20" s="4" t="s">
        <v>65</v>
      </c>
      <c r="H20">
        <v>84101</v>
      </c>
      <c r="I20" t="s">
        <v>111</v>
      </c>
      <c r="J20">
        <v>14</v>
      </c>
      <c r="K20">
        <v>12</v>
      </c>
      <c r="L20" t="str">
        <f t="shared" ca="1" si="0"/>
        <v>18409.54</v>
      </c>
      <c r="M20">
        <f t="shared" ca="1" si="1"/>
        <v>8.8507403846153849</v>
      </c>
      <c r="N20" t="str">
        <f t="shared" ca="1" si="2"/>
        <v>INSERT INTO hourly_employee (hourly_wage, yearly_wage, employee_id) VALUES (8.85074038461538,18409.54,221);</v>
      </c>
      <c r="O20" t="str">
        <f t="shared" ca="1" si="3"/>
        <v>INSERT INTO SALARY_EMPLOYEE (salary, employee_id) VALUES (18409.54,221);</v>
      </c>
      <c r="P20" t="str">
        <f t="shared" ca="1" si="4"/>
        <v>INSERT INTO hourly_employee (hourly_wage, yearly_wage, employee_id) VALUES (8.85074038461538,18409.54,221);</v>
      </c>
    </row>
    <row r="21" spans="1:16" x14ac:dyDescent="0.2">
      <c r="A21" s="4" t="s">
        <v>190</v>
      </c>
      <c r="B21" s="4" t="s">
        <v>113</v>
      </c>
      <c r="C21" s="4" t="s">
        <v>125</v>
      </c>
      <c r="D21" s="4" t="s">
        <v>141</v>
      </c>
      <c r="E21" s="4" t="s">
        <v>191</v>
      </c>
      <c r="F21" s="4" t="s">
        <v>62</v>
      </c>
      <c r="G21" s="4" t="s">
        <v>70</v>
      </c>
      <c r="H21">
        <v>76485</v>
      </c>
      <c r="I21" t="s">
        <v>111</v>
      </c>
      <c r="J21">
        <v>8</v>
      </c>
      <c r="K21">
        <v>7</v>
      </c>
      <c r="L21" t="str">
        <f t="shared" ca="1" si="0"/>
        <v>16953.13</v>
      </c>
      <c r="M21">
        <f t="shared" ca="1" si="1"/>
        <v>8.15054326923077</v>
      </c>
      <c r="N21" t="str">
        <f t="shared" ca="1" si="2"/>
        <v>INSERT INTO hourly_employee (hourly_wage, yearly_wage, employee_id) VALUES (8.15054326923077,16953.13,222);</v>
      </c>
      <c r="O21" t="str">
        <f t="shared" ca="1" si="3"/>
        <v>INSERT INTO SALARY_EMPLOYEE (salary, employee_id) VALUES (16953.13,222);</v>
      </c>
      <c r="P21" t="str">
        <f t="shared" ca="1" si="4"/>
        <v>INSERT INTO hourly_employee (hourly_wage, yearly_wage, employee_id) VALUES (8.15054326923077,16953.13,222);</v>
      </c>
    </row>
    <row r="22" spans="1:16" x14ac:dyDescent="0.2">
      <c r="A22" s="4" t="s">
        <v>192</v>
      </c>
      <c r="B22" s="4" t="s">
        <v>115</v>
      </c>
      <c r="C22" s="4" t="s">
        <v>121</v>
      </c>
      <c r="D22" s="4" t="s">
        <v>137</v>
      </c>
      <c r="E22" s="4" t="s">
        <v>193</v>
      </c>
      <c r="F22" s="4" t="s">
        <v>56</v>
      </c>
      <c r="G22" s="4" t="s">
        <v>68</v>
      </c>
      <c r="H22">
        <v>12958</v>
      </c>
      <c r="I22" t="s">
        <v>111</v>
      </c>
      <c r="J22">
        <v>4</v>
      </c>
      <c r="K22">
        <v>15</v>
      </c>
      <c r="L22" t="str">
        <f t="shared" ca="1" si="0"/>
        <v>24966.09</v>
      </c>
      <c r="M22">
        <f t="shared" ca="1" si="1"/>
        <v>12.002927884615385</v>
      </c>
      <c r="N22" t="str">
        <f t="shared" ca="1" si="2"/>
        <v>INSERT INTO hourly_employee (hourly_wage, yearly_wage, employee_id) VALUES (12.0029278846154,24966.09,223);</v>
      </c>
      <c r="O22" t="str">
        <f t="shared" ca="1" si="3"/>
        <v>INSERT INTO SALARY_EMPLOYEE (salary, employee_id) VALUES (24966.09,223);</v>
      </c>
      <c r="P22" t="str">
        <f t="shared" ca="1" si="4"/>
        <v>INSERT INTO hourly_employee (hourly_wage, yearly_wage, employee_id) VALUES (12.0029278846154,24966.09,223);</v>
      </c>
    </row>
    <row r="23" spans="1:16" x14ac:dyDescent="0.2">
      <c r="A23" s="4" t="s">
        <v>194</v>
      </c>
      <c r="B23" s="4" t="s">
        <v>115</v>
      </c>
      <c r="C23" s="4" t="s">
        <v>133</v>
      </c>
      <c r="D23" s="4" t="s">
        <v>149</v>
      </c>
      <c r="E23" s="4" t="s">
        <v>195</v>
      </c>
      <c r="F23" s="4" t="s">
        <v>63</v>
      </c>
      <c r="G23" s="4" t="s">
        <v>65</v>
      </c>
      <c r="H23">
        <v>84101</v>
      </c>
      <c r="I23" t="s">
        <v>111</v>
      </c>
      <c r="J23">
        <v>16</v>
      </c>
      <c r="K23">
        <v>5</v>
      </c>
      <c r="L23" t="str">
        <f t="shared" ca="1" si="0"/>
        <v>23606.01</v>
      </c>
      <c r="M23">
        <f t="shared" ca="1" si="1"/>
        <v>11.349043269230769</v>
      </c>
      <c r="N23" t="str">
        <f t="shared" ca="1" si="2"/>
        <v>INSERT INTO hourly_employee (hourly_wage, yearly_wage, employee_id) VALUES (11.3490432692308,23606.01,224);</v>
      </c>
      <c r="O23" t="str">
        <f t="shared" ca="1" si="3"/>
        <v>INSERT INTO SALARY_EMPLOYEE (salary, employee_id) VALUES (23606.01,224);</v>
      </c>
      <c r="P23" t="str">
        <f t="shared" ca="1" si="4"/>
        <v>INSERT INTO hourly_employee (hourly_wage, yearly_wage, employee_id) VALUES (11.3490432692308,23606.01,224);</v>
      </c>
    </row>
    <row r="24" spans="1:16" x14ac:dyDescent="0.2">
      <c r="A24" s="4" t="s">
        <v>196</v>
      </c>
      <c r="B24" s="4" t="s">
        <v>114</v>
      </c>
      <c r="C24" s="4" t="s">
        <v>120</v>
      </c>
      <c r="D24" s="4" t="s">
        <v>136</v>
      </c>
      <c r="E24" s="4" t="s">
        <v>197</v>
      </c>
      <c r="F24" s="4" t="s">
        <v>55</v>
      </c>
      <c r="G24" s="4" t="s">
        <v>67</v>
      </c>
      <c r="H24">
        <v>56290</v>
      </c>
      <c r="I24" t="s">
        <v>110</v>
      </c>
      <c r="J24">
        <v>3</v>
      </c>
      <c r="K24">
        <v>13</v>
      </c>
      <c r="L24" t="str">
        <f t="shared" ca="1" si="0"/>
        <v>151095.22</v>
      </c>
      <c r="M24" t="str">
        <f t="shared" si="1"/>
        <v/>
      </c>
      <c r="N24" t="str">
        <f t="shared" ca="1" si="2"/>
        <v>INSERT INTO SALARY_EMPLOYEE (salary, employee_id) VALUES (151095.22,225);</v>
      </c>
      <c r="O24" t="str">
        <f t="shared" ca="1" si="3"/>
        <v>INSERT INTO SALARY_EMPLOYEE (salary, employee_id) VALUES (151095.22,225);</v>
      </c>
      <c r="P24" t="str">
        <f t="shared" ca="1" si="4"/>
        <v>INSERT INTO hourly_employee (hourly_wage, yearly_wage, employee_id) VALUES (,151095.22,225);</v>
      </c>
    </row>
    <row r="25" spans="1:16" x14ac:dyDescent="0.2">
      <c r="A25" s="4" t="s">
        <v>198</v>
      </c>
      <c r="B25" s="4" t="s">
        <v>116</v>
      </c>
      <c r="C25" s="4" t="s">
        <v>122</v>
      </c>
      <c r="D25" s="4" t="s">
        <v>138</v>
      </c>
      <c r="E25" s="4" t="s">
        <v>199</v>
      </c>
      <c r="F25" s="4" t="s">
        <v>57</v>
      </c>
      <c r="G25" s="4" t="s">
        <v>69</v>
      </c>
      <c r="H25">
        <v>84050</v>
      </c>
      <c r="I25" t="s">
        <v>110</v>
      </c>
      <c r="J25">
        <v>5</v>
      </c>
      <c r="K25">
        <v>5</v>
      </c>
      <c r="L25" t="str">
        <f t="shared" ca="1" si="0"/>
        <v>110145.60</v>
      </c>
      <c r="M25" t="str">
        <f t="shared" si="1"/>
        <v/>
      </c>
      <c r="N25" t="str">
        <f t="shared" ca="1" si="2"/>
        <v>INSERT INTO SALARY_EMPLOYEE (salary, employee_id) VALUES (110145.60,226);</v>
      </c>
      <c r="O25" t="str">
        <f t="shared" ca="1" si="3"/>
        <v>INSERT INTO SALARY_EMPLOYEE (salary, employee_id) VALUES (110145.60,226);</v>
      </c>
      <c r="P25" t="str">
        <f t="shared" ca="1" si="4"/>
        <v>INSERT INTO hourly_employee (hourly_wage, yearly_wage, employee_id) VALUES (,110145.60,226);</v>
      </c>
    </row>
    <row r="26" spans="1:16" x14ac:dyDescent="0.2">
      <c r="A26" s="4" t="s">
        <v>200</v>
      </c>
      <c r="B26" s="4" t="s">
        <v>115</v>
      </c>
      <c r="C26" s="4" t="s">
        <v>121</v>
      </c>
      <c r="D26" s="4" t="s">
        <v>137</v>
      </c>
      <c r="E26" s="4" t="s">
        <v>201</v>
      </c>
      <c r="F26" s="4" t="s">
        <v>56</v>
      </c>
      <c r="G26" s="4" t="s">
        <v>68</v>
      </c>
      <c r="H26">
        <v>12958</v>
      </c>
      <c r="I26" t="s">
        <v>111</v>
      </c>
      <c r="J26">
        <v>4</v>
      </c>
      <c r="K26">
        <v>14</v>
      </c>
      <c r="L26" t="str">
        <f t="shared" ca="1" si="0"/>
        <v>31278.12</v>
      </c>
      <c r="M26">
        <f t="shared" ca="1" si="1"/>
        <v>15.037557692307692</v>
      </c>
      <c r="N26" t="str">
        <f t="shared" ca="1" si="2"/>
        <v>INSERT INTO hourly_employee (hourly_wage, yearly_wage, employee_id) VALUES (15.0375576923077,31278.12,227);</v>
      </c>
      <c r="O26" t="str">
        <f t="shared" ca="1" si="3"/>
        <v>INSERT INTO SALARY_EMPLOYEE (salary, employee_id) VALUES (31278.12,227);</v>
      </c>
      <c r="P26" t="str">
        <f t="shared" ca="1" si="4"/>
        <v>INSERT INTO hourly_employee (hourly_wage, yearly_wage, employee_id) VALUES (15.0375576923077,31278.12,227);</v>
      </c>
    </row>
    <row r="27" spans="1:16" x14ac:dyDescent="0.2">
      <c r="A27" s="4" t="s">
        <v>202</v>
      </c>
      <c r="B27" s="4" t="s">
        <v>115</v>
      </c>
      <c r="C27" s="4" t="s">
        <v>133</v>
      </c>
      <c r="D27" s="4" t="s">
        <v>149</v>
      </c>
      <c r="E27" s="4" t="s">
        <v>203</v>
      </c>
      <c r="F27" s="4" t="s">
        <v>63</v>
      </c>
      <c r="G27" s="4" t="s">
        <v>65</v>
      </c>
      <c r="H27">
        <v>84101</v>
      </c>
      <c r="I27" t="s">
        <v>111</v>
      </c>
      <c r="J27">
        <v>16</v>
      </c>
      <c r="K27">
        <v>7</v>
      </c>
      <c r="L27" t="str">
        <f t="shared" ca="1" si="0"/>
        <v>49300.28</v>
      </c>
      <c r="M27">
        <f t="shared" ca="1" si="1"/>
        <v>23.70205769230769</v>
      </c>
      <c r="N27" t="str">
        <f t="shared" ca="1" si="2"/>
        <v>INSERT INTO hourly_employee (hourly_wage, yearly_wage, employee_id) VALUES (23.7020576923077,49300.28,228);</v>
      </c>
      <c r="O27" t="str">
        <f t="shared" ca="1" si="3"/>
        <v>INSERT INTO SALARY_EMPLOYEE (salary, employee_id) VALUES (49300.28,228);</v>
      </c>
      <c r="P27" t="str">
        <f t="shared" ca="1" si="4"/>
        <v>INSERT INTO hourly_employee (hourly_wage, yearly_wage, employee_id) VALUES (23.7020576923077,49300.28,228);</v>
      </c>
    </row>
    <row r="28" spans="1:16" x14ac:dyDescent="0.2">
      <c r="A28" s="4" t="s">
        <v>204</v>
      </c>
      <c r="B28" s="4" t="s">
        <v>117</v>
      </c>
      <c r="C28" s="4" t="s">
        <v>131</v>
      </c>
      <c r="D28" s="4" t="s">
        <v>147</v>
      </c>
      <c r="E28" s="4" t="s">
        <v>205</v>
      </c>
      <c r="F28" s="4" t="s">
        <v>60</v>
      </c>
      <c r="G28" s="4" t="s">
        <v>65</v>
      </c>
      <c r="H28">
        <v>84101</v>
      </c>
      <c r="I28" t="s">
        <v>111</v>
      </c>
      <c r="J28">
        <v>14</v>
      </c>
      <c r="K28">
        <v>8</v>
      </c>
      <c r="L28" t="str">
        <f t="shared" ca="1" si="0"/>
        <v>45547.42</v>
      </c>
      <c r="M28">
        <f t="shared" ca="1" si="1"/>
        <v>21.897798076923078</v>
      </c>
      <c r="N28" t="str">
        <f t="shared" ca="1" si="2"/>
        <v>INSERT INTO hourly_employee (hourly_wage, yearly_wage, employee_id) VALUES (21.8977980769231,45547.42,229);</v>
      </c>
      <c r="O28" t="str">
        <f t="shared" ca="1" si="3"/>
        <v>INSERT INTO SALARY_EMPLOYEE (salary, employee_id) VALUES (45547.42,229);</v>
      </c>
      <c r="P28" t="str">
        <f t="shared" ca="1" si="4"/>
        <v>INSERT INTO hourly_employee (hourly_wage, yearly_wage, employee_id) VALUES (21.8977980769231,45547.42,229);</v>
      </c>
    </row>
    <row r="29" spans="1:16" x14ac:dyDescent="0.2">
      <c r="A29" s="4" t="s">
        <v>206</v>
      </c>
      <c r="B29" s="4" t="s">
        <v>113</v>
      </c>
      <c r="C29" s="4" t="s">
        <v>125</v>
      </c>
      <c r="D29" s="4" t="s">
        <v>141</v>
      </c>
      <c r="E29" s="4" t="s">
        <v>207</v>
      </c>
      <c r="F29" s="4" t="s">
        <v>62</v>
      </c>
      <c r="G29" s="4" t="s">
        <v>70</v>
      </c>
      <c r="H29">
        <v>76485</v>
      </c>
      <c r="I29" t="s">
        <v>111</v>
      </c>
      <c r="J29">
        <v>8</v>
      </c>
      <c r="K29">
        <v>18</v>
      </c>
      <c r="L29" t="str">
        <f t="shared" ca="1" si="0"/>
        <v>41373.25</v>
      </c>
      <c r="M29">
        <f t="shared" ca="1" si="1"/>
        <v>19.890985576923075</v>
      </c>
      <c r="N29" t="str">
        <f t="shared" ca="1" si="2"/>
        <v>INSERT INTO hourly_employee (hourly_wage, yearly_wage, employee_id) VALUES (19.8909855769231,41373.25,230);</v>
      </c>
      <c r="O29" t="str">
        <f t="shared" ca="1" si="3"/>
        <v>INSERT INTO SALARY_EMPLOYEE (salary, employee_id) VALUES (41373.25,230);</v>
      </c>
      <c r="P29" t="str">
        <f t="shared" ca="1" si="4"/>
        <v>INSERT INTO hourly_employee (hourly_wage, yearly_wage, employee_id) VALUES (19.8909855769231,41373.25,230);</v>
      </c>
    </row>
    <row r="30" spans="1:16" x14ac:dyDescent="0.2">
      <c r="A30" s="4" t="s">
        <v>208</v>
      </c>
      <c r="B30" s="4" t="s">
        <v>116</v>
      </c>
      <c r="C30" s="4" t="s">
        <v>128</v>
      </c>
      <c r="D30" s="4" t="s">
        <v>144</v>
      </c>
      <c r="E30" s="4" t="s">
        <v>209</v>
      </c>
      <c r="F30" s="4" t="s">
        <v>61</v>
      </c>
      <c r="G30" s="4" t="s">
        <v>72</v>
      </c>
      <c r="H30">
        <v>73520</v>
      </c>
      <c r="I30" t="s">
        <v>110</v>
      </c>
      <c r="J30">
        <v>11</v>
      </c>
      <c r="K30">
        <v>13</v>
      </c>
      <c r="L30" t="str">
        <f t="shared" ca="1" si="0"/>
        <v>171486.78</v>
      </c>
      <c r="M30" t="str">
        <f t="shared" si="1"/>
        <v/>
      </c>
      <c r="N30" t="str">
        <f t="shared" ca="1" si="2"/>
        <v>INSERT INTO SALARY_EMPLOYEE (salary, employee_id) VALUES (171486.78,231);</v>
      </c>
      <c r="O30" t="str">
        <f t="shared" ca="1" si="3"/>
        <v>INSERT INTO SALARY_EMPLOYEE (salary, employee_id) VALUES (171486.78,231);</v>
      </c>
      <c r="P30" t="str">
        <f t="shared" ca="1" si="4"/>
        <v>INSERT INTO hourly_employee (hourly_wage, yearly_wage, employee_id) VALUES (,171486.78,231);</v>
      </c>
    </row>
    <row r="31" spans="1:16" x14ac:dyDescent="0.2">
      <c r="A31" s="4" t="s">
        <v>210</v>
      </c>
      <c r="B31" s="4" t="s">
        <v>117</v>
      </c>
      <c r="C31" s="4" t="s">
        <v>130</v>
      </c>
      <c r="D31" s="4" t="s">
        <v>146</v>
      </c>
      <c r="E31" s="4" t="s">
        <v>211</v>
      </c>
      <c r="F31" s="4" t="s">
        <v>59</v>
      </c>
      <c r="G31" s="4" t="s">
        <v>65</v>
      </c>
      <c r="H31">
        <v>84101</v>
      </c>
      <c r="I31" t="s">
        <v>110</v>
      </c>
      <c r="J31">
        <v>13</v>
      </c>
      <c r="K31">
        <v>10</v>
      </c>
      <c r="L31" t="str">
        <f t="shared" ca="1" si="0"/>
        <v>97126.16</v>
      </c>
      <c r="M31" t="str">
        <f t="shared" si="1"/>
        <v/>
      </c>
      <c r="N31" t="str">
        <f t="shared" ca="1" si="2"/>
        <v>INSERT INTO SALARY_EMPLOYEE (salary, employee_id) VALUES (97126.16,232);</v>
      </c>
      <c r="O31" t="str">
        <f t="shared" ca="1" si="3"/>
        <v>INSERT INTO SALARY_EMPLOYEE (salary, employee_id) VALUES (97126.16,232);</v>
      </c>
      <c r="P31" t="str">
        <f t="shared" ca="1" si="4"/>
        <v>INSERT INTO hourly_employee (hourly_wage, yearly_wage, employee_id) VALUES (,97126.16,232);</v>
      </c>
    </row>
    <row r="32" spans="1:16" x14ac:dyDescent="0.2">
      <c r="A32" s="4" t="s">
        <v>212</v>
      </c>
      <c r="B32" s="4" t="s">
        <v>117</v>
      </c>
      <c r="C32" s="4" t="s">
        <v>130</v>
      </c>
      <c r="D32" s="4" t="s">
        <v>146</v>
      </c>
      <c r="E32" s="4" t="s">
        <v>213</v>
      </c>
      <c r="F32" s="4" t="s">
        <v>59</v>
      </c>
      <c r="G32" s="4" t="s">
        <v>65</v>
      </c>
      <c r="H32">
        <v>84101</v>
      </c>
      <c r="I32" t="s">
        <v>110</v>
      </c>
      <c r="J32">
        <v>13</v>
      </c>
      <c r="K32">
        <v>7</v>
      </c>
      <c r="L32" t="str">
        <f t="shared" ca="1" si="0"/>
        <v>56689.58</v>
      </c>
      <c r="M32" t="str">
        <f t="shared" si="1"/>
        <v/>
      </c>
      <c r="N32" t="str">
        <f t="shared" ca="1" si="2"/>
        <v>INSERT INTO SALARY_EMPLOYEE (salary, employee_id) VALUES (56689.58,233);</v>
      </c>
      <c r="O32" t="str">
        <f t="shared" ca="1" si="3"/>
        <v>INSERT INTO SALARY_EMPLOYEE (salary, employee_id) VALUES (56689.58,233);</v>
      </c>
      <c r="P32" t="str">
        <f t="shared" ca="1" si="4"/>
        <v>INSERT INTO hourly_employee (hourly_wage, yearly_wage, employee_id) VALUES (,56689.58,233);</v>
      </c>
    </row>
    <row r="33" spans="1:16" x14ac:dyDescent="0.2">
      <c r="A33" s="4" t="s">
        <v>214</v>
      </c>
      <c r="B33" s="4" t="s">
        <v>112</v>
      </c>
      <c r="C33" s="4" t="s">
        <v>124</v>
      </c>
      <c r="D33" s="4" t="s">
        <v>140</v>
      </c>
      <c r="E33" s="4" t="s">
        <v>215</v>
      </c>
      <c r="F33" s="4" t="s">
        <v>34</v>
      </c>
      <c r="G33" s="4" t="s">
        <v>66</v>
      </c>
      <c r="H33">
        <v>85765</v>
      </c>
      <c r="I33" t="s">
        <v>110</v>
      </c>
      <c r="J33">
        <v>7</v>
      </c>
      <c r="K33">
        <v>9</v>
      </c>
      <c r="L33" t="str">
        <f t="shared" ca="1" si="0"/>
        <v>80736.76</v>
      </c>
      <c r="M33" t="str">
        <f t="shared" si="1"/>
        <v/>
      </c>
      <c r="N33" t="str">
        <f t="shared" ca="1" si="2"/>
        <v>INSERT INTO SALARY_EMPLOYEE (salary, employee_id) VALUES (80736.76,234);</v>
      </c>
      <c r="O33" t="str">
        <f t="shared" ca="1" si="3"/>
        <v>INSERT INTO SALARY_EMPLOYEE (salary, employee_id) VALUES (80736.76,234);</v>
      </c>
      <c r="P33" t="str">
        <f t="shared" ca="1" si="4"/>
        <v>INSERT INTO hourly_employee (hourly_wage, yearly_wage, employee_id) VALUES (,80736.76,234);</v>
      </c>
    </row>
    <row r="34" spans="1:16" x14ac:dyDescent="0.2">
      <c r="A34" s="4" t="s">
        <v>216</v>
      </c>
      <c r="B34" s="4" t="s">
        <v>114</v>
      </c>
      <c r="C34" s="4" t="s">
        <v>120</v>
      </c>
      <c r="D34" s="4" t="s">
        <v>136</v>
      </c>
      <c r="E34" s="4" t="s">
        <v>217</v>
      </c>
      <c r="F34" s="4" t="s">
        <v>55</v>
      </c>
      <c r="G34" s="4" t="s">
        <v>67</v>
      </c>
      <c r="H34">
        <v>56290</v>
      </c>
      <c r="I34" t="s">
        <v>110</v>
      </c>
      <c r="J34">
        <v>3</v>
      </c>
      <c r="K34">
        <v>6</v>
      </c>
      <c r="L34" t="str">
        <f t="shared" ca="1" si="0"/>
        <v>178668.11</v>
      </c>
      <c r="M34" t="str">
        <f t="shared" si="1"/>
        <v/>
      </c>
      <c r="N34" t="str">
        <f t="shared" ca="1" si="2"/>
        <v>INSERT INTO SALARY_EMPLOYEE (salary, employee_id) VALUES (178668.11,235);</v>
      </c>
      <c r="O34" t="str">
        <f t="shared" ca="1" si="3"/>
        <v>INSERT INTO SALARY_EMPLOYEE (salary, employee_id) VALUES (178668.11,235);</v>
      </c>
      <c r="P34" t="str">
        <f t="shared" ca="1" si="4"/>
        <v>INSERT INTO hourly_employee (hourly_wage, yearly_wage, employee_id) VALUES (,178668.11,235);</v>
      </c>
    </row>
    <row r="35" spans="1:16" x14ac:dyDescent="0.2">
      <c r="A35" s="4" t="s">
        <v>218</v>
      </c>
      <c r="B35" s="4" t="s">
        <v>115</v>
      </c>
      <c r="C35" s="4" t="s">
        <v>127</v>
      </c>
      <c r="D35" s="4" t="s">
        <v>143</v>
      </c>
      <c r="E35" s="4" t="s">
        <v>219</v>
      </c>
      <c r="F35" s="4" t="s">
        <v>60</v>
      </c>
      <c r="G35" s="4" t="s">
        <v>71</v>
      </c>
      <c r="H35">
        <v>19837</v>
      </c>
      <c r="I35" t="s">
        <v>111</v>
      </c>
      <c r="J35">
        <v>10</v>
      </c>
      <c r="K35">
        <v>10</v>
      </c>
      <c r="L35" t="str">
        <f t="shared" ca="1" si="0"/>
        <v>37516.88</v>
      </c>
      <c r="M35">
        <f t="shared" ca="1" si="1"/>
        <v>18.036961538461536</v>
      </c>
      <c r="N35" t="str">
        <f t="shared" ca="1" si="2"/>
        <v>INSERT INTO hourly_employee (hourly_wage, yearly_wage, employee_id) VALUES (18.0369615384615,37516.88,236);</v>
      </c>
      <c r="O35" t="str">
        <f t="shared" ca="1" si="3"/>
        <v>INSERT INTO SALARY_EMPLOYEE (salary, employee_id) VALUES (37516.88,236);</v>
      </c>
      <c r="P35" t="str">
        <f t="shared" ca="1" si="4"/>
        <v>INSERT INTO hourly_employee (hourly_wage, yearly_wage, employee_id) VALUES (18.0369615384615,37516.88,236);</v>
      </c>
    </row>
    <row r="36" spans="1:16" x14ac:dyDescent="0.2">
      <c r="A36" s="4" t="s">
        <v>220</v>
      </c>
      <c r="B36" s="4" t="s">
        <v>113</v>
      </c>
      <c r="C36" s="4" t="s">
        <v>125</v>
      </c>
      <c r="D36" s="4" t="s">
        <v>141</v>
      </c>
      <c r="E36" s="4" t="s">
        <v>221</v>
      </c>
      <c r="F36" s="4" t="s">
        <v>62</v>
      </c>
      <c r="G36" s="4" t="s">
        <v>70</v>
      </c>
      <c r="H36">
        <v>76485</v>
      </c>
      <c r="I36" t="s">
        <v>111</v>
      </c>
      <c r="J36">
        <v>8</v>
      </c>
      <c r="K36">
        <v>16</v>
      </c>
      <c r="L36" t="str">
        <f t="shared" ca="1" si="0"/>
        <v>17997.28</v>
      </c>
      <c r="M36">
        <f t="shared" ca="1" si="1"/>
        <v>8.6525384615384606</v>
      </c>
      <c r="N36" t="str">
        <f t="shared" ca="1" si="2"/>
        <v>INSERT INTO hourly_employee (hourly_wage, yearly_wage, employee_id) VALUES (8.65253846153846,17997.28,237);</v>
      </c>
      <c r="O36" t="str">
        <f t="shared" ca="1" si="3"/>
        <v>INSERT INTO SALARY_EMPLOYEE (salary, employee_id) VALUES (17997.28,237);</v>
      </c>
      <c r="P36" t="str">
        <f t="shared" ca="1" si="4"/>
        <v>INSERT INTO hourly_employee (hourly_wage, yearly_wage, employee_id) VALUES (8.65253846153846,17997.28,237);</v>
      </c>
    </row>
    <row r="37" spans="1:16" x14ac:dyDescent="0.2">
      <c r="A37" s="4" t="s">
        <v>222</v>
      </c>
      <c r="B37" s="4" t="s">
        <v>114</v>
      </c>
      <c r="C37" s="4" t="s">
        <v>126</v>
      </c>
      <c r="D37" s="4" t="s">
        <v>142</v>
      </c>
      <c r="E37" s="4" t="s">
        <v>223</v>
      </c>
      <c r="F37" s="4" t="s">
        <v>59</v>
      </c>
      <c r="G37" s="4" t="s">
        <v>65</v>
      </c>
      <c r="H37">
        <v>75673</v>
      </c>
      <c r="I37" t="s">
        <v>110</v>
      </c>
      <c r="J37">
        <v>9</v>
      </c>
      <c r="K37">
        <v>8</v>
      </c>
      <c r="L37" t="str">
        <f t="shared" ca="1" si="0"/>
        <v>107695.35</v>
      </c>
      <c r="M37" t="str">
        <f t="shared" si="1"/>
        <v/>
      </c>
      <c r="N37" t="str">
        <f t="shared" ca="1" si="2"/>
        <v>INSERT INTO SALARY_EMPLOYEE (salary, employee_id) VALUES (107695.35,238);</v>
      </c>
      <c r="O37" t="str">
        <f t="shared" ca="1" si="3"/>
        <v>INSERT INTO SALARY_EMPLOYEE (salary, employee_id) VALUES (107695.35,238);</v>
      </c>
      <c r="P37" t="str">
        <f t="shared" ca="1" si="4"/>
        <v>INSERT INTO hourly_employee (hourly_wage, yearly_wage, employee_id) VALUES (,107695.35,238);</v>
      </c>
    </row>
    <row r="38" spans="1:16" x14ac:dyDescent="0.2">
      <c r="A38" s="4" t="s">
        <v>224</v>
      </c>
      <c r="B38" s="4" t="s">
        <v>117</v>
      </c>
      <c r="C38" s="4" t="s">
        <v>123</v>
      </c>
      <c r="D38" s="4" t="s">
        <v>139</v>
      </c>
      <c r="E38" s="4" t="s">
        <v>225</v>
      </c>
      <c r="F38" s="4" t="s">
        <v>58</v>
      </c>
      <c r="G38" s="4" t="s">
        <v>69</v>
      </c>
      <c r="H38">
        <v>26848</v>
      </c>
      <c r="I38" t="s">
        <v>111</v>
      </c>
      <c r="J38">
        <v>6</v>
      </c>
      <c r="K38">
        <v>12</v>
      </c>
      <c r="L38" t="str">
        <f t="shared" ca="1" si="0"/>
        <v>23901.45</v>
      </c>
      <c r="M38">
        <f t="shared" ca="1" si="1"/>
        <v>11.491081730769231</v>
      </c>
      <c r="N38" t="str">
        <f t="shared" ca="1" si="2"/>
        <v>INSERT INTO hourly_employee (hourly_wage, yearly_wage, employee_id) VALUES (11.4910817307692,23901.45,239);</v>
      </c>
      <c r="O38" t="str">
        <f t="shared" ca="1" si="3"/>
        <v>INSERT INTO SALARY_EMPLOYEE (salary, employee_id) VALUES (23901.45,239);</v>
      </c>
      <c r="P38" t="str">
        <f t="shared" ca="1" si="4"/>
        <v>INSERT INTO hourly_employee (hourly_wage, yearly_wage, employee_id) VALUES (11.4910817307692,23901.45,239);</v>
      </c>
    </row>
    <row r="39" spans="1:16" x14ac:dyDescent="0.2">
      <c r="A39" s="4" t="s">
        <v>226</v>
      </c>
      <c r="B39" s="4" t="s">
        <v>117</v>
      </c>
      <c r="C39" s="4" t="s">
        <v>130</v>
      </c>
      <c r="D39" s="4" t="s">
        <v>146</v>
      </c>
      <c r="E39" s="4" t="s">
        <v>227</v>
      </c>
      <c r="F39" s="4" t="s">
        <v>59</v>
      </c>
      <c r="G39" s="4" t="s">
        <v>65</v>
      </c>
      <c r="H39">
        <v>84101</v>
      </c>
      <c r="I39" t="s">
        <v>110</v>
      </c>
      <c r="J39">
        <v>13</v>
      </c>
      <c r="K39">
        <v>18</v>
      </c>
      <c r="L39" t="str">
        <f t="shared" ca="1" si="0"/>
        <v>161797.70</v>
      </c>
      <c r="M39" t="str">
        <f t="shared" si="1"/>
        <v/>
      </c>
      <c r="N39" t="str">
        <f t="shared" ca="1" si="2"/>
        <v>INSERT INTO SALARY_EMPLOYEE (salary, employee_id) VALUES (161797.70,240);</v>
      </c>
      <c r="O39" t="str">
        <f t="shared" ca="1" si="3"/>
        <v>INSERT INTO SALARY_EMPLOYEE (salary, employee_id) VALUES (161797.70,240);</v>
      </c>
      <c r="P39" t="str">
        <f t="shared" ca="1" si="4"/>
        <v>INSERT INTO hourly_employee (hourly_wage, yearly_wage, employee_id) VALUES (,161797.70,240);</v>
      </c>
    </row>
    <row r="40" spans="1:16" x14ac:dyDescent="0.2">
      <c r="A40" s="4" t="s">
        <v>228</v>
      </c>
      <c r="B40" s="4" t="s">
        <v>117</v>
      </c>
      <c r="C40" s="4" t="s">
        <v>132</v>
      </c>
      <c r="D40" s="4" t="s">
        <v>148</v>
      </c>
      <c r="E40" s="4" t="s">
        <v>229</v>
      </c>
      <c r="F40" s="4" t="s">
        <v>61</v>
      </c>
      <c r="G40" s="4" t="s">
        <v>65</v>
      </c>
      <c r="H40">
        <v>84101</v>
      </c>
      <c r="I40" t="s">
        <v>110</v>
      </c>
      <c r="J40">
        <v>15</v>
      </c>
      <c r="K40">
        <v>7</v>
      </c>
      <c r="L40" t="str">
        <f t="shared" ca="1" si="0"/>
        <v>147937.03</v>
      </c>
      <c r="M40" t="str">
        <f t="shared" si="1"/>
        <v/>
      </c>
      <c r="N40" t="str">
        <f t="shared" ca="1" si="2"/>
        <v>INSERT INTO SALARY_EMPLOYEE (salary, employee_id) VALUES (147937.03,241);</v>
      </c>
      <c r="O40" t="str">
        <f t="shared" ca="1" si="3"/>
        <v>INSERT INTO SALARY_EMPLOYEE (salary, employee_id) VALUES (147937.03,241);</v>
      </c>
      <c r="P40" t="str">
        <f t="shared" ca="1" si="4"/>
        <v>INSERT INTO hourly_employee (hourly_wage, yearly_wage, employee_id) VALUES (,147937.03,241);</v>
      </c>
    </row>
    <row r="41" spans="1:16" x14ac:dyDescent="0.2">
      <c r="A41" s="4" t="s">
        <v>230</v>
      </c>
      <c r="B41" s="4" t="s">
        <v>115</v>
      </c>
      <c r="C41" s="4" t="s">
        <v>121</v>
      </c>
      <c r="D41" s="4" t="s">
        <v>137</v>
      </c>
      <c r="E41" s="4" t="s">
        <v>231</v>
      </c>
      <c r="F41" s="4" t="s">
        <v>56</v>
      </c>
      <c r="G41" s="4" t="s">
        <v>68</v>
      </c>
      <c r="H41">
        <v>12958</v>
      </c>
      <c r="I41" t="s">
        <v>111</v>
      </c>
      <c r="J41">
        <v>4</v>
      </c>
      <c r="K41">
        <v>11</v>
      </c>
      <c r="L41" t="str">
        <f t="shared" ca="1" si="0"/>
        <v>28367.13</v>
      </c>
      <c r="M41">
        <f t="shared" ca="1" si="1"/>
        <v>13.638043269230769</v>
      </c>
      <c r="N41" t="str">
        <f t="shared" ca="1" si="2"/>
        <v>INSERT INTO hourly_employee (hourly_wage, yearly_wage, employee_id) VALUES (13.6380432692308,28367.13,242);</v>
      </c>
      <c r="O41" t="str">
        <f t="shared" ca="1" si="3"/>
        <v>INSERT INTO SALARY_EMPLOYEE (salary, employee_id) VALUES (28367.13,242);</v>
      </c>
      <c r="P41" t="str">
        <f t="shared" ca="1" si="4"/>
        <v>INSERT INTO hourly_employee (hourly_wage, yearly_wage, employee_id) VALUES (13.6380432692308,28367.13,242);</v>
      </c>
    </row>
    <row r="42" spans="1:16" x14ac:dyDescent="0.2">
      <c r="A42" s="4" t="s">
        <v>232</v>
      </c>
      <c r="B42" s="4" t="s">
        <v>115</v>
      </c>
      <c r="C42" s="4" t="s">
        <v>127</v>
      </c>
      <c r="D42" s="4" t="s">
        <v>143</v>
      </c>
      <c r="E42" s="4" t="s">
        <v>233</v>
      </c>
      <c r="F42" s="4" t="s">
        <v>60</v>
      </c>
      <c r="G42" s="4" t="s">
        <v>71</v>
      </c>
      <c r="H42">
        <v>19837</v>
      </c>
      <c r="I42" t="s">
        <v>111</v>
      </c>
      <c r="J42">
        <v>10</v>
      </c>
      <c r="K42">
        <v>16</v>
      </c>
      <c r="L42" t="str">
        <f t="shared" ca="1" si="0"/>
        <v>46344.87</v>
      </c>
      <c r="M42">
        <f t="shared" ca="1" si="1"/>
        <v>22.281187500000001</v>
      </c>
      <c r="N42" t="str">
        <f t="shared" ca="1" si="2"/>
        <v>INSERT INTO hourly_employee (hourly_wage, yearly_wage, employee_id) VALUES (22.2811875,46344.87,243);</v>
      </c>
      <c r="O42" t="str">
        <f t="shared" ca="1" si="3"/>
        <v>INSERT INTO SALARY_EMPLOYEE (salary, employee_id) VALUES (46344.87,243);</v>
      </c>
      <c r="P42" t="str">
        <f t="shared" ca="1" si="4"/>
        <v>INSERT INTO hourly_employee (hourly_wage, yearly_wage, employee_id) VALUES (22.2811875,46344.87,243);</v>
      </c>
    </row>
    <row r="43" spans="1:16" x14ac:dyDescent="0.2">
      <c r="A43" s="4" t="s">
        <v>234</v>
      </c>
      <c r="B43" s="4" t="s">
        <v>113</v>
      </c>
      <c r="C43" s="4" t="s">
        <v>125</v>
      </c>
      <c r="D43" s="4" t="s">
        <v>141</v>
      </c>
      <c r="E43" s="4" t="s">
        <v>235</v>
      </c>
      <c r="F43" s="4" t="s">
        <v>62</v>
      </c>
      <c r="G43" s="4" t="s">
        <v>70</v>
      </c>
      <c r="H43">
        <v>76485</v>
      </c>
      <c r="I43" t="s">
        <v>111</v>
      </c>
      <c r="J43">
        <v>8</v>
      </c>
      <c r="K43">
        <v>12</v>
      </c>
      <c r="L43" t="str">
        <f t="shared" ca="1" si="0"/>
        <v>35006.97</v>
      </c>
      <c r="M43">
        <f t="shared" ca="1" si="1"/>
        <v>16.830274038461539</v>
      </c>
      <c r="N43" t="str">
        <f t="shared" ca="1" si="2"/>
        <v>INSERT INTO hourly_employee (hourly_wage, yearly_wage, employee_id) VALUES (16.8302740384615,35006.97,244);</v>
      </c>
      <c r="O43" t="str">
        <f t="shared" ca="1" si="3"/>
        <v>INSERT INTO SALARY_EMPLOYEE (salary, employee_id) VALUES (35006.97,244);</v>
      </c>
      <c r="P43" t="str">
        <f t="shared" ca="1" si="4"/>
        <v>INSERT INTO hourly_employee (hourly_wage, yearly_wage, employee_id) VALUES (16.8302740384615,35006.97,244);</v>
      </c>
    </row>
    <row r="44" spans="1:16" x14ac:dyDescent="0.2">
      <c r="A44" s="4" t="s">
        <v>236</v>
      </c>
      <c r="B44" s="4" t="s">
        <v>112</v>
      </c>
      <c r="C44" s="4" t="s">
        <v>118</v>
      </c>
      <c r="D44" s="4" t="s">
        <v>134</v>
      </c>
      <c r="E44" s="4" t="s">
        <v>237</v>
      </c>
      <c r="F44" s="4" t="s">
        <v>53</v>
      </c>
      <c r="G44" s="4" t="s">
        <v>65</v>
      </c>
      <c r="H44">
        <v>84101</v>
      </c>
      <c r="I44" t="s">
        <v>110</v>
      </c>
      <c r="J44">
        <v>1</v>
      </c>
      <c r="K44">
        <v>17</v>
      </c>
      <c r="L44" t="str">
        <f t="shared" ca="1" si="0"/>
        <v>95464.58</v>
      </c>
      <c r="M44" t="str">
        <f t="shared" si="1"/>
        <v/>
      </c>
      <c r="N44" t="str">
        <f t="shared" ca="1" si="2"/>
        <v>INSERT INTO SALARY_EMPLOYEE (salary, employee_id) VALUES (95464.58,245);</v>
      </c>
      <c r="O44" t="str">
        <f t="shared" ca="1" si="3"/>
        <v>INSERT INTO SALARY_EMPLOYEE (salary, employee_id) VALUES (95464.58,245);</v>
      </c>
      <c r="P44" t="str">
        <f t="shared" ca="1" si="4"/>
        <v>INSERT INTO hourly_employee (hourly_wage, yearly_wage, employee_id) VALUES (,95464.58,245);</v>
      </c>
    </row>
    <row r="45" spans="1:16" x14ac:dyDescent="0.2">
      <c r="A45" s="4" t="s">
        <v>238</v>
      </c>
      <c r="B45" s="4" t="s">
        <v>117</v>
      </c>
      <c r="C45" s="4" t="s">
        <v>123</v>
      </c>
      <c r="D45" s="4" t="s">
        <v>139</v>
      </c>
      <c r="E45" s="4" t="s">
        <v>239</v>
      </c>
      <c r="F45" s="4" t="s">
        <v>58</v>
      </c>
      <c r="G45" s="4" t="s">
        <v>69</v>
      </c>
      <c r="H45">
        <v>26848</v>
      </c>
      <c r="I45" t="s">
        <v>111</v>
      </c>
      <c r="J45">
        <v>6</v>
      </c>
      <c r="K45">
        <v>8</v>
      </c>
      <c r="L45" t="str">
        <f t="shared" ca="1" si="0"/>
        <v>28103.29</v>
      </c>
      <c r="M45">
        <f t="shared" ca="1" si="1"/>
        <v>13.511197115384617</v>
      </c>
      <c r="N45" t="str">
        <f t="shared" ca="1" si="2"/>
        <v>INSERT INTO hourly_employee (hourly_wage, yearly_wage, employee_id) VALUES (13.5111971153846,28103.29,246);</v>
      </c>
      <c r="O45" t="str">
        <f t="shared" ca="1" si="3"/>
        <v>INSERT INTO SALARY_EMPLOYEE (salary, employee_id) VALUES (28103.29,246);</v>
      </c>
      <c r="P45" t="str">
        <f t="shared" ca="1" si="4"/>
        <v>INSERT INTO hourly_employee (hourly_wage, yearly_wage, employee_id) VALUES (13.5111971153846,28103.29,246);</v>
      </c>
    </row>
    <row r="46" spans="1:16" x14ac:dyDescent="0.2">
      <c r="A46" s="4" t="s">
        <v>240</v>
      </c>
      <c r="B46" s="4" t="s">
        <v>117</v>
      </c>
      <c r="C46" s="4" t="s">
        <v>132</v>
      </c>
      <c r="D46" s="4" t="s">
        <v>148</v>
      </c>
      <c r="E46" s="4" t="s">
        <v>241</v>
      </c>
      <c r="F46" s="4" t="s">
        <v>61</v>
      </c>
      <c r="G46" s="4" t="s">
        <v>65</v>
      </c>
      <c r="H46">
        <v>84101</v>
      </c>
      <c r="I46" t="s">
        <v>110</v>
      </c>
      <c r="J46">
        <v>15</v>
      </c>
      <c r="K46">
        <v>12</v>
      </c>
      <c r="L46" t="str">
        <f t="shared" ca="1" si="0"/>
        <v>126101.87</v>
      </c>
      <c r="M46" t="str">
        <f t="shared" si="1"/>
        <v/>
      </c>
      <c r="N46" t="str">
        <f t="shared" ca="1" si="2"/>
        <v>INSERT INTO SALARY_EMPLOYEE (salary, employee_id) VALUES (126101.87,247);</v>
      </c>
      <c r="O46" t="str">
        <f t="shared" ca="1" si="3"/>
        <v>INSERT INTO SALARY_EMPLOYEE (salary, employee_id) VALUES (126101.87,247);</v>
      </c>
      <c r="P46" t="str">
        <f t="shared" ca="1" si="4"/>
        <v>INSERT INTO hourly_employee (hourly_wage, yearly_wage, employee_id) VALUES (,126101.87,247);</v>
      </c>
    </row>
    <row r="47" spans="1:16" x14ac:dyDescent="0.2">
      <c r="A47" s="4" t="s">
        <v>242</v>
      </c>
      <c r="B47" s="4" t="s">
        <v>112</v>
      </c>
      <c r="C47" s="4" t="s">
        <v>124</v>
      </c>
      <c r="D47" s="4" t="s">
        <v>140</v>
      </c>
      <c r="E47" s="4" t="s">
        <v>243</v>
      </c>
      <c r="F47" s="4" t="s">
        <v>34</v>
      </c>
      <c r="G47" s="4" t="s">
        <v>66</v>
      </c>
      <c r="H47">
        <v>85765</v>
      </c>
      <c r="I47" t="s">
        <v>110</v>
      </c>
      <c r="J47">
        <v>7</v>
      </c>
      <c r="K47">
        <v>13</v>
      </c>
      <c r="L47" t="str">
        <f t="shared" ca="1" si="0"/>
        <v>77232.60</v>
      </c>
      <c r="M47" t="str">
        <f t="shared" si="1"/>
        <v/>
      </c>
      <c r="N47" t="str">
        <f t="shared" ca="1" si="2"/>
        <v>INSERT INTO SALARY_EMPLOYEE (salary, employee_id) VALUES (77232.60,248);</v>
      </c>
      <c r="O47" t="str">
        <f t="shared" ca="1" si="3"/>
        <v>INSERT INTO SALARY_EMPLOYEE (salary, employee_id) VALUES (77232.60,248);</v>
      </c>
      <c r="P47" t="str">
        <f t="shared" ca="1" si="4"/>
        <v>INSERT INTO hourly_employee (hourly_wage, yearly_wage, employee_id) VALUES (,77232.60,248);</v>
      </c>
    </row>
    <row r="48" spans="1:16" x14ac:dyDescent="0.2">
      <c r="A48" s="4" t="s">
        <v>244</v>
      </c>
      <c r="B48" s="4" t="s">
        <v>114</v>
      </c>
      <c r="C48" s="4" t="s">
        <v>126</v>
      </c>
      <c r="D48" s="4" t="s">
        <v>142</v>
      </c>
      <c r="E48" s="4" t="s">
        <v>245</v>
      </c>
      <c r="F48" s="4" t="s">
        <v>59</v>
      </c>
      <c r="G48" s="4" t="s">
        <v>65</v>
      </c>
      <c r="H48">
        <v>75673</v>
      </c>
      <c r="I48" t="s">
        <v>110</v>
      </c>
      <c r="J48">
        <v>9</v>
      </c>
      <c r="K48">
        <v>9</v>
      </c>
      <c r="L48" t="str">
        <f t="shared" ca="1" si="0"/>
        <v>148479.57</v>
      </c>
      <c r="M48" t="str">
        <f t="shared" si="1"/>
        <v/>
      </c>
      <c r="N48" t="str">
        <f t="shared" ca="1" si="2"/>
        <v>INSERT INTO SALARY_EMPLOYEE (salary, employee_id) VALUES (148479.57,249);</v>
      </c>
      <c r="O48" t="str">
        <f t="shared" ca="1" si="3"/>
        <v>INSERT INTO SALARY_EMPLOYEE (salary, employee_id) VALUES (148479.57,249);</v>
      </c>
      <c r="P48" t="str">
        <f t="shared" ca="1" si="4"/>
        <v>INSERT INTO hourly_employee (hourly_wage, yearly_wage, employee_id) VALUES (,148479.57,249);</v>
      </c>
    </row>
    <row r="49" spans="1:16" x14ac:dyDescent="0.2">
      <c r="A49" s="4" t="s">
        <v>246</v>
      </c>
      <c r="B49" s="4" t="s">
        <v>116</v>
      </c>
      <c r="C49" s="4" t="s">
        <v>128</v>
      </c>
      <c r="D49" s="4" t="s">
        <v>144</v>
      </c>
      <c r="E49" s="4" t="s">
        <v>247</v>
      </c>
      <c r="F49" s="4" t="s">
        <v>61</v>
      </c>
      <c r="G49" s="4" t="s">
        <v>72</v>
      </c>
      <c r="H49">
        <v>73520</v>
      </c>
      <c r="I49" t="s">
        <v>110</v>
      </c>
      <c r="J49">
        <v>11</v>
      </c>
      <c r="K49">
        <v>12</v>
      </c>
      <c r="L49" t="str">
        <f t="shared" ca="1" si="0"/>
        <v>125683.01</v>
      </c>
      <c r="M49" t="str">
        <f t="shared" si="1"/>
        <v/>
      </c>
      <c r="N49" t="str">
        <f t="shared" ca="1" si="2"/>
        <v>INSERT INTO SALARY_EMPLOYEE (salary, employee_id) VALUES (125683.01,250);</v>
      </c>
      <c r="O49" t="str">
        <f t="shared" ca="1" si="3"/>
        <v>INSERT INTO SALARY_EMPLOYEE (salary, employee_id) VALUES (125683.01,250);</v>
      </c>
      <c r="P49" t="str">
        <f t="shared" ca="1" si="4"/>
        <v>INSERT INTO hourly_employee (hourly_wage, yearly_wage, employee_id) VALUES (,125683.01,250);</v>
      </c>
    </row>
    <row r="50" spans="1:16" x14ac:dyDescent="0.2">
      <c r="A50" s="4" t="s">
        <v>248</v>
      </c>
      <c r="B50" s="4" t="s">
        <v>117</v>
      </c>
      <c r="C50" s="4" t="s">
        <v>123</v>
      </c>
      <c r="D50" s="4" t="s">
        <v>139</v>
      </c>
      <c r="E50" s="4" t="s">
        <v>249</v>
      </c>
      <c r="F50" s="4" t="s">
        <v>58</v>
      </c>
      <c r="G50" s="4" t="s">
        <v>69</v>
      </c>
      <c r="H50">
        <v>26848</v>
      </c>
      <c r="I50" t="s">
        <v>111</v>
      </c>
      <c r="J50">
        <v>6</v>
      </c>
      <c r="K50">
        <v>9</v>
      </c>
      <c r="L50" t="str">
        <f t="shared" ca="1" si="0"/>
        <v>33567.22</v>
      </c>
      <c r="M50">
        <f t="shared" ca="1" si="1"/>
        <v>16.13808653846154</v>
      </c>
      <c r="N50" t="str">
        <f t="shared" ca="1" si="2"/>
        <v>INSERT INTO hourly_employee (hourly_wage, yearly_wage, employee_id) VALUES (16.1380865384615,33567.22,251);</v>
      </c>
      <c r="O50" t="str">
        <f t="shared" ca="1" si="3"/>
        <v>INSERT INTO SALARY_EMPLOYEE (salary, employee_id) VALUES (33567.22,251);</v>
      </c>
      <c r="P50" t="str">
        <f t="shared" ca="1" si="4"/>
        <v>INSERT INTO hourly_employee (hourly_wage, yearly_wage, employee_id) VALUES (16.1380865384615,33567.22,251);</v>
      </c>
    </row>
    <row r="51" spans="1:16" x14ac:dyDescent="0.2">
      <c r="A51" s="4" t="s">
        <v>250</v>
      </c>
      <c r="B51" s="4" t="s">
        <v>115</v>
      </c>
      <c r="C51" s="4" t="s">
        <v>133</v>
      </c>
      <c r="D51" s="4" t="s">
        <v>149</v>
      </c>
      <c r="E51" s="4" t="s">
        <v>251</v>
      </c>
      <c r="F51" s="4" t="s">
        <v>63</v>
      </c>
      <c r="G51" s="4" t="s">
        <v>65</v>
      </c>
      <c r="H51">
        <v>84101</v>
      </c>
      <c r="I51" t="s">
        <v>111</v>
      </c>
      <c r="J51">
        <v>16</v>
      </c>
      <c r="K51">
        <v>9</v>
      </c>
      <c r="L51" t="str">
        <f t="shared" ca="1" si="0"/>
        <v>29183.57</v>
      </c>
      <c r="M51">
        <f t="shared" ca="1" si="1"/>
        <v>14.0305625</v>
      </c>
      <c r="N51" t="str">
        <f t="shared" ca="1" si="2"/>
        <v>INSERT INTO hourly_employee (hourly_wage, yearly_wage, employee_id) VALUES (14.0305625,29183.57,252);</v>
      </c>
      <c r="O51" t="str">
        <f t="shared" ca="1" si="3"/>
        <v>INSERT INTO SALARY_EMPLOYEE (salary, employee_id) VALUES (29183.57,252);</v>
      </c>
      <c r="P51" t="str">
        <f t="shared" ca="1" si="4"/>
        <v>INSERT INTO hourly_employee (hourly_wage, yearly_wage, employee_id) VALUES (14.0305625,29183.57,252);</v>
      </c>
    </row>
    <row r="52" spans="1:16" x14ac:dyDescent="0.2">
      <c r="A52" s="4" t="s">
        <v>252</v>
      </c>
      <c r="B52" s="4" t="s">
        <v>117</v>
      </c>
      <c r="C52" s="4" t="s">
        <v>129</v>
      </c>
      <c r="D52" s="4" t="s">
        <v>145</v>
      </c>
      <c r="E52" s="4" t="s">
        <v>253</v>
      </c>
      <c r="F52" s="4" t="s">
        <v>63</v>
      </c>
      <c r="G52" s="4" t="s">
        <v>73</v>
      </c>
      <c r="H52">
        <v>28895</v>
      </c>
      <c r="I52" t="s">
        <v>111</v>
      </c>
      <c r="J52">
        <v>12</v>
      </c>
      <c r="K52">
        <v>9</v>
      </c>
      <c r="L52" t="str">
        <f t="shared" ca="1" si="0"/>
        <v>23977.69</v>
      </c>
      <c r="M52">
        <f t="shared" ca="1" si="1"/>
        <v>11.527735576923076</v>
      </c>
      <c r="N52" t="str">
        <f t="shared" ca="1" si="2"/>
        <v>INSERT INTO hourly_employee (hourly_wage, yearly_wage, employee_id) VALUES (11.5277355769231,23977.69,253);</v>
      </c>
      <c r="O52" t="str">
        <f t="shared" ca="1" si="3"/>
        <v>INSERT INTO SALARY_EMPLOYEE (salary, employee_id) VALUES (23977.69,253);</v>
      </c>
      <c r="P52" t="str">
        <f t="shared" ca="1" si="4"/>
        <v>INSERT INTO hourly_employee (hourly_wage, yearly_wage, employee_id) VALUES (11.5277355769231,23977.69,253);</v>
      </c>
    </row>
    <row r="53" spans="1:16" x14ac:dyDescent="0.2">
      <c r="A53" s="4" t="s">
        <v>254</v>
      </c>
      <c r="B53" s="4" t="s">
        <v>116</v>
      </c>
      <c r="C53" s="4" t="s">
        <v>122</v>
      </c>
      <c r="D53" s="4" t="s">
        <v>138</v>
      </c>
      <c r="E53" s="4" t="s">
        <v>255</v>
      </c>
      <c r="F53" s="4" t="s">
        <v>57</v>
      </c>
      <c r="G53" s="4" t="s">
        <v>69</v>
      </c>
      <c r="H53">
        <v>84050</v>
      </c>
      <c r="I53" t="s">
        <v>110</v>
      </c>
      <c r="J53">
        <v>5</v>
      </c>
      <c r="K53">
        <v>10</v>
      </c>
      <c r="L53" t="str">
        <f t="shared" ca="1" si="0"/>
        <v>51734.99</v>
      </c>
      <c r="M53" t="str">
        <f t="shared" si="1"/>
        <v/>
      </c>
      <c r="N53" t="str">
        <f t="shared" ca="1" si="2"/>
        <v>INSERT INTO SALARY_EMPLOYEE (salary, employee_id) VALUES (51734.99,254);</v>
      </c>
      <c r="O53" t="str">
        <f t="shared" ca="1" si="3"/>
        <v>INSERT INTO SALARY_EMPLOYEE (salary, employee_id) VALUES (51734.99,254);</v>
      </c>
      <c r="P53" t="str">
        <f t="shared" ca="1" si="4"/>
        <v>INSERT INTO hourly_employee (hourly_wage, yearly_wage, employee_id) VALUES (,51734.99,254);</v>
      </c>
    </row>
    <row r="54" spans="1:16" x14ac:dyDescent="0.2">
      <c r="A54" s="4" t="s">
        <v>256</v>
      </c>
      <c r="B54" s="4" t="s">
        <v>116</v>
      </c>
      <c r="C54" s="4" t="s">
        <v>122</v>
      </c>
      <c r="D54" s="4" t="s">
        <v>138</v>
      </c>
      <c r="E54" s="4" t="s">
        <v>257</v>
      </c>
      <c r="F54" s="4" t="s">
        <v>57</v>
      </c>
      <c r="G54" s="4" t="s">
        <v>69</v>
      </c>
      <c r="H54">
        <v>84050</v>
      </c>
      <c r="I54" t="s">
        <v>110</v>
      </c>
      <c r="J54">
        <v>5</v>
      </c>
      <c r="K54">
        <v>12</v>
      </c>
      <c r="L54" t="str">
        <f t="shared" ca="1" si="0"/>
        <v>99739.12</v>
      </c>
      <c r="M54" t="str">
        <f t="shared" si="1"/>
        <v/>
      </c>
      <c r="N54" t="str">
        <f t="shared" ca="1" si="2"/>
        <v>INSERT INTO SALARY_EMPLOYEE (salary, employee_id) VALUES (99739.12,255);</v>
      </c>
      <c r="O54" t="str">
        <f t="shared" ca="1" si="3"/>
        <v>INSERT INTO SALARY_EMPLOYEE (salary, employee_id) VALUES (99739.12,255);</v>
      </c>
      <c r="P54" t="str">
        <f t="shared" ca="1" si="4"/>
        <v>INSERT INTO hourly_employee (hourly_wage, yearly_wage, employee_id) VALUES (,99739.12,255);</v>
      </c>
    </row>
    <row r="55" spans="1:16" x14ac:dyDescent="0.2">
      <c r="A55" s="4" t="s">
        <v>258</v>
      </c>
      <c r="B55" s="4" t="s">
        <v>115</v>
      </c>
      <c r="C55" s="4" t="s">
        <v>133</v>
      </c>
      <c r="D55" s="4" t="s">
        <v>149</v>
      </c>
      <c r="E55" s="4" t="s">
        <v>259</v>
      </c>
      <c r="F55" s="4" t="s">
        <v>63</v>
      </c>
      <c r="G55" s="4" t="s">
        <v>65</v>
      </c>
      <c r="H55">
        <v>84101</v>
      </c>
      <c r="I55" t="s">
        <v>111</v>
      </c>
      <c r="J55">
        <v>16</v>
      </c>
      <c r="K55">
        <v>11</v>
      </c>
      <c r="L55" t="str">
        <f t="shared" ca="1" si="0"/>
        <v>53876.50</v>
      </c>
      <c r="M55">
        <f t="shared" ca="1" si="1"/>
        <v>25.902163461538461</v>
      </c>
      <c r="N55" t="str">
        <f t="shared" ca="1" si="2"/>
        <v>INSERT INTO hourly_employee (hourly_wage, yearly_wage, employee_id) VALUES (25.9021634615385,53876.50,256);</v>
      </c>
      <c r="O55" t="str">
        <f t="shared" ca="1" si="3"/>
        <v>INSERT INTO SALARY_EMPLOYEE (salary, employee_id) VALUES (53876.50,256);</v>
      </c>
      <c r="P55" t="str">
        <f t="shared" ca="1" si="4"/>
        <v>INSERT INTO hourly_employee (hourly_wage, yearly_wage, employee_id) VALUES (25.9021634615385,53876.50,256);</v>
      </c>
    </row>
    <row r="56" spans="1:16" x14ac:dyDescent="0.2">
      <c r="A56" s="4" t="s">
        <v>260</v>
      </c>
      <c r="B56" s="4" t="s">
        <v>114</v>
      </c>
      <c r="C56" s="4" t="s">
        <v>126</v>
      </c>
      <c r="D56" s="4" t="s">
        <v>142</v>
      </c>
      <c r="E56" s="4" t="s">
        <v>261</v>
      </c>
      <c r="F56" s="4" t="s">
        <v>59</v>
      </c>
      <c r="G56" s="4" t="s">
        <v>65</v>
      </c>
      <c r="H56">
        <v>75673</v>
      </c>
      <c r="I56" t="s">
        <v>110</v>
      </c>
      <c r="J56">
        <v>9</v>
      </c>
      <c r="K56">
        <v>11</v>
      </c>
      <c r="L56" t="str">
        <f t="shared" ca="1" si="0"/>
        <v>45753.88</v>
      </c>
      <c r="M56" t="str">
        <f t="shared" si="1"/>
        <v/>
      </c>
      <c r="N56" t="str">
        <f t="shared" ca="1" si="2"/>
        <v>INSERT INTO SALARY_EMPLOYEE (salary, employee_id) VALUES (45753.88,257);</v>
      </c>
      <c r="O56" t="str">
        <f t="shared" ca="1" si="3"/>
        <v>INSERT INTO SALARY_EMPLOYEE (salary, employee_id) VALUES (45753.88,257);</v>
      </c>
      <c r="P56" t="str">
        <f t="shared" ca="1" si="4"/>
        <v>INSERT INTO hourly_employee (hourly_wage, yearly_wage, employee_id) VALUES (,45753.88,257);</v>
      </c>
    </row>
    <row r="57" spans="1:16" x14ac:dyDescent="0.2">
      <c r="A57" s="4" t="s">
        <v>262</v>
      </c>
      <c r="B57" s="4" t="s">
        <v>117</v>
      </c>
      <c r="C57" s="4" t="s">
        <v>129</v>
      </c>
      <c r="D57" s="4" t="s">
        <v>145</v>
      </c>
      <c r="E57" s="4" t="s">
        <v>263</v>
      </c>
      <c r="F57" s="4" t="s">
        <v>63</v>
      </c>
      <c r="G57" s="4" t="s">
        <v>73</v>
      </c>
      <c r="H57">
        <v>28895</v>
      </c>
      <c r="I57" t="s">
        <v>111</v>
      </c>
      <c r="J57">
        <v>12</v>
      </c>
      <c r="K57">
        <v>16</v>
      </c>
      <c r="L57" t="str">
        <f t="shared" ca="1" si="0"/>
        <v>15108.94</v>
      </c>
      <c r="M57">
        <f t="shared" ca="1" si="1"/>
        <v>7.2639134615384622</v>
      </c>
      <c r="N57" t="str">
        <f t="shared" ca="1" si="2"/>
        <v>INSERT INTO hourly_employee (hourly_wage, yearly_wage, employee_id) VALUES (7.26391346153846,15108.94,258);</v>
      </c>
      <c r="O57" t="str">
        <f t="shared" ca="1" si="3"/>
        <v>INSERT INTO SALARY_EMPLOYEE (salary, employee_id) VALUES (15108.94,258);</v>
      </c>
      <c r="P57" t="str">
        <f t="shared" ca="1" si="4"/>
        <v>INSERT INTO hourly_employee (hourly_wage, yearly_wage, employee_id) VALUES (7.26391346153846,15108.94,258);</v>
      </c>
    </row>
    <row r="58" spans="1:16" x14ac:dyDescent="0.2">
      <c r="A58" s="4" t="s">
        <v>264</v>
      </c>
      <c r="B58" s="4" t="s">
        <v>116</v>
      </c>
      <c r="C58" s="4" t="s">
        <v>128</v>
      </c>
      <c r="D58" s="4" t="s">
        <v>144</v>
      </c>
      <c r="E58" s="4" t="s">
        <v>265</v>
      </c>
      <c r="F58" s="4" t="s">
        <v>61</v>
      </c>
      <c r="G58" s="4" t="s">
        <v>72</v>
      </c>
      <c r="H58">
        <v>73520</v>
      </c>
      <c r="I58" t="s">
        <v>110</v>
      </c>
      <c r="J58">
        <v>11</v>
      </c>
      <c r="K58">
        <v>16</v>
      </c>
      <c r="L58" t="str">
        <f t="shared" ca="1" si="0"/>
        <v>60227.58</v>
      </c>
      <c r="M58" t="str">
        <f t="shared" si="1"/>
        <v/>
      </c>
      <c r="N58" t="str">
        <f t="shared" ca="1" si="2"/>
        <v>INSERT INTO SALARY_EMPLOYEE (salary, employee_id) VALUES (60227.58,259);</v>
      </c>
      <c r="O58" t="str">
        <f t="shared" ca="1" si="3"/>
        <v>INSERT INTO SALARY_EMPLOYEE (salary, employee_id) VALUES (60227.58,259);</v>
      </c>
      <c r="P58" t="str">
        <f t="shared" ca="1" si="4"/>
        <v>INSERT INTO hourly_employee (hourly_wage, yearly_wage, employee_id) VALUES (,60227.58,259);</v>
      </c>
    </row>
    <row r="59" spans="1:16" x14ac:dyDescent="0.2">
      <c r="A59" s="4" t="s">
        <v>266</v>
      </c>
      <c r="B59" s="4" t="s">
        <v>117</v>
      </c>
      <c r="C59" s="4" t="s">
        <v>123</v>
      </c>
      <c r="D59" s="4" t="s">
        <v>139</v>
      </c>
      <c r="E59" s="4" t="s">
        <v>267</v>
      </c>
      <c r="F59" s="4" t="s">
        <v>58</v>
      </c>
      <c r="G59" s="4" t="s">
        <v>69</v>
      </c>
      <c r="H59">
        <v>26848</v>
      </c>
      <c r="I59" t="s">
        <v>111</v>
      </c>
      <c r="J59">
        <v>6</v>
      </c>
      <c r="K59">
        <v>5</v>
      </c>
      <c r="L59" t="str">
        <f t="shared" ca="1" si="0"/>
        <v>31111.33</v>
      </c>
      <c r="M59">
        <f t="shared" ca="1" si="1"/>
        <v>14.957370192307692</v>
      </c>
      <c r="N59" t="str">
        <f t="shared" ca="1" si="2"/>
        <v>INSERT INTO hourly_employee (hourly_wage, yearly_wage, employee_id) VALUES (14.9573701923077,31111.33,260);</v>
      </c>
      <c r="O59" t="str">
        <f t="shared" ca="1" si="3"/>
        <v>INSERT INTO SALARY_EMPLOYEE (salary, employee_id) VALUES (31111.33,260);</v>
      </c>
      <c r="P59" t="str">
        <f t="shared" ca="1" si="4"/>
        <v>INSERT INTO hourly_employee (hourly_wage, yearly_wage, employee_id) VALUES (14.9573701923077,31111.33,260);</v>
      </c>
    </row>
    <row r="60" spans="1:16" x14ac:dyDescent="0.2">
      <c r="A60" s="4" t="s">
        <v>268</v>
      </c>
      <c r="B60" s="4" t="s">
        <v>117</v>
      </c>
      <c r="C60" s="4" t="s">
        <v>131</v>
      </c>
      <c r="D60" s="4" t="s">
        <v>147</v>
      </c>
      <c r="E60" s="4" t="s">
        <v>269</v>
      </c>
      <c r="F60" s="4" t="s">
        <v>60</v>
      </c>
      <c r="G60" s="4" t="s">
        <v>65</v>
      </c>
      <c r="H60">
        <v>84101</v>
      </c>
      <c r="I60" t="s">
        <v>111</v>
      </c>
      <c r="J60">
        <v>14</v>
      </c>
      <c r="K60">
        <v>8</v>
      </c>
      <c r="L60" t="str">
        <f t="shared" ca="1" si="0"/>
        <v>52095.48</v>
      </c>
      <c r="M60">
        <f t="shared" ca="1" si="1"/>
        <v>25.045903846153848</v>
      </c>
      <c r="N60" t="str">
        <f t="shared" ca="1" si="2"/>
        <v>INSERT INTO hourly_employee (hourly_wage, yearly_wage, employee_id) VALUES (25.0459038461538,52095.48,261);</v>
      </c>
      <c r="O60" t="str">
        <f t="shared" ca="1" si="3"/>
        <v>INSERT INTO SALARY_EMPLOYEE (salary, employee_id) VALUES (52095.48,261);</v>
      </c>
      <c r="P60" t="str">
        <f t="shared" ca="1" si="4"/>
        <v>INSERT INTO hourly_employee (hourly_wage, yearly_wage, employee_id) VALUES (25.0459038461538,52095.48,261);</v>
      </c>
    </row>
    <row r="61" spans="1:16" x14ac:dyDescent="0.2">
      <c r="A61" s="4" t="s">
        <v>270</v>
      </c>
      <c r="B61" s="4" t="s">
        <v>113</v>
      </c>
      <c r="C61" s="4" t="s">
        <v>125</v>
      </c>
      <c r="D61" s="4" t="s">
        <v>141</v>
      </c>
      <c r="E61" s="4" t="s">
        <v>271</v>
      </c>
      <c r="F61" s="4" t="s">
        <v>62</v>
      </c>
      <c r="G61" s="4" t="s">
        <v>70</v>
      </c>
      <c r="H61">
        <v>76485</v>
      </c>
      <c r="I61" t="s">
        <v>111</v>
      </c>
      <c r="J61">
        <v>8</v>
      </c>
      <c r="K61">
        <v>18</v>
      </c>
      <c r="L61" t="str">
        <f t="shared" ca="1" si="0"/>
        <v>42934.95</v>
      </c>
      <c r="M61">
        <f t="shared" ca="1" si="1"/>
        <v>20.641802884615384</v>
      </c>
      <c r="N61" t="str">
        <f t="shared" ca="1" si="2"/>
        <v>INSERT INTO hourly_employee (hourly_wage, yearly_wage, employee_id) VALUES (20.6418028846154,42934.95,262);</v>
      </c>
      <c r="O61" t="str">
        <f t="shared" ca="1" si="3"/>
        <v>INSERT INTO SALARY_EMPLOYEE (salary, employee_id) VALUES (42934.95,262);</v>
      </c>
      <c r="P61" t="str">
        <f t="shared" ca="1" si="4"/>
        <v>INSERT INTO hourly_employee (hourly_wage, yearly_wage, employee_id) VALUES (20.6418028846154,42934.95,262);</v>
      </c>
    </row>
    <row r="62" spans="1:16" x14ac:dyDescent="0.2">
      <c r="A62" s="4" t="s">
        <v>272</v>
      </c>
      <c r="B62" s="4" t="s">
        <v>114</v>
      </c>
      <c r="C62" s="4" t="s">
        <v>126</v>
      </c>
      <c r="D62" s="4" t="s">
        <v>142</v>
      </c>
      <c r="E62" s="4" t="s">
        <v>273</v>
      </c>
      <c r="F62" s="4" t="s">
        <v>59</v>
      </c>
      <c r="G62" s="4" t="s">
        <v>65</v>
      </c>
      <c r="H62">
        <v>75673</v>
      </c>
      <c r="I62" t="s">
        <v>110</v>
      </c>
      <c r="J62">
        <v>9</v>
      </c>
      <c r="K62">
        <v>6</v>
      </c>
      <c r="L62" t="str">
        <f t="shared" ca="1" si="0"/>
        <v>62899.77</v>
      </c>
      <c r="M62" t="str">
        <f t="shared" si="1"/>
        <v/>
      </c>
      <c r="N62" t="str">
        <f t="shared" ca="1" si="2"/>
        <v>INSERT INTO SALARY_EMPLOYEE (salary, employee_id) VALUES (62899.77,263);</v>
      </c>
      <c r="O62" t="str">
        <f t="shared" ca="1" si="3"/>
        <v>INSERT INTO SALARY_EMPLOYEE (salary, employee_id) VALUES (62899.77,263);</v>
      </c>
      <c r="P62" t="str">
        <f t="shared" ca="1" si="4"/>
        <v>INSERT INTO hourly_employee (hourly_wage, yearly_wage, employee_id) VALUES (,62899.77,263);</v>
      </c>
    </row>
    <row r="63" spans="1:16" x14ac:dyDescent="0.2">
      <c r="A63" s="4" t="s">
        <v>274</v>
      </c>
      <c r="B63" s="4" t="s">
        <v>112</v>
      </c>
      <c r="C63" s="4" t="s">
        <v>118</v>
      </c>
      <c r="D63" s="4" t="s">
        <v>134</v>
      </c>
      <c r="E63" s="4" t="s">
        <v>275</v>
      </c>
      <c r="F63" s="4" t="s">
        <v>53</v>
      </c>
      <c r="G63" s="4" t="s">
        <v>65</v>
      </c>
      <c r="H63">
        <v>84101</v>
      </c>
      <c r="I63" t="s">
        <v>110</v>
      </c>
      <c r="J63">
        <v>1</v>
      </c>
      <c r="K63">
        <v>8</v>
      </c>
      <c r="L63" t="str">
        <f t="shared" ca="1" si="0"/>
        <v>127090.04</v>
      </c>
      <c r="M63" t="str">
        <f t="shared" si="1"/>
        <v/>
      </c>
      <c r="N63" t="str">
        <f t="shared" ca="1" si="2"/>
        <v>INSERT INTO SALARY_EMPLOYEE (salary, employee_id) VALUES (127090.04,264);</v>
      </c>
      <c r="O63" t="str">
        <f t="shared" ca="1" si="3"/>
        <v>INSERT INTO SALARY_EMPLOYEE (salary, employee_id) VALUES (127090.04,264);</v>
      </c>
      <c r="P63" t="str">
        <f t="shared" ca="1" si="4"/>
        <v>INSERT INTO hourly_employee (hourly_wage, yearly_wage, employee_id) VALUES (,127090.04,264);</v>
      </c>
    </row>
    <row r="64" spans="1:16" x14ac:dyDescent="0.2">
      <c r="A64" s="4" t="s">
        <v>276</v>
      </c>
      <c r="B64" s="4" t="s">
        <v>112</v>
      </c>
      <c r="C64" s="4" t="s">
        <v>118</v>
      </c>
      <c r="D64" s="4" t="s">
        <v>134</v>
      </c>
      <c r="E64" s="4" t="s">
        <v>277</v>
      </c>
      <c r="F64" s="4" t="s">
        <v>53</v>
      </c>
      <c r="G64" s="4" t="s">
        <v>65</v>
      </c>
      <c r="H64">
        <v>84101</v>
      </c>
      <c r="I64" t="s">
        <v>110</v>
      </c>
      <c r="J64">
        <v>1</v>
      </c>
      <c r="K64">
        <v>18</v>
      </c>
      <c r="L64" t="str">
        <f t="shared" ca="1" si="0"/>
        <v>158796.00</v>
      </c>
      <c r="M64" t="str">
        <f t="shared" si="1"/>
        <v/>
      </c>
      <c r="N64" t="str">
        <f t="shared" ca="1" si="2"/>
        <v>INSERT INTO SALARY_EMPLOYEE (salary, employee_id) VALUES (158796.00,265);</v>
      </c>
      <c r="O64" t="str">
        <f t="shared" ca="1" si="3"/>
        <v>INSERT INTO SALARY_EMPLOYEE (salary, employee_id) VALUES (158796.00,265);</v>
      </c>
      <c r="P64" t="str">
        <f t="shared" ca="1" si="4"/>
        <v>INSERT INTO hourly_employee (hourly_wage, yearly_wage, employee_id) VALUES (,158796.00,265);</v>
      </c>
    </row>
    <row r="65" spans="1:16" x14ac:dyDescent="0.2">
      <c r="A65" s="4" t="s">
        <v>278</v>
      </c>
      <c r="B65" s="4" t="s">
        <v>114</v>
      </c>
      <c r="C65" s="4" t="s">
        <v>120</v>
      </c>
      <c r="D65" s="4" t="s">
        <v>136</v>
      </c>
      <c r="E65" s="4" t="s">
        <v>279</v>
      </c>
      <c r="F65" s="4" t="s">
        <v>55</v>
      </c>
      <c r="G65" s="4" t="s">
        <v>67</v>
      </c>
      <c r="H65">
        <v>56290</v>
      </c>
      <c r="I65" t="s">
        <v>110</v>
      </c>
      <c r="J65">
        <v>3</v>
      </c>
      <c r="K65">
        <v>8</v>
      </c>
      <c r="L65" t="str">
        <f t="shared" ca="1" si="0"/>
        <v>62015.31</v>
      </c>
      <c r="M65" t="str">
        <f t="shared" si="1"/>
        <v/>
      </c>
      <c r="N65" t="str">
        <f t="shared" ca="1" si="2"/>
        <v>INSERT INTO SALARY_EMPLOYEE (salary, employee_id) VALUES (62015.31,266);</v>
      </c>
      <c r="O65" t="str">
        <f t="shared" ca="1" si="3"/>
        <v>INSERT INTO SALARY_EMPLOYEE (salary, employee_id) VALUES (62015.31,266);</v>
      </c>
      <c r="P65" t="str">
        <f t="shared" ca="1" si="4"/>
        <v>INSERT INTO hourly_employee (hourly_wage, yearly_wage, employee_id) VALUES (,62015.31,266);</v>
      </c>
    </row>
    <row r="66" spans="1:16" x14ac:dyDescent="0.2">
      <c r="A66" s="4" t="s">
        <v>280</v>
      </c>
      <c r="B66" s="4" t="s">
        <v>113</v>
      </c>
      <c r="C66" s="4" t="s">
        <v>125</v>
      </c>
      <c r="D66" s="4" t="s">
        <v>141</v>
      </c>
      <c r="E66" s="4" t="s">
        <v>281</v>
      </c>
      <c r="F66" s="4" t="s">
        <v>62</v>
      </c>
      <c r="G66" s="4" t="s">
        <v>70</v>
      </c>
      <c r="H66">
        <v>76485</v>
      </c>
      <c r="I66" t="s">
        <v>111</v>
      </c>
      <c r="J66">
        <v>8</v>
      </c>
      <c r="K66">
        <v>10</v>
      </c>
      <c r="L66" t="str">
        <f t="shared" ref="L66:L100" ca="1" si="5">IF(I66="salary",RANDBETWEEN(45000,200000)&amp;"."&amp;TEXT(RANDBETWEEN(0,99),"00"),RANDBETWEEN(15000,55000)&amp;"."&amp;TEXT(RANDBETWEEN(0,99),"00"))</f>
        <v>39278.54</v>
      </c>
      <c r="M66">
        <f t="shared" ref="M66:M100" ca="1" si="6">IF(I66="hourly",L66/2080,"")</f>
        <v>18.883913461538462</v>
      </c>
      <c r="N66" t="str">
        <f t="shared" ref="N66:N100" ca="1" si="7">IF(I66="salary",O66,P66)</f>
        <v>INSERT INTO hourly_employee (hourly_wage, yearly_wage, employee_id) VALUES (18.8839134615385,39278.54,267);</v>
      </c>
      <c r="O66" t="str">
        <f t="shared" ref="O66:O100" ca="1" si="8">"INSERT INTO SALARY_EMPLOYEE (salary, employee_id) VALUES ("&amp;L66&amp;","&amp;A66&amp;");"</f>
        <v>INSERT INTO SALARY_EMPLOYEE (salary, employee_id) VALUES (39278.54,267);</v>
      </c>
      <c r="P66" t="str">
        <f t="shared" ref="P66:P100" ca="1" si="9">"INSERT INTO hourly_employee (hourly_wage, yearly_wage, employee_id) VALUES ("&amp;M66&amp;","&amp;L66&amp;","&amp;A66&amp;");"</f>
        <v>INSERT INTO hourly_employee (hourly_wage, yearly_wage, employee_id) VALUES (18.8839134615385,39278.54,267);</v>
      </c>
    </row>
    <row r="67" spans="1:16" x14ac:dyDescent="0.2">
      <c r="A67" s="4" t="s">
        <v>282</v>
      </c>
      <c r="B67" s="4" t="s">
        <v>112</v>
      </c>
      <c r="C67" s="4" t="s">
        <v>124</v>
      </c>
      <c r="D67" s="4" t="s">
        <v>140</v>
      </c>
      <c r="E67" s="4" t="s">
        <v>283</v>
      </c>
      <c r="F67" s="4" t="s">
        <v>34</v>
      </c>
      <c r="G67" s="4" t="s">
        <v>66</v>
      </c>
      <c r="H67">
        <v>85765</v>
      </c>
      <c r="I67" t="s">
        <v>110</v>
      </c>
      <c r="J67">
        <v>7</v>
      </c>
      <c r="K67">
        <v>8</v>
      </c>
      <c r="L67" t="str">
        <f t="shared" ca="1" si="5"/>
        <v>127450.24</v>
      </c>
      <c r="M67" t="str">
        <f t="shared" si="6"/>
        <v/>
      </c>
      <c r="N67" t="str">
        <f t="shared" ca="1" si="7"/>
        <v>INSERT INTO SALARY_EMPLOYEE (salary, employee_id) VALUES (127450.24,268);</v>
      </c>
      <c r="O67" t="str">
        <f t="shared" ca="1" si="8"/>
        <v>INSERT INTO SALARY_EMPLOYEE (salary, employee_id) VALUES (127450.24,268);</v>
      </c>
      <c r="P67" t="str">
        <f t="shared" ca="1" si="9"/>
        <v>INSERT INTO hourly_employee (hourly_wage, yearly_wage, employee_id) VALUES (,127450.24,268);</v>
      </c>
    </row>
    <row r="68" spans="1:16" x14ac:dyDescent="0.2">
      <c r="A68" s="4" t="s">
        <v>284</v>
      </c>
      <c r="B68" s="4" t="s">
        <v>114</v>
      </c>
      <c r="C68" s="4" t="s">
        <v>120</v>
      </c>
      <c r="D68" s="4" t="s">
        <v>136</v>
      </c>
      <c r="E68" s="4" t="s">
        <v>285</v>
      </c>
      <c r="F68" s="4" t="s">
        <v>55</v>
      </c>
      <c r="G68" s="4" t="s">
        <v>67</v>
      </c>
      <c r="H68">
        <v>56290</v>
      </c>
      <c r="I68" t="s">
        <v>110</v>
      </c>
      <c r="J68">
        <v>3</v>
      </c>
      <c r="K68">
        <v>6</v>
      </c>
      <c r="L68" t="str">
        <f t="shared" ca="1" si="5"/>
        <v>199329.32</v>
      </c>
      <c r="M68" t="str">
        <f t="shared" si="6"/>
        <v/>
      </c>
      <c r="N68" t="str">
        <f t="shared" ca="1" si="7"/>
        <v>INSERT INTO SALARY_EMPLOYEE (salary, employee_id) VALUES (199329.32,269);</v>
      </c>
      <c r="O68" t="str">
        <f t="shared" ca="1" si="8"/>
        <v>INSERT INTO SALARY_EMPLOYEE (salary, employee_id) VALUES (199329.32,269);</v>
      </c>
      <c r="P68" t="str">
        <f t="shared" ca="1" si="9"/>
        <v>INSERT INTO hourly_employee (hourly_wage, yearly_wage, employee_id) VALUES (,199329.32,269);</v>
      </c>
    </row>
    <row r="69" spans="1:16" x14ac:dyDescent="0.2">
      <c r="A69" s="4" t="s">
        <v>286</v>
      </c>
      <c r="B69" s="4" t="s">
        <v>114</v>
      </c>
      <c r="C69" s="4" t="s">
        <v>126</v>
      </c>
      <c r="D69" s="4" t="s">
        <v>142</v>
      </c>
      <c r="E69" s="4" t="s">
        <v>287</v>
      </c>
      <c r="F69" s="4" t="s">
        <v>59</v>
      </c>
      <c r="G69" s="4" t="s">
        <v>65</v>
      </c>
      <c r="H69">
        <v>75673</v>
      </c>
      <c r="I69" t="s">
        <v>110</v>
      </c>
      <c r="J69">
        <v>9</v>
      </c>
      <c r="K69">
        <v>6</v>
      </c>
      <c r="L69" t="str">
        <f t="shared" ca="1" si="5"/>
        <v>86377.79</v>
      </c>
      <c r="M69" t="str">
        <f t="shared" si="6"/>
        <v/>
      </c>
      <c r="N69" t="str">
        <f t="shared" ca="1" si="7"/>
        <v>INSERT INTO SALARY_EMPLOYEE (salary, employee_id) VALUES (86377.79,270);</v>
      </c>
      <c r="O69" t="str">
        <f t="shared" ca="1" si="8"/>
        <v>INSERT INTO SALARY_EMPLOYEE (salary, employee_id) VALUES (86377.79,270);</v>
      </c>
      <c r="P69" t="str">
        <f t="shared" ca="1" si="9"/>
        <v>INSERT INTO hourly_employee (hourly_wage, yearly_wage, employee_id) VALUES (,86377.79,270);</v>
      </c>
    </row>
    <row r="70" spans="1:16" x14ac:dyDescent="0.2">
      <c r="A70" s="4" t="s">
        <v>288</v>
      </c>
      <c r="B70" s="4" t="s">
        <v>115</v>
      </c>
      <c r="C70" s="4" t="s">
        <v>121</v>
      </c>
      <c r="D70" s="4" t="s">
        <v>137</v>
      </c>
      <c r="E70" s="4" t="s">
        <v>289</v>
      </c>
      <c r="F70" s="4" t="s">
        <v>56</v>
      </c>
      <c r="G70" s="4" t="s">
        <v>68</v>
      </c>
      <c r="H70">
        <v>12958</v>
      </c>
      <c r="I70" t="s">
        <v>111</v>
      </c>
      <c r="J70">
        <v>4</v>
      </c>
      <c r="K70">
        <v>17</v>
      </c>
      <c r="L70" t="str">
        <f t="shared" ca="1" si="5"/>
        <v>34617.81</v>
      </c>
      <c r="M70">
        <f t="shared" ca="1" si="6"/>
        <v>16.643177884615383</v>
      </c>
      <c r="N70" t="str">
        <f t="shared" ca="1" si="7"/>
        <v>INSERT INTO hourly_employee (hourly_wage, yearly_wage, employee_id) VALUES (16.6431778846154,34617.81,271);</v>
      </c>
      <c r="O70" t="str">
        <f t="shared" ca="1" si="8"/>
        <v>INSERT INTO SALARY_EMPLOYEE (salary, employee_id) VALUES (34617.81,271);</v>
      </c>
      <c r="P70" t="str">
        <f t="shared" ca="1" si="9"/>
        <v>INSERT INTO hourly_employee (hourly_wage, yearly_wage, employee_id) VALUES (16.6431778846154,34617.81,271);</v>
      </c>
    </row>
    <row r="71" spans="1:16" x14ac:dyDescent="0.2">
      <c r="A71" s="4" t="s">
        <v>290</v>
      </c>
      <c r="B71" s="4" t="s">
        <v>113</v>
      </c>
      <c r="C71" s="4" t="s">
        <v>125</v>
      </c>
      <c r="D71" s="4" t="s">
        <v>141</v>
      </c>
      <c r="E71" s="4" t="s">
        <v>291</v>
      </c>
      <c r="F71" s="4" t="s">
        <v>62</v>
      </c>
      <c r="G71" s="4" t="s">
        <v>70</v>
      </c>
      <c r="H71">
        <v>76485</v>
      </c>
      <c r="I71" t="s">
        <v>111</v>
      </c>
      <c r="J71">
        <v>8</v>
      </c>
      <c r="K71">
        <v>13</v>
      </c>
      <c r="L71" t="str">
        <f t="shared" ca="1" si="5"/>
        <v>51701.88</v>
      </c>
      <c r="M71">
        <f t="shared" ca="1" si="6"/>
        <v>24.856673076923077</v>
      </c>
      <c r="N71" t="str">
        <f t="shared" ca="1" si="7"/>
        <v>INSERT INTO hourly_employee (hourly_wage, yearly_wage, employee_id) VALUES (24.8566730769231,51701.88,272);</v>
      </c>
      <c r="O71" t="str">
        <f t="shared" ca="1" si="8"/>
        <v>INSERT INTO SALARY_EMPLOYEE (salary, employee_id) VALUES (51701.88,272);</v>
      </c>
      <c r="P71" t="str">
        <f t="shared" ca="1" si="9"/>
        <v>INSERT INTO hourly_employee (hourly_wage, yearly_wage, employee_id) VALUES (24.8566730769231,51701.88,272);</v>
      </c>
    </row>
    <row r="72" spans="1:16" x14ac:dyDescent="0.2">
      <c r="A72" s="4" t="s">
        <v>292</v>
      </c>
      <c r="B72" s="4" t="s">
        <v>117</v>
      </c>
      <c r="C72" s="4" t="s">
        <v>130</v>
      </c>
      <c r="D72" s="4" t="s">
        <v>146</v>
      </c>
      <c r="E72" s="4" t="s">
        <v>293</v>
      </c>
      <c r="F72" s="4" t="s">
        <v>59</v>
      </c>
      <c r="G72" s="4" t="s">
        <v>65</v>
      </c>
      <c r="H72">
        <v>84101</v>
      </c>
      <c r="I72" t="s">
        <v>110</v>
      </c>
      <c r="J72">
        <v>13</v>
      </c>
      <c r="K72">
        <v>18</v>
      </c>
      <c r="L72" t="str">
        <f t="shared" ca="1" si="5"/>
        <v>79676.96</v>
      </c>
      <c r="M72" t="str">
        <f t="shared" si="6"/>
        <v/>
      </c>
      <c r="N72" t="str">
        <f t="shared" ca="1" si="7"/>
        <v>INSERT INTO SALARY_EMPLOYEE (salary, employee_id) VALUES (79676.96,273);</v>
      </c>
      <c r="O72" t="str">
        <f t="shared" ca="1" si="8"/>
        <v>INSERT INTO SALARY_EMPLOYEE (salary, employee_id) VALUES (79676.96,273);</v>
      </c>
      <c r="P72" t="str">
        <f t="shared" ca="1" si="9"/>
        <v>INSERT INTO hourly_employee (hourly_wage, yearly_wage, employee_id) VALUES (,79676.96,273);</v>
      </c>
    </row>
    <row r="73" spans="1:16" x14ac:dyDescent="0.2">
      <c r="A73" s="4" t="s">
        <v>294</v>
      </c>
      <c r="B73" s="4" t="s">
        <v>112</v>
      </c>
      <c r="C73" s="4" t="s">
        <v>124</v>
      </c>
      <c r="D73" s="4" t="s">
        <v>140</v>
      </c>
      <c r="E73" s="4" t="s">
        <v>295</v>
      </c>
      <c r="F73" s="4" t="s">
        <v>34</v>
      </c>
      <c r="G73" s="4" t="s">
        <v>66</v>
      </c>
      <c r="H73">
        <v>85765</v>
      </c>
      <c r="I73" t="s">
        <v>110</v>
      </c>
      <c r="J73">
        <v>7</v>
      </c>
      <c r="K73">
        <v>17</v>
      </c>
      <c r="L73" t="str">
        <f t="shared" ca="1" si="5"/>
        <v>122346.36</v>
      </c>
      <c r="M73" t="str">
        <f t="shared" si="6"/>
        <v/>
      </c>
      <c r="N73" t="str">
        <f t="shared" ca="1" si="7"/>
        <v>INSERT INTO SALARY_EMPLOYEE (salary, employee_id) VALUES (122346.36,274);</v>
      </c>
      <c r="O73" t="str">
        <f t="shared" ca="1" si="8"/>
        <v>INSERT INTO SALARY_EMPLOYEE (salary, employee_id) VALUES (122346.36,274);</v>
      </c>
      <c r="P73" t="str">
        <f t="shared" ca="1" si="9"/>
        <v>INSERT INTO hourly_employee (hourly_wage, yearly_wage, employee_id) VALUES (,122346.36,274);</v>
      </c>
    </row>
    <row r="74" spans="1:16" x14ac:dyDescent="0.2">
      <c r="A74" s="4" t="s">
        <v>296</v>
      </c>
      <c r="B74" s="4" t="s">
        <v>115</v>
      </c>
      <c r="C74" s="4" t="s">
        <v>121</v>
      </c>
      <c r="D74" s="4" t="s">
        <v>137</v>
      </c>
      <c r="E74" s="4" t="s">
        <v>297</v>
      </c>
      <c r="F74" s="4" t="s">
        <v>56</v>
      </c>
      <c r="G74" s="4" t="s">
        <v>68</v>
      </c>
      <c r="H74">
        <v>12958</v>
      </c>
      <c r="I74" t="s">
        <v>111</v>
      </c>
      <c r="J74">
        <v>4</v>
      </c>
      <c r="K74">
        <v>10</v>
      </c>
      <c r="L74" t="str">
        <f t="shared" ca="1" si="5"/>
        <v>42041.44</v>
      </c>
      <c r="M74">
        <f t="shared" ca="1" si="6"/>
        <v>20.212230769230771</v>
      </c>
      <c r="N74" t="str">
        <f t="shared" ca="1" si="7"/>
        <v>INSERT INTO hourly_employee (hourly_wage, yearly_wage, employee_id) VALUES (20.2122307692308,42041.44,275);</v>
      </c>
      <c r="O74" t="str">
        <f t="shared" ca="1" si="8"/>
        <v>INSERT INTO SALARY_EMPLOYEE (salary, employee_id) VALUES (42041.44,275);</v>
      </c>
      <c r="P74" t="str">
        <f t="shared" ca="1" si="9"/>
        <v>INSERT INTO hourly_employee (hourly_wage, yearly_wage, employee_id) VALUES (20.2122307692308,42041.44,275);</v>
      </c>
    </row>
    <row r="75" spans="1:16" x14ac:dyDescent="0.2">
      <c r="A75" s="4" t="s">
        <v>298</v>
      </c>
      <c r="B75" s="4" t="s">
        <v>112</v>
      </c>
      <c r="C75" s="4" t="s">
        <v>124</v>
      </c>
      <c r="D75" s="4" t="s">
        <v>140</v>
      </c>
      <c r="E75" s="4" t="s">
        <v>299</v>
      </c>
      <c r="F75" s="4" t="s">
        <v>34</v>
      </c>
      <c r="G75" s="4" t="s">
        <v>66</v>
      </c>
      <c r="H75">
        <v>85765</v>
      </c>
      <c r="I75" t="s">
        <v>110</v>
      </c>
      <c r="J75">
        <v>7</v>
      </c>
      <c r="K75">
        <v>17</v>
      </c>
      <c r="L75" t="str">
        <f t="shared" ca="1" si="5"/>
        <v>163677.99</v>
      </c>
      <c r="M75" t="str">
        <f t="shared" si="6"/>
        <v/>
      </c>
      <c r="N75" t="str">
        <f t="shared" ca="1" si="7"/>
        <v>INSERT INTO SALARY_EMPLOYEE (salary, employee_id) VALUES (163677.99,276);</v>
      </c>
      <c r="O75" t="str">
        <f t="shared" ca="1" si="8"/>
        <v>INSERT INTO SALARY_EMPLOYEE (salary, employee_id) VALUES (163677.99,276);</v>
      </c>
      <c r="P75" t="str">
        <f t="shared" ca="1" si="9"/>
        <v>INSERT INTO hourly_employee (hourly_wage, yearly_wage, employee_id) VALUES (,163677.99,276);</v>
      </c>
    </row>
    <row r="76" spans="1:16" x14ac:dyDescent="0.2">
      <c r="A76" s="4" t="s">
        <v>300</v>
      </c>
      <c r="B76" s="4" t="s">
        <v>117</v>
      </c>
      <c r="C76" s="4" t="s">
        <v>129</v>
      </c>
      <c r="D76" s="4" t="s">
        <v>145</v>
      </c>
      <c r="E76" s="4" t="s">
        <v>301</v>
      </c>
      <c r="F76" s="4" t="s">
        <v>63</v>
      </c>
      <c r="G76" s="4" t="s">
        <v>73</v>
      </c>
      <c r="H76">
        <v>28895</v>
      </c>
      <c r="I76" t="s">
        <v>111</v>
      </c>
      <c r="J76">
        <v>12</v>
      </c>
      <c r="K76">
        <v>11</v>
      </c>
      <c r="L76" t="str">
        <f t="shared" ca="1" si="5"/>
        <v>29703.81</v>
      </c>
      <c r="M76">
        <f t="shared" ca="1" si="6"/>
        <v>14.280677884615386</v>
      </c>
      <c r="N76" t="str">
        <f t="shared" ca="1" si="7"/>
        <v>INSERT INTO hourly_employee (hourly_wage, yearly_wage, employee_id) VALUES (14.2806778846154,29703.81,277);</v>
      </c>
      <c r="O76" t="str">
        <f t="shared" ca="1" si="8"/>
        <v>INSERT INTO SALARY_EMPLOYEE (salary, employee_id) VALUES (29703.81,277);</v>
      </c>
      <c r="P76" t="str">
        <f t="shared" ca="1" si="9"/>
        <v>INSERT INTO hourly_employee (hourly_wage, yearly_wage, employee_id) VALUES (14.2806778846154,29703.81,277);</v>
      </c>
    </row>
    <row r="77" spans="1:16" x14ac:dyDescent="0.2">
      <c r="A77" s="4" t="s">
        <v>302</v>
      </c>
      <c r="B77" s="4" t="s">
        <v>113</v>
      </c>
      <c r="C77" s="4" t="s">
        <v>119</v>
      </c>
      <c r="D77" s="4" t="s">
        <v>135</v>
      </c>
      <c r="E77" s="4" t="s">
        <v>303</v>
      </c>
      <c r="F77" s="4" t="s">
        <v>54</v>
      </c>
      <c r="G77" s="4" t="s">
        <v>66</v>
      </c>
      <c r="H77">
        <v>76102</v>
      </c>
      <c r="I77" t="s">
        <v>111</v>
      </c>
      <c r="J77">
        <v>2</v>
      </c>
      <c r="K77">
        <v>18</v>
      </c>
      <c r="L77" t="str">
        <f t="shared" ca="1" si="5"/>
        <v>50771.37</v>
      </c>
      <c r="M77">
        <f t="shared" ca="1" si="6"/>
        <v>24.409312500000002</v>
      </c>
      <c r="N77" t="str">
        <f t="shared" ca="1" si="7"/>
        <v>INSERT INTO hourly_employee (hourly_wage, yearly_wage, employee_id) VALUES (24.4093125,50771.37,278);</v>
      </c>
      <c r="O77" t="str">
        <f t="shared" ca="1" si="8"/>
        <v>INSERT INTO SALARY_EMPLOYEE (salary, employee_id) VALUES (50771.37,278);</v>
      </c>
      <c r="P77" t="str">
        <f t="shared" ca="1" si="9"/>
        <v>INSERT INTO hourly_employee (hourly_wage, yearly_wage, employee_id) VALUES (24.4093125,50771.37,278);</v>
      </c>
    </row>
    <row r="78" spans="1:16" x14ac:dyDescent="0.2">
      <c r="A78" s="4" t="s">
        <v>304</v>
      </c>
      <c r="B78" s="4" t="s">
        <v>116</v>
      </c>
      <c r="C78" s="4" t="s">
        <v>128</v>
      </c>
      <c r="D78" s="4" t="s">
        <v>144</v>
      </c>
      <c r="E78" s="4" t="s">
        <v>305</v>
      </c>
      <c r="F78" s="4" t="s">
        <v>61</v>
      </c>
      <c r="G78" s="4" t="s">
        <v>72</v>
      </c>
      <c r="H78">
        <v>73520</v>
      </c>
      <c r="I78" t="s">
        <v>110</v>
      </c>
      <c r="J78">
        <v>11</v>
      </c>
      <c r="K78">
        <v>13</v>
      </c>
      <c r="L78" t="str">
        <f t="shared" ca="1" si="5"/>
        <v>55313.63</v>
      </c>
      <c r="M78" t="str">
        <f t="shared" si="6"/>
        <v/>
      </c>
      <c r="N78" t="str">
        <f t="shared" ca="1" si="7"/>
        <v>INSERT INTO SALARY_EMPLOYEE (salary, employee_id) VALUES (55313.63,279);</v>
      </c>
      <c r="O78" t="str">
        <f t="shared" ca="1" si="8"/>
        <v>INSERT INTO SALARY_EMPLOYEE (salary, employee_id) VALUES (55313.63,279);</v>
      </c>
      <c r="P78" t="str">
        <f t="shared" ca="1" si="9"/>
        <v>INSERT INTO hourly_employee (hourly_wage, yearly_wage, employee_id) VALUES (,55313.63,279);</v>
      </c>
    </row>
    <row r="79" spans="1:16" x14ac:dyDescent="0.2">
      <c r="A79" s="4" t="s">
        <v>306</v>
      </c>
      <c r="B79" s="4" t="s">
        <v>113</v>
      </c>
      <c r="C79" s="4" t="s">
        <v>119</v>
      </c>
      <c r="D79" s="4" t="s">
        <v>135</v>
      </c>
      <c r="E79" s="4" t="s">
        <v>307</v>
      </c>
      <c r="F79" s="4" t="s">
        <v>54</v>
      </c>
      <c r="G79" s="4" t="s">
        <v>66</v>
      </c>
      <c r="H79">
        <v>76102</v>
      </c>
      <c r="I79" t="s">
        <v>111</v>
      </c>
      <c r="J79">
        <v>2</v>
      </c>
      <c r="K79">
        <v>17</v>
      </c>
      <c r="L79" t="str">
        <f t="shared" ca="1" si="5"/>
        <v>16444.74</v>
      </c>
      <c r="M79">
        <f t="shared" ca="1" si="6"/>
        <v>7.9061250000000012</v>
      </c>
      <c r="N79" t="str">
        <f t="shared" ca="1" si="7"/>
        <v>INSERT INTO hourly_employee (hourly_wage, yearly_wage, employee_id) VALUES (7.906125,16444.74,280);</v>
      </c>
      <c r="O79" t="str">
        <f t="shared" ca="1" si="8"/>
        <v>INSERT INTO SALARY_EMPLOYEE (salary, employee_id) VALUES (16444.74,280);</v>
      </c>
      <c r="P79" t="str">
        <f t="shared" ca="1" si="9"/>
        <v>INSERT INTO hourly_employee (hourly_wage, yearly_wage, employee_id) VALUES (7.906125,16444.74,280);</v>
      </c>
    </row>
    <row r="80" spans="1:16" x14ac:dyDescent="0.2">
      <c r="A80" s="4" t="s">
        <v>308</v>
      </c>
      <c r="B80" s="4" t="s">
        <v>112</v>
      </c>
      <c r="C80" s="4" t="s">
        <v>118</v>
      </c>
      <c r="D80" s="4" t="s">
        <v>134</v>
      </c>
      <c r="E80" s="4" t="s">
        <v>309</v>
      </c>
      <c r="F80" s="4" t="s">
        <v>53</v>
      </c>
      <c r="G80" s="4" t="s">
        <v>65</v>
      </c>
      <c r="H80">
        <v>84101</v>
      </c>
      <c r="I80" t="s">
        <v>110</v>
      </c>
      <c r="J80">
        <v>1</v>
      </c>
      <c r="K80">
        <v>6</v>
      </c>
      <c r="L80" t="str">
        <f t="shared" ca="1" si="5"/>
        <v>186877.89</v>
      </c>
      <c r="M80" t="str">
        <f t="shared" si="6"/>
        <v/>
      </c>
      <c r="N80" t="str">
        <f t="shared" ca="1" si="7"/>
        <v>INSERT INTO SALARY_EMPLOYEE (salary, employee_id) VALUES (186877.89,281);</v>
      </c>
      <c r="O80" t="str">
        <f t="shared" ca="1" si="8"/>
        <v>INSERT INTO SALARY_EMPLOYEE (salary, employee_id) VALUES (186877.89,281);</v>
      </c>
      <c r="P80" t="str">
        <f t="shared" ca="1" si="9"/>
        <v>INSERT INTO hourly_employee (hourly_wage, yearly_wage, employee_id) VALUES (,186877.89,281);</v>
      </c>
    </row>
    <row r="81" spans="1:16" x14ac:dyDescent="0.2">
      <c r="A81" s="4" t="s">
        <v>310</v>
      </c>
      <c r="B81" s="4" t="s">
        <v>113</v>
      </c>
      <c r="C81" s="4" t="s">
        <v>119</v>
      </c>
      <c r="D81" s="4" t="s">
        <v>135</v>
      </c>
      <c r="E81" s="4" t="s">
        <v>311</v>
      </c>
      <c r="F81" s="4" t="s">
        <v>54</v>
      </c>
      <c r="G81" s="4" t="s">
        <v>66</v>
      </c>
      <c r="H81">
        <v>76102</v>
      </c>
      <c r="I81" t="s">
        <v>111</v>
      </c>
      <c r="J81">
        <v>2</v>
      </c>
      <c r="K81">
        <v>13</v>
      </c>
      <c r="L81" t="str">
        <f t="shared" ca="1" si="5"/>
        <v>16567.57</v>
      </c>
      <c r="M81">
        <f t="shared" ca="1" si="6"/>
        <v>7.9651778846153842</v>
      </c>
      <c r="N81" t="str">
        <f t="shared" ca="1" si="7"/>
        <v>INSERT INTO hourly_employee (hourly_wage, yearly_wage, employee_id) VALUES (7.96517788461538,16567.57,282);</v>
      </c>
      <c r="O81" t="str">
        <f t="shared" ca="1" si="8"/>
        <v>INSERT INTO SALARY_EMPLOYEE (salary, employee_id) VALUES (16567.57,282);</v>
      </c>
      <c r="P81" t="str">
        <f t="shared" ca="1" si="9"/>
        <v>INSERT INTO hourly_employee (hourly_wage, yearly_wage, employee_id) VALUES (7.96517788461538,16567.57,282);</v>
      </c>
    </row>
    <row r="82" spans="1:16" x14ac:dyDescent="0.2">
      <c r="A82" s="4" t="s">
        <v>312</v>
      </c>
      <c r="B82" s="4" t="s">
        <v>115</v>
      </c>
      <c r="C82" s="4" t="s">
        <v>127</v>
      </c>
      <c r="D82" s="4" t="s">
        <v>143</v>
      </c>
      <c r="E82" s="4" t="s">
        <v>313</v>
      </c>
      <c r="F82" s="4" t="s">
        <v>60</v>
      </c>
      <c r="G82" s="4" t="s">
        <v>71</v>
      </c>
      <c r="H82">
        <v>19837</v>
      </c>
      <c r="I82" t="s">
        <v>111</v>
      </c>
      <c r="J82">
        <v>10</v>
      </c>
      <c r="K82">
        <v>13</v>
      </c>
      <c r="L82" t="str">
        <f t="shared" ca="1" si="5"/>
        <v>26474.03</v>
      </c>
      <c r="M82">
        <f t="shared" ca="1" si="6"/>
        <v>12.727899038461539</v>
      </c>
      <c r="N82" t="str">
        <f t="shared" ca="1" si="7"/>
        <v>INSERT INTO hourly_employee (hourly_wage, yearly_wage, employee_id) VALUES (12.7278990384615,26474.03,283);</v>
      </c>
      <c r="O82" t="str">
        <f t="shared" ca="1" si="8"/>
        <v>INSERT INTO SALARY_EMPLOYEE (salary, employee_id) VALUES (26474.03,283);</v>
      </c>
      <c r="P82" t="str">
        <f t="shared" ca="1" si="9"/>
        <v>INSERT INTO hourly_employee (hourly_wage, yearly_wage, employee_id) VALUES (12.7278990384615,26474.03,283);</v>
      </c>
    </row>
    <row r="83" spans="1:16" x14ac:dyDescent="0.2">
      <c r="A83" s="4" t="s">
        <v>314</v>
      </c>
      <c r="B83" s="4" t="s">
        <v>113</v>
      </c>
      <c r="C83" s="4" t="s">
        <v>119</v>
      </c>
      <c r="D83" s="4" t="s">
        <v>135</v>
      </c>
      <c r="E83" s="4" t="s">
        <v>315</v>
      </c>
      <c r="F83" s="4" t="s">
        <v>54</v>
      </c>
      <c r="G83" s="4" t="s">
        <v>66</v>
      </c>
      <c r="H83">
        <v>76102</v>
      </c>
      <c r="I83" t="s">
        <v>111</v>
      </c>
      <c r="J83">
        <v>2</v>
      </c>
      <c r="K83">
        <v>11</v>
      </c>
      <c r="L83" t="str">
        <f t="shared" ca="1" si="5"/>
        <v>28740.07</v>
      </c>
      <c r="M83">
        <f t="shared" ca="1" si="6"/>
        <v>13.817341346153846</v>
      </c>
      <c r="N83" t="str">
        <f t="shared" ca="1" si="7"/>
        <v>INSERT INTO hourly_employee (hourly_wage, yearly_wage, employee_id) VALUES (13.8173413461538,28740.07,284);</v>
      </c>
      <c r="O83" t="str">
        <f t="shared" ca="1" si="8"/>
        <v>INSERT INTO SALARY_EMPLOYEE (salary, employee_id) VALUES (28740.07,284);</v>
      </c>
      <c r="P83" t="str">
        <f t="shared" ca="1" si="9"/>
        <v>INSERT INTO hourly_employee (hourly_wage, yearly_wage, employee_id) VALUES (13.8173413461538,28740.07,284);</v>
      </c>
    </row>
    <row r="84" spans="1:16" x14ac:dyDescent="0.2">
      <c r="A84" s="4" t="s">
        <v>316</v>
      </c>
      <c r="B84" s="4" t="s">
        <v>112</v>
      </c>
      <c r="C84" s="4" t="s">
        <v>118</v>
      </c>
      <c r="D84" s="4" t="s">
        <v>134</v>
      </c>
      <c r="E84" s="4" t="s">
        <v>317</v>
      </c>
      <c r="F84" s="4" t="s">
        <v>53</v>
      </c>
      <c r="G84" s="4" t="s">
        <v>65</v>
      </c>
      <c r="H84">
        <v>84101</v>
      </c>
      <c r="I84" t="s">
        <v>110</v>
      </c>
      <c r="J84">
        <v>1</v>
      </c>
      <c r="K84">
        <v>10</v>
      </c>
      <c r="L84" t="str">
        <f t="shared" ca="1" si="5"/>
        <v>97812.76</v>
      </c>
      <c r="M84" t="str">
        <f t="shared" si="6"/>
        <v/>
      </c>
      <c r="N84" t="str">
        <f t="shared" ca="1" si="7"/>
        <v>INSERT INTO SALARY_EMPLOYEE (salary, employee_id) VALUES (97812.76,285);</v>
      </c>
      <c r="O84" t="str">
        <f t="shared" ca="1" si="8"/>
        <v>INSERT INTO SALARY_EMPLOYEE (salary, employee_id) VALUES (97812.76,285);</v>
      </c>
      <c r="P84" t="str">
        <f t="shared" ca="1" si="9"/>
        <v>INSERT INTO hourly_employee (hourly_wage, yearly_wage, employee_id) VALUES (,97812.76,285);</v>
      </c>
    </row>
    <row r="85" spans="1:16" x14ac:dyDescent="0.2">
      <c r="A85" s="4" t="s">
        <v>318</v>
      </c>
      <c r="B85" s="4" t="s">
        <v>113</v>
      </c>
      <c r="C85" s="4" t="s">
        <v>125</v>
      </c>
      <c r="D85" s="4" t="s">
        <v>141</v>
      </c>
      <c r="E85" s="4" t="s">
        <v>319</v>
      </c>
      <c r="F85" s="4" t="s">
        <v>62</v>
      </c>
      <c r="G85" s="4" t="s">
        <v>70</v>
      </c>
      <c r="H85">
        <v>76485</v>
      </c>
      <c r="I85" t="s">
        <v>111</v>
      </c>
      <c r="J85">
        <v>8</v>
      </c>
      <c r="K85">
        <v>11</v>
      </c>
      <c r="L85" t="str">
        <f t="shared" ca="1" si="5"/>
        <v>46184.18</v>
      </c>
      <c r="M85">
        <f t="shared" ca="1" si="6"/>
        <v>22.203932692307692</v>
      </c>
      <c r="N85" t="str">
        <f t="shared" ca="1" si="7"/>
        <v>INSERT INTO hourly_employee (hourly_wage, yearly_wage, employee_id) VALUES (22.2039326923077,46184.18,286);</v>
      </c>
      <c r="O85" t="str">
        <f t="shared" ca="1" si="8"/>
        <v>INSERT INTO SALARY_EMPLOYEE (salary, employee_id) VALUES (46184.18,286);</v>
      </c>
      <c r="P85" t="str">
        <f t="shared" ca="1" si="9"/>
        <v>INSERT INTO hourly_employee (hourly_wage, yearly_wage, employee_id) VALUES (22.2039326923077,46184.18,286);</v>
      </c>
    </row>
    <row r="86" spans="1:16" x14ac:dyDescent="0.2">
      <c r="A86" s="4" t="s">
        <v>320</v>
      </c>
      <c r="B86" s="4" t="s">
        <v>112</v>
      </c>
      <c r="C86" s="4" t="s">
        <v>124</v>
      </c>
      <c r="D86" s="4" t="s">
        <v>140</v>
      </c>
      <c r="E86" s="4" t="s">
        <v>321</v>
      </c>
      <c r="F86" s="4" t="s">
        <v>34</v>
      </c>
      <c r="G86" s="4" t="s">
        <v>66</v>
      </c>
      <c r="H86">
        <v>85765</v>
      </c>
      <c r="I86" t="s">
        <v>110</v>
      </c>
      <c r="J86">
        <v>7</v>
      </c>
      <c r="K86">
        <v>5</v>
      </c>
      <c r="L86" t="str">
        <f t="shared" ca="1" si="5"/>
        <v>185937.65</v>
      </c>
      <c r="M86" t="str">
        <f t="shared" si="6"/>
        <v/>
      </c>
      <c r="N86" t="str">
        <f t="shared" ca="1" si="7"/>
        <v>INSERT INTO SALARY_EMPLOYEE (salary, employee_id) VALUES (185937.65,287);</v>
      </c>
      <c r="O86" t="str">
        <f t="shared" ca="1" si="8"/>
        <v>INSERT INTO SALARY_EMPLOYEE (salary, employee_id) VALUES (185937.65,287);</v>
      </c>
      <c r="P86" t="str">
        <f t="shared" ca="1" si="9"/>
        <v>INSERT INTO hourly_employee (hourly_wage, yearly_wage, employee_id) VALUES (,185937.65,287);</v>
      </c>
    </row>
    <row r="87" spans="1:16" x14ac:dyDescent="0.2">
      <c r="A87" s="4" t="s">
        <v>322</v>
      </c>
      <c r="B87" s="4" t="s">
        <v>116</v>
      </c>
      <c r="C87" s="4" t="s">
        <v>122</v>
      </c>
      <c r="D87" s="4" t="s">
        <v>138</v>
      </c>
      <c r="E87" s="4" t="s">
        <v>323</v>
      </c>
      <c r="F87" s="4" t="s">
        <v>57</v>
      </c>
      <c r="G87" s="4" t="s">
        <v>69</v>
      </c>
      <c r="H87">
        <v>84050</v>
      </c>
      <c r="I87" t="s">
        <v>110</v>
      </c>
      <c r="J87">
        <v>5</v>
      </c>
      <c r="K87">
        <v>6</v>
      </c>
      <c r="L87" t="str">
        <f t="shared" ca="1" si="5"/>
        <v>75759.82</v>
      </c>
      <c r="M87" t="str">
        <f t="shared" si="6"/>
        <v/>
      </c>
      <c r="N87" t="str">
        <f t="shared" ca="1" si="7"/>
        <v>INSERT INTO SALARY_EMPLOYEE (salary, employee_id) VALUES (75759.82,288);</v>
      </c>
      <c r="O87" t="str">
        <f t="shared" ca="1" si="8"/>
        <v>INSERT INTO SALARY_EMPLOYEE (salary, employee_id) VALUES (75759.82,288);</v>
      </c>
      <c r="P87" t="str">
        <f t="shared" ca="1" si="9"/>
        <v>INSERT INTO hourly_employee (hourly_wage, yearly_wage, employee_id) VALUES (,75759.82,288);</v>
      </c>
    </row>
    <row r="88" spans="1:16" x14ac:dyDescent="0.2">
      <c r="A88" s="4" t="s">
        <v>324</v>
      </c>
      <c r="B88" s="4" t="s">
        <v>117</v>
      </c>
      <c r="C88" s="4" t="s">
        <v>129</v>
      </c>
      <c r="D88" s="4" t="s">
        <v>145</v>
      </c>
      <c r="E88" s="4" t="s">
        <v>325</v>
      </c>
      <c r="F88" s="4" t="s">
        <v>63</v>
      </c>
      <c r="G88" s="4" t="s">
        <v>73</v>
      </c>
      <c r="H88">
        <v>28895</v>
      </c>
      <c r="I88" t="s">
        <v>111</v>
      </c>
      <c r="J88">
        <v>12</v>
      </c>
      <c r="K88">
        <v>6</v>
      </c>
      <c r="L88" t="str">
        <f t="shared" ca="1" si="5"/>
        <v>18379.33</v>
      </c>
      <c r="M88">
        <f t="shared" ca="1" si="6"/>
        <v>8.8362163461538472</v>
      </c>
      <c r="N88" t="str">
        <f t="shared" ca="1" si="7"/>
        <v>INSERT INTO hourly_employee (hourly_wage, yearly_wage, employee_id) VALUES (8.83621634615385,18379.33,289);</v>
      </c>
      <c r="O88" t="str">
        <f t="shared" ca="1" si="8"/>
        <v>INSERT INTO SALARY_EMPLOYEE (salary, employee_id) VALUES (18379.33,289);</v>
      </c>
      <c r="P88" t="str">
        <f t="shared" ca="1" si="9"/>
        <v>INSERT INTO hourly_employee (hourly_wage, yearly_wage, employee_id) VALUES (8.83621634615385,18379.33,289);</v>
      </c>
    </row>
    <row r="89" spans="1:16" x14ac:dyDescent="0.2">
      <c r="A89" s="4" t="s">
        <v>326</v>
      </c>
      <c r="B89" s="4" t="s">
        <v>114</v>
      </c>
      <c r="C89" s="4" t="s">
        <v>126</v>
      </c>
      <c r="D89" s="4" t="s">
        <v>142</v>
      </c>
      <c r="E89" s="4" t="s">
        <v>327</v>
      </c>
      <c r="F89" s="4" t="s">
        <v>59</v>
      </c>
      <c r="G89" s="4" t="s">
        <v>65</v>
      </c>
      <c r="H89">
        <v>75673</v>
      </c>
      <c r="I89" t="s">
        <v>110</v>
      </c>
      <c r="J89">
        <v>9</v>
      </c>
      <c r="K89">
        <v>12</v>
      </c>
      <c r="L89" t="str">
        <f t="shared" ca="1" si="5"/>
        <v>121322.65</v>
      </c>
      <c r="M89" t="str">
        <f t="shared" si="6"/>
        <v/>
      </c>
      <c r="N89" t="str">
        <f t="shared" ca="1" si="7"/>
        <v>INSERT INTO SALARY_EMPLOYEE (salary, employee_id) VALUES (121322.65,290);</v>
      </c>
      <c r="O89" t="str">
        <f t="shared" ca="1" si="8"/>
        <v>INSERT INTO SALARY_EMPLOYEE (salary, employee_id) VALUES (121322.65,290);</v>
      </c>
      <c r="P89" t="str">
        <f t="shared" ca="1" si="9"/>
        <v>INSERT INTO hourly_employee (hourly_wage, yearly_wage, employee_id) VALUES (,121322.65,290);</v>
      </c>
    </row>
    <row r="90" spans="1:16" x14ac:dyDescent="0.2">
      <c r="A90" s="4" t="s">
        <v>328</v>
      </c>
      <c r="B90" s="4" t="s">
        <v>116</v>
      </c>
      <c r="C90" s="4" t="s">
        <v>128</v>
      </c>
      <c r="D90" s="4" t="s">
        <v>144</v>
      </c>
      <c r="E90" s="4" t="s">
        <v>329</v>
      </c>
      <c r="F90" s="4" t="s">
        <v>61</v>
      </c>
      <c r="G90" s="4" t="s">
        <v>72</v>
      </c>
      <c r="H90">
        <v>73520</v>
      </c>
      <c r="I90" t="s">
        <v>110</v>
      </c>
      <c r="J90">
        <v>11</v>
      </c>
      <c r="K90">
        <v>10</v>
      </c>
      <c r="L90" t="str">
        <f t="shared" ca="1" si="5"/>
        <v>198788.43</v>
      </c>
      <c r="M90" t="str">
        <f t="shared" si="6"/>
        <v/>
      </c>
      <c r="N90" t="str">
        <f t="shared" ca="1" si="7"/>
        <v>INSERT INTO SALARY_EMPLOYEE (salary, employee_id) VALUES (198788.43,291);</v>
      </c>
      <c r="O90" t="str">
        <f t="shared" ca="1" si="8"/>
        <v>INSERT INTO SALARY_EMPLOYEE (salary, employee_id) VALUES (198788.43,291);</v>
      </c>
      <c r="P90" t="str">
        <f t="shared" ca="1" si="9"/>
        <v>INSERT INTO hourly_employee (hourly_wage, yearly_wage, employee_id) VALUES (,198788.43,291);</v>
      </c>
    </row>
    <row r="91" spans="1:16" x14ac:dyDescent="0.2">
      <c r="A91" s="4" t="s">
        <v>330</v>
      </c>
      <c r="B91" s="4" t="s">
        <v>117</v>
      </c>
      <c r="C91" s="4" t="s">
        <v>131</v>
      </c>
      <c r="D91" s="4" t="s">
        <v>147</v>
      </c>
      <c r="E91" s="4" t="s">
        <v>331</v>
      </c>
      <c r="F91" s="4" t="s">
        <v>60</v>
      </c>
      <c r="G91" s="4" t="s">
        <v>65</v>
      </c>
      <c r="H91">
        <v>84101</v>
      </c>
      <c r="I91" t="s">
        <v>111</v>
      </c>
      <c r="J91">
        <v>14</v>
      </c>
      <c r="K91">
        <v>5</v>
      </c>
      <c r="L91" t="str">
        <f t="shared" ca="1" si="5"/>
        <v>19417.71</v>
      </c>
      <c r="M91">
        <f t="shared" ca="1" si="6"/>
        <v>9.3354374999999994</v>
      </c>
      <c r="N91" t="str">
        <f t="shared" ca="1" si="7"/>
        <v>INSERT INTO hourly_employee (hourly_wage, yearly_wage, employee_id) VALUES (9.3354375,19417.71,292);</v>
      </c>
      <c r="O91" t="str">
        <f t="shared" ca="1" si="8"/>
        <v>INSERT INTO SALARY_EMPLOYEE (salary, employee_id) VALUES (19417.71,292);</v>
      </c>
      <c r="P91" t="str">
        <f t="shared" ca="1" si="9"/>
        <v>INSERT INTO hourly_employee (hourly_wage, yearly_wage, employee_id) VALUES (9.3354375,19417.71,292);</v>
      </c>
    </row>
    <row r="92" spans="1:16" x14ac:dyDescent="0.2">
      <c r="A92" s="4" t="s">
        <v>332</v>
      </c>
      <c r="B92" s="4" t="s">
        <v>112</v>
      </c>
      <c r="C92" s="4" t="s">
        <v>124</v>
      </c>
      <c r="D92" s="4" t="s">
        <v>140</v>
      </c>
      <c r="E92" s="4" t="s">
        <v>333</v>
      </c>
      <c r="F92" s="4" t="s">
        <v>34</v>
      </c>
      <c r="G92" s="4" t="s">
        <v>66</v>
      </c>
      <c r="H92">
        <v>85765</v>
      </c>
      <c r="I92" t="s">
        <v>110</v>
      </c>
      <c r="J92">
        <v>7</v>
      </c>
      <c r="K92">
        <v>8</v>
      </c>
      <c r="L92" t="str">
        <f t="shared" ca="1" si="5"/>
        <v>180039.20</v>
      </c>
      <c r="M92" t="str">
        <f t="shared" si="6"/>
        <v/>
      </c>
      <c r="N92" t="str">
        <f t="shared" ca="1" si="7"/>
        <v>INSERT INTO SALARY_EMPLOYEE (salary, employee_id) VALUES (180039.20,293);</v>
      </c>
      <c r="O92" t="str">
        <f t="shared" ca="1" si="8"/>
        <v>INSERT INTO SALARY_EMPLOYEE (salary, employee_id) VALUES (180039.20,293);</v>
      </c>
      <c r="P92" t="str">
        <f t="shared" ca="1" si="9"/>
        <v>INSERT INTO hourly_employee (hourly_wage, yearly_wage, employee_id) VALUES (,180039.20,293);</v>
      </c>
    </row>
    <row r="93" spans="1:16" x14ac:dyDescent="0.2">
      <c r="A93" s="4" t="s">
        <v>334</v>
      </c>
      <c r="B93" s="4" t="s">
        <v>116</v>
      </c>
      <c r="C93" s="4" t="s">
        <v>122</v>
      </c>
      <c r="D93" s="4" t="s">
        <v>138</v>
      </c>
      <c r="E93" s="4" t="s">
        <v>335</v>
      </c>
      <c r="F93" s="4" t="s">
        <v>57</v>
      </c>
      <c r="G93" s="4" t="s">
        <v>69</v>
      </c>
      <c r="H93">
        <v>84050</v>
      </c>
      <c r="I93" t="s">
        <v>110</v>
      </c>
      <c r="J93">
        <v>5</v>
      </c>
      <c r="K93">
        <v>13</v>
      </c>
      <c r="L93" t="str">
        <f t="shared" ca="1" si="5"/>
        <v>119827.29</v>
      </c>
      <c r="M93" t="str">
        <f t="shared" si="6"/>
        <v/>
      </c>
      <c r="N93" t="str">
        <f t="shared" ca="1" si="7"/>
        <v>INSERT INTO SALARY_EMPLOYEE (salary, employee_id) VALUES (119827.29,294);</v>
      </c>
      <c r="O93" t="str">
        <f t="shared" ca="1" si="8"/>
        <v>INSERT INTO SALARY_EMPLOYEE (salary, employee_id) VALUES (119827.29,294);</v>
      </c>
      <c r="P93" t="str">
        <f t="shared" ca="1" si="9"/>
        <v>INSERT INTO hourly_employee (hourly_wage, yearly_wage, employee_id) VALUES (,119827.29,294);</v>
      </c>
    </row>
    <row r="94" spans="1:16" x14ac:dyDescent="0.2">
      <c r="A94" s="4" t="s">
        <v>336</v>
      </c>
      <c r="B94" s="4" t="s">
        <v>116</v>
      </c>
      <c r="C94" s="4" t="s">
        <v>122</v>
      </c>
      <c r="D94" s="4" t="s">
        <v>138</v>
      </c>
      <c r="E94" s="4" t="s">
        <v>337</v>
      </c>
      <c r="F94" s="4" t="s">
        <v>57</v>
      </c>
      <c r="G94" s="4" t="s">
        <v>69</v>
      </c>
      <c r="H94">
        <v>84050</v>
      </c>
      <c r="I94" t="s">
        <v>110</v>
      </c>
      <c r="J94">
        <v>5</v>
      </c>
      <c r="K94">
        <v>13</v>
      </c>
      <c r="L94" t="str">
        <f t="shared" ca="1" si="5"/>
        <v>188875.98</v>
      </c>
      <c r="M94" t="str">
        <f t="shared" si="6"/>
        <v/>
      </c>
      <c r="N94" t="str">
        <f t="shared" ca="1" si="7"/>
        <v>INSERT INTO SALARY_EMPLOYEE (salary, employee_id) VALUES (188875.98,295);</v>
      </c>
      <c r="O94" t="str">
        <f t="shared" ca="1" si="8"/>
        <v>INSERT INTO SALARY_EMPLOYEE (salary, employee_id) VALUES (188875.98,295);</v>
      </c>
      <c r="P94" t="str">
        <f t="shared" ca="1" si="9"/>
        <v>INSERT INTO hourly_employee (hourly_wage, yearly_wage, employee_id) VALUES (,188875.98,295);</v>
      </c>
    </row>
    <row r="95" spans="1:16" x14ac:dyDescent="0.2">
      <c r="A95" s="4" t="s">
        <v>338</v>
      </c>
      <c r="B95" s="4" t="s">
        <v>114</v>
      </c>
      <c r="C95" s="4" t="s">
        <v>120</v>
      </c>
      <c r="D95" s="4" t="s">
        <v>136</v>
      </c>
      <c r="E95" s="4" t="s">
        <v>339</v>
      </c>
      <c r="F95" s="4" t="s">
        <v>55</v>
      </c>
      <c r="G95" s="4" t="s">
        <v>67</v>
      </c>
      <c r="H95">
        <v>56290</v>
      </c>
      <c r="I95" t="s">
        <v>110</v>
      </c>
      <c r="J95">
        <v>3</v>
      </c>
      <c r="K95">
        <v>9</v>
      </c>
      <c r="L95" t="str">
        <f t="shared" ca="1" si="5"/>
        <v>83639.30</v>
      </c>
      <c r="M95" t="str">
        <f t="shared" si="6"/>
        <v/>
      </c>
      <c r="N95" t="str">
        <f t="shared" ca="1" si="7"/>
        <v>INSERT INTO SALARY_EMPLOYEE (salary, employee_id) VALUES (83639.30,296);</v>
      </c>
      <c r="O95" t="str">
        <f t="shared" ca="1" si="8"/>
        <v>INSERT INTO SALARY_EMPLOYEE (salary, employee_id) VALUES (83639.30,296);</v>
      </c>
      <c r="P95" t="str">
        <f t="shared" ca="1" si="9"/>
        <v>INSERT INTO hourly_employee (hourly_wage, yearly_wage, employee_id) VALUES (,83639.30,296);</v>
      </c>
    </row>
    <row r="96" spans="1:16" x14ac:dyDescent="0.2">
      <c r="A96" s="4" t="s">
        <v>340</v>
      </c>
      <c r="B96" s="4" t="s">
        <v>117</v>
      </c>
      <c r="C96" s="4" t="s">
        <v>130</v>
      </c>
      <c r="D96" s="4" t="s">
        <v>146</v>
      </c>
      <c r="E96" s="4" t="s">
        <v>341</v>
      </c>
      <c r="F96" s="4" t="s">
        <v>59</v>
      </c>
      <c r="G96" s="4" t="s">
        <v>65</v>
      </c>
      <c r="H96">
        <v>84101</v>
      </c>
      <c r="I96" t="s">
        <v>110</v>
      </c>
      <c r="J96">
        <v>13</v>
      </c>
      <c r="K96">
        <v>6</v>
      </c>
      <c r="L96" t="str">
        <f t="shared" ca="1" si="5"/>
        <v>132334.37</v>
      </c>
      <c r="M96" t="str">
        <f t="shared" si="6"/>
        <v/>
      </c>
      <c r="N96" t="str">
        <f t="shared" ca="1" si="7"/>
        <v>INSERT INTO SALARY_EMPLOYEE (salary, employee_id) VALUES (132334.37,297);</v>
      </c>
      <c r="O96" t="str">
        <f t="shared" ca="1" si="8"/>
        <v>INSERT INTO SALARY_EMPLOYEE (salary, employee_id) VALUES (132334.37,297);</v>
      </c>
      <c r="P96" t="str">
        <f t="shared" ca="1" si="9"/>
        <v>INSERT INTO hourly_employee (hourly_wage, yearly_wage, employee_id) VALUES (,132334.37,297);</v>
      </c>
    </row>
    <row r="97" spans="1:16" x14ac:dyDescent="0.2">
      <c r="A97" s="4" t="s">
        <v>342</v>
      </c>
      <c r="B97" s="4" t="s">
        <v>117</v>
      </c>
      <c r="C97" s="4" t="s">
        <v>131</v>
      </c>
      <c r="D97" s="4" t="s">
        <v>147</v>
      </c>
      <c r="E97" s="4" t="s">
        <v>343</v>
      </c>
      <c r="F97" s="4" t="s">
        <v>60</v>
      </c>
      <c r="G97" s="4" t="s">
        <v>65</v>
      </c>
      <c r="H97">
        <v>84101</v>
      </c>
      <c r="I97" t="s">
        <v>111</v>
      </c>
      <c r="J97">
        <v>14</v>
      </c>
      <c r="K97">
        <v>12</v>
      </c>
      <c r="L97" t="str">
        <f t="shared" ca="1" si="5"/>
        <v>28259.69</v>
      </c>
      <c r="M97">
        <f t="shared" ca="1" si="6"/>
        <v>13.586389423076923</v>
      </c>
      <c r="N97" t="str">
        <f t="shared" ca="1" si="7"/>
        <v>INSERT INTO hourly_employee (hourly_wage, yearly_wage, employee_id) VALUES (13.5863894230769,28259.69,298);</v>
      </c>
      <c r="O97" t="str">
        <f t="shared" ca="1" si="8"/>
        <v>INSERT INTO SALARY_EMPLOYEE (salary, employee_id) VALUES (28259.69,298);</v>
      </c>
      <c r="P97" t="str">
        <f t="shared" ca="1" si="9"/>
        <v>INSERT INTO hourly_employee (hourly_wage, yearly_wage, employee_id) VALUES (13.5863894230769,28259.69,298);</v>
      </c>
    </row>
    <row r="98" spans="1:16" x14ac:dyDescent="0.2">
      <c r="A98" s="4" t="s">
        <v>344</v>
      </c>
      <c r="B98" s="4" t="s">
        <v>114</v>
      </c>
      <c r="C98" s="4" t="s">
        <v>120</v>
      </c>
      <c r="D98" s="4" t="s">
        <v>136</v>
      </c>
      <c r="E98" s="4" t="s">
        <v>345</v>
      </c>
      <c r="F98" s="4" t="s">
        <v>55</v>
      </c>
      <c r="G98" s="4" t="s">
        <v>67</v>
      </c>
      <c r="H98">
        <v>56290</v>
      </c>
      <c r="I98" t="s">
        <v>110</v>
      </c>
      <c r="J98">
        <v>3</v>
      </c>
      <c r="K98">
        <v>13</v>
      </c>
      <c r="L98" t="str">
        <f t="shared" ca="1" si="5"/>
        <v>119807.15</v>
      </c>
      <c r="M98" t="str">
        <f t="shared" si="6"/>
        <v/>
      </c>
      <c r="N98" t="str">
        <f t="shared" ca="1" si="7"/>
        <v>INSERT INTO SALARY_EMPLOYEE (salary, employee_id) VALUES (119807.15,299);</v>
      </c>
      <c r="O98" t="str">
        <f t="shared" ca="1" si="8"/>
        <v>INSERT INTO SALARY_EMPLOYEE (salary, employee_id) VALUES (119807.15,299);</v>
      </c>
      <c r="P98" t="str">
        <f t="shared" ca="1" si="9"/>
        <v>INSERT INTO hourly_employee (hourly_wage, yearly_wage, employee_id) VALUES (,119807.15,299);</v>
      </c>
    </row>
    <row r="99" spans="1:16" x14ac:dyDescent="0.2">
      <c r="A99" s="4" t="s">
        <v>346</v>
      </c>
      <c r="B99" s="4" t="s">
        <v>114</v>
      </c>
      <c r="C99" s="4" t="s">
        <v>120</v>
      </c>
      <c r="D99" s="4" t="s">
        <v>136</v>
      </c>
      <c r="E99" s="4" t="s">
        <v>347</v>
      </c>
      <c r="F99" s="4" t="s">
        <v>55</v>
      </c>
      <c r="G99" s="4" t="s">
        <v>67</v>
      </c>
      <c r="H99">
        <v>56290</v>
      </c>
      <c r="I99" t="s">
        <v>110</v>
      </c>
      <c r="J99">
        <v>3</v>
      </c>
      <c r="K99">
        <v>15</v>
      </c>
      <c r="L99" t="str">
        <f t="shared" ca="1" si="5"/>
        <v>54242.93</v>
      </c>
      <c r="M99" t="str">
        <f t="shared" si="6"/>
        <v/>
      </c>
      <c r="N99" t="str">
        <f t="shared" ca="1" si="7"/>
        <v>INSERT INTO SALARY_EMPLOYEE (salary, employee_id) VALUES (54242.93,300);</v>
      </c>
      <c r="O99" t="str">
        <f t="shared" ca="1" si="8"/>
        <v>INSERT INTO SALARY_EMPLOYEE (salary, employee_id) VALUES (54242.93,300);</v>
      </c>
      <c r="P99" t="str">
        <f t="shared" ca="1" si="9"/>
        <v>INSERT INTO hourly_employee (hourly_wage, yearly_wage, employee_id) VALUES (,54242.93,300);</v>
      </c>
    </row>
    <row r="100" spans="1:16" x14ac:dyDescent="0.2">
      <c r="A100" s="4" t="s">
        <v>348</v>
      </c>
      <c r="B100" s="4" t="s">
        <v>114</v>
      </c>
      <c r="C100" s="4" t="s">
        <v>120</v>
      </c>
      <c r="D100" s="4" t="s">
        <v>136</v>
      </c>
      <c r="E100" s="4" t="s">
        <v>349</v>
      </c>
      <c r="F100" s="4" t="s">
        <v>55</v>
      </c>
      <c r="G100" s="4" t="s">
        <v>67</v>
      </c>
      <c r="H100">
        <v>56290</v>
      </c>
      <c r="I100" t="s">
        <v>110</v>
      </c>
      <c r="J100">
        <v>3</v>
      </c>
      <c r="K100">
        <v>14</v>
      </c>
      <c r="L100" t="str">
        <f t="shared" ca="1" si="5"/>
        <v>80191.70</v>
      </c>
      <c r="M100" t="str">
        <f t="shared" si="6"/>
        <v/>
      </c>
      <c r="N100" t="str">
        <f t="shared" ca="1" si="7"/>
        <v>INSERT INTO SALARY_EMPLOYEE (salary, employee_id) VALUES (80191.70,301);</v>
      </c>
      <c r="O100" t="str">
        <f t="shared" ca="1" si="8"/>
        <v>INSERT INTO SALARY_EMPLOYEE (salary, employee_id) VALUES (80191.70,301);</v>
      </c>
      <c r="P100" t="str">
        <f t="shared" ca="1" si="9"/>
        <v>INSERT INTO hourly_employee (hourly_wage, yearly_wage, employee_id) VALUES (,80191.70,301);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opLeftCell="L1" workbookViewId="0">
      <selection activeCell="X3" sqref="X3:X300"/>
    </sheetView>
  </sheetViews>
  <sheetFormatPr baseColWidth="10" defaultRowHeight="16" x14ac:dyDescent="0.2"/>
  <cols>
    <col min="14" max="14" width="19.5" bestFit="1" customWidth="1"/>
    <col min="22" max="22" width="11.1640625" bestFit="1" customWidth="1"/>
  </cols>
  <sheetData>
    <row r="1" spans="1:24" x14ac:dyDescent="0.2">
      <c r="J1">
        <v>2</v>
      </c>
      <c r="K1">
        <v>3</v>
      </c>
      <c r="L1">
        <v>4</v>
      </c>
      <c r="M1">
        <v>5</v>
      </c>
      <c r="O1">
        <v>6</v>
      </c>
      <c r="P1">
        <v>7</v>
      </c>
      <c r="Q1">
        <v>8</v>
      </c>
      <c r="S1">
        <v>6</v>
      </c>
      <c r="T1">
        <v>7</v>
      </c>
      <c r="U1">
        <v>8</v>
      </c>
    </row>
    <row r="2" spans="1:24" x14ac:dyDescent="0.2">
      <c r="J2" t="s">
        <v>102</v>
      </c>
      <c r="K2" t="s">
        <v>103</v>
      </c>
      <c r="L2" t="s">
        <v>350</v>
      </c>
      <c r="M2" t="s">
        <v>351</v>
      </c>
      <c r="N2" t="s">
        <v>352</v>
      </c>
      <c r="O2" t="s">
        <v>353</v>
      </c>
      <c r="P2" t="s">
        <v>354</v>
      </c>
      <c r="Q2" t="s">
        <v>355</v>
      </c>
      <c r="R2" t="s">
        <v>356</v>
      </c>
      <c r="S2" t="s">
        <v>357</v>
      </c>
      <c r="T2" t="s">
        <v>358</v>
      </c>
      <c r="U2" t="s">
        <v>359</v>
      </c>
      <c r="V2" t="s">
        <v>360</v>
      </c>
      <c r="W2" t="s">
        <v>89</v>
      </c>
    </row>
    <row r="3" spans="1:24" x14ac:dyDescent="0.2">
      <c r="A3">
        <v>1</v>
      </c>
      <c r="B3" t="s">
        <v>118</v>
      </c>
      <c r="C3" t="s">
        <v>134</v>
      </c>
      <c r="D3" t="s">
        <v>361</v>
      </c>
      <c r="E3" t="s">
        <v>376</v>
      </c>
      <c r="F3" s="3" t="s">
        <v>53</v>
      </c>
      <c r="G3" s="3" t="s">
        <v>65</v>
      </c>
      <c r="H3" s="3">
        <v>84101</v>
      </c>
      <c r="I3" s="3">
        <f ca="1">RANDBETWEEN(1,16)</f>
        <v>13</v>
      </c>
      <c r="J3" t="str">
        <f t="shared" ref="J3:M22" ca="1" si="0">VLOOKUP($I3,athlete, J$1)</f>
        <v>Kim</v>
      </c>
      <c r="K3" t="str">
        <f t="shared" ca="1" si="0"/>
        <v>Lord</v>
      </c>
      <c r="L3" t="str">
        <f t="shared" ca="1" si="0"/>
        <v>First Base</v>
      </c>
      <c r="M3" t="str">
        <f t="shared" ca="1" si="0"/>
        <v>Senior</v>
      </c>
      <c r="N3" t="str">
        <f ca="1">RANDBETWEEN(1000,9999)&amp;" "&amp;VLOOKUP(RANDBETWEEN(1,2),$B$21:$C$24,2)&amp;" "&amp;RANDBETWEEN(1000,9999)&amp;" "&amp;VLOOKUP(RANDBETWEEN(3,4),$B$21:$C$24,2)</f>
        <v>8027 South 1635 East</v>
      </c>
      <c r="O3" t="str">
        <f t="shared" ref="O3:Q22" ca="1" si="1">VLOOKUP($I3,athlete, O$1)</f>
        <v>Provo</v>
      </c>
      <c r="P3" t="str">
        <f t="shared" ca="1" si="1"/>
        <v>UT</v>
      </c>
      <c r="Q3">
        <f t="shared" ca="1" si="1"/>
        <v>84101</v>
      </c>
      <c r="R3" t="str">
        <f ca="1">RANDBETWEEN(1000,9999)&amp;" "&amp;VLOOKUP(RANDBETWEEN(1,2),$B$21:$C$24,2)&amp;" "&amp;RANDBETWEEN(1000,9999)&amp;" "&amp;VLOOKUP(RANDBETWEEN(3,4),$B$21:$C$24,2)</f>
        <v>8025 South 3018 West</v>
      </c>
      <c r="S3" t="str">
        <f t="shared" ref="S3:U22" ca="1" si="2">VLOOKUP($I3,athlete, S$1)</f>
        <v>Provo</v>
      </c>
      <c r="T3" t="str">
        <f t="shared" ca="1" si="2"/>
        <v>UT</v>
      </c>
      <c r="U3">
        <f t="shared" ca="1" si="2"/>
        <v>84101</v>
      </c>
      <c r="V3">
        <f ca="1">RANDBETWEEN(1000000000,9999999999)</f>
        <v>8758162712</v>
      </c>
      <c r="W3">
        <f ca="1">RANDBETWEEN(5,18)</f>
        <v>10</v>
      </c>
      <c r="X3" t="str">
        <f ca="1">"INSERT INTO athlete (fname, lname, position, academic_level, street_current, city_current,state_current,zip_current,street_hometown, city_hometown, state_hometown, zip_hometown, phone, team_id) VALUES ('"&amp;J3&amp;"','"&amp;K3&amp;"','"&amp;L3&amp;"','"&amp;M3&amp;"','"&amp;N3&amp;"','"&amp;O3&amp;"','"&amp;P3&amp;"',"&amp;Q3&amp;",'"&amp;R3&amp;"','"&amp;S3&amp;"','"&amp;T3&amp;"',"&amp;U3&amp;","&amp;V3&amp;","&amp;W3&amp;");"</f>
        <v>INSERT INTO athlete (fname, lname, position, academic_level, street_current, city_current,state_current,zip_current,street_hometown, city_hometown, state_hometown, zip_hometown, phone, team_id) VALUES ('Kim','Lord','First Base','Senior','8027 South 1635 East','Provo','UT',84101,'8025 South 3018 West','Provo','UT',84101,8758162712,10);</v>
      </c>
    </row>
    <row r="4" spans="1:24" x14ac:dyDescent="0.2">
      <c r="A4">
        <v>2</v>
      </c>
      <c r="B4" t="s">
        <v>119</v>
      </c>
      <c r="C4" t="s">
        <v>135</v>
      </c>
      <c r="D4" t="s">
        <v>48</v>
      </c>
      <c r="E4" t="s">
        <v>377</v>
      </c>
      <c r="F4" s="3" t="s">
        <v>54</v>
      </c>
      <c r="G4" s="3" t="s">
        <v>66</v>
      </c>
      <c r="H4" s="3">
        <v>76102</v>
      </c>
      <c r="I4" s="3">
        <f t="shared" ref="I4:I67" ca="1" si="3">RANDBETWEEN(1,16)</f>
        <v>1</v>
      </c>
      <c r="J4" t="str">
        <f t="shared" ca="1" si="0"/>
        <v>Bob</v>
      </c>
      <c r="K4" t="str">
        <f t="shared" ca="1" si="0"/>
        <v>Taylor</v>
      </c>
      <c r="L4" t="str">
        <f t="shared" ca="1" si="0"/>
        <v>Right Wing</v>
      </c>
      <c r="M4" t="str">
        <f t="shared" ca="1" si="0"/>
        <v>Senior</v>
      </c>
      <c r="N4" t="str">
        <f t="shared" ref="N4:N67" ca="1" si="4">RANDBETWEEN(1000,9999)&amp;" "&amp;VLOOKUP(RANDBETWEEN(1,2),$B$21:$C$24,2)&amp;" "&amp;RANDBETWEEN(1000,9999)&amp;" "&amp;VLOOKUP(RANDBETWEEN(3,4),$B$21:$C$24,2)</f>
        <v>4442 South 8507 East</v>
      </c>
      <c r="O4" t="str">
        <f t="shared" ca="1" si="1"/>
        <v>Salt Lake City</v>
      </c>
      <c r="P4" t="str">
        <f t="shared" ca="1" si="1"/>
        <v>UT</v>
      </c>
      <c r="Q4">
        <f t="shared" ca="1" si="1"/>
        <v>84101</v>
      </c>
      <c r="R4" t="str">
        <f t="shared" ref="R4:R67" ca="1" si="5">RANDBETWEEN(1000,9999)&amp;" "&amp;VLOOKUP(RANDBETWEEN(1,2),$B$21:$C$24,2)&amp;" "&amp;RANDBETWEEN(1000,9999)&amp;" "&amp;VLOOKUP(RANDBETWEEN(3,4),$B$21:$C$24,2)</f>
        <v>8311 South 1347 West</v>
      </c>
      <c r="S4" t="str">
        <f t="shared" ca="1" si="2"/>
        <v>Salt Lake City</v>
      </c>
      <c r="T4" t="str">
        <f t="shared" ca="1" si="2"/>
        <v>UT</v>
      </c>
      <c r="U4">
        <f t="shared" ca="1" si="2"/>
        <v>84101</v>
      </c>
      <c r="V4">
        <f t="shared" ref="V4:V67" ca="1" si="6">RANDBETWEEN(1000000000,9999999999)</f>
        <v>8317711170</v>
      </c>
      <c r="W4">
        <f t="shared" ref="W4:W67" ca="1" si="7">RANDBETWEEN(5,18)</f>
        <v>16</v>
      </c>
      <c r="X4" t="str">
        <f t="shared" ref="X4:X67" ca="1" si="8">"INSERT INTO athlete (fname, lname, position, academic_level, street_current, city_current,state_current,zip_current,street_hometown, city_hometown, state_hometown, zip_hometown, phone, team_id) VALUES ('"&amp;J4&amp;"','"&amp;K4&amp;"','"&amp;L4&amp;"','"&amp;M4&amp;"','"&amp;N4&amp;"','"&amp;O4&amp;"','"&amp;P4&amp;"',"&amp;Q4&amp;",'"&amp;R4&amp;"','"&amp;S4&amp;"','"&amp;T4&amp;"',"&amp;U4&amp;","&amp;V4&amp;","&amp;W4&amp;");"</f>
        <v>INSERT INTO athlete (fname, lname, position, academic_level, street_current, city_current,state_current,zip_current,street_hometown, city_hometown, state_hometown, zip_hometown, phone, team_id) VALUES ('Bob','Taylor','Right Wing','Senior','4442 South 8507 East','Salt Lake City','UT',84101,'8311 South 1347 West','Salt Lake City','UT',84101,8317711170,16);</v>
      </c>
    </row>
    <row r="5" spans="1:24" x14ac:dyDescent="0.2">
      <c r="A5">
        <v>3</v>
      </c>
      <c r="B5" t="s">
        <v>120</v>
      </c>
      <c r="C5" t="s">
        <v>136</v>
      </c>
      <c r="D5" t="s">
        <v>362</v>
      </c>
      <c r="E5" t="s">
        <v>378</v>
      </c>
      <c r="F5" s="3" t="s">
        <v>55</v>
      </c>
      <c r="G5" s="3" t="s">
        <v>67</v>
      </c>
      <c r="H5" s="3">
        <v>56290</v>
      </c>
      <c r="I5" s="3">
        <f t="shared" ca="1" si="3"/>
        <v>2</v>
      </c>
      <c r="J5" t="str">
        <f t="shared" ca="1" si="0"/>
        <v>Joe</v>
      </c>
      <c r="K5" t="str">
        <f t="shared" ca="1" si="0"/>
        <v>Smith</v>
      </c>
      <c r="L5" t="str">
        <f t="shared" ca="1" si="0"/>
        <v>Center</v>
      </c>
      <c r="M5" t="str">
        <f t="shared" ca="1" si="0"/>
        <v>Junior</v>
      </c>
      <c r="N5" t="str">
        <f t="shared" ca="1" si="4"/>
        <v>6606 North 6604 East</v>
      </c>
      <c r="O5" t="str">
        <f t="shared" ca="1" si="1"/>
        <v>Phoenix</v>
      </c>
      <c r="P5" t="str">
        <f t="shared" ca="1" si="1"/>
        <v>AZ</v>
      </c>
      <c r="Q5">
        <f t="shared" ca="1" si="1"/>
        <v>76102</v>
      </c>
      <c r="R5" t="str">
        <f t="shared" ca="1" si="5"/>
        <v>8073 North 2711 West</v>
      </c>
      <c r="S5" t="str">
        <f t="shared" ca="1" si="2"/>
        <v>Phoenix</v>
      </c>
      <c r="T5" t="str">
        <f t="shared" ca="1" si="2"/>
        <v>AZ</v>
      </c>
      <c r="U5">
        <f t="shared" ca="1" si="2"/>
        <v>76102</v>
      </c>
      <c r="V5">
        <f t="shared" ca="1" si="6"/>
        <v>7202927886</v>
      </c>
      <c r="W5">
        <f t="shared" ca="1" si="7"/>
        <v>9</v>
      </c>
      <c r="X5" t="str">
        <f t="shared" ca="1" si="8"/>
        <v>INSERT INTO athlete (fname, lname, position, academic_level, street_current, city_current,state_current,zip_current,street_hometown, city_hometown, state_hometown, zip_hometown, phone, team_id) VALUES ('Joe','Smith','Center','Junior','6606 North 6604 East','Phoenix','AZ',76102,'8073 North 2711 West','Phoenix','AZ',76102,7202927886,9);</v>
      </c>
    </row>
    <row r="6" spans="1:24" x14ac:dyDescent="0.2">
      <c r="A6">
        <v>4</v>
      </c>
      <c r="B6" t="s">
        <v>121</v>
      </c>
      <c r="C6" t="s">
        <v>137</v>
      </c>
      <c r="D6" t="s">
        <v>363</v>
      </c>
      <c r="E6" t="s">
        <v>379</v>
      </c>
      <c r="F6" s="3" t="s">
        <v>56</v>
      </c>
      <c r="G6" s="3" t="s">
        <v>68</v>
      </c>
      <c r="H6" s="3">
        <v>12958</v>
      </c>
      <c r="I6" s="3">
        <f t="shared" ca="1" si="3"/>
        <v>4</v>
      </c>
      <c r="J6" t="str">
        <f t="shared" ca="1" si="0"/>
        <v>Stephanie</v>
      </c>
      <c r="K6" t="str">
        <f t="shared" ca="1" si="0"/>
        <v>Pales</v>
      </c>
      <c r="L6" t="str">
        <f t="shared" ca="1" si="0"/>
        <v>Tackle</v>
      </c>
      <c r="M6" t="str">
        <f t="shared" ca="1" si="0"/>
        <v>Freshman</v>
      </c>
      <c r="N6" t="str">
        <f t="shared" ca="1" si="4"/>
        <v>6159 South 1664 East</v>
      </c>
      <c r="O6" t="str">
        <f t="shared" ca="1" si="1"/>
        <v>Portland</v>
      </c>
      <c r="P6" t="str">
        <f t="shared" ca="1" si="1"/>
        <v>OR</v>
      </c>
      <c r="Q6">
        <f t="shared" ca="1" si="1"/>
        <v>12958</v>
      </c>
      <c r="R6" t="str">
        <f t="shared" ca="1" si="5"/>
        <v>1359 South 2429 East</v>
      </c>
      <c r="S6" t="str">
        <f t="shared" ca="1" si="2"/>
        <v>Portland</v>
      </c>
      <c r="T6" t="str">
        <f t="shared" ca="1" si="2"/>
        <v>OR</v>
      </c>
      <c r="U6">
        <f t="shared" ca="1" si="2"/>
        <v>12958</v>
      </c>
      <c r="V6">
        <f t="shared" ca="1" si="6"/>
        <v>3557171396</v>
      </c>
      <c r="W6">
        <f t="shared" ca="1" si="7"/>
        <v>14</v>
      </c>
      <c r="X6" t="str">
        <f t="shared" ca="1" si="8"/>
        <v>INSERT INTO athlete (fname, lname, position, academic_level, street_current, city_current,state_current,zip_current,street_hometown, city_hometown, state_hometown, zip_hometown, phone, team_id) VALUES ('Stephanie','Pales','Tackle','Freshman','6159 South 1664 East','Portland','OR',12958,'1359 South 2429 East','Portland','OR',12958,3557171396,14);</v>
      </c>
    </row>
    <row r="7" spans="1:24" x14ac:dyDescent="0.2">
      <c r="A7">
        <v>5</v>
      </c>
      <c r="B7" t="s">
        <v>122</v>
      </c>
      <c r="C7" t="s">
        <v>138</v>
      </c>
      <c r="D7" t="s">
        <v>364</v>
      </c>
      <c r="E7" t="s">
        <v>376</v>
      </c>
      <c r="F7" s="3" t="s">
        <v>57</v>
      </c>
      <c r="G7" s="3" t="s">
        <v>69</v>
      </c>
      <c r="H7" s="3">
        <v>84050</v>
      </c>
      <c r="I7" s="3">
        <f t="shared" ca="1" si="3"/>
        <v>7</v>
      </c>
      <c r="J7" t="str">
        <f t="shared" ca="1" si="0"/>
        <v>John</v>
      </c>
      <c r="K7" t="str">
        <f t="shared" ca="1" si="0"/>
        <v>Jensen</v>
      </c>
      <c r="L7" t="str">
        <f t="shared" ca="1" si="0"/>
        <v>Forward</v>
      </c>
      <c r="M7" t="str">
        <f t="shared" ca="1" si="0"/>
        <v>Sophmore</v>
      </c>
      <c r="N7" t="str">
        <f t="shared" ca="1" si="4"/>
        <v>7490 South 1782 East</v>
      </c>
      <c r="O7" t="str">
        <f t="shared" ca="1" si="1"/>
        <v>Tempe</v>
      </c>
      <c r="P7" t="str">
        <f t="shared" ca="1" si="1"/>
        <v>AZ</v>
      </c>
      <c r="Q7">
        <f t="shared" ca="1" si="1"/>
        <v>85765</v>
      </c>
      <c r="R7" t="str">
        <f t="shared" ca="1" si="5"/>
        <v>8751 South 6680 East</v>
      </c>
      <c r="S7" t="str">
        <f t="shared" ca="1" si="2"/>
        <v>Tempe</v>
      </c>
      <c r="T7" t="str">
        <f t="shared" ca="1" si="2"/>
        <v>AZ</v>
      </c>
      <c r="U7">
        <f t="shared" ca="1" si="2"/>
        <v>85765</v>
      </c>
      <c r="V7">
        <f t="shared" ca="1" si="6"/>
        <v>7577890790</v>
      </c>
      <c r="W7">
        <f t="shared" ca="1" si="7"/>
        <v>18</v>
      </c>
      <c r="X7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('John','Jensen','Forward','Sophmore','7490 South 1782 East','Tempe','AZ',85765,'8751 South 6680 East','Tempe','AZ',85765,7577890790,18);</v>
      </c>
    </row>
    <row r="8" spans="1:24" x14ac:dyDescent="0.2">
      <c r="A8">
        <v>6</v>
      </c>
      <c r="B8" t="s">
        <v>123</v>
      </c>
      <c r="C8" t="s">
        <v>139</v>
      </c>
      <c r="D8" t="s">
        <v>365</v>
      </c>
      <c r="E8" t="s">
        <v>377</v>
      </c>
      <c r="F8" s="3" t="s">
        <v>58</v>
      </c>
      <c r="G8" s="3" t="s">
        <v>69</v>
      </c>
      <c r="H8" s="3">
        <v>26848</v>
      </c>
      <c r="I8" s="3">
        <f t="shared" ca="1" si="3"/>
        <v>7</v>
      </c>
      <c r="J8" t="str">
        <f t="shared" ca="1" si="0"/>
        <v>John</v>
      </c>
      <c r="K8" t="str">
        <f t="shared" ca="1" si="0"/>
        <v>Jensen</v>
      </c>
      <c r="L8" t="str">
        <f t="shared" ca="1" si="0"/>
        <v>Forward</v>
      </c>
      <c r="M8" t="str">
        <f t="shared" ca="1" si="0"/>
        <v>Sophmore</v>
      </c>
      <c r="N8" t="str">
        <f t="shared" ca="1" si="4"/>
        <v>8308 North 6603 West</v>
      </c>
      <c r="O8" t="str">
        <f t="shared" ca="1" si="1"/>
        <v>Tempe</v>
      </c>
      <c r="P8" t="str">
        <f t="shared" ca="1" si="1"/>
        <v>AZ</v>
      </c>
      <c r="Q8">
        <f t="shared" ca="1" si="1"/>
        <v>85765</v>
      </c>
      <c r="R8" t="str">
        <f t="shared" ca="1" si="5"/>
        <v>7391 North 6448 East</v>
      </c>
      <c r="S8" t="str">
        <f t="shared" ca="1" si="2"/>
        <v>Tempe</v>
      </c>
      <c r="T8" t="str">
        <f t="shared" ca="1" si="2"/>
        <v>AZ</v>
      </c>
      <c r="U8">
        <f t="shared" ca="1" si="2"/>
        <v>85765</v>
      </c>
      <c r="V8">
        <f t="shared" ca="1" si="6"/>
        <v>4629915308</v>
      </c>
      <c r="W8">
        <f t="shared" ca="1" si="7"/>
        <v>9</v>
      </c>
      <c r="X8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('John','Jensen','Forward','Sophmore','8308 North 6603 West','Tempe','AZ',85765,'7391 North 6448 East','Tempe','AZ',85765,4629915308,9);</v>
      </c>
    </row>
    <row r="9" spans="1:24" x14ac:dyDescent="0.2">
      <c r="A9">
        <v>7</v>
      </c>
      <c r="B9" t="s">
        <v>124</v>
      </c>
      <c r="C9" t="s">
        <v>140</v>
      </c>
      <c r="D9" t="s">
        <v>366</v>
      </c>
      <c r="E9" t="s">
        <v>378</v>
      </c>
      <c r="F9" s="3" t="s">
        <v>34</v>
      </c>
      <c r="G9" s="3" t="s">
        <v>66</v>
      </c>
      <c r="H9" s="3">
        <v>85765</v>
      </c>
      <c r="I9" s="3">
        <f t="shared" ca="1" si="3"/>
        <v>10</v>
      </c>
      <c r="J9" t="str">
        <f t="shared" ca="1" si="0"/>
        <v>Laura</v>
      </c>
      <c r="K9" t="str">
        <f t="shared" ca="1" si="0"/>
        <v>Hansen</v>
      </c>
      <c r="L9" t="str">
        <f t="shared" ca="1" si="0"/>
        <v>Corner</v>
      </c>
      <c r="M9" t="str">
        <f t="shared" ca="1" si="0"/>
        <v>Junior</v>
      </c>
      <c r="N9" t="str">
        <f t="shared" ca="1" si="4"/>
        <v>3805 North 8693 East</v>
      </c>
      <c r="O9" t="str">
        <f t="shared" ca="1" si="1"/>
        <v>Las Vegas</v>
      </c>
      <c r="P9" t="str">
        <f t="shared" ca="1" si="1"/>
        <v>NV</v>
      </c>
      <c r="Q9">
        <f t="shared" ca="1" si="1"/>
        <v>19837</v>
      </c>
      <c r="R9" t="str">
        <f t="shared" ca="1" si="5"/>
        <v>2046 South 6665 West</v>
      </c>
      <c r="S9" t="str">
        <f t="shared" ca="1" si="2"/>
        <v>Las Vegas</v>
      </c>
      <c r="T9" t="str">
        <f t="shared" ca="1" si="2"/>
        <v>NV</v>
      </c>
      <c r="U9">
        <f t="shared" ca="1" si="2"/>
        <v>19837</v>
      </c>
      <c r="V9">
        <f t="shared" ca="1" si="6"/>
        <v>5035570070</v>
      </c>
      <c r="W9">
        <f t="shared" ca="1" si="7"/>
        <v>12</v>
      </c>
      <c r="X9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('Laura','Hansen','Corner','Junior','3805 North 8693 East','Las Vegas','NV',19837,'2046 South 6665 West','Las Vegas','NV',19837,5035570070,12);</v>
      </c>
    </row>
    <row r="10" spans="1:24" x14ac:dyDescent="0.2">
      <c r="A10">
        <v>8</v>
      </c>
      <c r="B10" t="s">
        <v>125</v>
      </c>
      <c r="C10" t="s">
        <v>141</v>
      </c>
      <c r="D10" t="s">
        <v>367</v>
      </c>
      <c r="E10" t="s">
        <v>379</v>
      </c>
      <c r="F10" s="3" t="s">
        <v>62</v>
      </c>
      <c r="G10" s="3" t="s">
        <v>70</v>
      </c>
      <c r="H10" s="3">
        <v>76485</v>
      </c>
      <c r="I10" s="3">
        <f t="shared" ca="1" si="3"/>
        <v>12</v>
      </c>
      <c r="J10" t="str">
        <f t="shared" ca="1" si="0"/>
        <v>Marcy</v>
      </c>
      <c r="K10" t="str">
        <f t="shared" ca="1" si="0"/>
        <v>Tice</v>
      </c>
      <c r="L10" t="str">
        <f t="shared" ca="1" si="0"/>
        <v>Goalie</v>
      </c>
      <c r="M10" t="str">
        <f t="shared" ca="1" si="0"/>
        <v>Freshman</v>
      </c>
      <c r="N10" t="str">
        <f t="shared" ca="1" si="4"/>
        <v>3100 South 5323 East</v>
      </c>
      <c r="O10" t="str">
        <f t="shared" ca="1" si="1"/>
        <v>Bismarck</v>
      </c>
      <c r="P10" t="str">
        <f t="shared" ca="1" si="1"/>
        <v>ND</v>
      </c>
      <c r="Q10">
        <f t="shared" ca="1" si="1"/>
        <v>28895</v>
      </c>
      <c r="R10" t="str">
        <f t="shared" ca="1" si="5"/>
        <v>2184 North 6158 West</v>
      </c>
      <c r="S10" t="str">
        <f t="shared" ca="1" si="2"/>
        <v>Bismarck</v>
      </c>
      <c r="T10" t="str">
        <f t="shared" ca="1" si="2"/>
        <v>ND</v>
      </c>
      <c r="U10">
        <f t="shared" ca="1" si="2"/>
        <v>28895</v>
      </c>
      <c r="V10">
        <f t="shared" ca="1" si="6"/>
        <v>4373816941</v>
      </c>
      <c r="W10">
        <f t="shared" ca="1" si="7"/>
        <v>17</v>
      </c>
      <c r="X10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('Marcy','Tice','Goalie','Freshman','3100 South 5323 East','Bismarck','ND',28895,'2184 North 6158 West','Bismarck','ND',28895,4373816941,17);</v>
      </c>
    </row>
    <row r="11" spans="1:24" x14ac:dyDescent="0.2">
      <c r="A11">
        <v>9</v>
      </c>
      <c r="B11" t="s">
        <v>126</v>
      </c>
      <c r="C11" t="s">
        <v>142</v>
      </c>
      <c r="D11" t="s">
        <v>368</v>
      </c>
      <c r="E11" t="s">
        <v>376</v>
      </c>
      <c r="F11" s="3" t="s">
        <v>59</v>
      </c>
      <c r="G11" s="3" t="s">
        <v>65</v>
      </c>
      <c r="H11" s="3">
        <v>75673</v>
      </c>
      <c r="I11" s="3">
        <f t="shared" ca="1" si="3"/>
        <v>3</v>
      </c>
      <c r="J11" t="str">
        <f t="shared" ca="1" si="0"/>
        <v>Alex</v>
      </c>
      <c r="K11" t="str">
        <f t="shared" ca="1" si="0"/>
        <v>Johnson</v>
      </c>
      <c r="L11" t="str">
        <f t="shared" ca="1" si="0"/>
        <v>Quarterback</v>
      </c>
      <c r="M11" t="str">
        <f t="shared" ca="1" si="0"/>
        <v>Sophmore</v>
      </c>
      <c r="N11" t="str">
        <f t="shared" ca="1" si="4"/>
        <v>7858 South 6195 West</v>
      </c>
      <c r="O11" t="str">
        <f t="shared" ca="1" si="1"/>
        <v>Seattle</v>
      </c>
      <c r="P11" t="str">
        <f t="shared" ca="1" si="1"/>
        <v>WA</v>
      </c>
      <c r="Q11">
        <f t="shared" ca="1" si="1"/>
        <v>56290</v>
      </c>
      <c r="R11" t="str">
        <f t="shared" ca="1" si="5"/>
        <v>6051 South 4597 East</v>
      </c>
      <c r="S11" t="str">
        <f t="shared" ca="1" si="2"/>
        <v>Seattle</v>
      </c>
      <c r="T11" t="str">
        <f t="shared" ca="1" si="2"/>
        <v>WA</v>
      </c>
      <c r="U11">
        <f t="shared" ca="1" si="2"/>
        <v>56290</v>
      </c>
      <c r="V11">
        <f t="shared" ca="1" si="6"/>
        <v>3211469688</v>
      </c>
      <c r="W11">
        <f t="shared" ca="1" si="7"/>
        <v>9</v>
      </c>
      <c r="X11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('Alex','Johnson','Quarterback','Sophmore','7858 South 6195 West','Seattle','WA',56290,'6051 South 4597 East','Seattle','WA',56290,3211469688,9);</v>
      </c>
    </row>
    <row r="12" spans="1:24" x14ac:dyDescent="0.2">
      <c r="A12">
        <v>10</v>
      </c>
      <c r="B12" t="s">
        <v>127</v>
      </c>
      <c r="C12" t="s">
        <v>143</v>
      </c>
      <c r="D12" t="s">
        <v>369</v>
      </c>
      <c r="E12" t="s">
        <v>377</v>
      </c>
      <c r="F12" s="3" t="s">
        <v>60</v>
      </c>
      <c r="G12" s="3" t="s">
        <v>71</v>
      </c>
      <c r="H12" s="3">
        <v>19837</v>
      </c>
      <c r="I12" s="3">
        <f t="shared" ca="1" si="3"/>
        <v>8</v>
      </c>
      <c r="J12" t="str">
        <f t="shared" ca="1" si="0"/>
        <v>Jeremy</v>
      </c>
      <c r="K12" t="str">
        <f t="shared" ca="1" si="0"/>
        <v>Groves</v>
      </c>
      <c r="L12" t="str">
        <f t="shared" ca="1" si="0"/>
        <v>Defensinve Tackle</v>
      </c>
      <c r="M12" t="str">
        <f t="shared" ca="1" si="0"/>
        <v>Freshman</v>
      </c>
      <c r="N12" t="str">
        <f t="shared" ca="1" si="4"/>
        <v>5593 North 8314 East</v>
      </c>
      <c r="O12" t="str">
        <f t="shared" ca="1" si="1"/>
        <v>Brooklynn</v>
      </c>
      <c r="P12" t="str">
        <f t="shared" ca="1" si="1"/>
        <v>NY</v>
      </c>
      <c r="Q12">
        <f t="shared" ca="1" si="1"/>
        <v>76485</v>
      </c>
      <c r="R12" t="str">
        <f t="shared" ca="1" si="5"/>
        <v>5960 South 2049 East</v>
      </c>
      <c r="S12" t="str">
        <f t="shared" ca="1" si="2"/>
        <v>Brooklynn</v>
      </c>
      <c r="T12" t="str">
        <f t="shared" ca="1" si="2"/>
        <v>NY</v>
      </c>
      <c r="U12">
        <f t="shared" ca="1" si="2"/>
        <v>76485</v>
      </c>
      <c r="V12">
        <f t="shared" ca="1" si="6"/>
        <v>2530407612</v>
      </c>
      <c r="W12">
        <f t="shared" ca="1" si="7"/>
        <v>9</v>
      </c>
      <c r="X12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Tackle','Freshman','5593 North 8314 East','Brooklynn','NY',76485,'5960 South 2049 East','Brooklynn','NY',76485,2530407612,9);</v>
      </c>
    </row>
    <row r="13" spans="1:24" x14ac:dyDescent="0.2">
      <c r="A13">
        <v>11</v>
      </c>
      <c r="B13" t="s">
        <v>128</v>
      </c>
      <c r="C13" t="s">
        <v>144</v>
      </c>
      <c r="D13" t="s">
        <v>370</v>
      </c>
      <c r="E13" t="s">
        <v>378</v>
      </c>
      <c r="F13" s="3" t="s">
        <v>61</v>
      </c>
      <c r="G13" s="3" t="s">
        <v>72</v>
      </c>
      <c r="H13" s="3">
        <v>73520</v>
      </c>
      <c r="I13" s="3">
        <f t="shared" ca="1" si="3"/>
        <v>5</v>
      </c>
      <c r="J13" t="str">
        <f t="shared" ca="1" si="0"/>
        <v>Alicia</v>
      </c>
      <c r="K13" t="str">
        <f t="shared" ca="1" si="0"/>
        <v>McKay</v>
      </c>
      <c r="L13" t="str">
        <f t="shared" ca="1" si="0"/>
        <v>Defense</v>
      </c>
      <c r="M13" t="str">
        <f t="shared" ca="1" si="0"/>
        <v>Senior</v>
      </c>
      <c r="N13" t="str">
        <f t="shared" ca="1" si="4"/>
        <v>4741 South 8621 East</v>
      </c>
      <c r="O13" t="str">
        <f t="shared" ca="1" si="1"/>
        <v>Berkley</v>
      </c>
      <c r="P13" t="str">
        <f t="shared" ca="1" si="1"/>
        <v>CA</v>
      </c>
      <c r="Q13">
        <f t="shared" ca="1" si="1"/>
        <v>84050</v>
      </c>
      <c r="R13" t="str">
        <f t="shared" ca="1" si="5"/>
        <v>5242 North 5166 West</v>
      </c>
      <c r="S13" t="str">
        <f t="shared" ca="1" si="2"/>
        <v>Berkley</v>
      </c>
      <c r="T13" t="str">
        <f t="shared" ca="1" si="2"/>
        <v>CA</v>
      </c>
      <c r="U13">
        <f t="shared" ca="1" si="2"/>
        <v>84050</v>
      </c>
      <c r="V13">
        <f t="shared" ca="1" si="6"/>
        <v>4793888635</v>
      </c>
      <c r="W13">
        <f t="shared" ca="1" si="7"/>
        <v>17</v>
      </c>
      <c r="X13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('Alicia','McKay','Defense','Senior','4741 South 8621 East','Berkley','CA',84050,'5242 North 5166 West','Berkley','CA',84050,4793888635,17);</v>
      </c>
    </row>
    <row r="14" spans="1:24" x14ac:dyDescent="0.2">
      <c r="A14">
        <v>12</v>
      </c>
      <c r="B14" t="s">
        <v>129</v>
      </c>
      <c r="C14" t="s">
        <v>145</v>
      </c>
      <c r="D14" t="s">
        <v>371</v>
      </c>
      <c r="E14" t="s">
        <v>379</v>
      </c>
      <c r="F14" s="3" t="s">
        <v>63</v>
      </c>
      <c r="G14" s="3" t="s">
        <v>73</v>
      </c>
      <c r="H14" s="3">
        <v>28895</v>
      </c>
      <c r="I14" s="3">
        <f t="shared" ca="1" si="3"/>
        <v>14</v>
      </c>
      <c r="J14" t="str">
        <f t="shared" ca="1" si="0"/>
        <v>Carrie</v>
      </c>
      <c r="K14" t="str">
        <f t="shared" ca="1" si="0"/>
        <v>Bishoff</v>
      </c>
      <c r="L14" t="str">
        <f t="shared" ca="1" si="0"/>
        <v>Outfielder</v>
      </c>
      <c r="M14" t="str">
        <f t="shared" ca="1" si="0"/>
        <v>Junior</v>
      </c>
      <c r="N14" t="str">
        <f t="shared" ca="1" si="4"/>
        <v>3607 South 9823 East</v>
      </c>
      <c r="O14" t="str">
        <f t="shared" ca="1" si="1"/>
        <v>Las Vegas</v>
      </c>
      <c r="P14" t="str">
        <f t="shared" ca="1" si="1"/>
        <v>UT</v>
      </c>
      <c r="Q14">
        <f t="shared" ca="1" si="1"/>
        <v>84101</v>
      </c>
      <c r="R14" t="str">
        <f t="shared" ca="1" si="5"/>
        <v>8671 North 6243 East</v>
      </c>
      <c r="S14" t="str">
        <f t="shared" ca="1" si="2"/>
        <v>Las Vegas</v>
      </c>
      <c r="T14" t="str">
        <f t="shared" ca="1" si="2"/>
        <v>UT</v>
      </c>
      <c r="U14">
        <f t="shared" ca="1" si="2"/>
        <v>84101</v>
      </c>
      <c r="V14">
        <f t="shared" ca="1" si="6"/>
        <v>7290237014</v>
      </c>
      <c r="W14">
        <f t="shared" ca="1" si="7"/>
        <v>7</v>
      </c>
      <c r="X14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('Carrie','Bishoff','Outfielder','Junior','3607 South 9823 East','Las Vegas','UT',84101,'8671 North 6243 East','Las Vegas','UT',84101,7290237014,7);</v>
      </c>
    </row>
    <row r="15" spans="1:24" x14ac:dyDescent="0.2">
      <c r="A15">
        <v>13</v>
      </c>
      <c r="B15" t="s">
        <v>130</v>
      </c>
      <c r="C15" t="s">
        <v>146</v>
      </c>
      <c r="D15" t="s">
        <v>372</v>
      </c>
      <c r="E15" t="s">
        <v>376</v>
      </c>
      <c r="F15" s="3" t="s">
        <v>59</v>
      </c>
      <c r="G15" s="3" t="s">
        <v>65</v>
      </c>
      <c r="H15" s="3">
        <v>84101</v>
      </c>
      <c r="I15" s="3">
        <f t="shared" ca="1" si="3"/>
        <v>1</v>
      </c>
      <c r="J15" t="str">
        <f t="shared" ca="1" si="0"/>
        <v>Bob</v>
      </c>
      <c r="K15" t="str">
        <f t="shared" ca="1" si="0"/>
        <v>Taylor</v>
      </c>
      <c r="L15" t="str">
        <f t="shared" ca="1" si="0"/>
        <v>Right Wing</v>
      </c>
      <c r="M15" t="str">
        <f t="shared" ca="1" si="0"/>
        <v>Senior</v>
      </c>
      <c r="N15" t="str">
        <f t="shared" ca="1" si="4"/>
        <v>7484 North 5472 East</v>
      </c>
      <c r="O15" t="str">
        <f t="shared" ca="1" si="1"/>
        <v>Salt Lake City</v>
      </c>
      <c r="P15" t="str">
        <f t="shared" ca="1" si="1"/>
        <v>UT</v>
      </c>
      <c r="Q15">
        <f t="shared" ca="1" si="1"/>
        <v>84101</v>
      </c>
      <c r="R15" t="str">
        <f t="shared" ca="1" si="5"/>
        <v>7651 South 3011 West</v>
      </c>
      <c r="S15" t="str">
        <f t="shared" ca="1" si="2"/>
        <v>Salt Lake City</v>
      </c>
      <c r="T15" t="str">
        <f t="shared" ca="1" si="2"/>
        <v>UT</v>
      </c>
      <c r="U15">
        <f t="shared" ca="1" si="2"/>
        <v>84101</v>
      </c>
      <c r="V15">
        <f t="shared" ca="1" si="6"/>
        <v>3559284677</v>
      </c>
      <c r="W15">
        <f t="shared" ca="1" si="7"/>
        <v>15</v>
      </c>
      <c r="X15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Wing','Senior','7484 North 5472 East','Salt Lake City','UT',84101,'7651 South 3011 West','Salt Lake City','UT',84101,3559284677,15);</v>
      </c>
    </row>
    <row r="16" spans="1:24" x14ac:dyDescent="0.2">
      <c r="A16">
        <v>14</v>
      </c>
      <c r="B16" t="s">
        <v>131</v>
      </c>
      <c r="C16" t="s">
        <v>147</v>
      </c>
      <c r="D16" t="s">
        <v>373</v>
      </c>
      <c r="E16" t="s">
        <v>377</v>
      </c>
      <c r="F16" s="3" t="s">
        <v>60</v>
      </c>
      <c r="G16" s="3" t="s">
        <v>65</v>
      </c>
      <c r="H16" s="3">
        <v>84101</v>
      </c>
      <c r="I16" s="3">
        <f t="shared" ca="1" si="3"/>
        <v>8</v>
      </c>
      <c r="J16" t="str">
        <f t="shared" ca="1" si="0"/>
        <v>Jeremy</v>
      </c>
      <c r="K16" t="str">
        <f t="shared" ca="1" si="0"/>
        <v>Groves</v>
      </c>
      <c r="L16" t="str">
        <f t="shared" ca="1" si="0"/>
        <v>Defensinve Tackle</v>
      </c>
      <c r="M16" t="str">
        <f t="shared" ca="1" si="0"/>
        <v>Freshman</v>
      </c>
      <c r="N16" t="str">
        <f t="shared" ca="1" si="4"/>
        <v>8579 South 3282 East</v>
      </c>
      <c r="O16" t="str">
        <f t="shared" ca="1" si="1"/>
        <v>Brooklynn</v>
      </c>
      <c r="P16" t="str">
        <f t="shared" ca="1" si="1"/>
        <v>NY</v>
      </c>
      <c r="Q16">
        <f t="shared" ca="1" si="1"/>
        <v>76485</v>
      </c>
      <c r="R16" t="str">
        <f t="shared" ca="1" si="5"/>
        <v>1290 South 5457 East</v>
      </c>
      <c r="S16" t="str">
        <f t="shared" ca="1" si="2"/>
        <v>Brooklynn</v>
      </c>
      <c r="T16" t="str">
        <f t="shared" ca="1" si="2"/>
        <v>NY</v>
      </c>
      <c r="U16">
        <f t="shared" ca="1" si="2"/>
        <v>76485</v>
      </c>
      <c r="V16">
        <f t="shared" ca="1" si="6"/>
        <v>2539711218</v>
      </c>
      <c r="W16">
        <f t="shared" ca="1" si="7"/>
        <v>8</v>
      </c>
      <c r="X16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Tackle','Freshman','8579 South 3282 East','Brooklynn','NY',76485,'1290 South 5457 East','Brooklynn','NY',76485,2539711218,8);</v>
      </c>
    </row>
    <row r="17" spans="1:24" x14ac:dyDescent="0.2">
      <c r="A17">
        <v>15</v>
      </c>
      <c r="B17" t="s">
        <v>132</v>
      </c>
      <c r="C17" t="s">
        <v>148</v>
      </c>
      <c r="D17" t="s">
        <v>374</v>
      </c>
      <c r="E17" t="s">
        <v>378</v>
      </c>
      <c r="F17" s="3" t="s">
        <v>61</v>
      </c>
      <c r="G17" s="3" t="s">
        <v>65</v>
      </c>
      <c r="H17" s="3">
        <v>84101</v>
      </c>
      <c r="I17" s="3">
        <f t="shared" ca="1" si="3"/>
        <v>2</v>
      </c>
      <c r="J17" t="str">
        <f t="shared" ca="1" si="0"/>
        <v>Joe</v>
      </c>
      <c r="K17" t="str">
        <f t="shared" ca="1" si="0"/>
        <v>Smith</v>
      </c>
      <c r="L17" t="str">
        <f t="shared" ca="1" si="0"/>
        <v>Center</v>
      </c>
      <c r="M17" t="str">
        <f t="shared" ca="1" si="0"/>
        <v>Junior</v>
      </c>
      <c r="N17" t="str">
        <f t="shared" ca="1" si="4"/>
        <v>5596 North 4755 West</v>
      </c>
      <c r="O17" t="str">
        <f t="shared" ca="1" si="1"/>
        <v>Phoenix</v>
      </c>
      <c r="P17" t="str">
        <f t="shared" ca="1" si="1"/>
        <v>AZ</v>
      </c>
      <c r="Q17">
        <f t="shared" ca="1" si="1"/>
        <v>76102</v>
      </c>
      <c r="R17" t="str">
        <f t="shared" ca="1" si="5"/>
        <v>6659 South 8127 West</v>
      </c>
      <c r="S17" t="str">
        <f t="shared" ca="1" si="2"/>
        <v>Phoenix</v>
      </c>
      <c r="T17" t="str">
        <f t="shared" ca="1" si="2"/>
        <v>AZ</v>
      </c>
      <c r="U17">
        <f t="shared" ca="1" si="2"/>
        <v>76102</v>
      </c>
      <c r="V17">
        <f t="shared" ca="1" si="6"/>
        <v>5248863235</v>
      </c>
      <c r="W17">
        <f t="shared" ca="1" si="7"/>
        <v>5</v>
      </c>
      <c r="X17" t="str">
        <f t="shared" ca="1" si="8"/>
        <v>INSERT INTO athlete (fname, lname, position, academic_level, street_current, city_current,state_current,zip_current,street_hometown, city_hometown, state_hometown, zip_hometown, phone, team_id) VALUES ('Joe','Smith','Center','Junior','5596 North 4755 West','Phoenix','AZ',76102,'6659 South 8127 West','Phoenix','AZ',76102,5248863235,5);</v>
      </c>
    </row>
    <row r="18" spans="1:24" x14ac:dyDescent="0.2">
      <c r="A18">
        <v>16</v>
      </c>
      <c r="B18" t="s">
        <v>133</v>
      </c>
      <c r="C18" t="s">
        <v>149</v>
      </c>
      <c r="D18" t="s">
        <v>375</v>
      </c>
      <c r="E18" t="s">
        <v>379</v>
      </c>
      <c r="F18" s="3" t="s">
        <v>63</v>
      </c>
      <c r="G18" s="3" t="s">
        <v>65</v>
      </c>
      <c r="H18" s="3">
        <v>84101</v>
      </c>
      <c r="I18" s="3">
        <f t="shared" ca="1" si="3"/>
        <v>16</v>
      </c>
      <c r="J18" t="str">
        <f t="shared" ca="1" si="0"/>
        <v>Chris</v>
      </c>
      <c r="K18" t="str">
        <f t="shared" ca="1" si="0"/>
        <v>Burr</v>
      </c>
      <c r="L18" t="str">
        <f t="shared" ca="1" si="0"/>
        <v>Catcher</v>
      </c>
      <c r="M18" t="str">
        <f t="shared" ca="1" si="0"/>
        <v>Freshman</v>
      </c>
      <c r="N18" t="str">
        <f t="shared" ca="1" si="4"/>
        <v>7131 North 5594 West</v>
      </c>
      <c r="O18" t="str">
        <f t="shared" ca="1" si="1"/>
        <v>Bismarck</v>
      </c>
      <c r="P18" t="str">
        <f t="shared" ca="1" si="1"/>
        <v>UT</v>
      </c>
      <c r="Q18">
        <f t="shared" ca="1" si="1"/>
        <v>84101</v>
      </c>
      <c r="R18" t="str">
        <f t="shared" ca="1" si="5"/>
        <v>4393 South 8302 East</v>
      </c>
      <c r="S18" t="str">
        <f t="shared" ca="1" si="2"/>
        <v>Bismarck</v>
      </c>
      <c r="T18" t="str">
        <f t="shared" ca="1" si="2"/>
        <v>UT</v>
      </c>
      <c r="U18">
        <f t="shared" ca="1" si="2"/>
        <v>84101</v>
      </c>
      <c r="V18">
        <f t="shared" ca="1" si="6"/>
        <v>9366311737</v>
      </c>
      <c r="W18">
        <f t="shared" ca="1" si="7"/>
        <v>5</v>
      </c>
      <c r="X18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('Chris','Burr','Catcher','Freshman','7131 North 5594 West','Bismarck','UT',84101,'4393 South 8302 East','Bismarck','UT',84101,9366311737,5);</v>
      </c>
    </row>
    <row r="19" spans="1:24" x14ac:dyDescent="0.2">
      <c r="I19" s="3">
        <f t="shared" ca="1" si="3"/>
        <v>12</v>
      </c>
      <c r="J19" t="str">
        <f t="shared" ca="1" si="0"/>
        <v>Marcy</v>
      </c>
      <c r="K19" t="str">
        <f t="shared" ca="1" si="0"/>
        <v>Tice</v>
      </c>
      <c r="L19" t="str">
        <f t="shared" ca="1" si="0"/>
        <v>Goalie</v>
      </c>
      <c r="M19" t="str">
        <f t="shared" ca="1" si="0"/>
        <v>Freshman</v>
      </c>
      <c r="N19" t="str">
        <f t="shared" ca="1" si="4"/>
        <v>9339 South 1543 West</v>
      </c>
      <c r="O19" t="str">
        <f t="shared" ca="1" si="1"/>
        <v>Bismarck</v>
      </c>
      <c r="P19" t="str">
        <f t="shared" ca="1" si="1"/>
        <v>ND</v>
      </c>
      <c r="Q19">
        <f t="shared" ca="1" si="1"/>
        <v>28895</v>
      </c>
      <c r="R19" t="str">
        <f t="shared" ca="1" si="5"/>
        <v>2893 North 5790 East</v>
      </c>
      <c r="S19" t="str">
        <f t="shared" ca="1" si="2"/>
        <v>Bismarck</v>
      </c>
      <c r="T19" t="str">
        <f t="shared" ca="1" si="2"/>
        <v>ND</v>
      </c>
      <c r="U19">
        <f t="shared" ca="1" si="2"/>
        <v>28895</v>
      </c>
      <c r="V19">
        <f t="shared" ca="1" si="6"/>
        <v>9069298622</v>
      </c>
      <c r="W19">
        <f t="shared" ca="1" si="7"/>
        <v>17</v>
      </c>
      <c r="X19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('Marcy','Tice','Goalie','Freshman','9339 South 1543 West','Bismarck','ND',28895,'2893 North 5790 East','Bismarck','ND',28895,9069298622,17);</v>
      </c>
    </row>
    <row r="20" spans="1:24" x14ac:dyDescent="0.2">
      <c r="I20" s="3">
        <f t="shared" ca="1" si="3"/>
        <v>15</v>
      </c>
      <c r="J20" t="str">
        <f t="shared" ca="1" si="0"/>
        <v>Randy</v>
      </c>
      <c r="K20" t="str">
        <f t="shared" ca="1" si="0"/>
        <v>Peirce</v>
      </c>
      <c r="L20" t="str">
        <f t="shared" ca="1" si="0"/>
        <v>Pitcher</v>
      </c>
      <c r="M20" t="str">
        <f t="shared" ca="1" si="0"/>
        <v>Sophmore</v>
      </c>
      <c r="N20" t="str">
        <f t="shared" ca="1" si="4"/>
        <v>7855 South 6800 East</v>
      </c>
      <c r="O20" t="str">
        <f t="shared" ca="1" si="1"/>
        <v>Pierre</v>
      </c>
      <c r="P20" t="str">
        <f t="shared" ca="1" si="1"/>
        <v>UT</v>
      </c>
      <c r="Q20">
        <f t="shared" ca="1" si="1"/>
        <v>84101</v>
      </c>
      <c r="R20" t="str">
        <f t="shared" ca="1" si="5"/>
        <v>5060 South 2589 East</v>
      </c>
      <c r="S20" t="str">
        <f t="shared" ca="1" si="2"/>
        <v>Pierre</v>
      </c>
      <c r="T20" t="str">
        <f t="shared" ca="1" si="2"/>
        <v>UT</v>
      </c>
      <c r="U20">
        <f t="shared" ca="1" si="2"/>
        <v>84101</v>
      </c>
      <c r="V20">
        <f t="shared" ca="1" si="6"/>
        <v>9408237530</v>
      </c>
      <c r="W20">
        <f t="shared" ca="1" si="7"/>
        <v>13</v>
      </c>
      <c r="X20" t="str">
        <f t="shared" ca="1" si="8"/>
        <v>INSERT INTO athlete (fname, lname, position, academic_level, street_current, city_current,state_current,zip_current,street_hometown, city_hometown, state_hometown, zip_hometown, phone, team_id) VALUES ('Randy','Peirce','Pitcher','Sophmore','7855 South 6800 East','Pierre','UT',84101,'5060 South 2589 East','Pierre','UT',84101,9408237530,13);</v>
      </c>
    </row>
    <row r="21" spans="1:24" x14ac:dyDescent="0.2">
      <c r="B21">
        <v>1</v>
      </c>
      <c r="C21" t="s">
        <v>49</v>
      </c>
      <c r="I21" s="3">
        <f t="shared" ca="1" si="3"/>
        <v>16</v>
      </c>
      <c r="J21" t="str">
        <f t="shared" ca="1" si="0"/>
        <v>Chris</v>
      </c>
      <c r="K21" t="str">
        <f t="shared" ca="1" si="0"/>
        <v>Burr</v>
      </c>
      <c r="L21" t="str">
        <f t="shared" ca="1" si="0"/>
        <v>Catcher</v>
      </c>
      <c r="M21" t="str">
        <f t="shared" ca="1" si="0"/>
        <v>Freshman</v>
      </c>
      <c r="N21" t="str">
        <f t="shared" ca="1" si="4"/>
        <v>2799 South 5859 East</v>
      </c>
      <c r="O21" t="str">
        <f t="shared" ca="1" si="1"/>
        <v>Bismarck</v>
      </c>
      <c r="P21" t="str">
        <f t="shared" ca="1" si="1"/>
        <v>UT</v>
      </c>
      <c r="Q21">
        <f t="shared" ca="1" si="1"/>
        <v>84101</v>
      </c>
      <c r="R21" t="str">
        <f t="shared" ca="1" si="5"/>
        <v>2852 North 3441 West</v>
      </c>
      <c r="S21" t="str">
        <f t="shared" ca="1" si="2"/>
        <v>Bismarck</v>
      </c>
      <c r="T21" t="str">
        <f t="shared" ca="1" si="2"/>
        <v>UT</v>
      </c>
      <c r="U21">
        <f t="shared" ca="1" si="2"/>
        <v>84101</v>
      </c>
      <c r="V21">
        <f t="shared" ca="1" si="6"/>
        <v>6997002372</v>
      </c>
      <c r="W21">
        <f t="shared" ca="1" si="7"/>
        <v>10</v>
      </c>
      <c r="X21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('Chris','Burr','Catcher','Freshman','2799 South 5859 East','Bismarck','UT',84101,'2852 North 3441 West','Bismarck','UT',84101,6997002372,10);</v>
      </c>
    </row>
    <row r="22" spans="1:24" x14ac:dyDescent="0.2">
      <c r="B22">
        <v>2</v>
      </c>
      <c r="C22" t="s">
        <v>50</v>
      </c>
      <c r="I22" s="3">
        <f t="shared" ca="1" si="3"/>
        <v>6</v>
      </c>
      <c r="J22" t="str">
        <f t="shared" ca="1" si="0"/>
        <v>Jilian</v>
      </c>
      <c r="K22" t="str">
        <f t="shared" ca="1" si="0"/>
        <v>Allen</v>
      </c>
      <c r="L22" t="str">
        <f t="shared" ca="1" si="0"/>
        <v>Winger</v>
      </c>
      <c r="M22" t="str">
        <f t="shared" ca="1" si="0"/>
        <v>Junior</v>
      </c>
      <c r="N22" t="str">
        <f t="shared" ca="1" si="4"/>
        <v>9088 North 9567 East</v>
      </c>
      <c r="O22" t="str">
        <f t="shared" ca="1" si="1"/>
        <v>Los Angeles</v>
      </c>
      <c r="P22" t="str">
        <f t="shared" ca="1" si="1"/>
        <v>CA</v>
      </c>
      <c r="Q22">
        <f t="shared" ca="1" si="1"/>
        <v>26848</v>
      </c>
      <c r="R22" t="str">
        <f t="shared" ca="1" si="5"/>
        <v>8819 South 1720 East</v>
      </c>
      <c r="S22" t="str">
        <f t="shared" ca="1" si="2"/>
        <v>Los Angeles</v>
      </c>
      <c r="T22" t="str">
        <f t="shared" ca="1" si="2"/>
        <v>CA</v>
      </c>
      <c r="U22">
        <f t="shared" ca="1" si="2"/>
        <v>26848</v>
      </c>
      <c r="V22">
        <f t="shared" ca="1" si="6"/>
        <v>1585342305</v>
      </c>
      <c r="W22">
        <f t="shared" ca="1" si="7"/>
        <v>10</v>
      </c>
      <c r="X22" t="str">
        <f t="shared" ca="1" si="8"/>
        <v>INSERT INTO athlete (fname, lname, position, academic_level, street_current, city_current,state_current,zip_current,street_hometown, city_hometown, state_hometown, zip_hometown, phone, team_id) VALUES ('Jilian','Allen','Winger','Junior','9088 North 9567 East','Los Angeles','CA',26848,'8819 South 1720 East','Los Angeles','CA',26848,1585342305,10);</v>
      </c>
    </row>
    <row r="23" spans="1:24" x14ac:dyDescent="0.2">
      <c r="B23">
        <v>3</v>
      </c>
      <c r="C23" t="s">
        <v>51</v>
      </c>
      <c r="I23" s="3">
        <f t="shared" ca="1" si="3"/>
        <v>10</v>
      </c>
      <c r="J23" t="str">
        <f t="shared" ref="J23:M42" ca="1" si="9">VLOOKUP($I23,athlete, J$1)</f>
        <v>Laura</v>
      </c>
      <c r="K23" t="str">
        <f t="shared" ca="1" si="9"/>
        <v>Hansen</v>
      </c>
      <c r="L23" t="str">
        <f t="shared" ca="1" si="9"/>
        <v>Corner</v>
      </c>
      <c r="M23" t="str">
        <f t="shared" ca="1" si="9"/>
        <v>Junior</v>
      </c>
      <c r="N23" t="str">
        <f t="shared" ca="1" si="4"/>
        <v>5126 South 7828 West</v>
      </c>
      <c r="O23" t="str">
        <f t="shared" ref="O23:Q42" ca="1" si="10">VLOOKUP($I23,athlete, O$1)</f>
        <v>Las Vegas</v>
      </c>
      <c r="P23" t="str">
        <f t="shared" ca="1" si="10"/>
        <v>NV</v>
      </c>
      <c r="Q23">
        <f t="shared" ca="1" si="10"/>
        <v>19837</v>
      </c>
      <c r="R23" t="str">
        <f t="shared" ca="1" si="5"/>
        <v>2124 South 4239 East</v>
      </c>
      <c r="S23" t="str">
        <f t="shared" ref="S23:U42" ca="1" si="11">VLOOKUP($I23,athlete, S$1)</f>
        <v>Las Vegas</v>
      </c>
      <c r="T23" t="str">
        <f t="shared" ca="1" si="11"/>
        <v>NV</v>
      </c>
      <c r="U23">
        <f t="shared" ca="1" si="11"/>
        <v>19837</v>
      </c>
      <c r="V23">
        <f t="shared" ca="1" si="6"/>
        <v>1995155038</v>
      </c>
      <c r="W23">
        <f t="shared" ca="1" si="7"/>
        <v>6</v>
      </c>
      <c r="X23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('Laura','Hansen','Corner','Junior','5126 South 7828 West','Las Vegas','NV',19837,'2124 South 4239 East','Las Vegas','NV',19837,1995155038,6);</v>
      </c>
    </row>
    <row r="24" spans="1:24" x14ac:dyDescent="0.2">
      <c r="B24">
        <v>4</v>
      </c>
      <c r="C24" t="s">
        <v>52</v>
      </c>
      <c r="I24" s="3">
        <f t="shared" ca="1" si="3"/>
        <v>5</v>
      </c>
      <c r="J24" t="str">
        <f t="shared" ca="1" si="9"/>
        <v>Alicia</v>
      </c>
      <c r="K24" t="str">
        <f t="shared" ca="1" si="9"/>
        <v>McKay</v>
      </c>
      <c r="L24" t="str">
        <f t="shared" ca="1" si="9"/>
        <v>Defense</v>
      </c>
      <c r="M24" t="str">
        <f t="shared" ca="1" si="9"/>
        <v>Senior</v>
      </c>
      <c r="N24" t="str">
        <f t="shared" ca="1" si="4"/>
        <v>7245 North 5546 West</v>
      </c>
      <c r="O24" t="str">
        <f t="shared" ca="1" si="10"/>
        <v>Berkley</v>
      </c>
      <c r="P24" t="str">
        <f t="shared" ca="1" si="10"/>
        <v>CA</v>
      </c>
      <c r="Q24">
        <f t="shared" ca="1" si="10"/>
        <v>84050</v>
      </c>
      <c r="R24" t="str">
        <f t="shared" ca="1" si="5"/>
        <v>9108 South 4899 East</v>
      </c>
      <c r="S24" t="str">
        <f t="shared" ca="1" si="11"/>
        <v>Berkley</v>
      </c>
      <c r="T24" t="str">
        <f t="shared" ca="1" si="11"/>
        <v>CA</v>
      </c>
      <c r="U24">
        <f t="shared" ca="1" si="11"/>
        <v>84050</v>
      </c>
      <c r="V24">
        <f t="shared" ca="1" si="6"/>
        <v>4916402763</v>
      </c>
      <c r="W24">
        <f t="shared" ca="1" si="7"/>
        <v>17</v>
      </c>
      <c r="X24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('Alicia','McKay','Defense','Senior','7245 North 5546 West','Berkley','CA',84050,'9108 South 4899 East','Berkley','CA',84050,4916402763,17);</v>
      </c>
    </row>
    <row r="25" spans="1:24" x14ac:dyDescent="0.2">
      <c r="I25" s="3">
        <f t="shared" ca="1" si="3"/>
        <v>5</v>
      </c>
      <c r="J25" t="str">
        <f t="shared" ca="1" si="9"/>
        <v>Alicia</v>
      </c>
      <c r="K25" t="str">
        <f t="shared" ca="1" si="9"/>
        <v>McKay</v>
      </c>
      <c r="L25" t="str">
        <f t="shared" ca="1" si="9"/>
        <v>Defense</v>
      </c>
      <c r="M25" t="str">
        <f t="shared" ca="1" si="9"/>
        <v>Senior</v>
      </c>
      <c r="N25" t="str">
        <f t="shared" ca="1" si="4"/>
        <v>5020 South 1245 East</v>
      </c>
      <c r="O25" t="str">
        <f t="shared" ca="1" si="10"/>
        <v>Berkley</v>
      </c>
      <c r="P25" t="str">
        <f t="shared" ca="1" si="10"/>
        <v>CA</v>
      </c>
      <c r="Q25">
        <f t="shared" ca="1" si="10"/>
        <v>84050</v>
      </c>
      <c r="R25" t="str">
        <f t="shared" ca="1" si="5"/>
        <v>6272 North 1851 West</v>
      </c>
      <c r="S25" t="str">
        <f t="shared" ca="1" si="11"/>
        <v>Berkley</v>
      </c>
      <c r="T25" t="str">
        <f t="shared" ca="1" si="11"/>
        <v>CA</v>
      </c>
      <c r="U25">
        <f t="shared" ca="1" si="11"/>
        <v>84050</v>
      </c>
      <c r="V25">
        <f t="shared" ca="1" si="6"/>
        <v>8395699054</v>
      </c>
      <c r="W25">
        <f t="shared" ca="1" si="7"/>
        <v>8</v>
      </c>
      <c r="X25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('Alicia','McKay','Defense','Senior','5020 South 1245 East','Berkley','CA',84050,'6272 North 1851 West','Berkley','CA',84050,8395699054,8);</v>
      </c>
    </row>
    <row r="26" spans="1:24" x14ac:dyDescent="0.2">
      <c r="I26" s="3">
        <f t="shared" ca="1" si="3"/>
        <v>10</v>
      </c>
      <c r="J26" t="str">
        <f t="shared" ca="1" si="9"/>
        <v>Laura</v>
      </c>
      <c r="K26" t="str">
        <f t="shared" ca="1" si="9"/>
        <v>Hansen</v>
      </c>
      <c r="L26" t="str">
        <f t="shared" ca="1" si="9"/>
        <v>Corner</v>
      </c>
      <c r="M26" t="str">
        <f t="shared" ca="1" si="9"/>
        <v>Junior</v>
      </c>
      <c r="N26" t="str">
        <f t="shared" ca="1" si="4"/>
        <v>8329 North 6622 West</v>
      </c>
      <c r="O26" t="str">
        <f t="shared" ca="1" si="10"/>
        <v>Las Vegas</v>
      </c>
      <c r="P26" t="str">
        <f t="shared" ca="1" si="10"/>
        <v>NV</v>
      </c>
      <c r="Q26">
        <f t="shared" ca="1" si="10"/>
        <v>19837</v>
      </c>
      <c r="R26" t="str">
        <f t="shared" ca="1" si="5"/>
        <v>5203 North 4455 West</v>
      </c>
      <c r="S26" t="str">
        <f t="shared" ca="1" si="11"/>
        <v>Las Vegas</v>
      </c>
      <c r="T26" t="str">
        <f t="shared" ca="1" si="11"/>
        <v>NV</v>
      </c>
      <c r="U26">
        <f t="shared" ca="1" si="11"/>
        <v>19837</v>
      </c>
      <c r="V26">
        <f t="shared" ca="1" si="6"/>
        <v>7216098899</v>
      </c>
      <c r="W26">
        <f t="shared" ca="1" si="7"/>
        <v>16</v>
      </c>
      <c r="X26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('Laura','Hansen','Corner','Junior','8329 North 6622 West','Las Vegas','NV',19837,'5203 North 4455 West','Las Vegas','NV',19837,7216098899,16);</v>
      </c>
    </row>
    <row r="27" spans="1:24" x14ac:dyDescent="0.2">
      <c r="I27" s="3">
        <f t="shared" ca="1" si="3"/>
        <v>11</v>
      </c>
      <c r="J27" t="str">
        <f t="shared" ca="1" si="9"/>
        <v>Megan</v>
      </c>
      <c r="K27" t="str">
        <f t="shared" ca="1" si="9"/>
        <v>Byron</v>
      </c>
      <c r="L27" t="str">
        <f t="shared" ca="1" si="9"/>
        <v>Running Back</v>
      </c>
      <c r="M27" t="str">
        <f t="shared" ca="1" si="9"/>
        <v>Sophmore</v>
      </c>
      <c r="N27" t="str">
        <f t="shared" ca="1" si="4"/>
        <v>8415 North 2692 East</v>
      </c>
      <c r="O27" t="str">
        <f t="shared" ca="1" si="10"/>
        <v>Pierre</v>
      </c>
      <c r="P27" t="str">
        <f t="shared" ca="1" si="10"/>
        <v>SD</v>
      </c>
      <c r="Q27">
        <f t="shared" ca="1" si="10"/>
        <v>73520</v>
      </c>
      <c r="R27" t="str">
        <f t="shared" ca="1" si="5"/>
        <v>5960 North 7821 East</v>
      </c>
      <c r="S27" t="str">
        <f t="shared" ca="1" si="11"/>
        <v>Pierre</v>
      </c>
      <c r="T27" t="str">
        <f t="shared" ca="1" si="11"/>
        <v>SD</v>
      </c>
      <c r="U27">
        <f t="shared" ca="1" si="11"/>
        <v>73520</v>
      </c>
      <c r="V27">
        <f t="shared" ca="1" si="6"/>
        <v>8846305823</v>
      </c>
      <c r="W27">
        <f t="shared" ca="1" si="7"/>
        <v>15</v>
      </c>
      <c r="X27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Back','Sophmore','8415 North 2692 East','Pierre','SD',73520,'5960 North 7821 East','Pierre','SD',73520,8846305823,15);</v>
      </c>
    </row>
    <row r="28" spans="1:24" x14ac:dyDescent="0.2">
      <c r="I28" s="3">
        <f t="shared" ca="1" si="3"/>
        <v>5</v>
      </c>
      <c r="J28" t="str">
        <f t="shared" ca="1" si="9"/>
        <v>Alicia</v>
      </c>
      <c r="K28" t="str">
        <f t="shared" ca="1" si="9"/>
        <v>McKay</v>
      </c>
      <c r="L28" t="str">
        <f t="shared" ca="1" si="9"/>
        <v>Defense</v>
      </c>
      <c r="M28" t="str">
        <f t="shared" ca="1" si="9"/>
        <v>Senior</v>
      </c>
      <c r="N28" t="str">
        <f t="shared" ca="1" si="4"/>
        <v>4370 North 6595 West</v>
      </c>
      <c r="O28" t="str">
        <f t="shared" ca="1" si="10"/>
        <v>Berkley</v>
      </c>
      <c r="P28" t="str">
        <f t="shared" ca="1" si="10"/>
        <v>CA</v>
      </c>
      <c r="Q28">
        <f t="shared" ca="1" si="10"/>
        <v>84050</v>
      </c>
      <c r="R28" t="str">
        <f t="shared" ca="1" si="5"/>
        <v>7553 South 5170 East</v>
      </c>
      <c r="S28" t="str">
        <f t="shared" ca="1" si="11"/>
        <v>Berkley</v>
      </c>
      <c r="T28" t="str">
        <f t="shared" ca="1" si="11"/>
        <v>CA</v>
      </c>
      <c r="U28">
        <f t="shared" ca="1" si="11"/>
        <v>84050</v>
      </c>
      <c r="V28">
        <f t="shared" ca="1" si="6"/>
        <v>3978291524</v>
      </c>
      <c r="W28">
        <f t="shared" ca="1" si="7"/>
        <v>9</v>
      </c>
      <c r="X28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('Alicia','McKay','Defense','Senior','4370 North 6595 West','Berkley','CA',84050,'7553 South 5170 East','Berkley','CA',84050,3978291524,9);</v>
      </c>
    </row>
    <row r="29" spans="1:24" x14ac:dyDescent="0.2">
      <c r="I29" s="3">
        <f t="shared" ca="1" si="3"/>
        <v>5</v>
      </c>
      <c r="J29" t="str">
        <f t="shared" ca="1" si="9"/>
        <v>Alicia</v>
      </c>
      <c r="K29" t="str">
        <f t="shared" ca="1" si="9"/>
        <v>McKay</v>
      </c>
      <c r="L29" t="str">
        <f t="shared" ca="1" si="9"/>
        <v>Defense</v>
      </c>
      <c r="M29" t="str">
        <f t="shared" ca="1" si="9"/>
        <v>Senior</v>
      </c>
      <c r="N29" t="str">
        <f t="shared" ca="1" si="4"/>
        <v>6436 North 7350 East</v>
      </c>
      <c r="O29" t="str">
        <f t="shared" ca="1" si="10"/>
        <v>Berkley</v>
      </c>
      <c r="P29" t="str">
        <f t="shared" ca="1" si="10"/>
        <v>CA</v>
      </c>
      <c r="Q29">
        <f t="shared" ca="1" si="10"/>
        <v>84050</v>
      </c>
      <c r="R29" t="str">
        <f t="shared" ca="1" si="5"/>
        <v>6408 South 4922 West</v>
      </c>
      <c r="S29" t="str">
        <f t="shared" ca="1" si="11"/>
        <v>Berkley</v>
      </c>
      <c r="T29" t="str">
        <f t="shared" ca="1" si="11"/>
        <v>CA</v>
      </c>
      <c r="U29">
        <f t="shared" ca="1" si="11"/>
        <v>84050</v>
      </c>
      <c r="V29">
        <f t="shared" ca="1" si="6"/>
        <v>5988495070</v>
      </c>
      <c r="W29">
        <f t="shared" ca="1" si="7"/>
        <v>18</v>
      </c>
      <c r="X29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('Alicia','McKay','Defense','Senior','6436 North 7350 East','Berkley','CA',84050,'6408 South 4922 West','Berkley','CA',84050,5988495070,18);</v>
      </c>
    </row>
    <row r="30" spans="1:24" x14ac:dyDescent="0.2">
      <c r="I30" s="3">
        <f t="shared" ca="1" si="3"/>
        <v>9</v>
      </c>
      <c r="J30" t="str">
        <f t="shared" ca="1" si="9"/>
        <v>Nicole</v>
      </c>
      <c r="K30" t="str">
        <f t="shared" ca="1" si="9"/>
        <v>Tindal</v>
      </c>
      <c r="L30" t="str">
        <f t="shared" ca="1" si="9"/>
        <v>Offensive Lineman</v>
      </c>
      <c r="M30" t="str">
        <f t="shared" ca="1" si="9"/>
        <v>Senior</v>
      </c>
      <c r="N30" t="str">
        <f t="shared" ca="1" si="4"/>
        <v>4274 South 8160 East</v>
      </c>
      <c r="O30" t="str">
        <f t="shared" ca="1" si="10"/>
        <v>Provo</v>
      </c>
      <c r="P30" t="str">
        <f t="shared" ca="1" si="10"/>
        <v>UT</v>
      </c>
      <c r="Q30">
        <f t="shared" ca="1" si="10"/>
        <v>75673</v>
      </c>
      <c r="R30" t="str">
        <f t="shared" ca="1" si="5"/>
        <v>5111 South 4703 West</v>
      </c>
      <c r="S30" t="str">
        <f t="shared" ca="1" si="11"/>
        <v>Provo</v>
      </c>
      <c r="T30" t="str">
        <f t="shared" ca="1" si="11"/>
        <v>UT</v>
      </c>
      <c r="U30">
        <f t="shared" ca="1" si="11"/>
        <v>75673</v>
      </c>
      <c r="V30">
        <f t="shared" ca="1" si="6"/>
        <v>6800176393</v>
      </c>
      <c r="W30">
        <f t="shared" ca="1" si="7"/>
        <v>12</v>
      </c>
      <c r="X30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Lineman','Senior','4274 South 8160 East','Provo','UT',75673,'5111 South 4703 West','Provo','UT',75673,6800176393,12);</v>
      </c>
    </row>
    <row r="31" spans="1:24" x14ac:dyDescent="0.2">
      <c r="I31" s="3">
        <f t="shared" ca="1" si="3"/>
        <v>15</v>
      </c>
      <c r="J31" t="str">
        <f t="shared" ca="1" si="9"/>
        <v>Randy</v>
      </c>
      <c r="K31" t="str">
        <f t="shared" ca="1" si="9"/>
        <v>Peirce</v>
      </c>
      <c r="L31" t="str">
        <f t="shared" ca="1" si="9"/>
        <v>Pitcher</v>
      </c>
      <c r="M31" t="str">
        <f t="shared" ca="1" si="9"/>
        <v>Sophmore</v>
      </c>
      <c r="N31" t="str">
        <f t="shared" ca="1" si="4"/>
        <v>6692 South 2081 West</v>
      </c>
      <c r="O31" t="str">
        <f t="shared" ca="1" si="10"/>
        <v>Pierre</v>
      </c>
      <c r="P31" t="str">
        <f t="shared" ca="1" si="10"/>
        <v>UT</v>
      </c>
      <c r="Q31">
        <f t="shared" ca="1" si="10"/>
        <v>84101</v>
      </c>
      <c r="R31" t="str">
        <f t="shared" ca="1" si="5"/>
        <v>7705 North 2617 East</v>
      </c>
      <c r="S31" t="str">
        <f t="shared" ca="1" si="11"/>
        <v>Pierre</v>
      </c>
      <c r="T31" t="str">
        <f t="shared" ca="1" si="11"/>
        <v>UT</v>
      </c>
      <c r="U31">
        <f t="shared" ca="1" si="11"/>
        <v>84101</v>
      </c>
      <c r="V31">
        <f t="shared" ca="1" si="6"/>
        <v>7600390774</v>
      </c>
      <c r="W31">
        <f t="shared" ca="1" si="7"/>
        <v>7</v>
      </c>
      <c r="X31" t="str">
        <f t="shared" ca="1" si="8"/>
        <v>INSERT INTO athlete (fname, lname, position, academic_level, street_current, city_current,state_current,zip_current,street_hometown, city_hometown, state_hometown, zip_hometown, phone, team_id) VALUES ('Randy','Peirce','Pitcher','Sophmore','6692 South 2081 West','Pierre','UT',84101,'7705 North 2617 East','Pierre','UT',84101,7600390774,7);</v>
      </c>
    </row>
    <row r="32" spans="1:24" x14ac:dyDescent="0.2">
      <c r="I32" s="3">
        <f t="shared" ca="1" si="3"/>
        <v>7</v>
      </c>
      <c r="J32" t="str">
        <f t="shared" ca="1" si="9"/>
        <v>John</v>
      </c>
      <c r="K32" t="str">
        <f t="shared" ca="1" si="9"/>
        <v>Jensen</v>
      </c>
      <c r="L32" t="str">
        <f t="shared" ca="1" si="9"/>
        <v>Forward</v>
      </c>
      <c r="M32" t="str">
        <f t="shared" ca="1" si="9"/>
        <v>Sophmore</v>
      </c>
      <c r="N32" t="str">
        <f t="shared" ca="1" si="4"/>
        <v>9103 South 6862 East</v>
      </c>
      <c r="O32" t="str">
        <f t="shared" ca="1" si="10"/>
        <v>Tempe</v>
      </c>
      <c r="P32" t="str">
        <f t="shared" ca="1" si="10"/>
        <v>AZ</v>
      </c>
      <c r="Q32">
        <f t="shared" ca="1" si="10"/>
        <v>85765</v>
      </c>
      <c r="R32" t="str">
        <f t="shared" ca="1" si="5"/>
        <v>2815 North 6241 East</v>
      </c>
      <c r="S32" t="str">
        <f t="shared" ca="1" si="11"/>
        <v>Tempe</v>
      </c>
      <c r="T32" t="str">
        <f t="shared" ca="1" si="11"/>
        <v>AZ</v>
      </c>
      <c r="U32">
        <f t="shared" ca="1" si="11"/>
        <v>85765</v>
      </c>
      <c r="V32">
        <f t="shared" ca="1" si="6"/>
        <v>3361716760</v>
      </c>
      <c r="W32">
        <f t="shared" ca="1" si="7"/>
        <v>10</v>
      </c>
      <c r="X32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('John','Jensen','Forward','Sophmore','9103 South 6862 East','Tempe','AZ',85765,'2815 North 6241 East','Tempe','AZ',85765,3361716760,10);</v>
      </c>
    </row>
    <row r="33" spans="9:24" x14ac:dyDescent="0.2">
      <c r="I33" s="3">
        <f t="shared" ca="1" si="3"/>
        <v>7</v>
      </c>
      <c r="J33" t="str">
        <f t="shared" ca="1" si="9"/>
        <v>John</v>
      </c>
      <c r="K33" t="str">
        <f t="shared" ca="1" si="9"/>
        <v>Jensen</v>
      </c>
      <c r="L33" t="str">
        <f t="shared" ca="1" si="9"/>
        <v>Forward</v>
      </c>
      <c r="M33" t="str">
        <f t="shared" ca="1" si="9"/>
        <v>Sophmore</v>
      </c>
      <c r="N33" t="str">
        <f t="shared" ca="1" si="4"/>
        <v>1305 South 1656 East</v>
      </c>
      <c r="O33" t="str">
        <f t="shared" ca="1" si="10"/>
        <v>Tempe</v>
      </c>
      <c r="P33" t="str">
        <f t="shared" ca="1" si="10"/>
        <v>AZ</v>
      </c>
      <c r="Q33">
        <f t="shared" ca="1" si="10"/>
        <v>85765</v>
      </c>
      <c r="R33" t="str">
        <f t="shared" ca="1" si="5"/>
        <v>1713 South 4123 West</v>
      </c>
      <c r="S33" t="str">
        <f t="shared" ca="1" si="11"/>
        <v>Tempe</v>
      </c>
      <c r="T33" t="str">
        <f t="shared" ca="1" si="11"/>
        <v>AZ</v>
      </c>
      <c r="U33">
        <f t="shared" ca="1" si="11"/>
        <v>85765</v>
      </c>
      <c r="V33">
        <f t="shared" ca="1" si="6"/>
        <v>8879950582</v>
      </c>
      <c r="W33">
        <f t="shared" ca="1" si="7"/>
        <v>18</v>
      </c>
      <c r="X33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('John','Jensen','Forward','Sophmore','1305 South 1656 East','Tempe','AZ',85765,'1713 South 4123 West','Tempe','AZ',85765,8879950582,18);</v>
      </c>
    </row>
    <row r="34" spans="9:24" x14ac:dyDescent="0.2">
      <c r="I34" s="3">
        <f t="shared" ca="1" si="3"/>
        <v>11</v>
      </c>
      <c r="J34" t="str">
        <f t="shared" ca="1" si="9"/>
        <v>Megan</v>
      </c>
      <c r="K34" t="str">
        <f t="shared" ca="1" si="9"/>
        <v>Byron</v>
      </c>
      <c r="L34" t="str">
        <f t="shared" ca="1" si="9"/>
        <v>Running Back</v>
      </c>
      <c r="M34" t="str">
        <f t="shared" ca="1" si="9"/>
        <v>Sophmore</v>
      </c>
      <c r="N34" t="str">
        <f t="shared" ca="1" si="4"/>
        <v>2079 South 3612 West</v>
      </c>
      <c r="O34" t="str">
        <f t="shared" ca="1" si="10"/>
        <v>Pierre</v>
      </c>
      <c r="P34" t="str">
        <f t="shared" ca="1" si="10"/>
        <v>SD</v>
      </c>
      <c r="Q34">
        <f t="shared" ca="1" si="10"/>
        <v>73520</v>
      </c>
      <c r="R34" t="str">
        <f t="shared" ca="1" si="5"/>
        <v>6846 North 3481 East</v>
      </c>
      <c r="S34" t="str">
        <f t="shared" ca="1" si="11"/>
        <v>Pierre</v>
      </c>
      <c r="T34" t="str">
        <f t="shared" ca="1" si="11"/>
        <v>SD</v>
      </c>
      <c r="U34">
        <f t="shared" ca="1" si="11"/>
        <v>73520</v>
      </c>
      <c r="V34">
        <f t="shared" ca="1" si="6"/>
        <v>3218837120</v>
      </c>
      <c r="W34">
        <f t="shared" ca="1" si="7"/>
        <v>5</v>
      </c>
      <c r="X34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Back','Sophmore','2079 South 3612 West','Pierre','SD',73520,'6846 North 3481 East','Pierre','SD',73520,3218837120,5);</v>
      </c>
    </row>
    <row r="35" spans="9:24" x14ac:dyDescent="0.2">
      <c r="I35" s="3">
        <f t="shared" ca="1" si="3"/>
        <v>1</v>
      </c>
      <c r="J35" t="str">
        <f t="shared" ca="1" si="9"/>
        <v>Bob</v>
      </c>
      <c r="K35" t="str">
        <f t="shared" ca="1" si="9"/>
        <v>Taylor</v>
      </c>
      <c r="L35" t="str">
        <f t="shared" ca="1" si="9"/>
        <v>Right Wing</v>
      </c>
      <c r="M35" t="str">
        <f t="shared" ca="1" si="9"/>
        <v>Senior</v>
      </c>
      <c r="N35" t="str">
        <f t="shared" ca="1" si="4"/>
        <v>3283 North 1503 West</v>
      </c>
      <c r="O35" t="str">
        <f t="shared" ca="1" si="10"/>
        <v>Salt Lake City</v>
      </c>
      <c r="P35" t="str">
        <f t="shared" ca="1" si="10"/>
        <v>UT</v>
      </c>
      <c r="Q35">
        <f t="shared" ca="1" si="10"/>
        <v>84101</v>
      </c>
      <c r="R35" t="str">
        <f t="shared" ca="1" si="5"/>
        <v>4603 North 1943 West</v>
      </c>
      <c r="S35" t="str">
        <f t="shared" ca="1" si="11"/>
        <v>Salt Lake City</v>
      </c>
      <c r="T35" t="str">
        <f t="shared" ca="1" si="11"/>
        <v>UT</v>
      </c>
      <c r="U35">
        <f t="shared" ca="1" si="11"/>
        <v>84101</v>
      </c>
      <c r="V35">
        <f t="shared" ca="1" si="6"/>
        <v>6351107229</v>
      </c>
      <c r="W35">
        <f t="shared" ca="1" si="7"/>
        <v>12</v>
      </c>
      <c r="X35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Wing','Senior','3283 North 1503 West','Salt Lake City','UT',84101,'4603 North 1943 West','Salt Lake City','UT',84101,6351107229,12);</v>
      </c>
    </row>
    <row r="36" spans="9:24" x14ac:dyDescent="0.2">
      <c r="I36" s="3">
        <f t="shared" ca="1" si="3"/>
        <v>11</v>
      </c>
      <c r="J36" t="str">
        <f t="shared" ca="1" si="9"/>
        <v>Megan</v>
      </c>
      <c r="K36" t="str">
        <f t="shared" ca="1" si="9"/>
        <v>Byron</v>
      </c>
      <c r="L36" t="str">
        <f t="shared" ca="1" si="9"/>
        <v>Running Back</v>
      </c>
      <c r="M36" t="str">
        <f t="shared" ca="1" si="9"/>
        <v>Sophmore</v>
      </c>
      <c r="N36" t="str">
        <f t="shared" ca="1" si="4"/>
        <v>8766 North 6695 West</v>
      </c>
      <c r="O36" t="str">
        <f t="shared" ca="1" si="10"/>
        <v>Pierre</v>
      </c>
      <c r="P36" t="str">
        <f t="shared" ca="1" si="10"/>
        <v>SD</v>
      </c>
      <c r="Q36">
        <f t="shared" ca="1" si="10"/>
        <v>73520</v>
      </c>
      <c r="R36" t="str">
        <f t="shared" ca="1" si="5"/>
        <v>9961 South 3390 East</v>
      </c>
      <c r="S36" t="str">
        <f t="shared" ca="1" si="11"/>
        <v>Pierre</v>
      </c>
      <c r="T36" t="str">
        <f t="shared" ca="1" si="11"/>
        <v>SD</v>
      </c>
      <c r="U36">
        <f t="shared" ca="1" si="11"/>
        <v>73520</v>
      </c>
      <c r="V36">
        <f t="shared" ca="1" si="6"/>
        <v>6212977072</v>
      </c>
      <c r="W36">
        <f t="shared" ca="1" si="7"/>
        <v>16</v>
      </c>
      <c r="X36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Back','Sophmore','8766 North 6695 West','Pierre','SD',73520,'9961 South 3390 East','Pierre','SD',73520,6212977072,16);</v>
      </c>
    </row>
    <row r="37" spans="9:24" x14ac:dyDescent="0.2">
      <c r="I37" s="3">
        <f t="shared" ca="1" si="3"/>
        <v>3</v>
      </c>
      <c r="J37" t="str">
        <f t="shared" ca="1" si="9"/>
        <v>Alex</v>
      </c>
      <c r="K37" t="str">
        <f t="shared" ca="1" si="9"/>
        <v>Johnson</v>
      </c>
      <c r="L37" t="str">
        <f t="shared" ca="1" si="9"/>
        <v>Quarterback</v>
      </c>
      <c r="M37" t="str">
        <f t="shared" ca="1" si="9"/>
        <v>Sophmore</v>
      </c>
      <c r="N37" t="str">
        <f t="shared" ca="1" si="4"/>
        <v>4297 South 5411 West</v>
      </c>
      <c r="O37" t="str">
        <f t="shared" ca="1" si="10"/>
        <v>Seattle</v>
      </c>
      <c r="P37" t="str">
        <f t="shared" ca="1" si="10"/>
        <v>WA</v>
      </c>
      <c r="Q37">
        <f t="shared" ca="1" si="10"/>
        <v>56290</v>
      </c>
      <c r="R37" t="str">
        <f t="shared" ca="1" si="5"/>
        <v>1957 North 1886 East</v>
      </c>
      <c r="S37" t="str">
        <f t="shared" ca="1" si="11"/>
        <v>Seattle</v>
      </c>
      <c r="T37" t="str">
        <f t="shared" ca="1" si="11"/>
        <v>WA</v>
      </c>
      <c r="U37">
        <f t="shared" ca="1" si="11"/>
        <v>56290</v>
      </c>
      <c r="V37">
        <f t="shared" ca="1" si="6"/>
        <v>9770781101</v>
      </c>
      <c r="W37">
        <f t="shared" ca="1" si="7"/>
        <v>9</v>
      </c>
      <c r="X37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('Alex','Johnson','Quarterback','Sophmore','4297 South 5411 West','Seattle','WA',56290,'1957 North 1886 East','Seattle','WA',56290,9770781101,9);</v>
      </c>
    </row>
    <row r="38" spans="9:24" x14ac:dyDescent="0.2">
      <c r="I38" s="3">
        <f t="shared" ca="1" si="3"/>
        <v>14</v>
      </c>
      <c r="J38" t="str">
        <f t="shared" ca="1" si="9"/>
        <v>Carrie</v>
      </c>
      <c r="K38" t="str">
        <f t="shared" ca="1" si="9"/>
        <v>Bishoff</v>
      </c>
      <c r="L38" t="str">
        <f t="shared" ca="1" si="9"/>
        <v>Outfielder</v>
      </c>
      <c r="M38" t="str">
        <f t="shared" ca="1" si="9"/>
        <v>Junior</v>
      </c>
      <c r="N38" t="str">
        <f t="shared" ca="1" si="4"/>
        <v>4692 South 1926 West</v>
      </c>
      <c r="O38" t="str">
        <f t="shared" ca="1" si="10"/>
        <v>Las Vegas</v>
      </c>
      <c r="P38" t="str">
        <f t="shared" ca="1" si="10"/>
        <v>UT</v>
      </c>
      <c r="Q38">
        <f t="shared" ca="1" si="10"/>
        <v>84101</v>
      </c>
      <c r="R38" t="str">
        <f t="shared" ca="1" si="5"/>
        <v>1452 North 2313 West</v>
      </c>
      <c r="S38" t="str">
        <f t="shared" ca="1" si="11"/>
        <v>Las Vegas</v>
      </c>
      <c r="T38" t="str">
        <f t="shared" ca="1" si="11"/>
        <v>UT</v>
      </c>
      <c r="U38">
        <f t="shared" ca="1" si="11"/>
        <v>84101</v>
      </c>
      <c r="V38">
        <f t="shared" ca="1" si="6"/>
        <v>5001543637</v>
      </c>
      <c r="W38">
        <f t="shared" ca="1" si="7"/>
        <v>6</v>
      </c>
      <c r="X38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('Carrie','Bishoff','Outfielder','Junior','4692 South 1926 West','Las Vegas','UT',84101,'1452 North 2313 West','Las Vegas','UT',84101,5001543637,6);</v>
      </c>
    </row>
    <row r="39" spans="9:24" x14ac:dyDescent="0.2">
      <c r="I39" s="3">
        <f t="shared" ca="1" si="3"/>
        <v>9</v>
      </c>
      <c r="J39" t="str">
        <f t="shared" ca="1" si="9"/>
        <v>Nicole</v>
      </c>
      <c r="K39" t="str">
        <f t="shared" ca="1" si="9"/>
        <v>Tindal</v>
      </c>
      <c r="L39" t="str">
        <f t="shared" ca="1" si="9"/>
        <v>Offensive Lineman</v>
      </c>
      <c r="M39" t="str">
        <f t="shared" ca="1" si="9"/>
        <v>Senior</v>
      </c>
      <c r="N39" t="str">
        <f t="shared" ca="1" si="4"/>
        <v>8348 North 7800 West</v>
      </c>
      <c r="O39" t="str">
        <f t="shared" ca="1" si="10"/>
        <v>Provo</v>
      </c>
      <c r="P39" t="str">
        <f t="shared" ca="1" si="10"/>
        <v>UT</v>
      </c>
      <c r="Q39">
        <f t="shared" ca="1" si="10"/>
        <v>75673</v>
      </c>
      <c r="R39" t="str">
        <f t="shared" ca="1" si="5"/>
        <v>3130 South 8816 West</v>
      </c>
      <c r="S39" t="str">
        <f t="shared" ca="1" si="11"/>
        <v>Provo</v>
      </c>
      <c r="T39" t="str">
        <f t="shared" ca="1" si="11"/>
        <v>UT</v>
      </c>
      <c r="U39">
        <f t="shared" ca="1" si="11"/>
        <v>75673</v>
      </c>
      <c r="V39">
        <f t="shared" ca="1" si="6"/>
        <v>9968581402</v>
      </c>
      <c r="W39">
        <f t="shared" ca="1" si="7"/>
        <v>17</v>
      </c>
      <c r="X39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Lineman','Senior','8348 North 7800 West','Provo','UT',75673,'3130 South 8816 West','Provo','UT',75673,9968581402,17);</v>
      </c>
    </row>
    <row r="40" spans="9:24" x14ac:dyDescent="0.2">
      <c r="I40" s="3">
        <f t="shared" ca="1" si="3"/>
        <v>8</v>
      </c>
      <c r="J40" t="str">
        <f t="shared" ca="1" si="9"/>
        <v>Jeremy</v>
      </c>
      <c r="K40" t="str">
        <f t="shared" ca="1" si="9"/>
        <v>Groves</v>
      </c>
      <c r="L40" t="str">
        <f t="shared" ca="1" si="9"/>
        <v>Defensinve Tackle</v>
      </c>
      <c r="M40" t="str">
        <f t="shared" ca="1" si="9"/>
        <v>Freshman</v>
      </c>
      <c r="N40" t="str">
        <f t="shared" ca="1" si="4"/>
        <v>2794 South 6793 West</v>
      </c>
      <c r="O40" t="str">
        <f t="shared" ca="1" si="10"/>
        <v>Brooklynn</v>
      </c>
      <c r="P40" t="str">
        <f t="shared" ca="1" si="10"/>
        <v>NY</v>
      </c>
      <c r="Q40">
        <f t="shared" ca="1" si="10"/>
        <v>76485</v>
      </c>
      <c r="R40" t="str">
        <f t="shared" ca="1" si="5"/>
        <v>4578 North 1165 East</v>
      </c>
      <c r="S40" t="str">
        <f t="shared" ca="1" si="11"/>
        <v>Brooklynn</v>
      </c>
      <c r="T40" t="str">
        <f t="shared" ca="1" si="11"/>
        <v>NY</v>
      </c>
      <c r="U40">
        <f t="shared" ca="1" si="11"/>
        <v>76485</v>
      </c>
      <c r="V40">
        <f t="shared" ca="1" si="6"/>
        <v>8255843012</v>
      </c>
      <c r="W40">
        <f t="shared" ca="1" si="7"/>
        <v>16</v>
      </c>
      <c r="X40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Tackle','Freshman','2794 South 6793 West','Brooklynn','NY',76485,'4578 North 1165 East','Brooklynn','NY',76485,8255843012,16);</v>
      </c>
    </row>
    <row r="41" spans="9:24" x14ac:dyDescent="0.2">
      <c r="I41" s="3">
        <f t="shared" ca="1" si="3"/>
        <v>14</v>
      </c>
      <c r="J41" t="str">
        <f t="shared" ca="1" si="9"/>
        <v>Carrie</v>
      </c>
      <c r="K41" t="str">
        <f t="shared" ca="1" si="9"/>
        <v>Bishoff</v>
      </c>
      <c r="L41" t="str">
        <f t="shared" ca="1" si="9"/>
        <v>Outfielder</v>
      </c>
      <c r="M41" t="str">
        <f t="shared" ca="1" si="9"/>
        <v>Junior</v>
      </c>
      <c r="N41" t="str">
        <f t="shared" ca="1" si="4"/>
        <v>1913 South 4677 East</v>
      </c>
      <c r="O41" t="str">
        <f t="shared" ca="1" si="10"/>
        <v>Las Vegas</v>
      </c>
      <c r="P41" t="str">
        <f t="shared" ca="1" si="10"/>
        <v>UT</v>
      </c>
      <c r="Q41">
        <f t="shared" ca="1" si="10"/>
        <v>84101</v>
      </c>
      <c r="R41" t="str">
        <f t="shared" ca="1" si="5"/>
        <v>6515 North 8850 East</v>
      </c>
      <c r="S41" t="str">
        <f t="shared" ca="1" si="11"/>
        <v>Las Vegas</v>
      </c>
      <c r="T41" t="str">
        <f t="shared" ca="1" si="11"/>
        <v>UT</v>
      </c>
      <c r="U41">
        <f t="shared" ca="1" si="11"/>
        <v>84101</v>
      </c>
      <c r="V41">
        <f t="shared" ca="1" si="6"/>
        <v>5369152746</v>
      </c>
      <c r="W41">
        <f t="shared" ca="1" si="7"/>
        <v>8</v>
      </c>
      <c r="X41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('Carrie','Bishoff','Outfielder','Junior','1913 South 4677 East','Las Vegas','UT',84101,'6515 North 8850 East','Las Vegas','UT',84101,5369152746,8);</v>
      </c>
    </row>
    <row r="42" spans="9:24" x14ac:dyDescent="0.2">
      <c r="I42" s="3">
        <f t="shared" ca="1" si="3"/>
        <v>7</v>
      </c>
      <c r="J42" t="str">
        <f t="shared" ca="1" si="9"/>
        <v>John</v>
      </c>
      <c r="K42" t="str">
        <f t="shared" ca="1" si="9"/>
        <v>Jensen</v>
      </c>
      <c r="L42" t="str">
        <f t="shared" ca="1" si="9"/>
        <v>Forward</v>
      </c>
      <c r="M42" t="str">
        <f t="shared" ca="1" si="9"/>
        <v>Sophmore</v>
      </c>
      <c r="N42" t="str">
        <f t="shared" ca="1" si="4"/>
        <v>4257 North 4712 West</v>
      </c>
      <c r="O42" t="str">
        <f t="shared" ca="1" si="10"/>
        <v>Tempe</v>
      </c>
      <c r="P42" t="str">
        <f t="shared" ca="1" si="10"/>
        <v>AZ</v>
      </c>
      <c r="Q42">
        <f t="shared" ca="1" si="10"/>
        <v>85765</v>
      </c>
      <c r="R42" t="str">
        <f t="shared" ca="1" si="5"/>
        <v>4682 South 9745 East</v>
      </c>
      <c r="S42" t="str">
        <f t="shared" ca="1" si="11"/>
        <v>Tempe</v>
      </c>
      <c r="T42" t="str">
        <f t="shared" ca="1" si="11"/>
        <v>AZ</v>
      </c>
      <c r="U42">
        <f t="shared" ca="1" si="11"/>
        <v>85765</v>
      </c>
      <c r="V42">
        <f t="shared" ca="1" si="6"/>
        <v>6910004349</v>
      </c>
      <c r="W42">
        <f t="shared" ca="1" si="7"/>
        <v>14</v>
      </c>
      <c r="X42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('John','Jensen','Forward','Sophmore','4257 North 4712 West','Tempe','AZ',85765,'4682 South 9745 East','Tempe','AZ',85765,6910004349,14);</v>
      </c>
    </row>
    <row r="43" spans="9:24" x14ac:dyDescent="0.2">
      <c r="I43" s="3">
        <f t="shared" ca="1" si="3"/>
        <v>13</v>
      </c>
      <c r="J43" t="str">
        <f t="shared" ref="J43:M62" ca="1" si="12">VLOOKUP($I43,athlete, J$1)</f>
        <v>Kim</v>
      </c>
      <c r="K43" t="str">
        <f t="shared" ca="1" si="12"/>
        <v>Lord</v>
      </c>
      <c r="L43" t="str">
        <f t="shared" ca="1" si="12"/>
        <v>First Base</v>
      </c>
      <c r="M43" t="str">
        <f t="shared" ca="1" si="12"/>
        <v>Senior</v>
      </c>
      <c r="N43" t="str">
        <f t="shared" ca="1" si="4"/>
        <v>7634 South 4924 East</v>
      </c>
      <c r="O43" t="str">
        <f t="shared" ref="O43:Q62" ca="1" si="13">VLOOKUP($I43,athlete, O$1)</f>
        <v>Provo</v>
      </c>
      <c r="P43" t="str">
        <f t="shared" ca="1" si="13"/>
        <v>UT</v>
      </c>
      <c r="Q43">
        <f t="shared" ca="1" si="13"/>
        <v>84101</v>
      </c>
      <c r="R43" t="str">
        <f t="shared" ca="1" si="5"/>
        <v>8821 South 1762 West</v>
      </c>
      <c r="S43" t="str">
        <f t="shared" ref="S43:U62" ca="1" si="14">VLOOKUP($I43,athlete, S$1)</f>
        <v>Provo</v>
      </c>
      <c r="T43" t="str">
        <f t="shared" ca="1" si="14"/>
        <v>UT</v>
      </c>
      <c r="U43">
        <f t="shared" ca="1" si="14"/>
        <v>84101</v>
      </c>
      <c r="V43">
        <f t="shared" ca="1" si="6"/>
        <v>2048155252</v>
      </c>
      <c r="W43">
        <f t="shared" ca="1" si="7"/>
        <v>8</v>
      </c>
      <c r="X43" t="str">
        <f t="shared" ca="1" si="8"/>
        <v>INSERT INTO athlete (fname, lname, position, academic_level, street_current, city_current,state_current,zip_current,street_hometown, city_hometown, state_hometown, zip_hometown, phone, team_id) VALUES ('Kim','Lord','First Base','Senior','7634 South 4924 East','Provo','UT',84101,'8821 South 1762 West','Provo','UT',84101,2048155252,8);</v>
      </c>
    </row>
    <row r="44" spans="9:24" x14ac:dyDescent="0.2">
      <c r="I44" s="3">
        <f t="shared" ca="1" si="3"/>
        <v>3</v>
      </c>
      <c r="J44" t="str">
        <f t="shared" ca="1" si="12"/>
        <v>Alex</v>
      </c>
      <c r="K44" t="str">
        <f t="shared" ca="1" si="12"/>
        <v>Johnson</v>
      </c>
      <c r="L44" t="str">
        <f t="shared" ca="1" si="12"/>
        <v>Quarterback</v>
      </c>
      <c r="M44" t="str">
        <f t="shared" ca="1" si="12"/>
        <v>Sophmore</v>
      </c>
      <c r="N44" t="str">
        <f t="shared" ca="1" si="4"/>
        <v>5317 North 4884 West</v>
      </c>
      <c r="O44" t="str">
        <f t="shared" ca="1" si="13"/>
        <v>Seattle</v>
      </c>
      <c r="P44" t="str">
        <f t="shared" ca="1" si="13"/>
        <v>WA</v>
      </c>
      <c r="Q44">
        <f t="shared" ca="1" si="13"/>
        <v>56290</v>
      </c>
      <c r="R44" t="str">
        <f t="shared" ca="1" si="5"/>
        <v>5526 North 2164 West</v>
      </c>
      <c r="S44" t="str">
        <f t="shared" ca="1" si="14"/>
        <v>Seattle</v>
      </c>
      <c r="T44" t="str">
        <f t="shared" ca="1" si="14"/>
        <v>WA</v>
      </c>
      <c r="U44">
        <f t="shared" ca="1" si="14"/>
        <v>56290</v>
      </c>
      <c r="V44">
        <f t="shared" ca="1" si="6"/>
        <v>9078751044</v>
      </c>
      <c r="W44">
        <f t="shared" ca="1" si="7"/>
        <v>8</v>
      </c>
      <c r="X44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('Alex','Johnson','Quarterback','Sophmore','5317 North 4884 West','Seattle','WA',56290,'5526 North 2164 West','Seattle','WA',56290,9078751044,8);</v>
      </c>
    </row>
    <row r="45" spans="9:24" x14ac:dyDescent="0.2">
      <c r="I45" s="3">
        <f t="shared" ca="1" si="3"/>
        <v>11</v>
      </c>
      <c r="J45" t="str">
        <f t="shared" ca="1" si="12"/>
        <v>Megan</v>
      </c>
      <c r="K45" t="str">
        <f t="shared" ca="1" si="12"/>
        <v>Byron</v>
      </c>
      <c r="L45" t="str">
        <f t="shared" ca="1" si="12"/>
        <v>Running Back</v>
      </c>
      <c r="M45" t="str">
        <f t="shared" ca="1" si="12"/>
        <v>Sophmore</v>
      </c>
      <c r="N45" t="str">
        <f t="shared" ca="1" si="4"/>
        <v>6511 South 5881 East</v>
      </c>
      <c r="O45" t="str">
        <f t="shared" ca="1" si="13"/>
        <v>Pierre</v>
      </c>
      <c r="P45" t="str">
        <f t="shared" ca="1" si="13"/>
        <v>SD</v>
      </c>
      <c r="Q45">
        <f t="shared" ca="1" si="13"/>
        <v>73520</v>
      </c>
      <c r="R45" t="str">
        <f t="shared" ca="1" si="5"/>
        <v>1746 South 5893 East</v>
      </c>
      <c r="S45" t="str">
        <f t="shared" ca="1" si="14"/>
        <v>Pierre</v>
      </c>
      <c r="T45" t="str">
        <f t="shared" ca="1" si="14"/>
        <v>SD</v>
      </c>
      <c r="U45">
        <f t="shared" ca="1" si="14"/>
        <v>73520</v>
      </c>
      <c r="V45">
        <f t="shared" ca="1" si="6"/>
        <v>4149018732</v>
      </c>
      <c r="W45">
        <f t="shared" ca="1" si="7"/>
        <v>10</v>
      </c>
      <c r="X45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Back','Sophmore','6511 South 5881 East','Pierre','SD',73520,'1746 South 5893 East','Pierre','SD',73520,4149018732,10);</v>
      </c>
    </row>
    <row r="46" spans="9:24" x14ac:dyDescent="0.2">
      <c r="I46" s="3">
        <f t="shared" ca="1" si="3"/>
        <v>11</v>
      </c>
      <c r="J46" t="str">
        <f t="shared" ca="1" si="12"/>
        <v>Megan</v>
      </c>
      <c r="K46" t="str">
        <f t="shared" ca="1" si="12"/>
        <v>Byron</v>
      </c>
      <c r="L46" t="str">
        <f t="shared" ca="1" si="12"/>
        <v>Running Back</v>
      </c>
      <c r="M46" t="str">
        <f t="shared" ca="1" si="12"/>
        <v>Sophmore</v>
      </c>
      <c r="N46" t="str">
        <f t="shared" ca="1" si="4"/>
        <v>9400 South 1362 East</v>
      </c>
      <c r="O46" t="str">
        <f t="shared" ca="1" si="13"/>
        <v>Pierre</v>
      </c>
      <c r="P46" t="str">
        <f t="shared" ca="1" si="13"/>
        <v>SD</v>
      </c>
      <c r="Q46">
        <f t="shared" ca="1" si="13"/>
        <v>73520</v>
      </c>
      <c r="R46" t="str">
        <f t="shared" ca="1" si="5"/>
        <v>6536 South 4017 East</v>
      </c>
      <c r="S46" t="str">
        <f t="shared" ca="1" si="14"/>
        <v>Pierre</v>
      </c>
      <c r="T46" t="str">
        <f t="shared" ca="1" si="14"/>
        <v>SD</v>
      </c>
      <c r="U46">
        <f t="shared" ca="1" si="14"/>
        <v>73520</v>
      </c>
      <c r="V46">
        <f t="shared" ca="1" si="6"/>
        <v>7749436184</v>
      </c>
      <c r="W46">
        <f t="shared" ca="1" si="7"/>
        <v>10</v>
      </c>
      <c r="X46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Back','Sophmore','9400 South 1362 East','Pierre','SD',73520,'6536 South 4017 East','Pierre','SD',73520,7749436184,10);</v>
      </c>
    </row>
    <row r="47" spans="9:24" x14ac:dyDescent="0.2">
      <c r="I47" s="3">
        <f t="shared" ca="1" si="3"/>
        <v>16</v>
      </c>
      <c r="J47" t="str">
        <f t="shared" ca="1" si="12"/>
        <v>Chris</v>
      </c>
      <c r="K47" t="str">
        <f t="shared" ca="1" si="12"/>
        <v>Burr</v>
      </c>
      <c r="L47" t="str">
        <f t="shared" ca="1" si="12"/>
        <v>Catcher</v>
      </c>
      <c r="M47" t="str">
        <f t="shared" ca="1" si="12"/>
        <v>Freshman</v>
      </c>
      <c r="N47" t="str">
        <f t="shared" ca="1" si="4"/>
        <v>5597 North 6880 West</v>
      </c>
      <c r="O47" t="str">
        <f t="shared" ca="1" si="13"/>
        <v>Bismarck</v>
      </c>
      <c r="P47" t="str">
        <f t="shared" ca="1" si="13"/>
        <v>UT</v>
      </c>
      <c r="Q47">
        <f t="shared" ca="1" si="13"/>
        <v>84101</v>
      </c>
      <c r="R47" t="str">
        <f t="shared" ca="1" si="5"/>
        <v>2083 South 2558 East</v>
      </c>
      <c r="S47" t="str">
        <f t="shared" ca="1" si="14"/>
        <v>Bismarck</v>
      </c>
      <c r="T47" t="str">
        <f t="shared" ca="1" si="14"/>
        <v>UT</v>
      </c>
      <c r="U47">
        <f t="shared" ca="1" si="14"/>
        <v>84101</v>
      </c>
      <c r="V47">
        <f t="shared" ca="1" si="6"/>
        <v>8019734730</v>
      </c>
      <c r="W47">
        <f t="shared" ca="1" si="7"/>
        <v>9</v>
      </c>
      <c r="X47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('Chris','Burr','Catcher','Freshman','5597 North 6880 West','Bismarck','UT',84101,'2083 South 2558 East','Bismarck','UT',84101,8019734730,9);</v>
      </c>
    </row>
    <row r="48" spans="9:24" x14ac:dyDescent="0.2">
      <c r="I48" s="3">
        <f t="shared" ca="1" si="3"/>
        <v>1</v>
      </c>
      <c r="J48" t="str">
        <f t="shared" ca="1" si="12"/>
        <v>Bob</v>
      </c>
      <c r="K48" t="str">
        <f t="shared" ca="1" si="12"/>
        <v>Taylor</v>
      </c>
      <c r="L48" t="str">
        <f t="shared" ca="1" si="12"/>
        <v>Right Wing</v>
      </c>
      <c r="M48" t="str">
        <f t="shared" ca="1" si="12"/>
        <v>Senior</v>
      </c>
      <c r="N48" t="str">
        <f t="shared" ca="1" si="4"/>
        <v>5680 South 1298 East</v>
      </c>
      <c r="O48" t="str">
        <f t="shared" ca="1" si="13"/>
        <v>Salt Lake City</v>
      </c>
      <c r="P48" t="str">
        <f t="shared" ca="1" si="13"/>
        <v>UT</v>
      </c>
      <c r="Q48">
        <f t="shared" ca="1" si="13"/>
        <v>84101</v>
      </c>
      <c r="R48" t="str">
        <f t="shared" ca="1" si="5"/>
        <v>2628 South 1937 East</v>
      </c>
      <c r="S48" t="str">
        <f t="shared" ca="1" si="14"/>
        <v>Salt Lake City</v>
      </c>
      <c r="T48" t="str">
        <f t="shared" ca="1" si="14"/>
        <v>UT</v>
      </c>
      <c r="U48">
        <f t="shared" ca="1" si="14"/>
        <v>84101</v>
      </c>
      <c r="V48">
        <f t="shared" ca="1" si="6"/>
        <v>4238916768</v>
      </c>
      <c r="W48">
        <f t="shared" ca="1" si="7"/>
        <v>11</v>
      </c>
      <c r="X48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Wing','Senior','5680 South 1298 East','Salt Lake City','UT',84101,'2628 South 1937 East','Salt Lake City','UT',84101,4238916768,11);</v>
      </c>
    </row>
    <row r="49" spans="9:24" x14ac:dyDescent="0.2">
      <c r="I49" s="3">
        <f t="shared" ca="1" si="3"/>
        <v>1</v>
      </c>
      <c r="J49" t="str">
        <f t="shared" ca="1" si="12"/>
        <v>Bob</v>
      </c>
      <c r="K49" t="str">
        <f t="shared" ca="1" si="12"/>
        <v>Taylor</v>
      </c>
      <c r="L49" t="str">
        <f t="shared" ca="1" si="12"/>
        <v>Right Wing</v>
      </c>
      <c r="M49" t="str">
        <f t="shared" ca="1" si="12"/>
        <v>Senior</v>
      </c>
      <c r="N49" t="str">
        <f t="shared" ca="1" si="4"/>
        <v>4777 North 2641 East</v>
      </c>
      <c r="O49" t="str">
        <f t="shared" ca="1" si="13"/>
        <v>Salt Lake City</v>
      </c>
      <c r="P49" t="str">
        <f t="shared" ca="1" si="13"/>
        <v>UT</v>
      </c>
      <c r="Q49">
        <f t="shared" ca="1" si="13"/>
        <v>84101</v>
      </c>
      <c r="R49" t="str">
        <f t="shared" ca="1" si="5"/>
        <v>9081 North 2468 West</v>
      </c>
      <c r="S49" t="str">
        <f t="shared" ca="1" si="14"/>
        <v>Salt Lake City</v>
      </c>
      <c r="T49" t="str">
        <f t="shared" ca="1" si="14"/>
        <v>UT</v>
      </c>
      <c r="U49">
        <f t="shared" ca="1" si="14"/>
        <v>84101</v>
      </c>
      <c r="V49">
        <f t="shared" ca="1" si="6"/>
        <v>8802418853</v>
      </c>
      <c r="W49">
        <f t="shared" ca="1" si="7"/>
        <v>5</v>
      </c>
      <c r="X49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Wing','Senior','4777 North 2641 East','Salt Lake City','UT',84101,'9081 North 2468 West','Salt Lake City','UT',84101,8802418853,5);</v>
      </c>
    </row>
    <row r="50" spans="9:24" x14ac:dyDescent="0.2">
      <c r="I50" s="3">
        <f t="shared" ca="1" si="3"/>
        <v>1</v>
      </c>
      <c r="J50" t="str">
        <f t="shared" ca="1" si="12"/>
        <v>Bob</v>
      </c>
      <c r="K50" t="str">
        <f t="shared" ca="1" si="12"/>
        <v>Taylor</v>
      </c>
      <c r="L50" t="str">
        <f t="shared" ca="1" si="12"/>
        <v>Right Wing</v>
      </c>
      <c r="M50" t="str">
        <f t="shared" ca="1" si="12"/>
        <v>Senior</v>
      </c>
      <c r="N50" t="str">
        <f t="shared" ca="1" si="4"/>
        <v>5433 South 1544 East</v>
      </c>
      <c r="O50" t="str">
        <f t="shared" ca="1" si="13"/>
        <v>Salt Lake City</v>
      </c>
      <c r="P50" t="str">
        <f t="shared" ca="1" si="13"/>
        <v>UT</v>
      </c>
      <c r="Q50">
        <f t="shared" ca="1" si="13"/>
        <v>84101</v>
      </c>
      <c r="R50" t="str">
        <f t="shared" ca="1" si="5"/>
        <v>8209 North 2070 West</v>
      </c>
      <c r="S50" t="str">
        <f t="shared" ca="1" si="14"/>
        <v>Salt Lake City</v>
      </c>
      <c r="T50" t="str">
        <f t="shared" ca="1" si="14"/>
        <v>UT</v>
      </c>
      <c r="U50">
        <f t="shared" ca="1" si="14"/>
        <v>84101</v>
      </c>
      <c r="V50">
        <f t="shared" ca="1" si="6"/>
        <v>9929044145</v>
      </c>
      <c r="W50">
        <f t="shared" ca="1" si="7"/>
        <v>18</v>
      </c>
      <c r="X50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Wing','Senior','5433 South 1544 East','Salt Lake City','UT',84101,'8209 North 2070 West','Salt Lake City','UT',84101,9929044145,18);</v>
      </c>
    </row>
    <row r="51" spans="9:24" x14ac:dyDescent="0.2">
      <c r="I51" s="3">
        <f t="shared" ca="1" si="3"/>
        <v>9</v>
      </c>
      <c r="J51" t="str">
        <f t="shared" ca="1" si="12"/>
        <v>Nicole</v>
      </c>
      <c r="K51" t="str">
        <f t="shared" ca="1" si="12"/>
        <v>Tindal</v>
      </c>
      <c r="L51" t="str">
        <f t="shared" ca="1" si="12"/>
        <v>Offensive Lineman</v>
      </c>
      <c r="M51" t="str">
        <f t="shared" ca="1" si="12"/>
        <v>Senior</v>
      </c>
      <c r="N51" t="str">
        <f t="shared" ca="1" si="4"/>
        <v>1487 North 9553 West</v>
      </c>
      <c r="O51" t="str">
        <f t="shared" ca="1" si="13"/>
        <v>Provo</v>
      </c>
      <c r="P51" t="str">
        <f t="shared" ca="1" si="13"/>
        <v>UT</v>
      </c>
      <c r="Q51">
        <f t="shared" ca="1" si="13"/>
        <v>75673</v>
      </c>
      <c r="R51" t="str">
        <f t="shared" ca="1" si="5"/>
        <v>1716 South 7046 East</v>
      </c>
      <c r="S51" t="str">
        <f t="shared" ca="1" si="14"/>
        <v>Provo</v>
      </c>
      <c r="T51" t="str">
        <f t="shared" ca="1" si="14"/>
        <v>UT</v>
      </c>
      <c r="U51">
        <f t="shared" ca="1" si="14"/>
        <v>75673</v>
      </c>
      <c r="V51">
        <f t="shared" ca="1" si="6"/>
        <v>3540260634</v>
      </c>
      <c r="W51">
        <f t="shared" ca="1" si="7"/>
        <v>11</v>
      </c>
      <c r="X51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Lineman','Senior','1487 North 9553 West','Provo','UT',75673,'1716 South 7046 East','Provo','UT',75673,3540260634,11);</v>
      </c>
    </row>
    <row r="52" spans="9:24" x14ac:dyDescent="0.2">
      <c r="I52" s="3">
        <f t="shared" ca="1" si="3"/>
        <v>4</v>
      </c>
      <c r="J52" t="str">
        <f t="shared" ca="1" si="12"/>
        <v>Stephanie</v>
      </c>
      <c r="K52" t="str">
        <f t="shared" ca="1" si="12"/>
        <v>Pales</v>
      </c>
      <c r="L52" t="str">
        <f t="shared" ca="1" si="12"/>
        <v>Tackle</v>
      </c>
      <c r="M52" t="str">
        <f t="shared" ca="1" si="12"/>
        <v>Freshman</v>
      </c>
      <c r="N52" t="str">
        <f t="shared" ca="1" si="4"/>
        <v>8165 South 7784 West</v>
      </c>
      <c r="O52" t="str">
        <f t="shared" ca="1" si="13"/>
        <v>Portland</v>
      </c>
      <c r="P52" t="str">
        <f t="shared" ca="1" si="13"/>
        <v>OR</v>
      </c>
      <c r="Q52">
        <f t="shared" ca="1" si="13"/>
        <v>12958</v>
      </c>
      <c r="R52" t="str">
        <f t="shared" ca="1" si="5"/>
        <v>2077 North 1633 West</v>
      </c>
      <c r="S52" t="str">
        <f t="shared" ca="1" si="14"/>
        <v>Portland</v>
      </c>
      <c r="T52" t="str">
        <f t="shared" ca="1" si="14"/>
        <v>OR</v>
      </c>
      <c r="U52">
        <f t="shared" ca="1" si="14"/>
        <v>12958</v>
      </c>
      <c r="V52">
        <f t="shared" ca="1" si="6"/>
        <v>9849272780</v>
      </c>
      <c r="W52">
        <f t="shared" ca="1" si="7"/>
        <v>14</v>
      </c>
      <c r="X52" t="str">
        <f t="shared" ca="1" si="8"/>
        <v>INSERT INTO athlete (fname, lname, position, academic_level, street_current, city_current,state_current,zip_current,street_hometown, city_hometown, state_hometown, zip_hometown, phone, team_id) VALUES ('Stephanie','Pales','Tackle','Freshman','8165 South 7784 West','Portland','OR',12958,'2077 North 1633 West','Portland','OR',12958,9849272780,14);</v>
      </c>
    </row>
    <row r="53" spans="9:24" x14ac:dyDescent="0.2">
      <c r="I53" s="3">
        <f t="shared" ca="1" si="3"/>
        <v>12</v>
      </c>
      <c r="J53" t="str">
        <f t="shared" ca="1" si="12"/>
        <v>Marcy</v>
      </c>
      <c r="K53" t="str">
        <f t="shared" ca="1" si="12"/>
        <v>Tice</v>
      </c>
      <c r="L53" t="str">
        <f t="shared" ca="1" si="12"/>
        <v>Goalie</v>
      </c>
      <c r="M53" t="str">
        <f t="shared" ca="1" si="12"/>
        <v>Freshman</v>
      </c>
      <c r="N53" t="str">
        <f t="shared" ca="1" si="4"/>
        <v>2377 South 2729 West</v>
      </c>
      <c r="O53" t="str">
        <f t="shared" ca="1" si="13"/>
        <v>Bismarck</v>
      </c>
      <c r="P53" t="str">
        <f t="shared" ca="1" si="13"/>
        <v>ND</v>
      </c>
      <c r="Q53">
        <f t="shared" ca="1" si="13"/>
        <v>28895</v>
      </c>
      <c r="R53" t="str">
        <f t="shared" ca="1" si="5"/>
        <v>1517 South 6228 East</v>
      </c>
      <c r="S53" t="str">
        <f t="shared" ca="1" si="14"/>
        <v>Bismarck</v>
      </c>
      <c r="T53" t="str">
        <f t="shared" ca="1" si="14"/>
        <v>ND</v>
      </c>
      <c r="U53">
        <f t="shared" ca="1" si="14"/>
        <v>28895</v>
      </c>
      <c r="V53">
        <f t="shared" ca="1" si="6"/>
        <v>3741084700</v>
      </c>
      <c r="W53">
        <f t="shared" ca="1" si="7"/>
        <v>12</v>
      </c>
      <c r="X53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('Marcy','Tice','Goalie','Freshman','2377 South 2729 West','Bismarck','ND',28895,'1517 South 6228 East','Bismarck','ND',28895,3741084700,12);</v>
      </c>
    </row>
    <row r="54" spans="9:24" x14ac:dyDescent="0.2">
      <c r="I54" s="3">
        <f t="shared" ca="1" si="3"/>
        <v>12</v>
      </c>
      <c r="J54" t="str">
        <f t="shared" ca="1" si="12"/>
        <v>Marcy</v>
      </c>
      <c r="K54" t="str">
        <f t="shared" ca="1" si="12"/>
        <v>Tice</v>
      </c>
      <c r="L54" t="str">
        <f t="shared" ca="1" si="12"/>
        <v>Goalie</v>
      </c>
      <c r="M54" t="str">
        <f t="shared" ca="1" si="12"/>
        <v>Freshman</v>
      </c>
      <c r="N54" t="str">
        <f t="shared" ca="1" si="4"/>
        <v>3320 North 6232 West</v>
      </c>
      <c r="O54" t="str">
        <f t="shared" ca="1" si="13"/>
        <v>Bismarck</v>
      </c>
      <c r="P54" t="str">
        <f t="shared" ca="1" si="13"/>
        <v>ND</v>
      </c>
      <c r="Q54">
        <f t="shared" ca="1" si="13"/>
        <v>28895</v>
      </c>
      <c r="R54" t="str">
        <f t="shared" ca="1" si="5"/>
        <v>3998 South 2496 West</v>
      </c>
      <c r="S54" t="str">
        <f t="shared" ca="1" si="14"/>
        <v>Bismarck</v>
      </c>
      <c r="T54" t="str">
        <f t="shared" ca="1" si="14"/>
        <v>ND</v>
      </c>
      <c r="U54">
        <f t="shared" ca="1" si="14"/>
        <v>28895</v>
      </c>
      <c r="V54">
        <f t="shared" ca="1" si="6"/>
        <v>7280817996</v>
      </c>
      <c r="W54">
        <f t="shared" ca="1" si="7"/>
        <v>8</v>
      </c>
      <c r="X54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('Marcy','Tice','Goalie','Freshman','3320 North 6232 West','Bismarck','ND',28895,'3998 South 2496 West','Bismarck','ND',28895,7280817996,8);</v>
      </c>
    </row>
    <row r="55" spans="9:24" x14ac:dyDescent="0.2">
      <c r="I55" s="3">
        <f t="shared" ca="1" si="3"/>
        <v>3</v>
      </c>
      <c r="J55" t="str">
        <f t="shared" ca="1" si="12"/>
        <v>Alex</v>
      </c>
      <c r="K55" t="str">
        <f t="shared" ca="1" si="12"/>
        <v>Johnson</v>
      </c>
      <c r="L55" t="str">
        <f t="shared" ca="1" si="12"/>
        <v>Quarterback</v>
      </c>
      <c r="M55" t="str">
        <f t="shared" ca="1" si="12"/>
        <v>Sophmore</v>
      </c>
      <c r="N55" t="str">
        <f t="shared" ca="1" si="4"/>
        <v>1856 North 7200 West</v>
      </c>
      <c r="O55" t="str">
        <f t="shared" ca="1" si="13"/>
        <v>Seattle</v>
      </c>
      <c r="P55" t="str">
        <f t="shared" ca="1" si="13"/>
        <v>WA</v>
      </c>
      <c r="Q55">
        <f t="shared" ca="1" si="13"/>
        <v>56290</v>
      </c>
      <c r="R55" t="str">
        <f t="shared" ca="1" si="5"/>
        <v>5727 South 1930 East</v>
      </c>
      <c r="S55" t="str">
        <f t="shared" ca="1" si="14"/>
        <v>Seattle</v>
      </c>
      <c r="T55" t="str">
        <f t="shared" ca="1" si="14"/>
        <v>WA</v>
      </c>
      <c r="U55">
        <f t="shared" ca="1" si="14"/>
        <v>56290</v>
      </c>
      <c r="V55">
        <f t="shared" ca="1" si="6"/>
        <v>8128490600</v>
      </c>
      <c r="W55">
        <f t="shared" ca="1" si="7"/>
        <v>12</v>
      </c>
      <c r="X55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('Alex','Johnson','Quarterback','Sophmore','1856 North 7200 West','Seattle','WA',56290,'5727 South 1930 East','Seattle','WA',56290,8128490600,12);</v>
      </c>
    </row>
    <row r="56" spans="9:24" x14ac:dyDescent="0.2">
      <c r="I56" s="3">
        <f t="shared" ca="1" si="3"/>
        <v>7</v>
      </c>
      <c r="J56" t="str">
        <f t="shared" ca="1" si="12"/>
        <v>John</v>
      </c>
      <c r="K56" t="str">
        <f t="shared" ca="1" si="12"/>
        <v>Jensen</v>
      </c>
      <c r="L56" t="str">
        <f t="shared" ca="1" si="12"/>
        <v>Forward</v>
      </c>
      <c r="M56" t="str">
        <f t="shared" ca="1" si="12"/>
        <v>Sophmore</v>
      </c>
      <c r="N56" t="str">
        <f t="shared" ca="1" si="4"/>
        <v>4329 North 7691 West</v>
      </c>
      <c r="O56" t="str">
        <f t="shared" ca="1" si="13"/>
        <v>Tempe</v>
      </c>
      <c r="P56" t="str">
        <f t="shared" ca="1" si="13"/>
        <v>AZ</v>
      </c>
      <c r="Q56">
        <f t="shared" ca="1" si="13"/>
        <v>85765</v>
      </c>
      <c r="R56" t="str">
        <f t="shared" ca="1" si="5"/>
        <v>5388 North 2519 East</v>
      </c>
      <c r="S56" t="str">
        <f t="shared" ca="1" si="14"/>
        <v>Tempe</v>
      </c>
      <c r="T56" t="str">
        <f t="shared" ca="1" si="14"/>
        <v>AZ</v>
      </c>
      <c r="U56">
        <f t="shared" ca="1" si="14"/>
        <v>85765</v>
      </c>
      <c r="V56">
        <f t="shared" ca="1" si="6"/>
        <v>2501064365</v>
      </c>
      <c r="W56">
        <f t="shared" ca="1" si="7"/>
        <v>7</v>
      </c>
      <c r="X56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('John','Jensen','Forward','Sophmore','4329 North 7691 West','Tempe','AZ',85765,'5388 North 2519 East','Tempe','AZ',85765,2501064365,7);</v>
      </c>
    </row>
    <row r="57" spans="9:24" x14ac:dyDescent="0.2">
      <c r="I57" s="3">
        <f t="shared" ca="1" si="3"/>
        <v>11</v>
      </c>
      <c r="J57" t="str">
        <f t="shared" ca="1" si="12"/>
        <v>Megan</v>
      </c>
      <c r="K57" t="str">
        <f t="shared" ca="1" si="12"/>
        <v>Byron</v>
      </c>
      <c r="L57" t="str">
        <f t="shared" ca="1" si="12"/>
        <v>Running Back</v>
      </c>
      <c r="M57" t="str">
        <f t="shared" ca="1" si="12"/>
        <v>Sophmore</v>
      </c>
      <c r="N57" t="str">
        <f t="shared" ca="1" si="4"/>
        <v>8322 South 1263 East</v>
      </c>
      <c r="O57" t="str">
        <f t="shared" ca="1" si="13"/>
        <v>Pierre</v>
      </c>
      <c r="P57" t="str">
        <f t="shared" ca="1" si="13"/>
        <v>SD</v>
      </c>
      <c r="Q57">
        <f t="shared" ca="1" si="13"/>
        <v>73520</v>
      </c>
      <c r="R57" t="str">
        <f t="shared" ca="1" si="5"/>
        <v>3440 North 1951 West</v>
      </c>
      <c r="S57" t="str">
        <f t="shared" ca="1" si="14"/>
        <v>Pierre</v>
      </c>
      <c r="T57" t="str">
        <f t="shared" ca="1" si="14"/>
        <v>SD</v>
      </c>
      <c r="U57">
        <f t="shared" ca="1" si="14"/>
        <v>73520</v>
      </c>
      <c r="V57">
        <f t="shared" ca="1" si="6"/>
        <v>5794544412</v>
      </c>
      <c r="W57">
        <f t="shared" ca="1" si="7"/>
        <v>15</v>
      </c>
      <c r="X57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Back','Sophmore','8322 South 1263 East','Pierre','SD',73520,'3440 North 1951 West','Pierre','SD',73520,5794544412,15);</v>
      </c>
    </row>
    <row r="58" spans="9:24" x14ac:dyDescent="0.2">
      <c r="I58" s="3">
        <f t="shared" ca="1" si="3"/>
        <v>12</v>
      </c>
      <c r="J58" t="str">
        <f t="shared" ca="1" si="12"/>
        <v>Marcy</v>
      </c>
      <c r="K58" t="str">
        <f t="shared" ca="1" si="12"/>
        <v>Tice</v>
      </c>
      <c r="L58" t="str">
        <f t="shared" ca="1" si="12"/>
        <v>Goalie</v>
      </c>
      <c r="M58" t="str">
        <f t="shared" ca="1" si="12"/>
        <v>Freshman</v>
      </c>
      <c r="N58" t="str">
        <f t="shared" ca="1" si="4"/>
        <v>7810 South 2184 East</v>
      </c>
      <c r="O58" t="str">
        <f t="shared" ca="1" si="13"/>
        <v>Bismarck</v>
      </c>
      <c r="P58" t="str">
        <f t="shared" ca="1" si="13"/>
        <v>ND</v>
      </c>
      <c r="Q58">
        <f t="shared" ca="1" si="13"/>
        <v>28895</v>
      </c>
      <c r="R58" t="str">
        <f t="shared" ca="1" si="5"/>
        <v>3900 South 7435 East</v>
      </c>
      <c r="S58" t="str">
        <f t="shared" ca="1" si="14"/>
        <v>Bismarck</v>
      </c>
      <c r="T58" t="str">
        <f t="shared" ca="1" si="14"/>
        <v>ND</v>
      </c>
      <c r="U58">
        <f t="shared" ca="1" si="14"/>
        <v>28895</v>
      </c>
      <c r="V58">
        <f t="shared" ca="1" si="6"/>
        <v>2700675090</v>
      </c>
      <c r="W58">
        <f t="shared" ca="1" si="7"/>
        <v>6</v>
      </c>
      <c r="X58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('Marcy','Tice','Goalie','Freshman','7810 South 2184 East','Bismarck','ND',28895,'3900 South 7435 East','Bismarck','ND',28895,2700675090,6);</v>
      </c>
    </row>
    <row r="59" spans="9:24" x14ac:dyDescent="0.2">
      <c r="I59" s="3">
        <f t="shared" ca="1" si="3"/>
        <v>16</v>
      </c>
      <c r="J59" t="str">
        <f t="shared" ca="1" si="12"/>
        <v>Chris</v>
      </c>
      <c r="K59" t="str">
        <f t="shared" ca="1" si="12"/>
        <v>Burr</v>
      </c>
      <c r="L59" t="str">
        <f t="shared" ca="1" si="12"/>
        <v>Catcher</v>
      </c>
      <c r="M59" t="str">
        <f t="shared" ca="1" si="12"/>
        <v>Freshman</v>
      </c>
      <c r="N59" t="str">
        <f t="shared" ca="1" si="4"/>
        <v>5644 South 1378 East</v>
      </c>
      <c r="O59" t="str">
        <f t="shared" ca="1" si="13"/>
        <v>Bismarck</v>
      </c>
      <c r="P59" t="str">
        <f t="shared" ca="1" si="13"/>
        <v>UT</v>
      </c>
      <c r="Q59">
        <f t="shared" ca="1" si="13"/>
        <v>84101</v>
      </c>
      <c r="R59" t="str">
        <f t="shared" ca="1" si="5"/>
        <v>9268 South 1538 West</v>
      </c>
      <c r="S59" t="str">
        <f t="shared" ca="1" si="14"/>
        <v>Bismarck</v>
      </c>
      <c r="T59" t="str">
        <f t="shared" ca="1" si="14"/>
        <v>UT</v>
      </c>
      <c r="U59">
        <f t="shared" ca="1" si="14"/>
        <v>84101</v>
      </c>
      <c r="V59">
        <f t="shared" ca="1" si="6"/>
        <v>8228722819</v>
      </c>
      <c r="W59">
        <f t="shared" ca="1" si="7"/>
        <v>13</v>
      </c>
      <c r="X59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('Chris','Burr','Catcher','Freshman','5644 South 1378 East','Bismarck','UT',84101,'9268 South 1538 West','Bismarck','UT',84101,8228722819,13);</v>
      </c>
    </row>
    <row r="60" spans="9:24" x14ac:dyDescent="0.2">
      <c r="I60" s="3">
        <f t="shared" ca="1" si="3"/>
        <v>16</v>
      </c>
      <c r="J60" t="str">
        <f t="shared" ca="1" si="12"/>
        <v>Chris</v>
      </c>
      <c r="K60" t="str">
        <f t="shared" ca="1" si="12"/>
        <v>Burr</v>
      </c>
      <c r="L60" t="str">
        <f t="shared" ca="1" si="12"/>
        <v>Catcher</v>
      </c>
      <c r="M60" t="str">
        <f t="shared" ca="1" si="12"/>
        <v>Freshman</v>
      </c>
      <c r="N60" t="str">
        <f t="shared" ca="1" si="4"/>
        <v>2062 North 7925 West</v>
      </c>
      <c r="O60" t="str">
        <f t="shared" ca="1" si="13"/>
        <v>Bismarck</v>
      </c>
      <c r="P60" t="str">
        <f t="shared" ca="1" si="13"/>
        <v>UT</v>
      </c>
      <c r="Q60">
        <f t="shared" ca="1" si="13"/>
        <v>84101</v>
      </c>
      <c r="R60" t="str">
        <f t="shared" ca="1" si="5"/>
        <v>5444 North 9361 West</v>
      </c>
      <c r="S60" t="str">
        <f t="shared" ca="1" si="14"/>
        <v>Bismarck</v>
      </c>
      <c r="T60" t="str">
        <f t="shared" ca="1" si="14"/>
        <v>UT</v>
      </c>
      <c r="U60">
        <f t="shared" ca="1" si="14"/>
        <v>84101</v>
      </c>
      <c r="V60">
        <f t="shared" ca="1" si="6"/>
        <v>6949904458</v>
      </c>
      <c r="W60">
        <f t="shared" ca="1" si="7"/>
        <v>11</v>
      </c>
      <c r="X60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('Chris','Burr','Catcher','Freshman','2062 North 7925 West','Bismarck','UT',84101,'5444 North 9361 West','Bismarck','UT',84101,6949904458,11);</v>
      </c>
    </row>
    <row r="61" spans="9:24" x14ac:dyDescent="0.2">
      <c r="I61" s="3">
        <f t="shared" ca="1" si="3"/>
        <v>12</v>
      </c>
      <c r="J61" t="str">
        <f t="shared" ca="1" si="12"/>
        <v>Marcy</v>
      </c>
      <c r="K61" t="str">
        <f t="shared" ca="1" si="12"/>
        <v>Tice</v>
      </c>
      <c r="L61" t="str">
        <f t="shared" ca="1" si="12"/>
        <v>Goalie</v>
      </c>
      <c r="M61" t="str">
        <f t="shared" ca="1" si="12"/>
        <v>Freshman</v>
      </c>
      <c r="N61" t="str">
        <f t="shared" ca="1" si="4"/>
        <v>3179 South 5611 East</v>
      </c>
      <c r="O61" t="str">
        <f t="shared" ca="1" si="13"/>
        <v>Bismarck</v>
      </c>
      <c r="P61" t="str">
        <f t="shared" ca="1" si="13"/>
        <v>ND</v>
      </c>
      <c r="Q61">
        <f t="shared" ca="1" si="13"/>
        <v>28895</v>
      </c>
      <c r="R61" t="str">
        <f t="shared" ca="1" si="5"/>
        <v>2583 North 7764 West</v>
      </c>
      <c r="S61" t="str">
        <f t="shared" ca="1" si="14"/>
        <v>Bismarck</v>
      </c>
      <c r="T61" t="str">
        <f t="shared" ca="1" si="14"/>
        <v>ND</v>
      </c>
      <c r="U61">
        <f t="shared" ca="1" si="14"/>
        <v>28895</v>
      </c>
      <c r="V61">
        <f t="shared" ca="1" si="6"/>
        <v>5281371734</v>
      </c>
      <c r="W61">
        <f t="shared" ca="1" si="7"/>
        <v>15</v>
      </c>
      <c r="X61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('Marcy','Tice','Goalie','Freshman','3179 South 5611 East','Bismarck','ND',28895,'2583 North 7764 West','Bismarck','ND',28895,5281371734,15);</v>
      </c>
    </row>
    <row r="62" spans="9:24" x14ac:dyDescent="0.2">
      <c r="I62" s="3">
        <f t="shared" ca="1" si="3"/>
        <v>4</v>
      </c>
      <c r="J62" t="str">
        <f t="shared" ca="1" si="12"/>
        <v>Stephanie</v>
      </c>
      <c r="K62" t="str">
        <f t="shared" ca="1" si="12"/>
        <v>Pales</v>
      </c>
      <c r="L62" t="str">
        <f t="shared" ca="1" si="12"/>
        <v>Tackle</v>
      </c>
      <c r="M62" t="str">
        <f t="shared" ca="1" si="12"/>
        <v>Freshman</v>
      </c>
      <c r="N62" t="str">
        <f t="shared" ca="1" si="4"/>
        <v>9631 North 7108 East</v>
      </c>
      <c r="O62" t="str">
        <f t="shared" ca="1" si="13"/>
        <v>Portland</v>
      </c>
      <c r="P62" t="str">
        <f t="shared" ca="1" si="13"/>
        <v>OR</v>
      </c>
      <c r="Q62">
        <f t="shared" ca="1" si="13"/>
        <v>12958</v>
      </c>
      <c r="R62" t="str">
        <f t="shared" ca="1" si="5"/>
        <v>6343 North 5446 East</v>
      </c>
      <c r="S62" t="str">
        <f t="shared" ca="1" si="14"/>
        <v>Portland</v>
      </c>
      <c r="T62" t="str">
        <f t="shared" ca="1" si="14"/>
        <v>OR</v>
      </c>
      <c r="U62">
        <f t="shared" ca="1" si="14"/>
        <v>12958</v>
      </c>
      <c r="V62">
        <f t="shared" ca="1" si="6"/>
        <v>4906533526</v>
      </c>
      <c r="W62">
        <f t="shared" ca="1" si="7"/>
        <v>18</v>
      </c>
      <c r="X62" t="str">
        <f t="shared" ca="1" si="8"/>
        <v>INSERT INTO athlete (fname, lname, position, academic_level, street_current, city_current,state_current,zip_current,street_hometown, city_hometown, state_hometown, zip_hometown, phone, team_id) VALUES ('Stephanie','Pales','Tackle','Freshman','9631 North 7108 East','Portland','OR',12958,'6343 North 5446 East','Portland','OR',12958,4906533526,18);</v>
      </c>
    </row>
    <row r="63" spans="9:24" x14ac:dyDescent="0.2">
      <c r="I63" s="3">
        <f t="shared" ca="1" si="3"/>
        <v>9</v>
      </c>
      <c r="J63" t="str">
        <f t="shared" ref="J63:M82" ca="1" si="15">VLOOKUP($I63,athlete, J$1)</f>
        <v>Nicole</v>
      </c>
      <c r="K63" t="str">
        <f t="shared" ca="1" si="15"/>
        <v>Tindal</v>
      </c>
      <c r="L63" t="str">
        <f t="shared" ca="1" si="15"/>
        <v>Offensive Lineman</v>
      </c>
      <c r="M63" t="str">
        <f t="shared" ca="1" si="15"/>
        <v>Senior</v>
      </c>
      <c r="N63" t="str">
        <f t="shared" ca="1" si="4"/>
        <v>5024 South 7443 West</v>
      </c>
      <c r="O63" t="str">
        <f t="shared" ref="O63:Q82" ca="1" si="16">VLOOKUP($I63,athlete, O$1)</f>
        <v>Provo</v>
      </c>
      <c r="P63" t="str">
        <f t="shared" ca="1" si="16"/>
        <v>UT</v>
      </c>
      <c r="Q63">
        <f t="shared" ca="1" si="16"/>
        <v>75673</v>
      </c>
      <c r="R63" t="str">
        <f t="shared" ca="1" si="5"/>
        <v>9515 North 9222 East</v>
      </c>
      <c r="S63" t="str">
        <f t="shared" ref="S63:U82" ca="1" si="17">VLOOKUP($I63,athlete, S$1)</f>
        <v>Provo</v>
      </c>
      <c r="T63" t="str">
        <f t="shared" ca="1" si="17"/>
        <v>UT</v>
      </c>
      <c r="U63">
        <f t="shared" ca="1" si="17"/>
        <v>75673</v>
      </c>
      <c r="V63">
        <f t="shared" ca="1" si="6"/>
        <v>7912887836</v>
      </c>
      <c r="W63">
        <f t="shared" ca="1" si="7"/>
        <v>11</v>
      </c>
      <c r="X63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Lineman','Senior','5024 South 7443 West','Provo','UT',75673,'9515 North 9222 East','Provo','UT',75673,7912887836,11);</v>
      </c>
    </row>
    <row r="64" spans="9:24" x14ac:dyDescent="0.2">
      <c r="I64" s="3">
        <f t="shared" ca="1" si="3"/>
        <v>3</v>
      </c>
      <c r="J64" t="str">
        <f t="shared" ca="1" si="15"/>
        <v>Alex</v>
      </c>
      <c r="K64" t="str">
        <f t="shared" ca="1" si="15"/>
        <v>Johnson</v>
      </c>
      <c r="L64" t="str">
        <f t="shared" ca="1" si="15"/>
        <v>Quarterback</v>
      </c>
      <c r="M64" t="str">
        <f t="shared" ca="1" si="15"/>
        <v>Sophmore</v>
      </c>
      <c r="N64" t="str">
        <f t="shared" ca="1" si="4"/>
        <v>2162 North 1229 West</v>
      </c>
      <c r="O64" t="str">
        <f t="shared" ca="1" si="16"/>
        <v>Seattle</v>
      </c>
      <c r="P64" t="str">
        <f t="shared" ca="1" si="16"/>
        <v>WA</v>
      </c>
      <c r="Q64">
        <f t="shared" ca="1" si="16"/>
        <v>56290</v>
      </c>
      <c r="R64" t="str">
        <f t="shared" ca="1" si="5"/>
        <v>4272 South 8162 East</v>
      </c>
      <c r="S64" t="str">
        <f t="shared" ca="1" si="17"/>
        <v>Seattle</v>
      </c>
      <c r="T64" t="str">
        <f t="shared" ca="1" si="17"/>
        <v>WA</v>
      </c>
      <c r="U64">
        <f t="shared" ca="1" si="17"/>
        <v>56290</v>
      </c>
      <c r="V64">
        <f t="shared" ca="1" si="6"/>
        <v>1201688010</v>
      </c>
      <c r="W64">
        <f t="shared" ca="1" si="7"/>
        <v>11</v>
      </c>
      <c r="X64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('Alex','Johnson','Quarterback','Sophmore','2162 North 1229 West','Seattle','WA',56290,'4272 South 8162 East','Seattle','WA',56290,1201688010,11);</v>
      </c>
    </row>
    <row r="65" spans="9:24" x14ac:dyDescent="0.2">
      <c r="I65" s="3">
        <f t="shared" ca="1" si="3"/>
        <v>3</v>
      </c>
      <c r="J65" t="str">
        <f t="shared" ca="1" si="15"/>
        <v>Alex</v>
      </c>
      <c r="K65" t="str">
        <f t="shared" ca="1" si="15"/>
        <v>Johnson</v>
      </c>
      <c r="L65" t="str">
        <f t="shared" ca="1" si="15"/>
        <v>Quarterback</v>
      </c>
      <c r="M65" t="str">
        <f t="shared" ca="1" si="15"/>
        <v>Sophmore</v>
      </c>
      <c r="N65" t="str">
        <f t="shared" ca="1" si="4"/>
        <v>5684 South 2127 East</v>
      </c>
      <c r="O65" t="str">
        <f t="shared" ca="1" si="16"/>
        <v>Seattle</v>
      </c>
      <c r="P65" t="str">
        <f t="shared" ca="1" si="16"/>
        <v>WA</v>
      </c>
      <c r="Q65">
        <f t="shared" ca="1" si="16"/>
        <v>56290</v>
      </c>
      <c r="R65" t="str">
        <f t="shared" ca="1" si="5"/>
        <v>5801 North 9456 East</v>
      </c>
      <c r="S65" t="str">
        <f t="shared" ca="1" si="17"/>
        <v>Seattle</v>
      </c>
      <c r="T65" t="str">
        <f t="shared" ca="1" si="17"/>
        <v>WA</v>
      </c>
      <c r="U65">
        <f t="shared" ca="1" si="17"/>
        <v>56290</v>
      </c>
      <c r="V65">
        <f t="shared" ca="1" si="6"/>
        <v>1485770608</v>
      </c>
      <c r="W65">
        <f t="shared" ca="1" si="7"/>
        <v>10</v>
      </c>
      <c r="X65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('Alex','Johnson','Quarterback','Sophmore','5684 South 2127 East','Seattle','WA',56290,'5801 North 9456 East','Seattle','WA',56290,1485770608,10);</v>
      </c>
    </row>
    <row r="66" spans="9:24" x14ac:dyDescent="0.2">
      <c r="I66" s="3">
        <f t="shared" ca="1" si="3"/>
        <v>9</v>
      </c>
      <c r="J66" t="str">
        <f t="shared" ca="1" si="15"/>
        <v>Nicole</v>
      </c>
      <c r="K66" t="str">
        <f t="shared" ca="1" si="15"/>
        <v>Tindal</v>
      </c>
      <c r="L66" t="str">
        <f t="shared" ca="1" si="15"/>
        <v>Offensive Lineman</v>
      </c>
      <c r="M66" t="str">
        <f t="shared" ca="1" si="15"/>
        <v>Senior</v>
      </c>
      <c r="N66" t="str">
        <f t="shared" ca="1" si="4"/>
        <v>6786 North 3485 East</v>
      </c>
      <c r="O66" t="str">
        <f t="shared" ca="1" si="16"/>
        <v>Provo</v>
      </c>
      <c r="P66" t="str">
        <f t="shared" ca="1" si="16"/>
        <v>UT</v>
      </c>
      <c r="Q66">
        <f t="shared" ca="1" si="16"/>
        <v>75673</v>
      </c>
      <c r="R66" t="str">
        <f t="shared" ca="1" si="5"/>
        <v>5452 South 9575 West</v>
      </c>
      <c r="S66" t="str">
        <f t="shared" ca="1" si="17"/>
        <v>Provo</v>
      </c>
      <c r="T66" t="str">
        <f t="shared" ca="1" si="17"/>
        <v>UT</v>
      </c>
      <c r="U66">
        <f t="shared" ca="1" si="17"/>
        <v>75673</v>
      </c>
      <c r="V66">
        <f t="shared" ca="1" si="6"/>
        <v>3810895304</v>
      </c>
      <c r="W66">
        <f t="shared" ca="1" si="7"/>
        <v>7</v>
      </c>
      <c r="X66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Lineman','Senior','6786 North 3485 East','Provo','UT',75673,'5452 South 9575 West','Provo','UT',75673,3810895304,7);</v>
      </c>
    </row>
    <row r="67" spans="9:24" x14ac:dyDescent="0.2">
      <c r="I67" s="3">
        <f t="shared" ca="1" si="3"/>
        <v>7</v>
      </c>
      <c r="J67" t="str">
        <f t="shared" ca="1" si="15"/>
        <v>John</v>
      </c>
      <c r="K67" t="str">
        <f t="shared" ca="1" si="15"/>
        <v>Jensen</v>
      </c>
      <c r="L67" t="str">
        <f t="shared" ca="1" si="15"/>
        <v>Forward</v>
      </c>
      <c r="M67" t="str">
        <f t="shared" ca="1" si="15"/>
        <v>Sophmore</v>
      </c>
      <c r="N67" t="str">
        <f t="shared" ca="1" si="4"/>
        <v>1728 North 6094 East</v>
      </c>
      <c r="O67" t="str">
        <f t="shared" ca="1" si="16"/>
        <v>Tempe</v>
      </c>
      <c r="P67" t="str">
        <f t="shared" ca="1" si="16"/>
        <v>AZ</v>
      </c>
      <c r="Q67">
        <f t="shared" ca="1" si="16"/>
        <v>85765</v>
      </c>
      <c r="R67" t="str">
        <f t="shared" ca="1" si="5"/>
        <v>6072 North 5749 East</v>
      </c>
      <c r="S67" t="str">
        <f t="shared" ca="1" si="17"/>
        <v>Tempe</v>
      </c>
      <c r="T67" t="str">
        <f t="shared" ca="1" si="17"/>
        <v>AZ</v>
      </c>
      <c r="U67">
        <f t="shared" ca="1" si="17"/>
        <v>85765</v>
      </c>
      <c r="V67">
        <f t="shared" ca="1" si="6"/>
        <v>8611506826</v>
      </c>
      <c r="W67">
        <f t="shared" ca="1" si="7"/>
        <v>15</v>
      </c>
      <c r="X67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('John','Jensen','Forward','Sophmore','1728 North 6094 East','Tempe','AZ',85765,'6072 North 5749 East','Tempe','AZ',85765,8611506826,15);</v>
      </c>
    </row>
    <row r="68" spans="9:24" x14ac:dyDescent="0.2">
      <c r="I68" s="3">
        <f t="shared" ref="I68:I131" ca="1" si="18">RANDBETWEEN(1,16)</f>
        <v>15</v>
      </c>
      <c r="J68" t="str">
        <f t="shared" ca="1" si="15"/>
        <v>Randy</v>
      </c>
      <c r="K68" t="str">
        <f t="shared" ca="1" si="15"/>
        <v>Peirce</v>
      </c>
      <c r="L68" t="str">
        <f t="shared" ca="1" si="15"/>
        <v>Pitcher</v>
      </c>
      <c r="M68" t="str">
        <f t="shared" ca="1" si="15"/>
        <v>Sophmore</v>
      </c>
      <c r="N68" t="str">
        <f t="shared" ref="N68:N131" ca="1" si="19">RANDBETWEEN(1000,9999)&amp;" "&amp;VLOOKUP(RANDBETWEEN(1,2),$B$21:$C$24,2)&amp;" "&amp;RANDBETWEEN(1000,9999)&amp;" "&amp;VLOOKUP(RANDBETWEEN(3,4),$B$21:$C$24,2)</f>
        <v>2589 South 2030 East</v>
      </c>
      <c r="O68" t="str">
        <f t="shared" ca="1" si="16"/>
        <v>Pierre</v>
      </c>
      <c r="P68" t="str">
        <f t="shared" ca="1" si="16"/>
        <v>UT</v>
      </c>
      <c r="Q68">
        <f t="shared" ca="1" si="16"/>
        <v>84101</v>
      </c>
      <c r="R68" t="str">
        <f t="shared" ref="R68:R131" ca="1" si="20">RANDBETWEEN(1000,9999)&amp;" "&amp;VLOOKUP(RANDBETWEEN(1,2),$B$21:$C$24,2)&amp;" "&amp;RANDBETWEEN(1000,9999)&amp;" "&amp;VLOOKUP(RANDBETWEEN(3,4),$B$21:$C$24,2)</f>
        <v>4619 South 4523 East</v>
      </c>
      <c r="S68" t="str">
        <f t="shared" ca="1" si="17"/>
        <v>Pierre</v>
      </c>
      <c r="T68" t="str">
        <f t="shared" ca="1" si="17"/>
        <v>UT</v>
      </c>
      <c r="U68">
        <f t="shared" ca="1" si="17"/>
        <v>84101</v>
      </c>
      <c r="V68">
        <f t="shared" ref="V68:V131" ca="1" si="21">RANDBETWEEN(1000000000,9999999999)</f>
        <v>4610938211</v>
      </c>
      <c r="W68">
        <f t="shared" ref="W68:W131" ca="1" si="22">RANDBETWEEN(5,18)</f>
        <v>14</v>
      </c>
      <c r="X68" t="str">
        <f t="shared" ref="X68:X131" ca="1" si="23">"INSERT INTO athlete (fname, lname, position, academic_level, street_current, city_current,state_current,zip_current,street_hometown, city_hometown, state_hometown, zip_hometown, phone, team_id) VALUES ('"&amp;J68&amp;"','"&amp;K68&amp;"','"&amp;L68&amp;"','"&amp;M68&amp;"','"&amp;N68&amp;"','"&amp;O68&amp;"','"&amp;P68&amp;"',"&amp;Q68&amp;",'"&amp;R68&amp;"','"&amp;S68&amp;"','"&amp;T68&amp;"',"&amp;U68&amp;","&amp;V68&amp;","&amp;W68&amp;");"</f>
        <v>INSERT INTO athlete (fname, lname, position, academic_level, street_current, city_current,state_current,zip_current,street_hometown, city_hometown, state_hometown, zip_hometown, phone, team_id) VALUES ('Randy','Peirce','Pitcher','Sophmore','2589 South 2030 East','Pierre','UT',84101,'4619 South 4523 East','Pierre','UT',84101,4610938211,14);</v>
      </c>
    </row>
    <row r="69" spans="9:24" x14ac:dyDescent="0.2">
      <c r="I69" s="3">
        <f t="shared" ca="1" si="18"/>
        <v>3</v>
      </c>
      <c r="J69" t="str">
        <f t="shared" ca="1" si="15"/>
        <v>Alex</v>
      </c>
      <c r="K69" t="str">
        <f t="shared" ca="1" si="15"/>
        <v>Johnson</v>
      </c>
      <c r="L69" t="str">
        <f t="shared" ca="1" si="15"/>
        <v>Quarterback</v>
      </c>
      <c r="M69" t="str">
        <f t="shared" ca="1" si="15"/>
        <v>Sophmore</v>
      </c>
      <c r="N69" t="str">
        <f t="shared" ca="1" si="19"/>
        <v>6126 South 3105 West</v>
      </c>
      <c r="O69" t="str">
        <f t="shared" ca="1" si="16"/>
        <v>Seattle</v>
      </c>
      <c r="P69" t="str">
        <f t="shared" ca="1" si="16"/>
        <v>WA</v>
      </c>
      <c r="Q69">
        <f t="shared" ca="1" si="16"/>
        <v>56290</v>
      </c>
      <c r="R69" t="str">
        <f t="shared" ca="1" si="20"/>
        <v>3987 South 3532 East</v>
      </c>
      <c r="S69" t="str">
        <f t="shared" ca="1" si="17"/>
        <v>Seattle</v>
      </c>
      <c r="T69" t="str">
        <f t="shared" ca="1" si="17"/>
        <v>WA</v>
      </c>
      <c r="U69">
        <f t="shared" ca="1" si="17"/>
        <v>56290</v>
      </c>
      <c r="V69">
        <f t="shared" ca="1" si="21"/>
        <v>8923338850</v>
      </c>
      <c r="W69">
        <f t="shared" ca="1" si="22"/>
        <v>9</v>
      </c>
      <c r="X69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('Alex','Johnson','Quarterback','Sophmore','6126 South 3105 West','Seattle','WA',56290,'3987 South 3532 East','Seattle','WA',56290,8923338850,9);</v>
      </c>
    </row>
    <row r="70" spans="9:24" x14ac:dyDescent="0.2">
      <c r="I70" s="3">
        <f t="shared" ca="1" si="18"/>
        <v>9</v>
      </c>
      <c r="J70" t="str">
        <f t="shared" ca="1" si="15"/>
        <v>Nicole</v>
      </c>
      <c r="K70" t="str">
        <f t="shared" ca="1" si="15"/>
        <v>Tindal</v>
      </c>
      <c r="L70" t="str">
        <f t="shared" ca="1" si="15"/>
        <v>Offensive Lineman</v>
      </c>
      <c r="M70" t="str">
        <f t="shared" ca="1" si="15"/>
        <v>Senior</v>
      </c>
      <c r="N70" t="str">
        <f t="shared" ca="1" si="19"/>
        <v>6832 North 4783 West</v>
      </c>
      <c r="O70" t="str">
        <f t="shared" ca="1" si="16"/>
        <v>Provo</v>
      </c>
      <c r="P70" t="str">
        <f t="shared" ca="1" si="16"/>
        <v>UT</v>
      </c>
      <c r="Q70">
        <f t="shared" ca="1" si="16"/>
        <v>75673</v>
      </c>
      <c r="R70" t="str">
        <f t="shared" ca="1" si="20"/>
        <v>4265 South 1222 East</v>
      </c>
      <c r="S70" t="str">
        <f t="shared" ca="1" si="17"/>
        <v>Provo</v>
      </c>
      <c r="T70" t="str">
        <f t="shared" ca="1" si="17"/>
        <v>UT</v>
      </c>
      <c r="U70">
        <f t="shared" ca="1" si="17"/>
        <v>75673</v>
      </c>
      <c r="V70">
        <f t="shared" ca="1" si="21"/>
        <v>9174472012</v>
      </c>
      <c r="W70">
        <f t="shared" ca="1" si="22"/>
        <v>16</v>
      </c>
      <c r="X70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Lineman','Senior','6832 North 4783 West','Provo','UT',75673,'4265 South 1222 East','Provo','UT',75673,9174472012,16);</v>
      </c>
    </row>
    <row r="71" spans="9:24" x14ac:dyDescent="0.2">
      <c r="I71" s="3">
        <f t="shared" ca="1" si="18"/>
        <v>4</v>
      </c>
      <c r="J71" t="str">
        <f t="shared" ca="1" si="15"/>
        <v>Stephanie</v>
      </c>
      <c r="K71" t="str">
        <f t="shared" ca="1" si="15"/>
        <v>Pales</v>
      </c>
      <c r="L71" t="str">
        <f t="shared" ca="1" si="15"/>
        <v>Tackle</v>
      </c>
      <c r="M71" t="str">
        <f t="shared" ca="1" si="15"/>
        <v>Freshman</v>
      </c>
      <c r="N71" t="str">
        <f t="shared" ca="1" si="19"/>
        <v>4456 North 5136 West</v>
      </c>
      <c r="O71" t="str">
        <f t="shared" ca="1" si="16"/>
        <v>Portland</v>
      </c>
      <c r="P71" t="str">
        <f t="shared" ca="1" si="16"/>
        <v>OR</v>
      </c>
      <c r="Q71">
        <f t="shared" ca="1" si="16"/>
        <v>12958</v>
      </c>
      <c r="R71" t="str">
        <f t="shared" ca="1" si="20"/>
        <v>2740 South 4070 East</v>
      </c>
      <c r="S71" t="str">
        <f t="shared" ca="1" si="17"/>
        <v>Portland</v>
      </c>
      <c r="T71" t="str">
        <f t="shared" ca="1" si="17"/>
        <v>OR</v>
      </c>
      <c r="U71">
        <f t="shared" ca="1" si="17"/>
        <v>12958</v>
      </c>
      <c r="V71">
        <f t="shared" ca="1" si="21"/>
        <v>3854593966</v>
      </c>
      <c r="W71">
        <f t="shared" ca="1" si="22"/>
        <v>13</v>
      </c>
      <c r="X71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('Stephanie','Pales','Tackle','Freshman','4456 North 5136 West','Portland','OR',12958,'2740 South 4070 East','Portland','OR',12958,3854593966,13);</v>
      </c>
    </row>
    <row r="72" spans="9:24" x14ac:dyDescent="0.2">
      <c r="I72" s="3">
        <f t="shared" ca="1" si="18"/>
        <v>7</v>
      </c>
      <c r="J72" t="str">
        <f t="shared" ca="1" si="15"/>
        <v>John</v>
      </c>
      <c r="K72" t="str">
        <f t="shared" ca="1" si="15"/>
        <v>Jensen</v>
      </c>
      <c r="L72" t="str">
        <f t="shared" ca="1" si="15"/>
        <v>Forward</v>
      </c>
      <c r="M72" t="str">
        <f t="shared" ca="1" si="15"/>
        <v>Sophmore</v>
      </c>
      <c r="N72" t="str">
        <f t="shared" ca="1" si="19"/>
        <v>9480 North 9954 East</v>
      </c>
      <c r="O72" t="str">
        <f t="shared" ca="1" si="16"/>
        <v>Tempe</v>
      </c>
      <c r="P72" t="str">
        <f t="shared" ca="1" si="16"/>
        <v>AZ</v>
      </c>
      <c r="Q72">
        <f t="shared" ca="1" si="16"/>
        <v>85765</v>
      </c>
      <c r="R72" t="str">
        <f t="shared" ca="1" si="20"/>
        <v>7165 North 8169 East</v>
      </c>
      <c r="S72" t="str">
        <f t="shared" ca="1" si="17"/>
        <v>Tempe</v>
      </c>
      <c r="T72" t="str">
        <f t="shared" ca="1" si="17"/>
        <v>AZ</v>
      </c>
      <c r="U72">
        <f t="shared" ca="1" si="17"/>
        <v>85765</v>
      </c>
      <c r="V72">
        <f t="shared" ca="1" si="21"/>
        <v>7407487421</v>
      </c>
      <c r="W72">
        <f t="shared" ca="1" si="22"/>
        <v>10</v>
      </c>
      <c r="X72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('John','Jensen','Forward','Sophmore','9480 North 9954 East','Tempe','AZ',85765,'7165 North 8169 East','Tempe','AZ',85765,7407487421,10);</v>
      </c>
    </row>
    <row r="73" spans="9:24" x14ac:dyDescent="0.2">
      <c r="I73" s="3">
        <f t="shared" ca="1" si="18"/>
        <v>13</v>
      </c>
      <c r="J73" t="str">
        <f t="shared" ca="1" si="15"/>
        <v>Kim</v>
      </c>
      <c r="K73" t="str">
        <f t="shared" ca="1" si="15"/>
        <v>Lord</v>
      </c>
      <c r="L73" t="str">
        <f t="shared" ca="1" si="15"/>
        <v>First Base</v>
      </c>
      <c r="M73" t="str">
        <f t="shared" ca="1" si="15"/>
        <v>Senior</v>
      </c>
      <c r="N73" t="str">
        <f t="shared" ca="1" si="19"/>
        <v>2905 South 9804 East</v>
      </c>
      <c r="O73" t="str">
        <f t="shared" ca="1" si="16"/>
        <v>Provo</v>
      </c>
      <c r="P73" t="str">
        <f t="shared" ca="1" si="16"/>
        <v>UT</v>
      </c>
      <c r="Q73">
        <f t="shared" ca="1" si="16"/>
        <v>84101</v>
      </c>
      <c r="R73" t="str">
        <f t="shared" ca="1" si="20"/>
        <v>9856 North 8134 East</v>
      </c>
      <c r="S73" t="str">
        <f t="shared" ca="1" si="17"/>
        <v>Provo</v>
      </c>
      <c r="T73" t="str">
        <f t="shared" ca="1" si="17"/>
        <v>UT</v>
      </c>
      <c r="U73">
        <f t="shared" ca="1" si="17"/>
        <v>84101</v>
      </c>
      <c r="V73">
        <f t="shared" ca="1" si="21"/>
        <v>2352475923</v>
      </c>
      <c r="W73">
        <f t="shared" ca="1" si="22"/>
        <v>18</v>
      </c>
      <c r="X73" t="str">
        <f t="shared" ca="1" si="23"/>
        <v>INSERT INTO athlete (fname, lname, position, academic_level, street_current, city_current,state_current,zip_current,street_hometown, city_hometown, state_hometown, zip_hometown, phone, team_id) VALUES ('Kim','Lord','First Base','Senior','2905 South 9804 East','Provo','UT',84101,'9856 North 8134 East','Provo','UT',84101,2352475923,18);</v>
      </c>
    </row>
    <row r="74" spans="9:24" x14ac:dyDescent="0.2">
      <c r="I74" s="3">
        <f t="shared" ca="1" si="18"/>
        <v>9</v>
      </c>
      <c r="J74" t="str">
        <f t="shared" ca="1" si="15"/>
        <v>Nicole</v>
      </c>
      <c r="K74" t="str">
        <f t="shared" ca="1" si="15"/>
        <v>Tindal</v>
      </c>
      <c r="L74" t="str">
        <f t="shared" ca="1" si="15"/>
        <v>Offensive Lineman</v>
      </c>
      <c r="M74" t="str">
        <f t="shared" ca="1" si="15"/>
        <v>Senior</v>
      </c>
      <c r="N74" t="str">
        <f t="shared" ca="1" si="19"/>
        <v>8527 North 9219 West</v>
      </c>
      <c r="O74" t="str">
        <f t="shared" ca="1" si="16"/>
        <v>Provo</v>
      </c>
      <c r="P74" t="str">
        <f t="shared" ca="1" si="16"/>
        <v>UT</v>
      </c>
      <c r="Q74">
        <f t="shared" ca="1" si="16"/>
        <v>75673</v>
      </c>
      <c r="R74" t="str">
        <f t="shared" ca="1" si="20"/>
        <v>4839 South 2079 West</v>
      </c>
      <c r="S74" t="str">
        <f t="shared" ca="1" si="17"/>
        <v>Provo</v>
      </c>
      <c r="T74" t="str">
        <f t="shared" ca="1" si="17"/>
        <v>UT</v>
      </c>
      <c r="U74">
        <f t="shared" ca="1" si="17"/>
        <v>75673</v>
      </c>
      <c r="V74">
        <f t="shared" ca="1" si="21"/>
        <v>2484683542</v>
      </c>
      <c r="W74">
        <f t="shared" ca="1" si="22"/>
        <v>15</v>
      </c>
      <c r="X74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Lineman','Senior','8527 North 9219 West','Provo','UT',75673,'4839 South 2079 West','Provo','UT',75673,2484683542,15);</v>
      </c>
    </row>
    <row r="75" spans="9:24" x14ac:dyDescent="0.2">
      <c r="I75" s="3">
        <f t="shared" ca="1" si="18"/>
        <v>3</v>
      </c>
      <c r="J75" t="str">
        <f t="shared" ca="1" si="15"/>
        <v>Alex</v>
      </c>
      <c r="K75" t="str">
        <f t="shared" ca="1" si="15"/>
        <v>Johnson</v>
      </c>
      <c r="L75" t="str">
        <f t="shared" ca="1" si="15"/>
        <v>Quarterback</v>
      </c>
      <c r="M75" t="str">
        <f t="shared" ca="1" si="15"/>
        <v>Sophmore</v>
      </c>
      <c r="N75" t="str">
        <f t="shared" ca="1" si="19"/>
        <v>4510 South 7919 West</v>
      </c>
      <c r="O75" t="str">
        <f t="shared" ca="1" si="16"/>
        <v>Seattle</v>
      </c>
      <c r="P75" t="str">
        <f t="shared" ca="1" si="16"/>
        <v>WA</v>
      </c>
      <c r="Q75">
        <f t="shared" ca="1" si="16"/>
        <v>56290</v>
      </c>
      <c r="R75" t="str">
        <f t="shared" ca="1" si="20"/>
        <v>8589 North 8906 West</v>
      </c>
      <c r="S75" t="str">
        <f t="shared" ca="1" si="17"/>
        <v>Seattle</v>
      </c>
      <c r="T75" t="str">
        <f t="shared" ca="1" si="17"/>
        <v>WA</v>
      </c>
      <c r="U75">
        <f t="shared" ca="1" si="17"/>
        <v>56290</v>
      </c>
      <c r="V75">
        <f t="shared" ca="1" si="21"/>
        <v>2697511946</v>
      </c>
      <c r="W75">
        <f t="shared" ca="1" si="22"/>
        <v>5</v>
      </c>
      <c r="X75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('Alex','Johnson','Quarterback','Sophmore','4510 South 7919 West','Seattle','WA',56290,'8589 North 8906 West','Seattle','WA',56290,2697511946,5);</v>
      </c>
    </row>
    <row r="76" spans="9:24" x14ac:dyDescent="0.2">
      <c r="I76" s="3">
        <f t="shared" ca="1" si="18"/>
        <v>3</v>
      </c>
      <c r="J76" t="str">
        <f t="shared" ca="1" si="15"/>
        <v>Alex</v>
      </c>
      <c r="K76" t="str">
        <f t="shared" ca="1" si="15"/>
        <v>Johnson</v>
      </c>
      <c r="L76" t="str">
        <f t="shared" ca="1" si="15"/>
        <v>Quarterback</v>
      </c>
      <c r="M76" t="str">
        <f t="shared" ca="1" si="15"/>
        <v>Sophmore</v>
      </c>
      <c r="N76" t="str">
        <f t="shared" ca="1" si="19"/>
        <v>4172 North 7268 East</v>
      </c>
      <c r="O76" t="str">
        <f t="shared" ca="1" si="16"/>
        <v>Seattle</v>
      </c>
      <c r="P76" t="str">
        <f t="shared" ca="1" si="16"/>
        <v>WA</v>
      </c>
      <c r="Q76">
        <f t="shared" ca="1" si="16"/>
        <v>56290</v>
      </c>
      <c r="R76" t="str">
        <f t="shared" ca="1" si="20"/>
        <v>9729 North 6661 East</v>
      </c>
      <c r="S76" t="str">
        <f t="shared" ca="1" si="17"/>
        <v>Seattle</v>
      </c>
      <c r="T76" t="str">
        <f t="shared" ca="1" si="17"/>
        <v>WA</v>
      </c>
      <c r="U76">
        <f t="shared" ca="1" si="17"/>
        <v>56290</v>
      </c>
      <c r="V76">
        <f t="shared" ca="1" si="21"/>
        <v>9032689689</v>
      </c>
      <c r="W76">
        <f t="shared" ca="1" si="22"/>
        <v>9</v>
      </c>
      <c r="X76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('Alex','Johnson','Quarterback','Sophmore','4172 North 7268 East','Seattle','WA',56290,'9729 North 6661 East','Seattle','WA',56290,9032689689,9);</v>
      </c>
    </row>
    <row r="77" spans="9:24" x14ac:dyDescent="0.2">
      <c r="I77" s="3">
        <f t="shared" ca="1" si="18"/>
        <v>8</v>
      </c>
      <c r="J77" t="str">
        <f t="shared" ca="1" si="15"/>
        <v>Jeremy</v>
      </c>
      <c r="K77" t="str">
        <f t="shared" ca="1" si="15"/>
        <v>Groves</v>
      </c>
      <c r="L77" t="str">
        <f t="shared" ca="1" si="15"/>
        <v>Defensinve Tackle</v>
      </c>
      <c r="M77" t="str">
        <f t="shared" ca="1" si="15"/>
        <v>Freshman</v>
      </c>
      <c r="N77" t="str">
        <f t="shared" ca="1" si="19"/>
        <v>8196 North 7174 East</v>
      </c>
      <c r="O77" t="str">
        <f t="shared" ca="1" si="16"/>
        <v>Brooklynn</v>
      </c>
      <c r="P77" t="str">
        <f t="shared" ca="1" si="16"/>
        <v>NY</v>
      </c>
      <c r="Q77">
        <f t="shared" ca="1" si="16"/>
        <v>76485</v>
      </c>
      <c r="R77" t="str">
        <f t="shared" ca="1" si="20"/>
        <v>8530 North 8839 West</v>
      </c>
      <c r="S77" t="str">
        <f t="shared" ca="1" si="17"/>
        <v>Brooklynn</v>
      </c>
      <c r="T77" t="str">
        <f t="shared" ca="1" si="17"/>
        <v>NY</v>
      </c>
      <c r="U77">
        <f t="shared" ca="1" si="17"/>
        <v>76485</v>
      </c>
      <c r="V77">
        <f t="shared" ca="1" si="21"/>
        <v>6811348989</v>
      </c>
      <c r="W77">
        <f t="shared" ca="1" si="22"/>
        <v>18</v>
      </c>
      <c r="X77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Tackle','Freshman','8196 North 7174 East','Brooklynn','NY',76485,'8530 North 8839 West','Brooklynn','NY',76485,6811348989,18);</v>
      </c>
    </row>
    <row r="78" spans="9:24" x14ac:dyDescent="0.2">
      <c r="I78" s="3">
        <f t="shared" ca="1" si="18"/>
        <v>10</v>
      </c>
      <c r="J78" t="str">
        <f t="shared" ca="1" si="15"/>
        <v>Laura</v>
      </c>
      <c r="K78" t="str">
        <f t="shared" ca="1" si="15"/>
        <v>Hansen</v>
      </c>
      <c r="L78" t="str">
        <f t="shared" ca="1" si="15"/>
        <v>Corner</v>
      </c>
      <c r="M78" t="str">
        <f t="shared" ca="1" si="15"/>
        <v>Junior</v>
      </c>
      <c r="N78" t="str">
        <f t="shared" ca="1" si="19"/>
        <v>2857 North 4534 East</v>
      </c>
      <c r="O78" t="str">
        <f t="shared" ca="1" si="16"/>
        <v>Las Vegas</v>
      </c>
      <c r="P78" t="str">
        <f t="shared" ca="1" si="16"/>
        <v>NV</v>
      </c>
      <c r="Q78">
        <f t="shared" ca="1" si="16"/>
        <v>19837</v>
      </c>
      <c r="R78" t="str">
        <f t="shared" ca="1" si="20"/>
        <v>7825 North 8756 West</v>
      </c>
      <c r="S78" t="str">
        <f t="shared" ca="1" si="17"/>
        <v>Las Vegas</v>
      </c>
      <c r="T78" t="str">
        <f t="shared" ca="1" si="17"/>
        <v>NV</v>
      </c>
      <c r="U78">
        <f t="shared" ca="1" si="17"/>
        <v>19837</v>
      </c>
      <c r="V78">
        <f t="shared" ca="1" si="21"/>
        <v>8666023779</v>
      </c>
      <c r="W78">
        <f t="shared" ca="1" si="22"/>
        <v>12</v>
      </c>
      <c r="X78" t="str">
        <f t="shared" ca="1" si="23"/>
        <v>INSERT INTO athlete (fname, lname, position, academic_level, street_current, city_current,state_current,zip_current,street_hometown, city_hometown, state_hometown, zip_hometown, phone, team_id) VALUES ('Laura','Hansen','Corner','Junior','2857 North 4534 East','Las Vegas','NV',19837,'7825 North 8756 West','Las Vegas','NV',19837,8666023779,12);</v>
      </c>
    </row>
    <row r="79" spans="9:24" x14ac:dyDescent="0.2">
      <c r="I79" s="3">
        <f t="shared" ca="1" si="18"/>
        <v>7</v>
      </c>
      <c r="J79" t="str">
        <f t="shared" ca="1" si="15"/>
        <v>John</v>
      </c>
      <c r="K79" t="str">
        <f t="shared" ca="1" si="15"/>
        <v>Jensen</v>
      </c>
      <c r="L79" t="str">
        <f t="shared" ca="1" si="15"/>
        <v>Forward</v>
      </c>
      <c r="M79" t="str">
        <f t="shared" ca="1" si="15"/>
        <v>Sophmore</v>
      </c>
      <c r="N79" t="str">
        <f t="shared" ca="1" si="19"/>
        <v>5610 North 9382 West</v>
      </c>
      <c r="O79" t="str">
        <f t="shared" ca="1" si="16"/>
        <v>Tempe</v>
      </c>
      <c r="P79" t="str">
        <f t="shared" ca="1" si="16"/>
        <v>AZ</v>
      </c>
      <c r="Q79">
        <f t="shared" ca="1" si="16"/>
        <v>85765</v>
      </c>
      <c r="R79" t="str">
        <f t="shared" ca="1" si="20"/>
        <v>8139 South 5324 West</v>
      </c>
      <c r="S79" t="str">
        <f t="shared" ca="1" si="17"/>
        <v>Tempe</v>
      </c>
      <c r="T79" t="str">
        <f t="shared" ca="1" si="17"/>
        <v>AZ</v>
      </c>
      <c r="U79">
        <f t="shared" ca="1" si="17"/>
        <v>85765</v>
      </c>
      <c r="V79">
        <f t="shared" ca="1" si="21"/>
        <v>1713141527</v>
      </c>
      <c r="W79">
        <f t="shared" ca="1" si="22"/>
        <v>9</v>
      </c>
      <c r="X79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('John','Jensen','Forward','Sophmore','5610 North 9382 West','Tempe','AZ',85765,'8139 South 5324 West','Tempe','AZ',85765,1713141527,9);</v>
      </c>
    </row>
    <row r="80" spans="9:24" x14ac:dyDescent="0.2">
      <c r="I80" s="3">
        <f t="shared" ca="1" si="18"/>
        <v>14</v>
      </c>
      <c r="J80" t="str">
        <f t="shared" ca="1" si="15"/>
        <v>Carrie</v>
      </c>
      <c r="K80" t="str">
        <f t="shared" ca="1" si="15"/>
        <v>Bishoff</v>
      </c>
      <c r="L80" t="str">
        <f t="shared" ca="1" si="15"/>
        <v>Outfielder</v>
      </c>
      <c r="M80" t="str">
        <f t="shared" ca="1" si="15"/>
        <v>Junior</v>
      </c>
      <c r="N80" t="str">
        <f t="shared" ca="1" si="19"/>
        <v>4218 South 6597 East</v>
      </c>
      <c r="O80" t="str">
        <f t="shared" ca="1" si="16"/>
        <v>Las Vegas</v>
      </c>
      <c r="P80" t="str">
        <f t="shared" ca="1" si="16"/>
        <v>UT</v>
      </c>
      <c r="Q80">
        <f t="shared" ca="1" si="16"/>
        <v>84101</v>
      </c>
      <c r="R80" t="str">
        <f t="shared" ca="1" si="20"/>
        <v>9990 North 8997 East</v>
      </c>
      <c r="S80" t="str">
        <f t="shared" ca="1" si="17"/>
        <v>Las Vegas</v>
      </c>
      <c r="T80" t="str">
        <f t="shared" ca="1" si="17"/>
        <v>UT</v>
      </c>
      <c r="U80">
        <f t="shared" ca="1" si="17"/>
        <v>84101</v>
      </c>
      <c r="V80">
        <f t="shared" ca="1" si="21"/>
        <v>7237346203</v>
      </c>
      <c r="W80">
        <f t="shared" ca="1" si="22"/>
        <v>17</v>
      </c>
      <c r="X80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('Carrie','Bishoff','Outfielder','Junior','4218 South 6597 East','Las Vegas','UT',84101,'9990 North 8997 East','Las Vegas','UT',84101,7237346203,17);</v>
      </c>
    </row>
    <row r="81" spans="9:24" x14ac:dyDescent="0.2">
      <c r="I81" s="3">
        <f t="shared" ca="1" si="18"/>
        <v>7</v>
      </c>
      <c r="J81" t="str">
        <f t="shared" ca="1" si="15"/>
        <v>John</v>
      </c>
      <c r="K81" t="str">
        <f t="shared" ca="1" si="15"/>
        <v>Jensen</v>
      </c>
      <c r="L81" t="str">
        <f t="shared" ca="1" si="15"/>
        <v>Forward</v>
      </c>
      <c r="M81" t="str">
        <f t="shared" ca="1" si="15"/>
        <v>Sophmore</v>
      </c>
      <c r="N81" t="str">
        <f t="shared" ca="1" si="19"/>
        <v>2785 South 1902 East</v>
      </c>
      <c r="O81" t="str">
        <f t="shared" ca="1" si="16"/>
        <v>Tempe</v>
      </c>
      <c r="P81" t="str">
        <f t="shared" ca="1" si="16"/>
        <v>AZ</v>
      </c>
      <c r="Q81">
        <f t="shared" ca="1" si="16"/>
        <v>85765</v>
      </c>
      <c r="R81" t="str">
        <f t="shared" ca="1" si="20"/>
        <v>1506 South 6910 West</v>
      </c>
      <c r="S81" t="str">
        <f t="shared" ca="1" si="17"/>
        <v>Tempe</v>
      </c>
      <c r="T81" t="str">
        <f t="shared" ca="1" si="17"/>
        <v>AZ</v>
      </c>
      <c r="U81">
        <f t="shared" ca="1" si="17"/>
        <v>85765</v>
      </c>
      <c r="V81">
        <f t="shared" ca="1" si="21"/>
        <v>8020020051</v>
      </c>
      <c r="W81">
        <f t="shared" ca="1" si="22"/>
        <v>9</v>
      </c>
      <c r="X81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('John','Jensen','Forward','Sophmore','2785 South 1902 East','Tempe','AZ',85765,'1506 South 6910 West','Tempe','AZ',85765,8020020051,9);</v>
      </c>
    </row>
    <row r="82" spans="9:24" x14ac:dyDescent="0.2">
      <c r="I82" s="3">
        <f t="shared" ca="1" si="18"/>
        <v>16</v>
      </c>
      <c r="J82" t="str">
        <f t="shared" ca="1" si="15"/>
        <v>Chris</v>
      </c>
      <c r="K82" t="str">
        <f t="shared" ca="1" si="15"/>
        <v>Burr</v>
      </c>
      <c r="L82" t="str">
        <f t="shared" ca="1" si="15"/>
        <v>Catcher</v>
      </c>
      <c r="M82" t="str">
        <f t="shared" ca="1" si="15"/>
        <v>Freshman</v>
      </c>
      <c r="N82" t="str">
        <f t="shared" ca="1" si="19"/>
        <v>4447 North 4840 East</v>
      </c>
      <c r="O82" t="str">
        <f t="shared" ca="1" si="16"/>
        <v>Bismarck</v>
      </c>
      <c r="P82" t="str">
        <f t="shared" ca="1" si="16"/>
        <v>UT</v>
      </c>
      <c r="Q82">
        <f t="shared" ca="1" si="16"/>
        <v>84101</v>
      </c>
      <c r="R82" t="str">
        <f t="shared" ca="1" si="20"/>
        <v>3364 North 7347 West</v>
      </c>
      <c r="S82" t="str">
        <f t="shared" ca="1" si="17"/>
        <v>Bismarck</v>
      </c>
      <c r="T82" t="str">
        <f t="shared" ca="1" si="17"/>
        <v>UT</v>
      </c>
      <c r="U82">
        <f t="shared" ca="1" si="17"/>
        <v>84101</v>
      </c>
      <c r="V82">
        <f t="shared" ca="1" si="21"/>
        <v>9934485772</v>
      </c>
      <c r="W82">
        <f t="shared" ca="1" si="22"/>
        <v>6</v>
      </c>
      <c r="X82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('Chris','Burr','Catcher','Freshman','4447 North 4840 East','Bismarck','UT',84101,'3364 North 7347 West','Bismarck','UT',84101,9934485772,6);</v>
      </c>
    </row>
    <row r="83" spans="9:24" x14ac:dyDescent="0.2">
      <c r="I83" s="3">
        <f t="shared" ca="1" si="18"/>
        <v>11</v>
      </c>
      <c r="J83" t="str">
        <f t="shared" ref="J83:M102" ca="1" si="24">VLOOKUP($I83,athlete, J$1)</f>
        <v>Megan</v>
      </c>
      <c r="K83" t="str">
        <f t="shared" ca="1" si="24"/>
        <v>Byron</v>
      </c>
      <c r="L83" t="str">
        <f t="shared" ca="1" si="24"/>
        <v>Running Back</v>
      </c>
      <c r="M83" t="str">
        <f t="shared" ca="1" si="24"/>
        <v>Sophmore</v>
      </c>
      <c r="N83" t="str">
        <f t="shared" ca="1" si="19"/>
        <v>8284 North 1903 East</v>
      </c>
      <c r="O83" t="str">
        <f t="shared" ref="O83:Q102" ca="1" si="25">VLOOKUP($I83,athlete, O$1)</f>
        <v>Pierre</v>
      </c>
      <c r="P83" t="str">
        <f t="shared" ca="1" si="25"/>
        <v>SD</v>
      </c>
      <c r="Q83">
        <f t="shared" ca="1" si="25"/>
        <v>73520</v>
      </c>
      <c r="R83" t="str">
        <f t="shared" ca="1" si="20"/>
        <v>3675 South 9415 East</v>
      </c>
      <c r="S83" t="str">
        <f t="shared" ref="S83:U102" ca="1" si="26">VLOOKUP($I83,athlete, S$1)</f>
        <v>Pierre</v>
      </c>
      <c r="T83" t="str">
        <f t="shared" ca="1" si="26"/>
        <v>SD</v>
      </c>
      <c r="U83">
        <f t="shared" ca="1" si="26"/>
        <v>73520</v>
      </c>
      <c r="V83">
        <f t="shared" ca="1" si="21"/>
        <v>6573701252</v>
      </c>
      <c r="W83">
        <f t="shared" ca="1" si="22"/>
        <v>9</v>
      </c>
      <c r="X83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Back','Sophmore','8284 North 1903 East','Pierre','SD',73520,'3675 South 9415 East','Pierre','SD',73520,6573701252,9);</v>
      </c>
    </row>
    <row r="84" spans="9:24" x14ac:dyDescent="0.2">
      <c r="I84" s="3">
        <f t="shared" ca="1" si="18"/>
        <v>14</v>
      </c>
      <c r="J84" t="str">
        <f t="shared" ca="1" si="24"/>
        <v>Carrie</v>
      </c>
      <c r="K84" t="str">
        <f t="shared" ca="1" si="24"/>
        <v>Bishoff</v>
      </c>
      <c r="L84" t="str">
        <f t="shared" ca="1" si="24"/>
        <v>Outfielder</v>
      </c>
      <c r="M84" t="str">
        <f t="shared" ca="1" si="24"/>
        <v>Junior</v>
      </c>
      <c r="N84" t="str">
        <f t="shared" ca="1" si="19"/>
        <v>3958 North 1638 East</v>
      </c>
      <c r="O84" t="str">
        <f t="shared" ca="1" si="25"/>
        <v>Las Vegas</v>
      </c>
      <c r="P84" t="str">
        <f t="shared" ca="1" si="25"/>
        <v>UT</v>
      </c>
      <c r="Q84">
        <f t="shared" ca="1" si="25"/>
        <v>84101</v>
      </c>
      <c r="R84" t="str">
        <f t="shared" ca="1" si="20"/>
        <v>2945 South 9221 East</v>
      </c>
      <c r="S84" t="str">
        <f t="shared" ca="1" si="26"/>
        <v>Las Vegas</v>
      </c>
      <c r="T84" t="str">
        <f t="shared" ca="1" si="26"/>
        <v>UT</v>
      </c>
      <c r="U84">
        <f t="shared" ca="1" si="26"/>
        <v>84101</v>
      </c>
      <c r="V84">
        <f t="shared" ca="1" si="21"/>
        <v>8793489410</v>
      </c>
      <c r="W84">
        <f t="shared" ca="1" si="22"/>
        <v>5</v>
      </c>
      <c r="X84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('Carrie','Bishoff','Outfielder','Junior','3958 North 1638 East','Las Vegas','UT',84101,'2945 South 9221 East','Las Vegas','UT',84101,8793489410,5);</v>
      </c>
    </row>
    <row r="85" spans="9:24" x14ac:dyDescent="0.2">
      <c r="I85" s="3">
        <f t="shared" ca="1" si="18"/>
        <v>8</v>
      </c>
      <c r="J85" t="str">
        <f t="shared" ca="1" si="24"/>
        <v>Jeremy</v>
      </c>
      <c r="K85" t="str">
        <f t="shared" ca="1" si="24"/>
        <v>Groves</v>
      </c>
      <c r="L85" t="str">
        <f t="shared" ca="1" si="24"/>
        <v>Defensinve Tackle</v>
      </c>
      <c r="M85" t="str">
        <f t="shared" ca="1" si="24"/>
        <v>Freshman</v>
      </c>
      <c r="N85" t="str">
        <f t="shared" ca="1" si="19"/>
        <v>1285 South 8378 West</v>
      </c>
      <c r="O85" t="str">
        <f t="shared" ca="1" si="25"/>
        <v>Brooklynn</v>
      </c>
      <c r="P85" t="str">
        <f t="shared" ca="1" si="25"/>
        <v>NY</v>
      </c>
      <c r="Q85">
        <f t="shared" ca="1" si="25"/>
        <v>76485</v>
      </c>
      <c r="R85" t="str">
        <f t="shared" ca="1" si="20"/>
        <v>9739 South 8175 East</v>
      </c>
      <c r="S85" t="str">
        <f t="shared" ca="1" si="26"/>
        <v>Brooklynn</v>
      </c>
      <c r="T85" t="str">
        <f t="shared" ca="1" si="26"/>
        <v>NY</v>
      </c>
      <c r="U85">
        <f t="shared" ca="1" si="26"/>
        <v>76485</v>
      </c>
      <c r="V85">
        <f t="shared" ca="1" si="21"/>
        <v>3021237106</v>
      </c>
      <c r="W85">
        <f t="shared" ca="1" si="22"/>
        <v>17</v>
      </c>
      <c r="X85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Tackle','Freshman','1285 South 8378 West','Brooklynn','NY',76485,'9739 South 8175 East','Brooklynn','NY',76485,3021237106,17);</v>
      </c>
    </row>
    <row r="86" spans="9:24" x14ac:dyDescent="0.2">
      <c r="I86" s="3">
        <f t="shared" ca="1" si="18"/>
        <v>8</v>
      </c>
      <c r="J86" t="str">
        <f t="shared" ca="1" si="24"/>
        <v>Jeremy</v>
      </c>
      <c r="K86" t="str">
        <f t="shared" ca="1" si="24"/>
        <v>Groves</v>
      </c>
      <c r="L86" t="str">
        <f t="shared" ca="1" si="24"/>
        <v>Defensinve Tackle</v>
      </c>
      <c r="M86" t="str">
        <f t="shared" ca="1" si="24"/>
        <v>Freshman</v>
      </c>
      <c r="N86" t="str">
        <f t="shared" ca="1" si="19"/>
        <v>4490 North 6652 East</v>
      </c>
      <c r="O86" t="str">
        <f t="shared" ca="1" si="25"/>
        <v>Brooklynn</v>
      </c>
      <c r="P86" t="str">
        <f t="shared" ca="1" si="25"/>
        <v>NY</v>
      </c>
      <c r="Q86">
        <f t="shared" ca="1" si="25"/>
        <v>76485</v>
      </c>
      <c r="R86" t="str">
        <f t="shared" ca="1" si="20"/>
        <v>1329 South 3899 East</v>
      </c>
      <c r="S86" t="str">
        <f t="shared" ca="1" si="26"/>
        <v>Brooklynn</v>
      </c>
      <c r="T86" t="str">
        <f t="shared" ca="1" si="26"/>
        <v>NY</v>
      </c>
      <c r="U86">
        <f t="shared" ca="1" si="26"/>
        <v>76485</v>
      </c>
      <c r="V86">
        <f t="shared" ca="1" si="21"/>
        <v>5480940613</v>
      </c>
      <c r="W86">
        <f t="shared" ca="1" si="22"/>
        <v>12</v>
      </c>
      <c r="X86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Tackle','Freshman','4490 North 6652 East','Brooklynn','NY',76485,'1329 South 3899 East','Brooklynn','NY',76485,5480940613,12);</v>
      </c>
    </row>
    <row r="87" spans="9:24" x14ac:dyDescent="0.2">
      <c r="I87" s="3">
        <f t="shared" ca="1" si="18"/>
        <v>15</v>
      </c>
      <c r="J87" t="str">
        <f t="shared" ca="1" si="24"/>
        <v>Randy</v>
      </c>
      <c r="K87" t="str">
        <f t="shared" ca="1" si="24"/>
        <v>Peirce</v>
      </c>
      <c r="L87" t="str">
        <f t="shared" ca="1" si="24"/>
        <v>Pitcher</v>
      </c>
      <c r="M87" t="str">
        <f t="shared" ca="1" si="24"/>
        <v>Sophmore</v>
      </c>
      <c r="N87" t="str">
        <f t="shared" ca="1" si="19"/>
        <v>1292 North 2988 East</v>
      </c>
      <c r="O87" t="str">
        <f t="shared" ca="1" si="25"/>
        <v>Pierre</v>
      </c>
      <c r="P87" t="str">
        <f t="shared" ca="1" si="25"/>
        <v>UT</v>
      </c>
      <c r="Q87">
        <f t="shared" ca="1" si="25"/>
        <v>84101</v>
      </c>
      <c r="R87" t="str">
        <f t="shared" ca="1" si="20"/>
        <v>9455 North 6213 West</v>
      </c>
      <c r="S87" t="str">
        <f t="shared" ca="1" si="26"/>
        <v>Pierre</v>
      </c>
      <c r="T87" t="str">
        <f t="shared" ca="1" si="26"/>
        <v>UT</v>
      </c>
      <c r="U87">
        <f t="shared" ca="1" si="26"/>
        <v>84101</v>
      </c>
      <c r="V87">
        <f t="shared" ca="1" si="21"/>
        <v>9115831589</v>
      </c>
      <c r="W87">
        <f t="shared" ca="1" si="22"/>
        <v>10</v>
      </c>
      <c r="X87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('Randy','Peirce','Pitcher','Sophmore','1292 North 2988 East','Pierre','UT',84101,'9455 North 6213 West','Pierre','UT',84101,9115831589,10);</v>
      </c>
    </row>
    <row r="88" spans="9:24" x14ac:dyDescent="0.2">
      <c r="I88" s="3">
        <f t="shared" ca="1" si="18"/>
        <v>15</v>
      </c>
      <c r="J88" t="str">
        <f t="shared" ca="1" si="24"/>
        <v>Randy</v>
      </c>
      <c r="K88" t="str">
        <f t="shared" ca="1" si="24"/>
        <v>Peirce</v>
      </c>
      <c r="L88" t="str">
        <f t="shared" ca="1" si="24"/>
        <v>Pitcher</v>
      </c>
      <c r="M88" t="str">
        <f t="shared" ca="1" si="24"/>
        <v>Sophmore</v>
      </c>
      <c r="N88" t="str">
        <f t="shared" ca="1" si="19"/>
        <v>3087 North 3015 East</v>
      </c>
      <c r="O88" t="str">
        <f t="shared" ca="1" si="25"/>
        <v>Pierre</v>
      </c>
      <c r="P88" t="str">
        <f t="shared" ca="1" si="25"/>
        <v>UT</v>
      </c>
      <c r="Q88">
        <f t="shared" ca="1" si="25"/>
        <v>84101</v>
      </c>
      <c r="R88" t="str">
        <f t="shared" ca="1" si="20"/>
        <v>7171 South 9990 East</v>
      </c>
      <c r="S88" t="str">
        <f t="shared" ca="1" si="26"/>
        <v>Pierre</v>
      </c>
      <c r="T88" t="str">
        <f t="shared" ca="1" si="26"/>
        <v>UT</v>
      </c>
      <c r="U88">
        <f t="shared" ca="1" si="26"/>
        <v>84101</v>
      </c>
      <c r="V88">
        <f t="shared" ca="1" si="21"/>
        <v>9280979901</v>
      </c>
      <c r="W88">
        <f t="shared" ca="1" si="22"/>
        <v>13</v>
      </c>
      <c r="X88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('Randy','Peirce','Pitcher','Sophmore','3087 North 3015 East','Pierre','UT',84101,'7171 South 9990 East','Pierre','UT',84101,9280979901,13);</v>
      </c>
    </row>
    <row r="89" spans="9:24" x14ac:dyDescent="0.2">
      <c r="I89" s="3">
        <f t="shared" ca="1" si="18"/>
        <v>16</v>
      </c>
      <c r="J89" t="str">
        <f t="shared" ca="1" si="24"/>
        <v>Chris</v>
      </c>
      <c r="K89" t="str">
        <f t="shared" ca="1" si="24"/>
        <v>Burr</v>
      </c>
      <c r="L89" t="str">
        <f t="shared" ca="1" si="24"/>
        <v>Catcher</v>
      </c>
      <c r="M89" t="str">
        <f t="shared" ca="1" si="24"/>
        <v>Freshman</v>
      </c>
      <c r="N89" t="str">
        <f t="shared" ca="1" si="19"/>
        <v>1839 North 2202 East</v>
      </c>
      <c r="O89" t="str">
        <f t="shared" ca="1" si="25"/>
        <v>Bismarck</v>
      </c>
      <c r="P89" t="str">
        <f t="shared" ca="1" si="25"/>
        <v>UT</v>
      </c>
      <c r="Q89">
        <f t="shared" ca="1" si="25"/>
        <v>84101</v>
      </c>
      <c r="R89" t="str">
        <f t="shared" ca="1" si="20"/>
        <v>8819 South 8627 West</v>
      </c>
      <c r="S89" t="str">
        <f t="shared" ca="1" si="26"/>
        <v>Bismarck</v>
      </c>
      <c r="T89" t="str">
        <f t="shared" ca="1" si="26"/>
        <v>UT</v>
      </c>
      <c r="U89">
        <f t="shared" ca="1" si="26"/>
        <v>84101</v>
      </c>
      <c r="V89">
        <f t="shared" ca="1" si="21"/>
        <v>5898813745</v>
      </c>
      <c r="W89">
        <f t="shared" ca="1" si="22"/>
        <v>17</v>
      </c>
      <c r="X89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('Chris','Burr','Catcher','Freshman','1839 North 2202 East','Bismarck','UT',84101,'8819 South 8627 West','Bismarck','UT',84101,5898813745,17);</v>
      </c>
    </row>
    <row r="90" spans="9:24" x14ac:dyDescent="0.2">
      <c r="I90" s="3">
        <f t="shared" ca="1" si="18"/>
        <v>1</v>
      </c>
      <c r="J90" t="str">
        <f t="shared" ca="1" si="24"/>
        <v>Bob</v>
      </c>
      <c r="K90" t="str">
        <f t="shared" ca="1" si="24"/>
        <v>Taylor</v>
      </c>
      <c r="L90" t="str">
        <f t="shared" ca="1" si="24"/>
        <v>Right Wing</v>
      </c>
      <c r="M90" t="str">
        <f t="shared" ca="1" si="24"/>
        <v>Senior</v>
      </c>
      <c r="N90" t="str">
        <f t="shared" ca="1" si="19"/>
        <v>9782 North 4744 West</v>
      </c>
      <c r="O90" t="str">
        <f t="shared" ca="1" si="25"/>
        <v>Salt Lake City</v>
      </c>
      <c r="P90" t="str">
        <f t="shared" ca="1" si="25"/>
        <v>UT</v>
      </c>
      <c r="Q90">
        <f t="shared" ca="1" si="25"/>
        <v>84101</v>
      </c>
      <c r="R90" t="str">
        <f t="shared" ca="1" si="20"/>
        <v>5006 North 3726 West</v>
      </c>
      <c r="S90" t="str">
        <f t="shared" ca="1" si="26"/>
        <v>Salt Lake City</v>
      </c>
      <c r="T90" t="str">
        <f t="shared" ca="1" si="26"/>
        <v>UT</v>
      </c>
      <c r="U90">
        <f t="shared" ca="1" si="26"/>
        <v>84101</v>
      </c>
      <c r="V90">
        <f t="shared" ca="1" si="21"/>
        <v>6104006925</v>
      </c>
      <c r="W90">
        <f t="shared" ca="1" si="22"/>
        <v>7</v>
      </c>
      <c r="X90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Wing','Senior','9782 North 4744 West','Salt Lake City','UT',84101,'5006 North 3726 West','Salt Lake City','UT',84101,6104006925,7);</v>
      </c>
    </row>
    <row r="91" spans="9:24" x14ac:dyDescent="0.2">
      <c r="I91" s="3">
        <f t="shared" ca="1" si="18"/>
        <v>8</v>
      </c>
      <c r="J91" t="str">
        <f t="shared" ca="1" si="24"/>
        <v>Jeremy</v>
      </c>
      <c r="K91" t="str">
        <f t="shared" ca="1" si="24"/>
        <v>Groves</v>
      </c>
      <c r="L91" t="str">
        <f t="shared" ca="1" si="24"/>
        <v>Defensinve Tackle</v>
      </c>
      <c r="M91" t="str">
        <f t="shared" ca="1" si="24"/>
        <v>Freshman</v>
      </c>
      <c r="N91" t="str">
        <f t="shared" ca="1" si="19"/>
        <v>1719 North 6368 East</v>
      </c>
      <c r="O91" t="str">
        <f t="shared" ca="1" si="25"/>
        <v>Brooklynn</v>
      </c>
      <c r="P91" t="str">
        <f t="shared" ca="1" si="25"/>
        <v>NY</v>
      </c>
      <c r="Q91">
        <f t="shared" ca="1" si="25"/>
        <v>76485</v>
      </c>
      <c r="R91" t="str">
        <f t="shared" ca="1" si="20"/>
        <v>8998 North 4693 West</v>
      </c>
      <c r="S91" t="str">
        <f t="shared" ca="1" si="26"/>
        <v>Brooklynn</v>
      </c>
      <c r="T91" t="str">
        <f t="shared" ca="1" si="26"/>
        <v>NY</v>
      </c>
      <c r="U91">
        <f t="shared" ca="1" si="26"/>
        <v>76485</v>
      </c>
      <c r="V91">
        <f t="shared" ca="1" si="21"/>
        <v>8196949264</v>
      </c>
      <c r="W91">
        <f t="shared" ca="1" si="22"/>
        <v>8</v>
      </c>
      <c r="X91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Tackle','Freshman','1719 North 6368 East','Brooklynn','NY',76485,'8998 North 4693 West','Brooklynn','NY',76485,8196949264,8);</v>
      </c>
    </row>
    <row r="92" spans="9:24" x14ac:dyDescent="0.2">
      <c r="I92" s="3">
        <f t="shared" ca="1" si="18"/>
        <v>13</v>
      </c>
      <c r="J92" t="str">
        <f t="shared" ca="1" si="24"/>
        <v>Kim</v>
      </c>
      <c r="K92" t="str">
        <f t="shared" ca="1" si="24"/>
        <v>Lord</v>
      </c>
      <c r="L92" t="str">
        <f t="shared" ca="1" si="24"/>
        <v>First Base</v>
      </c>
      <c r="M92" t="str">
        <f t="shared" ca="1" si="24"/>
        <v>Senior</v>
      </c>
      <c r="N92" t="str">
        <f t="shared" ca="1" si="19"/>
        <v>9498 South 8863 West</v>
      </c>
      <c r="O92" t="str">
        <f t="shared" ca="1" si="25"/>
        <v>Provo</v>
      </c>
      <c r="P92" t="str">
        <f t="shared" ca="1" si="25"/>
        <v>UT</v>
      </c>
      <c r="Q92">
        <f t="shared" ca="1" si="25"/>
        <v>84101</v>
      </c>
      <c r="R92" t="str">
        <f t="shared" ca="1" si="20"/>
        <v>6807 South 2871 West</v>
      </c>
      <c r="S92" t="str">
        <f t="shared" ca="1" si="26"/>
        <v>Provo</v>
      </c>
      <c r="T92" t="str">
        <f t="shared" ca="1" si="26"/>
        <v>UT</v>
      </c>
      <c r="U92">
        <f t="shared" ca="1" si="26"/>
        <v>84101</v>
      </c>
      <c r="V92">
        <f t="shared" ca="1" si="21"/>
        <v>7712812863</v>
      </c>
      <c r="W92">
        <f t="shared" ca="1" si="22"/>
        <v>5</v>
      </c>
      <c r="X92" t="str">
        <f t="shared" ca="1" si="23"/>
        <v>INSERT INTO athlete (fname, lname, position, academic_level, street_current, city_current,state_current,zip_current,street_hometown, city_hometown, state_hometown, zip_hometown, phone, team_id) VALUES ('Kim','Lord','First Base','Senior','9498 South 8863 West','Provo','UT',84101,'6807 South 2871 West','Provo','UT',84101,7712812863,5);</v>
      </c>
    </row>
    <row r="93" spans="9:24" x14ac:dyDescent="0.2">
      <c r="I93" s="3">
        <f t="shared" ca="1" si="18"/>
        <v>16</v>
      </c>
      <c r="J93" t="str">
        <f t="shared" ca="1" si="24"/>
        <v>Chris</v>
      </c>
      <c r="K93" t="str">
        <f t="shared" ca="1" si="24"/>
        <v>Burr</v>
      </c>
      <c r="L93" t="str">
        <f t="shared" ca="1" si="24"/>
        <v>Catcher</v>
      </c>
      <c r="M93" t="str">
        <f t="shared" ca="1" si="24"/>
        <v>Freshman</v>
      </c>
      <c r="N93" t="str">
        <f t="shared" ca="1" si="19"/>
        <v>3852 South 6683 East</v>
      </c>
      <c r="O93" t="str">
        <f t="shared" ca="1" si="25"/>
        <v>Bismarck</v>
      </c>
      <c r="P93" t="str">
        <f t="shared" ca="1" si="25"/>
        <v>UT</v>
      </c>
      <c r="Q93">
        <f t="shared" ca="1" si="25"/>
        <v>84101</v>
      </c>
      <c r="R93" t="str">
        <f t="shared" ca="1" si="20"/>
        <v>5664 South 3224 West</v>
      </c>
      <c r="S93" t="str">
        <f t="shared" ca="1" si="26"/>
        <v>Bismarck</v>
      </c>
      <c r="T93" t="str">
        <f t="shared" ca="1" si="26"/>
        <v>UT</v>
      </c>
      <c r="U93">
        <f t="shared" ca="1" si="26"/>
        <v>84101</v>
      </c>
      <c r="V93">
        <f t="shared" ca="1" si="21"/>
        <v>1186889700</v>
      </c>
      <c r="W93">
        <f t="shared" ca="1" si="22"/>
        <v>14</v>
      </c>
      <c r="X93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('Chris','Burr','Catcher','Freshman','3852 South 6683 East','Bismarck','UT',84101,'5664 South 3224 West','Bismarck','UT',84101,1186889700,14);</v>
      </c>
    </row>
    <row r="94" spans="9:24" x14ac:dyDescent="0.2">
      <c r="I94" s="3">
        <f t="shared" ca="1" si="18"/>
        <v>6</v>
      </c>
      <c r="J94" t="str">
        <f t="shared" ca="1" si="24"/>
        <v>Jilian</v>
      </c>
      <c r="K94" t="str">
        <f t="shared" ca="1" si="24"/>
        <v>Allen</v>
      </c>
      <c r="L94" t="str">
        <f t="shared" ca="1" si="24"/>
        <v>Winger</v>
      </c>
      <c r="M94" t="str">
        <f t="shared" ca="1" si="24"/>
        <v>Junior</v>
      </c>
      <c r="N94" t="str">
        <f t="shared" ca="1" si="19"/>
        <v>6428 North 9641 West</v>
      </c>
      <c r="O94" t="str">
        <f t="shared" ca="1" si="25"/>
        <v>Los Angeles</v>
      </c>
      <c r="P94" t="str">
        <f t="shared" ca="1" si="25"/>
        <v>CA</v>
      </c>
      <c r="Q94">
        <f t="shared" ca="1" si="25"/>
        <v>26848</v>
      </c>
      <c r="R94" t="str">
        <f t="shared" ca="1" si="20"/>
        <v>1718 South 6531 East</v>
      </c>
      <c r="S94" t="str">
        <f t="shared" ca="1" si="26"/>
        <v>Los Angeles</v>
      </c>
      <c r="T94" t="str">
        <f t="shared" ca="1" si="26"/>
        <v>CA</v>
      </c>
      <c r="U94">
        <f t="shared" ca="1" si="26"/>
        <v>26848</v>
      </c>
      <c r="V94">
        <f t="shared" ca="1" si="21"/>
        <v>9266268920</v>
      </c>
      <c r="W94">
        <f t="shared" ca="1" si="22"/>
        <v>8</v>
      </c>
      <c r="X94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('Jilian','Allen','Winger','Junior','6428 North 9641 West','Los Angeles','CA',26848,'1718 South 6531 East','Los Angeles','CA',26848,9266268920,8);</v>
      </c>
    </row>
    <row r="95" spans="9:24" x14ac:dyDescent="0.2">
      <c r="I95" s="3">
        <f t="shared" ca="1" si="18"/>
        <v>11</v>
      </c>
      <c r="J95" t="str">
        <f t="shared" ca="1" si="24"/>
        <v>Megan</v>
      </c>
      <c r="K95" t="str">
        <f t="shared" ca="1" si="24"/>
        <v>Byron</v>
      </c>
      <c r="L95" t="str">
        <f t="shared" ca="1" si="24"/>
        <v>Running Back</v>
      </c>
      <c r="M95" t="str">
        <f t="shared" ca="1" si="24"/>
        <v>Sophmore</v>
      </c>
      <c r="N95" t="str">
        <f t="shared" ca="1" si="19"/>
        <v>4381 South 6615 East</v>
      </c>
      <c r="O95" t="str">
        <f t="shared" ca="1" si="25"/>
        <v>Pierre</v>
      </c>
      <c r="P95" t="str">
        <f t="shared" ca="1" si="25"/>
        <v>SD</v>
      </c>
      <c r="Q95">
        <f t="shared" ca="1" si="25"/>
        <v>73520</v>
      </c>
      <c r="R95" t="str">
        <f t="shared" ca="1" si="20"/>
        <v>3777 South 6562 West</v>
      </c>
      <c r="S95" t="str">
        <f t="shared" ca="1" si="26"/>
        <v>Pierre</v>
      </c>
      <c r="T95" t="str">
        <f t="shared" ca="1" si="26"/>
        <v>SD</v>
      </c>
      <c r="U95">
        <f t="shared" ca="1" si="26"/>
        <v>73520</v>
      </c>
      <c r="V95">
        <f t="shared" ca="1" si="21"/>
        <v>1233395741</v>
      </c>
      <c r="W95">
        <f t="shared" ca="1" si="22"/>
        <v>6</v>
      </c>
      <c r="X95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Back','Sophmore','4381 South 6615 East','Pierre','SD',73520,'3777 South 6562 West','Pierre','SD',73520,1233395741,6);</v>
      </c>
    </row>
    <row r="96" spans="9:24" x14ac:dyDescent="0.2">
      <c r="I96" s="3">
        <f t="shared" ca="1" si="18"/>
        <v>8</v>
      </c>
      <c r="J96" t="str">
        <f t="shared" ca="1" si="24"/>
        <v>Jeremy</v>
      </c>
      <c r="K96" t="str">
        <f t="shared" ca="1" si="24"/>
        <v>Groves</v>
      </c>
      <c r="L96" t="str">
        <f t="shared" ca="1" si="24"/>
        <v>Defensinve Tackle</v>
      </c>
      <c r="M96" t="str">
        <f t="shared" ca="1" si="24"/>
        <v>Freshman</v>
      </c>
      <c r="N96" t="str">
        <f t="shared" ca="1" si="19"/>
        <v>4447 South 7908 East</v>
      </c>
      <c r="O96" t="str">
        <f t="shared" ca="1" si="25"/>
        <v>Brooklynn</v>
      </c>
      <c r="P96" t="str">
        <f t="shared" ca="1" si="25"/>
        <v>NY</v>
      </c>
      <c r="Q96">
        <f t="shared" ca="1" si="25"/>
        <v>76485</v>
      </c>
      <c r="R96" t="str">
        <f t="shared" ca="1" si="20"/>
        <v>1679 North 3947 East</v>
      </c>
      <c r="S96" t="str">
        <f t="shared" ca="1" si="26"/>
        <v>Brooklynn</v>
      </c>
      <c r="T96" t="str">
        <f t="shared" ca="1" si="26"/>
        <v>NY</v>
      </c>
      <c r="U96">
        <f t="shared" ca="1" si="26"/>
        <v>76485</v>
      </c>
      <c r="V96">
        <f t="shared" ca="1" si="21"/>
        <v>8097391125</v>
      </c>
      <c r="W96">
        <f t="shared" ca="1" si="22"/>
        <v>16</v>
      </c>
      <c r="X96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Tackle','Freshman','4447 South 7908 East','Brooklynn','NY',76485,'1679 North 3947 East','Brooklynn','NY',76485,8097391125,16);</v>
      </c>
    </row>
    <row r="97" spans="9:24" x14ac:dyDescent="0.2">
      <c r="I97" s="3">
        <f t="shared" ca="1" si="18"/>
        <v>7</v>
      </c>
      <c r="J97" t="str">
        <f t="shared" ca="1" si="24"/>
        <v>John</v>
      </c>
      <c r="K97" t="str">
        <f t="shared" ca="1" si="24"/>
        <v>Jensen</v>
      </c>
      <c r="L97" t="str">
        <f t="shared" ca="1" si="24"/>
        <v>Forward</v>
      </c>
      <c r="M97" t="str">
        <f t="shared" ca="1" si="24"/>
        <v>Sophmore</v>
      </c>
      <c r="N97" t="str">
        <f t="shared" ca="1" si="19"/>
        <v>2998 North 3925 East</v>
      </c>
      <c r="O97" t="str">
        <f t="shared" ca="1" si="25"/>
        <v>Tempe</v>
      </c>
      <c r="P97" t="str">
        <f t="shared" ca="1" si="25"/>
        <v>AZ</v>
      </c>
      <c r="Q97">
        <f t="shared" ca="1" si="25"/>
        <v>85765</v>
      </c>
      <c r="R97" t="str">
        <f t="shared" ca="1" si="20"/>
        <v>1913 North 6874 West</v>
      </c>
      <c r="S97" t="str">
        <f t="shared" ca="1" si="26"/>
        <v>Tempe</v>
      </c>
      <c r="T97" t="str">
        <f t="shared" ca="1" si="26"/>
        <v>AZ</v>
      </c>
      <c r="U97">
        <f t="shared" ca="1" si="26"/>
        <v>85765</v>
      </c>
      <c r="V97">
        <f t="shared" ca="1" si="21"/>
        <v>8844406941</v>
      </c>
      <c r="W97">
        <f t="shared" ca="1" si="22"/>
        <v>15</v>
      </c>
      <c r="X97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('John','Jensen','Forward','Sophmore','2998 North 3925 East','Tempe','AZ',85765,'1913 North 6874 West','Tempe','AZ',85765,8844406941,15);</v>
      </c>
    </row>
    <row r="98" spans="9:24" x14ac:dyDescent="0.2">
      <c r="I98" s="3">
        <f t="shared" ca="1" si="18"/>
        <v>14</v>
      </c>
      <c r="J98" t="str">
        <f t="shared" ca="1" si="24"/>
        <v>Carrie</v>
      </c>
      <c r="K98" t="str">
        <f t="shared" ca="1" si="24"/>
        <v>Bishoff</v>
      </c>
      <c r="L98" t="str">
        <f t="shared" ca="1" si="24"/>
        <v>Outfielder</v>
      </c>
      <c r="M98" t="str">
        <f t="shared" ca="1" si="24"/>
        <v>Junior</v>
      </c>
      <c r="N98" t="str">
        <f t="shared" ca="1" si="19"/>
        <v>7322 South 7778 East</v>
      </c>
      <c r="O98" t="str">
        <f t="shared" ca="1" si="25"/>
        <v>Las Vegas</v>
      </c>
      <c r="P98" t="str">
        <f t="shared" ca="1" si="25"/>
        <v>UT</v>
      </c>
      <c r="Q98">
        <f t="shared" ca="1" si="25"/>
        <v>84101</v>
      </c>
      <c r="R98" t="str">
        <f t="shared" ca="1" si="20"/>
        <v>8216 North 3416 West</v>
      </c>
      <c r="S98" t="str">
        <f t="shared" ca="1" si="26"/>
        <v>Las Vegas</v>
      </c>
      <c r="T98" t="str">
        <f t="shared" ca="1" si="26"/>
        <v>UT</v>
      </c>
      <c r="U98">
        <f t="shared" ca="1" si="26"/>
        <v>84101</v>
      </c>
      <c r="V98">
        <f t="shared" ca="1" si="21"/>
        <v>6785950142</v>
      </c>
      <c r="W98">
        <f t="shared" ca="1" si="22"/>
        <v>6</v>
      </c>
      <c r="X98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('Carrie','Bishoff','Outfielder','Junior','7322 South 7778 East','Las Vegas','UT',84101,'8216 North 3416 West','Las Vegas','UT',84101,6785950142,6);</v>
      </c>
    </row>
    <row r="99" spans="9:24" x14ac:dyDescent="0.2">
      <c r="I99" s="3">
        <f t="shared" ca="1" si="18"/>
        <v>2</v>
      </c>
      <c r="J99" t="str">
        <f t="shared" ca="1" si="24"/>
        <v>Joe</v>
      </c>
      <c r="K99" t="str">
        <f t="shared" ca="1" si="24"/>
        <v>Smith</v>
      </c>
      <c r="L99" t="str">
        <f t="shared" ca="1" si="24"/>
        <v>Center</v>
      </c>
      <c r="M99" t="str">
        <f t="shared" ca="1" si="24"/>
        <v>Junior</v>
      </c>
      <c r="N99" t="str">
        <f t="shared" ca="1" si="19"/>
        <v>5086 North 5257 West</v>
      </c>
      <c r="O99" t="str">
        <f t="shared" ca="1" si="25"/>
        <v>Phoenix</v>
      </c>
      <c r="P99" t="str">
        <f t="shared" ca="1" si="25"/>
        <v>AZ</v>
      </c>
      <c r="Q99">
        <f t="shared" ca="1" si="25"/>
        <v>76102</v>
      </c>
      <c r="R99" t="str">
        <f t="shared" ca="1" si="20"/>
        <v>9382 North 3626 East</v>
      </c>
      <c r="S99" t="str">
        <f t="shared" ca="1" si="26"/>
        <v>Phoenix</v>
      </c>
      <c r="T99" t="str">
        <f t="shared" ca="1" si="26"/>
        <v>AZ</v>
      </c>
      <c r="U99">
        <f t="shared" ca="1" si="26"/>
        <v>76102</v>
      </c>
      <c r="V99">
        <f t="shared" ca="1" si="21"/>
        <v>7198511191</v>
      </c>
      <c r="W99">
        <f t="shared" ca="1" si="22"/>
        <v>11</v>
      </c>
      <c r="X99" t="str">
        <f t="shared" ca="1" si="23"/>
        <v>INSERT INTO athlete (fname, lname, position, academic_level, street_current, city_current,state_current,zip_current,street_hometown, city_hometown, state_hometown, zip_hometown, phone, team_id) VALUES ('Joe','Smith','Center','Junior','5086 North 5257 West','Phoenix','AZ',76102,'9382 North 3626 East','Phoenix','AZ',76102,7198511191,11);</v>
      </c>
    </row>
    <row r="100" spans="9:24" x14ac:dyDescent="0.2">
      <c r="I100" s="3">
        <f t="shared" ca="1" si="18"/>
        <v>13</v>
      </c>
      <c r="J100" t="str">
        <f t="shared" ca="1" si="24"/>
        <v>Kim</v>
      </c>
      <c r="K100" t="str">
        <f t="shared" ca="1" si="24"/>
        <v>Lord</v>
      </c>
      <c r="L100" t="str">
        <f t="shared" ca="1" si="24"/>
        <v>First Base</v>
      </c>
      <c r="M100" t="str">
        <f t="shared" ca="1" si="24"/>
        <v>Senior</v>
      </c>
      <c r="N100" t="str">
        <f t="shared" ca="1" si="19"/>
        <v>1752 North 9424 East</v>
      </c>
      <c r="O100" t="str">
        <f t="shared" ca="1" si="25"/>
        <v>Provo</v>
      </c>
      <c r="P100" t="str">
        <f t="shared" ca="1" si="25"/>
        <v>UT</v>
      </c>
      <c r="Q100">
        <f t="shared" ca="1" si="25"/>
        <v>84101</v>
      </c>
      <c r="R100" t="str">
        <f t="shared" ca="1" si="20"/>
        <v>9629 South 3918 East</v>
      </c>
      <c r="S100" t="str">
        <f t="shared" ca="1" si="26"/>
        <v>Provo</v>
      </c>
      <c r="T100" t="str">
        <f t="shared" ca="1" si="26"/>
        <v>UT</v>
      </c>
      <c r="U100">
        <f t="shared" ca="1" si="26"/>
        <v>84101</v>
      </c>
      <c r="V100">
        <f t="shared" ca="1" si="21"/>
        <v>7748340764</v>
      </c>
      <c r="W100">
        <f t="shared" ca="1" si="22"/>
        <v>9</v>
      </c>
      <c r="X100" t="str">
        <f t="shared" ca="1" si="23"/>
        <v>INSERT INTO athlete (fname, lname, position, academic_level, street_current, city_current,state_current,zip_current,street_hometown, city_hometown, state_hometown, zip_hometown, phone, team_id) VALUES ('Kim','Lord','First Base','Senior','1752 North 9424 East','Provo','UT',84101,'9629 South 3918 East','Provo','UT',84101,7748340764,9);</v>
      </c>
    </row>
    <row r="101" spans="9:24" x14ac:dyDescent="0.2">
      <c r="I101" s="3">
        <f t="shared" ca="1" si="18"/>
        <v>12</v>
      </c>
      <c r="J101" t="str">
        <f t="shared" ca="1" si="24"/>
        <v>Marcy</v>
      </c>
      <c r="K101" t="str">
        <f t="shared" ca="1" si="24"/>
        <v>Tice</v>
      </c>
      <c r="L101" t="str">
        <f t="shared" ca="1" si="24"/>
        <v>Goalie</v>
      </c>
      <c r="M101" t="str">
        <f t="shared" ca="1" si="24"/>
        <v>Freshman</v>
      </c>
      <c r="N101" t="str">
        <f t="shared" ca="1" si="19"/>
        <v>3957 North 5907 West</v>
      </c>
      <c r="O101" t="str">
        <f t="shared" ca="1" si="25"/>
        <v>Bismarck</v>
      </c>
      <c r="P101" t="str">
        <f t="shared" ca="1" si="25"/>
        <v>ND</v>
      </c>
      <c r="Q101">
        <f t="shared" ca="1" si="25"/>
        <v>28895</v>
      </c>
      <c r="R101" t="str">
        <f t="shared" ca="1" si="20"/>
        <v>9986 South 8128 East</v>
      </c>
      <c r="S101" t="str">
        <f t="shared" ca="1" si="26"/>
        <v>Bismarck</v>
      </c>
      <c r="T101" t="str">
        <f t="shared" ca="1" si="26"/>
        <v>ND</v>
      </c>
      <c r="U101">
        <f t="shared" ca="1" si="26"/>
        <v>28895</v>
      </c>
      <c r="V101">
        <f t="shared" ca="1" si="21"/>
        <v>6854420426</v>
      </c>
      <c r="W101">
        <f t="shared" ca="1" si="22"/>
        <v>10</v>
      </c>
      <c r="X101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('Marcy','Tice','Goalie','Freshman','3957 North 5907 West','Bismarck','ND',28895,'9986 South 8128 East','Bismarck','ND',28895,6854420426,10);</v>
      </c>
    </row>
    <row r="102" spans="9:24" x14ac:dyDescent="0.2">
      <c r="I102" s="3">
        <f t="shared" ca="1" si="18"/>
        <v>1</v>
      </c>
      <c r="J102" t="str">
        <f t="shared" ca="1" si="24"/>
        <v>Bob</v>
      </c>
      <c r="K102" t="str">
        <f t="shared" ca="1" si="24"/>
        <v>Taylor</v>
      </c>
      <c r="L102" t="str">
        <f t="shared" ca="1" si="24"/>
        <v>Right Wing</v>
      </c>
      <c r="M102" t="str">
        <f t="shared" ca="1" si="24"/>
        <v>Senior</v>
      </c>
      <c r="N102" t="str">
        <f t="shared" ca="1" si="19"/>
        <v>4121 South 5250 East</v>
      </c>
      <c r="O102" t="str">
        <f t="shared" ca="1" si="25"/>
        <v>Salt Lake City</v>
      </c>
      <c r="P102" t="str">
        <f t="shared" ca="1" si="25"/>
        <v>UT</v>
      </c>
      <c r="Q102">
        <f t="shared" ca="1" si="25"/>
        <v>84101</v>
      </c>
      <c r="R102" t="str">
        <f t="shared" ca="1" si="20"/>
        <v>3247 North 3220 East</v>
      </c>
      <c r="S102" t="str">
        <f t="shared" ca="1" si="26"/>
        <v>Salt Lake City</v>
      </c>
      <c r="T102" t="str">
        <f t="shared" ca="1" si="26"/>
        <v>UT</v>
      </c>
      <c r="U102">
        <f t="shared" ca="1" si="26"/>
        <v>84101</v>
      </c>
      <c r="V102">
        <f t="shared" ca="1" si="21"/>
        <v>2707924512</v>
      </c>
      <c r="W102">
        <f t="shared" ca="1" si="22"/>
        <v>18</v>
      </c>
      <c r="X102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Wing','Senior','4121 South 5250 East','Salt Lake City','UT',84101,'3247 North 3220 East','Salt Lake City','UT',84101,2707924512,18);</v>
      </c>
    </row>
    <row r="103" spans="9:24" x14ac:dyDescent="0.2">
      <c r="I103" s="3">
        <f t="shared" ca="1" si="18"/>
        <v>6</v>
      </c>
      <c r="J103" t="str">
        <f t="shared" ref="J103:M122" ca="1" si="27">VLOOKUP($I103,athlete, J$1)</f>
        <v>Jilian</v>
      </c>
      <c r="K103" t="str">
        <f t="shared" ca="1" si="27"/>
        <v>Allen</v>
      </c>
      <c r="L103" t="str">
        <f t="shared" ca="1" si="27"/>
        <v>Winger</v>
      </c>
      <c r="M103" t="str">
        <f t="shared" ca="1" si="27"/>
        <v>Junior</v>
      </c>
      <c r="N103" t="str">
        <f t="shared" ca="1" si="19"/>
        <v>4747 North 1763 West</v>
      </c>
      <c r="O103" t="str">
        <f t="shared" ref="O103:Q122" ca="1" si="28">VLOOKUP($I103,athlete, O$1)</f>
        <v>Los Angeles</v>
      </c>
      <c r="P103" t="str">
        <f t="shared" ca="1" si="28"/>
        <v>CA</v>
      </c>
      <c r="Q103">
        <f t="shared" ca="1" si="28"/>
        <v>26848</v>
      </c>
      <c r="R103" t="str">
        <f t="shared" ca="1" si="20"/>
        <v>2732 North 4587 East</v>
      </c>
      <c r="S103" t="str">
        <f t="shared" ref="S103:U122" ca="1" si="29">VLOOKUP($I103,athlete, S$1)</f>
        <v>Los Angeles</v>
      </c>
      <c r="T103" t="str">
        <f t="shared" ca="1" si="29"/>
        <v>CA</v>
      </c>
      <c r="U103">
        <f t="shared" ca="1" si="29"/>
        <v>26848</v>
      </c>
      <c r="V103">
        <f t="shared" ca="1" si="21"/>
        <v>7843005812</v>
      </c>
      <c r="W103">
        <f t="shared" ca="1" si="22"/>
        <v>6</v>
      </c>
      <c r="X103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('Jilian','Allen','Winger','Junior','4747 North 1763 West','Los Angeles','CA',26848,'2732 North 4587 East','Los Angeles','CA',26848,7843005812,6);</v>
      </c>
    </row>
    <row r="104" spans="9:24" x14ac:dyDescent="0.2">
      <c r="I104" s="3">
        <f t="shared" ca="1" si="18"/>
        <v>11</v>
      </c>
      <c r="J104" t="str">
        <f t="shared" ca="1" si="27"/>
        <v>Megan</v>
      </c>
      <c r="K104" t="str">
        <f t="shared" ca="1" si="27"/>
        <v>Byron</v>
      </c>
      <c r="L104" t="str">
        <f t="shared" ca="1" si="27"/>
        <v>Running Back</v>
      </c>
      <c r="M104" t="str">
        <f t="shared" ca="1" si="27"/>
        <v>Sophmore</v>
      </c>
      <c r="N104" t="str">
        <f t="shared" ca="1" si="19"/>
        <v>4449 North 9362 West</v>
      </c>
      <c r="O104" t="str">
        <f t="shared" ca="1" si="28"/>
        <v>Pierre</v>
      </c>
      <c r="P104" t="str">
        <f t="shared" ca="1" si="28"/>
        <v>SD</v>
      </c>
      <c r="Q104">
        <f t="shared" ca="1" si="28"/>
        <v>73520</v>
      </c>
      <c r="R104" t="str">
        <f t="shared" ca="1" si="20"/>
        <v>8821 South 2575 East</v>
      </c>
      <c r="S104" t="str">
        <f t="shared" ca="1" si="29"/>
        <v>Pierre</v>
      </c>
      <c r="T104" t="str">
        <f t="shared" ca="1" si="29"/>
        <v>SD</v>
      </c>
      <c r="U104">
        <f t="shared" ca="1" si="29"/>
        <v>73520</v>
      </c>
      <c r="V104">
        <f t="shared" ca="1" si="21"/>
        <v>8787110397</v>
      </c>
      <c r="W104">
        <f t="shared" ca="1" si="22"/>
        <v>5</v>
      </c>
      <c r="X104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Back','Sophmore','4449 North 9362 West','Pierre','SD',73520,'8821 South 2575 East','Pierre','SD',73520,8787110397,5);</v>
      </c>
    </row>
    <row r="105" spans="9:24" x14ac:dyDescent="0.2">
      <c r="I105" s="3">
        <f t="shared" ca="1" si="18"/>
        <v>5</v>
      </c>
      <c r="J105" t="str">
        <f t="shared" ca="1" si="27"/>
        <v>Alicia</v>
      </c>
      <c r="K105" t="str">
        <f t="shared" ca="1" si="27"/>
        <v>McKay</v>
      </c>
      <c r="L105" t="str">
        <f t="shared" ca="1" si="27"/>
        <v>Defense</v>
      </c>
      <c r="M105" t="str">
        <f t="shared" ca="1" si="27"/>
        <v>Senior</v>
      </c>
      <c r="N105" t="str">
        <f t="shared" ca="1" si="19"/>
        <v>7383 North 6760 West</v>
      </c>
      <c r="O105" t="str">
        <f t="shared" ca="1" si="28"/>
        <v>Berkley</v>
      </c>
      <c r="P105" t="str">
        <f t="shared" ca="1" si="28"/>
        <v>CA</v>
      </c>
      <c r="Q105">
        <f t="shared" ca="1" si="28"/>
        <v>84050</v>
      </c>
      <c r="R105" t="str">
        <f t="shared" ca="1" si="20"/>
        <v>8038 North 8977 East</v>
      </c>
      <c r="S105" t="str">
        <f t="shared" ca="1" si="29"/>
        <v>Berkley</v>
      </c>
      <c r="T105" t="str">
        <f t="shared" ca="1" si="29"/>
        <v>CA</v>
      </c>
      <c r="U105">
        <f t="shared" ca="1" si="29"/>
        <v>84050</v>
      </c>
      <c r="V105">
        <f t="shared" ca="1" si="21"/>
        <v>7264878395</v>
      </c>
      <c r="W105">
        <f t="shared" ca="1" si="22"/>
        <v>5</v>
      </c>
      <c r="X105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('Alicia','McKay','Defense','Senior','7383 North 6760 West','Berkley','CA',84050,'8038 North 8977 East','Berkley','CA',84050,7264878395,5);</v>
      </c>
    </row>
    <row r="106" spans="9:24" x14ac:dyDescent="0.2">
      <c r="I106" s="3">
        <f t="shared" ca="1" si="18"/>
        <v>12</v>
      </c>
      <c r="J106" t="str">
        <f t="shared" ca="1" si="27"/>
        <v>Marcy</v>
      </c>
      <c r="K106" t="str">
        <f t="shared" ca="1" si="27"/>
        <v>Tice</v>
      </c>
      <c r="L106" t="str">
        <f t="shared" ca="1" si="27"/>
        <v>Goalie</v>
      </c>
      <c r="M106" t="str">
        <f t="shared" ca="1" si="27"/>
        <v>Freshman</v>
      </c>
      <c r="N106" t="str">
        <f t="shared" ca="1" si="19"/>
        <v>4790 South 8861 West</v>
      </c>
      <c r="O106" t="str">
        <f t="shared" ca="1" si="28"/>
        <v>Bismarck</v>
      </c>
      <c r="P106" t="str">
        <f t="shared" ca="1" si="28"/>
        <v>ND</v>
      </c>
      <c r="Q106">
        <f t="shared" ca="1" si="28"/>
        <v>28895</v>
      </c>
      <c r="R106" t="str">
        <f t="shared" ca="1" si="20"/>
        <v>3257 North 7587 West</v>
      </c>
      <c r="S106" t="str">
        <f t="shared" ca="1" si="29"/>
        <v>Bismarck</v>
      </c>
      <c r="T106" t="str">
        <f t="shared" ca="1" si="29"/>
        <v>ND</v>
      </c>
      <c r="U106">
        <f t="shared" ca="1" si="29"/>
        <v>28895</v>
      </c>
      <c r="V106">
        <f t="shared" ca="1" si="21"/>
        <v>6546601062</v>
      </c>
      <c r="W106">
        <f t="shared" ca="1" si="22"/>
        <v>10</v>
      </c>
      <c r="X106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('Marcy','Tice','Goalie','Freshman','4790 South 8861 West','Bismarck','ND',28895,'3257 North 7587 West','Bismarck','ND',28895,6546601062,10);</v>
      </c>
    </row>
    <row r="107" spans="9:24" x14ac:dyDescent="0.2">
      <c r="I107" s="3">
        <f t="shared" ca="1" si="18"/>
        <v>11</v>
      </c>
      <c r="J107" t="str">
        <f t="shared" ca="1" si="27"/>
        <v>Megan</v>
      </c>
      <c r="K107" t="str">
        <f t="shared" ca="1" si="27"/>
        <v>Byron</v>
      </c>
      <c r="L107" t="str">
        <f t="shared" ca="1" si="27"/>
        <v>Running Back</v>
      </c>
      <c r="M107" t="str">
        <f t="shared" ca="1" si="27"/>
        <v>Sophmore</v>
      </c>
      <c r="N107" t="str">
        <f t="shared" ca="1" si="19"/>
        <v>1044 North 5516 East</v>
      </c>
      <c r="O107" t="str">
        <f t="shared" ca="1" si="28"/>
        <v>Pierre</v>
      </c>
      <c r="P107" t="str">
        <f t="shared" ca="1" si="28"/>
        <v>SD</v>
      </c>
      <c r="Q107">
        <f t="shared" ca="1" si="28"/>
        <v>73520</v>
      </c>
      <c r="R107" t="str">
        <f t="shared" ca="1" si="20"/>
        <v>5994 North 5111 West</v>
      </c>
      <c r="S107" t="str">
        <f t="shared" ca="1" si="29"/>
        <v>Pierre</v>
      </c>
      <c r="T107" t="str">
        <f t="shared" ca="1" si="29"/>
        <v>SD</v>
      </c>
      <c r="U107">
        <f t="shared" ca="1" si="29"/>
        <v>73520</v>
      </c>
      <c r="V107">
        <f t="shared" ca="1" si="21"/>
        <v>7532298472</v>
      </c>
      <c r="W107">
        <f t="shared" ca="1" si="22"/>
        <v>7</v>
      </c>
      <c r="X107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Back','Sophmore','1044 North 5516 East','Pierre','SD',73520,'5994 North 5111 West','Pierre','SD',73520,7532298472,7);</v>
      </c>
    </row>
    <row r="108" spans="9:24" x14ac:dyDescent="0.2">
      <c r="I108" s="3">
        <f t="shared" ca="1" si="18"/>
        <v>9</v>
      </c>
      <c r="J108" t="str">
        <f t="shared" ca="1" si="27"/>
        <v>Nicole</v>
      </c>
      <c r="K108" t="str">
        <f t="shared" ca="1" si="27"/>
        <v>Tindal</v>
      </c>
      <c r="L108" t="str">
        <f t="shared" ca="1" si="27"/>
        <v>Offensive Lineman</v>
      </c>
      <c r="M108" t="str">
        <f t="shared" ca="1" si="27"/>
        <v>Senior</v>
      </c>
      <c r="N108" t="str">
        <f t="shared" ca="1" si="19"/>
        <v>2867 South 1863 East</v>
      </c>
      <c r="O108" t="str">
        <f t="shared" ca="1" si="28"/>
        <v>Provo</v>
      </c>
      <c r="P108" t="str">
        <f t="shared" ca="1" si="28"/>
        <v>UT</v>
      </c>
      <c r="Q108">
        <f t="shared" ca="1" si="28"/>
        <v>75673</v>
      </c>
      <c r="R108" t="str">
        <f t="shared" ca="1" si="20"/>
        <v>1019 South 2060 West</v>
      </c>
      <c r="S108" t="str">
        <f t="shared" ca="1" si="29"/>
        <v>Provo</v>
      </c>
      <c r="T108" t="str">
        <f t="shared" ca="1" si="29"/>
        <v>UT</v>
      </c>
      <c r="U108">
        <f t="shared" ca="1" si="29"/>
        <v>75673</v>
      </c>
      <c r="V108">
        <f t="shared" ca="1" si="21"/>
        <v>5800673568</v>
      </c>
      <c r="W108">
        <f t="shared" ca="1" si="22"/>
        <v>16</v>
      </c>
      <c r="X108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Lineman','Senior','2867 South 1863 East','Provo','UT',75673,'1019 South 2060 West','Provo','UT',75673,5800673568,16);</v>
      </c>
    </row>
    <row r="109" spans="9:24" x14ac:dyDescent="0.2">
      <c r="I109" s="3">
        <f t="shared" ca="1" si="18"/>
        <v>12</v>
      </c>
      <c r="J109" t="str">
        <f t="shared" ca="1" si="27"/>
        <v>Marcy</v>
      </c>
      <c r="K109" t="str">
        <f t="shared" ca="1" si="27"/>
        <v>Tice</v>
      </c>
      <c r="L109" t="str">
        <f t="shared" ca="1" si="27"/>
        <v>Goalie</v>
      </c>
      <c r="M109" t="str">
        <f t="shared" ca="1" si="27"/>
        <v>Freshman</v>
      </c>
      <c r="N109" t="str">
        <f t="shared" ca="1" si="19"/>
        <v>9913 South 7469 West</v>
      </c>
      <c r="O109" t="str">
        <f t="shared" ca="1" si="28"/>
        <v>Bismarck</v>
      </c>
      <c r="P109" t="str">
        <f t="shared" ca="1" si="28"/>
        <v>ND</v>
      </c>
      <c r="Q109">
        <f t="shared" ca="1" si="28"/>
        <v>28895</v>
      </c>
      <c r="R109" t="str">
        <f t="shared" ca="1" si="20"/>
        <v>5900 North 7071 West</v>
      </c>
      <c r="S109" t="str">
        <f t="shared" ca="1" si="29"/>
        <v>Bismarck</v>
      </c>
      <c r="T109" t="str">
        <f t="shared" ca="1" si="29"/>
        <v>ND</v>
      </c>
      <c r="U109">
        <f t="shared" ca="1" si="29"/>
        <v>28895</v>
      </c>
      <c r="V109">
        <f t="shared" ca="1" si="21"/>
        <v>6242022469</v>
      </c>
      <c r="W109">
        <f t="shared" ca="1" si="22"/>
        <v>15</v>
      </c>
      <c r="X109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('Marcy','Tice','Goalie','Freshman','9913 South 7469 West','Bismarck','ND',28895,'5900 North 7071 West','Bismarck','ND',28895,6242022469,15);</v>
      </c>
    </row>
    <row r="110" spans="9:24" x14ac:dyDescent="0.2">
      <c r="I110" s="3">
        <f t="shared" ca="1" si="18"/>
        <v>2</v>
      </c>
      <c r="J110" t="str">
        <f t="shared" ca="1" si="27"/>
        <v>Joe</v>
      </c>
      <c r="K110" t="str">
        <f t="shared" ca="1" si="27"/>
        <v>Smith</v>
      </c>
      <c r="L110" t="str">
        <f t="shared" ca="1" si="27"/>
        <v>Center</v>
      </c>
      <c r="M110" t="str">
        <f t="shared" ca="1" si="27"/>
        <v>Junior</v>
      </c>
      <c r="N110" t="str">
        <f t="shared" ca="1" si="19"/>
        <v>8258 South 5141 West</v>
      </c>
      <c r="O110" t="str">
        <f t="shared" ca="1" si="28"/>
        <v>Phoenix</v>
      </c>
      <c r="P110" t="str">
        <f t="shared" ca="1" si="28"/>
        <v>AZ</v>
      </c>
      <c r="Q110">
        <f t="shared" ca="1" si="28"/>
        <v>76102</v>
      </c>
      <c r="R110" t="str">
        <f t="shared" ca="1" si="20"/>
        <v>7816 South 5937 East</v>
      </c>
      <c r="S110" t="str">
        <f t="shared" ca="1" si="29"/>
        <v>Phoenix</v>
      </c>
      <c r="T110" t="str">
        <f t="shared" ca="1" si="29"/>
        <v>AZ</v>
      </c>
      <c r="U110">
        <f t="shared" ca="1" si="29"/>
        <v>76102</v>
      </c>
      <c r="V110">
        <f t="shared" ca="1" si="21"/>
        <v>9864013052</v>
      </c>
      <c r="W110">
        <f t="shared" ca="1" si="22"/>
        <v>17</v>
      </c>
      <c r="X110" t="str">
        <f t="shared" ca="1" si="23"/>
        <v>INSERT INTO athlete (fname, lname, position, academic_level, street_current, city_current,state_current,zip_current,street_hometown, city_hometown, state_hometown, zip_hometown, phone, team_id) VALUES ('Joe','Smith','Center','Junior','8258 South 5141 West','Phoenix','AZ',76102,'7816 South 5937 East','Phoenix','AZ',76102,9864013052,17);</v>
      </c>
    </row>
    <row r="111" spans="9:24" x14ac:dyDescent="0.2">
      <c r="I111" s="3">
        <f t="shared" ca="1" si="18"/>
        <v>9</v>
      </c>
      <c r="J111" t="str">
        <f t="shared" ca="1" si="27"/>
        <v>Nicole</v>
      </c>
      <c r="K111" t="str">
        <f t="shared" ca="1" si="27"/>
        <v>Tindal</v>
      </c>
      <c r="L111" t="str">
        <f t="shared" ca="1" si="27"/>
        <v>Offensive Lineman</v>
      </c>
      <c r="M111" t="str">
        <f t="shared" ca="1" si="27"/>
        <v>Senior</v>
      </c>
      <c r="N111" t="str">
        <f t="shared" ca="1" si="19"/>
        <v>9958 South 7908 West</v>
      </c>
      <c r="O111" t="str">
        <f t="shared" ca="1" si="28"/>
        <v>Provo</v>
      </c>
      <c r="P111" t="str">
        <f t="shared" ca="1" si="28"/>
        <v>UT</v>
      </c>
      <c r="Q111">
        <f t="shared" ca="1" si="28"/>
        <v>75673</v>
      </c>
      <c r="R111" t="str">
        <f t="shared" ca="1" si="20"/>
        <v>1829 North 7816 East</v>
      </c>
      <c r="S111" t="str">
        <f t="shared" ca="1" si="29"/>
        <v>Provo</v>
      </c>
      <c r="T111" t="str">
        <f t="shared" ca="1" si="29"/>
        <v>UT</v>
      </c>
      <c r="U111">
        <f t="shared" ca="1" si="29"/>
        <v>75673</v>
      </c>
      <c r="V111">
        <f t="shared" ca="1" si="21"/>
        <v>2436548813</v>
      </c>
      <c r="W111">
        <f t="shared" ca="1" si="22"/>
        <v>10</v>
      </c>
      <c r="X111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Lineman','Senior','9958 South 7908 West','Provo','UT',75673,'1829 North 7816 East','Provo','UT',75673,2436548813,10);</v>
      </c>
    </row>
    <row r="112" spans="9:24" x14ac:dyDescent="0.2">
      <c r="I112" s="3">
        <f t="shared" ca="1" si="18"/>
        <v>11</v>
      </c>
      <c r="J112" t="str">
        <f t="shared" ca="1" si="27"/>
        <v>Megan</v>
      </c>
      <c r="K112" t="str">
        <f t="shared" ca="1" si="27"/>
        <v>Byron</v>
      </c>
      <c r="L112" t="str">
        <f t="shared" ca="1" si="27"/>
        <v>Running Back</v>
      </c>
      <c r="M112" t="str">
        <f t="shared" ca="1" si="27"/>
        <v>Sophmore</v>
      </c>
      <c r="N112" t="str">
        <f t="shared" ca="1" si="19"/>
        <v>5672 North 4197 East</v>
      </c>
      <c r="O112" t="str">
        <f t="shared" ca="1" si="28"/>
        <v>Pierre</v>
      </c>
      <c r="P112" t="str">
        <f t="shared" ca="1" si="28"/>
        <v>SD</v>
      </c>
      <c r="Q112">
        <f t="shared" ca="1" si="28"/>
        <v>73520</v>
      </c>
      <c r="R112" t="str">
        <f t="shared" ca="1" si="20"/>
        <v>3534 South 8461 West</v>
      </c>
      <c r="S112" t="str">
        <f t="shared" ca="1" si="29"/>
        <v>Pierre</v>
      </c>
      <c r="T112" t="str">
        <f t="shared" ca="1" si="29"/>
        <v>SD</v>
      </c>
      <c r="U112">
        <f t="shared" ca="1" si="29"/>
        <v>73520</v>
      </c>
      <c r="V112">
        <f t="shared" ca="1" si="21"/>
        <v>9798808224</v>
      </c>
      <c r="W112">
        <f t="shared" ca="1" si="22"/>
        <v>18</v>
      </c>
      <c r="X112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Back','Sophmore','5672 North 4197 East','Pierre','SD',73520,'3534 South 8461 West','Pierre','SD',73520,9798808224,18);</v>
      </c>
    </row>
    <row r="113" spans="9:24" x14ac:dyDescent="0.2">
      <c r="I113" s="3">
        <f t="shared" ca="1" si="18"/>
        <v>5</v>
      </c>
      <c r="J113" t="str">
        <f t="shared" ca="1" si="27"/>
        <v>Alicia</v>
      </c>
      <c r="K113" t="str">
        <f t="shared" ca="1" si="27"/>
        <v>McKay</v>
      </c>
      <c r="L113" t="str">
        <f t="shared" ca="1" si="27"/>
        <v>Defense</v>
      </c>
      <c r="M113" t="str">
        <f t="shared" ca="1" si="27"/>
        <v>Senior</v>
      </c>
      <c r="N113" t="str">
        <f t="shared" ca="1" si="19"/>
        <v>2669 South 6882 East</v>
      </c>
      <c r="O113" t="str">
        <f t="shared" ca="1" si="28"/>
        <v>Berkley</v>
      </c>
      <c r="P113" t="str">
        <f t="shared" ca="1" si="28"/>
        <v>CA</v>
      </c>
      <c r="Q113">
        <f t="shared" ca="1" si="28"/>
        <v>84050</v>
      </c>
      <c r="R113" t="str">
        <f t="shared" ca="1" si="20"/>
        <v>4998 South 4254 West</v>
      </c>
      <c r="S113" t="str">
        <f t="shared" ca="1" si="29"/>
        <v>Berkley</v>
      </c>
      <c r="T113" t="str">
        <f t="shared" ca="1" si="29"/>
        <v>CA</v>
      </c>
      <c r="U113">
        <f t="shared" ca="1" si="29"/>
        <v>84050</v>
      </c>
      <c r="V113">
        <f t="shared" ca="1" si="21"/>
        <v>3046167739</v>
      </c>
      <c r="W113">
        <f t="shared" ca="1" si="22"/>
        <v>12</v>
      </c>
      <c r="X113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('Alicia','McKay','Defense','Senior','2669 South 6882 East','Berkley','CA',84050,'4998 South 4254 West','Berkley','CA',84050,3046167739,12);</v>
      </c>
    </row>
    <row r="114" spans="9:24" x14ac:dyDescent="0.2">
      <c r="I114" s="3">
        <f t="shared" ca="1" si="18"/>
        <v>15</v>
      </c>
      <c r="J114" t="str">
        <f t="shared" ca="1" si="27"/>
        <v>Randy</v>
      </c>
      <c r="K114" t="str">
        <f t="shared" ca="1" si="27"/>
        <v>Peirce</v>
      </c>
      <c r="L114" t="str">
        <f t="shared" ca="1" si="27"/>
        <v>Pitcher</v>
      </c>
      <c r="M114" t="str">
        <f t="shared" ca="1" si="27"/>
        <v>Sophmore</v>
      </c>
      <c r="N114" t="str">
        <f t="shared" ca="1" si="19"/>
        <v>5754 North 7998 West</v>
      </c>
      <c r="O114" t="str">
        <f t="shared" ca="1" si="28"/>
        <v>Pierre</v>
      </c>
      <c r="P114" t="str">
        <f t="shared" ca="1" si="28"/>
        <v>UT</v>
      </c>
      <c r="Q114">
        <f t="shared" ca="1" si="28"/>
        <v>84101</v>
      </c>
      <c r="R114" t="str">
        <f t="shared" ca="1" si="20"/>
        <v>7094 North 6991 East</v>
      </c>
      <c r="S114" t="str">
        <f t="shared" ca="1" si="29"/>
        <v>Pierre</v>
      </c>
      <c r="T114" t="str">
        <f t="shared" ca="1" si="29"/>
        <v>UT</v>
      </c>
      <c r="U114">
        <f t="shared" ca="1" si="29"/>
        <v>84101</v>
      </c>
      <c r="V114">
        <f t="shared" ca="1" si="21"/>
        <v>2738120538</v>
      </c>
      <c r="W114">
        <f t="shared" ca="1" si="22"/>
        <v>17</v>
      </c>
      <c r="X114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('Randy','Peirce','Pitcher','Sophmore','5754 North 7998 West','Pierre','UT',84101,'7094 North 6991 East','Pierre','UT',84101,2738120538,17);</v>
      </c>
    </row>
    <row r="115" spans="9:24" x14ac:dyDescent="0.2">
      <c r="I115" s="3">
        <f t="shared" ca="1" si="18"/>
        <v>9</v>
      </c>
      <c r="J115" t="str">
        <f t="shared" ca="1" si="27"/>
        <v>Nicole</v>
      </c>
      <c r="K115" t="str">
        <f t="shared" ca="1" si="27"/>
        <v>Tindal</v>
      </c>
      <c r="L115" t="str">
        <f t="shared" ca="1" si="27"/>
        <v>Offensive Lineman</v>
      </c>
      <c r="M115" t="str">
        <f t="shared" ca="1" si="27"/>
        <v>Senior</v>
      </c>
      <c r="N115" t="str">
        <f t="shared" ca="1" si="19"/>
        <v>3967 North 7367 East</v>
      </c>
      <c r="O115" t="str">
        <f t="shared" ca="1" si="28"/>
        <v>Provo</v>
      </c>
      <c r="P115" t="str">
        <f t="shared" ca="1" si="28"/>
        <v>UT</v>
      </c>
      <c r="Q115">
        <f t="shared" ca="1" si="28"/>
        <v>75673</v>
      </c>
      <c r="R115" t="str">
        <f t="shared" ca="1" si="20"/>
        <v>6650 North 3148 East</v>
      </c>
      <c r="S115" t="str">
        <f t="shared" ca="1" si="29"/>
        <v>Provo</v>
      </c>
      <c r="T115" t="str">
        <f t="shared" ca="1" si="29"/>
        <v>UT</v>
      </c>
      <c r="U115">
        <f t="shared" ca="1" si="29"/>
        <v>75673</v>
      </c>
      <c r="V115">
        <f t="shared" ca="1" si="21"/>
        <v>3230206450</v>
      </c>
      <c r="W115">
        <f t="shared" ca="1" si="22"/>
        <v>6</v>
      </c>
      <c r="X115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Lineman','Senior','3967 North 7367 East','Provo','UT',75673,'6650 North 3148 East','Provo','UT',75673,3230206450,6);</v>
      </c>
    </row>
    <row r="116" spans="9:24" x14ac:dyDescent="0.2">
      <c r="I116" s="3">
        <f t="shared" ca="1" si="18"/>
        <v>16</v>
      </c>
      <c r="J116" t="str">
        <f t="shared" ca="1" si="27"/>
        <v>Chris</v>
      </c>
      <c r="K116" t="str">
        <f t="shared" ca="1" si="27"/>
        <v>Burr</v>
      </c>
      <c r="L116" t="str">
        <f t="shared" ca="1" si="27"/>
        <v>Catcher</v>
      </c>
      <c r="M116" t="str">
        <f t="shared" ca="1" si="27"/>
        <v>Freshman</v>
      </c>
      <c r="N116" t="str">
        <f t="shared" ca="1" si="19"/>
        <v>1555 South 8463 West</v>
      </c>
      <c r="O116" t="str">
        <f t="shared" ca="1" si="28"/>
        <v>Bismarck</v>
      </c>
      <c r="P116" t="str">
        <f t="shared" ca="1" si="28"/>
        <v>UT</v>
      </c>
      <c r="Q116">
        <f t="shared" ca="1" si="28"/>
        <v>84101</v>
      </c>
      <c r="R116" t="str">
        <f t="shared" ca="1" si="20"/>
        <v>5693 South 9748 East</v>
      </c>
      <c r="S116" t="str">
        <f t="shared" ca="1" si="29"/>
        <v>Bismarck</v>
      </c>
      <c r="T116" t="str">
        <f t="shared" ca="1" si="29"/>
        <v>UT</v>
      </c>
      <c r="U116">
        <f t="shared" ca="1" si="29"/>
        <v>84101</v>
      </c>
      <c r="V116">
        <f t="shared" ca="1" si="21"/>
        <v>9073829209</v>
      </c>
      <c r="W116">
        <f t="shared" ca="1" si="22"/>
        <v>11</v>
      </c>
      <c r="X116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('Chris','Burr','Catcher','Freshman','1555 South 8463 West','Bismarck','UT',84101,'5693 South 9748 East','Bismarck','UT',84101,9073829209,11);</v>
      </c>
    </row>
    <row r="117" spans="9:24" x14ac:dyDescent="0.2">
      <c r="I117" s="3">
        <f t="shared" ca="1" si="18"/>
        <v>15</v>
      </c>
      <c r="J117" t="str">
        <f t="shared" ca="1" si="27"/>
        <v>Randy</v>
      </c>
      <c r="K117" t="str">
        <f t="shared" ca="1" si="27"/>
        <v>Peirce</v>
      </c>
      <c r="L117" t="str">
        <f t="shared" ca="1" si="27"/>
        <v>Pitcher</v>
      </c>
      <c r="M117" t="str">
        <f t="shared" ca="1" si="27"/>
        <v>Sophmore</v>
      </c>
      <c r="N117" t="str">
        <f t="shared" ca="1" si="19"/>
        <v>2618 North 4196 West</v>
      </c>
      <c r="O117" t="str">
        <f t="shared" ca="1" si="28"/>
        <v>Pierre</v>
      </c>
      <c r="P117" t="str">
        <f t="shared" ca="1" si="28"/>
        <v>UT</v>
      </c>
      <c r="Q117">
        <f t="shared" ca="1" si="28"/>
        <v>84101</v>
      </c>
      <c r="R117" t="str">
        <f t="shared" ca="1" si="20"/>
        <v>9474 North 7720 West</v>
      </c>
      <c r="S117" t="str">
        <f t="shared" ca="1" si="29"/>
        <v>Pierre</v>
      </c>
      <c r="T117" t="str">
        <f t="shared" ca="1" si="29"/>
        <v>UT</v>
      </c>
      <c r="U117">
        <f t="shared" ca="1" si="29"/>
        <v>84101</v>
      </c>
      <c r="V117">
        <f t="shared" ca="1" si="21"/>
        <v>7776009645</v>
      </c>
      <c r="W117">
        <f t="shared" ca="1" si="22"/>
        <v>13</v>
      </c>
      <c r="X117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('Randy','Peirce','Pitcher','Sophmore','2618 North 4196 West','Pierre','UT',84101,'9474 North 7720 West','Pierre','UT',84101,7776009645,13);</v>
      </c>
    </row>
    <row r="118" spans="9:24" x14ac:dyDescent="0.2">
      <c r="I118" s="3">
        <f t="shared" ca="1" si="18"/>
        <v>12</v>
      </c>
      <c r="J118" t="str">
        <f t="shared" ca="1" si="27"/>
        <v>Marcy</v>
      </c>
      <c r="K118" t="str">
        <f t="shared" ca="1" si="27"/>
        <v>Tice</v>
      </c>
      <c r="L118" t="str">
        <f t="shared" ca="1" si="27"/>
        <v>Goalie</v>
      </c>
      <c r="M118" t="str">
        <f t="shared" ca="1" si="27"/>
        <v>Freshman</v>
      </c>
      <c r="N118" t="str">
        <f t="shared" ca="1" si="19"/>
        <v>9130 South 8603 East</v>
      </c>
      <c r="O118" t="str">
        <f t="shared" ca="1" si="28"/>
        <v>Bismarck</v>
      </c>
      <c r="P118" t="str">
        <f t="shared" ca="1" si="28"/>
        <v>ND</v>
      </c>
      <c r="Q118">
        <f t="shared" ca="1" si="28"/>
        <v>28895</v>
      </c>
      <c r="R118" t="str">
        <f t="shared" ca="1" si="20"/>
        <v>3330 North 3815 West</v>
      </c>
      <c r="S118" t="str">
        <f t="shared" ca="1" si="29"/>
        <v>Bismarck</v>
      </c>
      <c r="T118" t="str">
        <f t="shared" ca="1" si="29"/>
        <v>ND</v>
      </c>
      <c r="U118">
        <f t="shared" ca="1" si="29"/>
        <v>28895</v>
      </c>
      <c r="V118">
        <f t="shared" ca="1" si="21"/>
        <v>9823163599</v>
      </c>
      <c r="W118">
        <f t="shared" ca="1" si="22"/>
        <v>12</v>
      </c>
      <c r="X118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('Marcy','Tice','Goalie','Freshman','9130 South 8603 East','Bismarck','ND',28895,'3330 North 3815 West','Bismarck','ND',28895,9823163599,12);</v>
      </c>
    </row>
    <row r="119" spans="9:24" x14ac:dyDescent="0.2">
      <c r="I119" s="3">
        <f t="shared" ca="1" si="18"/>
        <v>15</v>
      </c>
      <c r="J119" t="str">
        <f t="shared" ca="1" si="27"/>
        <v>Randy</v>
      </c>
      <c r="K119" t="str">
        <f t="shared" ca="1" si="27"/>
        <v>Peirce</v>
      </c>
      <c r="L119" t="str">
        <f t="shared" ca="1" si="27"/>
        <v>Pitcher</v>
      </c>
      <c r="M119" t="str">
        <f t="shared" ca="1" si="27"/>
        <v>Sophmore</v>
      </c>
      <c r="N119" t="str">
        <f t="shared" ca="1" si="19"/>
        <v>1476 North 7563 East</v>
      </c>
      <c r="O119" t="str">
        <f t="shared" ca="1" si="28"/>
        <v>Pierre</v>
      </c>
      <c r="P119" t="str">
        <f t="shared" ca="1" si="28"/>
        <v>UT</v>
      </c>
      <c r="Q119">
        <f t="shared" ca="1" si="28"/>
        <v>84101</v>
      </c>
      <c r="R119" t="str">
        <f t="shared" ca="1" si="20"/>
        <v>9883 North 5287 West</v>
      </c>
      <c r="S119" t="str">
        <f t="shared" ca="1" si="29"/>
        <v>Pierre</v>
      </c>
      <c r="T119" t="str">
        <f t="shared" ca="1" si="29"/>
        <v>UT</v>
      </c>
      <c r="U119">
        <f t="shared" ca="1" si="29"/>
        <v>84101</v>
      </c>
      <c r="V119">
        <f t="shared" ca="1" si="21"/>
        <v>1699970932</v>
      </c>
      <c r="W119">
        <f t="shared" ca="1" si="22"/>
        <v>5</v>
      </c>
      <c r="X119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('Randy','Peirce','Pitcher','Sophmore','1476 North 7563 East','Pierre','UT',84101,'9883 North 5287 West','Pierre','UT',84101,1699970932,5);</v>
      </c>
    </row>
    <row r="120" spans="9:24" x14ac:dyDescent="0.2">
      <c r="I120" s="3">
        <f t="shared" ca="1" si="18"/>
        <v>7</v>
      </c>
      <c r="J120" t="str">
        <f t="shared" ca="1" si="27"/>
        <v>John</v>
      </c>
      <c r="K120" t="str">
        <f t="shared" ca="1" si="27"/>
        <v>Jensen</v>
      </c>
      <c r="L120" t="str">
        <f t="shared" ca="1" si="27"/>
        <v>Forward</v>
      </c>
      <c r="M120" t="str">
        <f t="shared" ca="1" si="27"/>
        <v>Sophmore</v>
      </c>
      <c r="N120" t="str">
        <f t="shared" ca="1" si="19"/>
        <v>3280 South 4699 East</v>
      </c>
      <c r="O120" t="str">
        <f t="shared" ca="1" si="28"/>
        <v>Tempe</v>
      </c>
      <c r="P120" t="str">
        <f t="shared" ca="1" si="28"/>
        <v>AZ</v>
      </c>
      <c r="Q120">
        <f t="shared" ca="1" si="28"/>
        <v>85765</v>
      </c>
      <c r="R120" t="str">
        <f t="shared" ca="1" si="20"/>
        <v>2311 North 9467 West</v>
      </c>
      <c r="S120" t="str">
        <f t="shared" ca="1" si="29"/>
        <v>Tempe</v>
      </c>
      <c r="T120" t="str">
        <f t="shared" ca="1" si="29"/>
        <v>AZ</v>
      </c>
      <c r="U120">
        <f t="shared" ca="1" si="29"/>
        <v>85765</v>
      </c>
      <c r="V120">
        <f t="shared" ca="1" si="21"/>
        <v>1781946188</v>
      </c>
      <c r="W120">
        <f t="shared" ca="1" si="22"/>
        <v>18</v>
      </c>
      <c r="X120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('John','Jensen','Forward','Sophmore','3280 South 4699 East','Tempe','AZ',85765,'2311 North 9467 West','Tempe','AZ',85765,1781946188,18);</v>
      </c>
    </row>
    <row r="121" spans="9:24" x14ac:dyDescent="0.2">
      <c r="I121" s="3">
        <f t="shared" ca="1" si="18"/>
        <v>14</v>
      </c>
      <c r="J121" t="str">
        <f t="shared" ca="1" si="27"/>
        <v>Carrie</v>
      </c>
      <c r="K121" t="str">
        <f t="shared" ca="1" si="27"/>
        <v>Bishoff</v>
      </c>
      <c r="L121" t="str">
        <f t="shared" ca="1" si="27"/>
        <v>Outfielder</v>
      </c>
      <c r="M121" t="str">
        <f t="shared" ca="1" si="27"/>
        <v>Junior</v>
      </c>
      <c r="N121" t="str">
        <f t="shared" ca="1" si="19"/>
        <v>7255 South 4889 West</v>
      </c>
      <c r="O121" t="str">
        <f t="shared" ca="1" si="28"/>
        <v>Las Vegas</v>
      </c>
      <c r="P121" t="str">
        <f t="shared" ca="1" si="28"/>
        <v>UT</v>
      </c>
      <c r="Q121">
        <f t="shared" ca="1" si="28"/>
        <v>84101</v>
      </c>
      <c r="R121" t="str">
        <f t="shared" ca="1" si="20"/>
        <v>1521 North 6676 East</v>
      </c>
      <c r="S121" t="str">
        <f t="shared" ca="1" si="29"/>
        <v>Las Vegas</v>
      </c>
      <c r="T121" t="str">
        <f t="shared" ca="1" si="29"/>
        <v>UT</v>
      </c>
      <c r="U121">
        <f t="shared" ca="1" si="29"/>
        <v>84101</v>
      </c>
      <c r="V121">
        <f t="shared" ca="1" si="21"/>
        <v>6288320020</v>
      </c>
      <c r="W121">
        <f t="shared" ca="1" si="22"/>
        <v>5</v>
      </c>
      <c r="X121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('Carrie','Bishoff','Outfielder','Junior','7255 South 4889 West','Las Vegas','UT',84101,'1521 North 6676 East','Las Vegas','UT',84101,6288320020,5);</v>
      </c>
    </row>
    <row r="122" spans="9:24" x14ac:dyDescent="0.2">
      <c r="I122" s="3">
        <f t="shared" ca="1" si="18"/>
        <v>10</v>
      </c>
      <c r="J122" t="str">
        <f t="shared" ca="1" si="27"/>
        <v>Laura</v>
      </c>
      <c r="K122" t="str">
        <f t="shared" ca="1" si="27"/>
        <v>Hansen</v>
      </c>
      <c r="L122" t="str">
        <f t="shared" ca="1" si="27"/>
        <v>Corner</v>
      </c>
      <c r="M122" t="str">
        <f t="shared" ca="1" si="27"/>
        <v>Junior</v>
      </c>
      <c r="N122" t="str">
        <f t="shared" ca="1" si="19"/>
        <v>7666 South 6870 West</v>
      </c>
      <c r="O122" t="str">
        <f t="shared" ca="1" si="28"/>
        <v>Las Vegas</v>
      </c>
      <c r="P122" t="str">
        <f t="shared" ca="1" si="28"/>
        <v>NV</v>
      </c>
      <c r="Q122">
        <f t="shared" ca="1" si="28"/>
        <v>19837</v>
      </c>
      <c r="R122" t="str">
        <f t="shared" ca="1" si="20"/>
        <v>8975 South 4080 East</v>
      </c>
      <c r="S122" t="str">
        <f t="shared" ca="1" si="29"/>
        <v>Las Vegas</v>
      </c>
      <c r="T122" t="str">
        <f t="shared" ca="1" si="29"/>
        <v>NV</v>
      </c>
      <c r="U122">
        <f t="shared" ca="1" si="29"/>
        <v>19837</v>
      </c>
      <c r="V122">
        <f t="shared" ca="1" si="21"/>
        <v>4196850720</v>
      </c>
      <c r="W122">
        <f t="shared" ca="1" si="22"/>
        <v>10</v>
      </c>
      <c r="X122" t="str">
        <f t="shared" ca="1" si="23"/>
        <v>INSERT INTO athlete (fname, lname, position, academic_level, street_current, city_current,state_current,zip_current,street_hometown, city_hometown, state_hometown, zip_hometown, phone, team_id) VALUES ('Laura','Hansen','Corner','Junior','7666 South 6870 West','Las Vegas','NV',19837,'8975 South 4080 East','Las Vegas','NV',19837,4196850720,10);</v>
      </c>
    </row>
    <row r="123" spans="9:24" x14ac:dyDescent="0.2">
      <c r="I123" s="3">
        <f t="shared" ca="1" si="18"/>
        <v>8</v>
      </c>
      <c r="J123" t="str">
        <f t="shared" ref="J123:M142" ca="1" si="30">VLOOKUP($I123,athlete, J$1)</f>
        <v>Jeremy</v>
      </c>
      <c r="K123" t="str">
        <f t="shared" ca="1" si="30"/>
        <v>Groves</v>
      </c>
      <c r="L123" t="str">
        <f t="shared" ca="1" si="30"/>
        <v>Defensinve Tackle</v>
      </c>
      <c r="M123" t="str">
        <f t="shared" ca="1" si="30"/>
        <v>Freshman</v>
      </c>
      <c r="N123" t="str">
        <f t="shared" ca="1" si="19"/>
        <v>5174 North 7729 East</v>
      </c>
      <c r="O123" t="str">
        <f t="shared" ref="O123:Q142" ca="1" si="31">VLOOKUP($I123,athlete, O$1)</f>
        <v>Brooklynn</v>
      </c>
      <c r="P123" t="str">
        <f t="shared" ca="1" si="31"/>
        <v>NY</v>
      </c>
      <c r="Q123">
        <f t="shared" ca="1" si="31"/>
        <v>76485</v>
      </c>
      <c r="R123" t="str">
        <f t="shared" ca="1" si="20"/>
        <v>7757 North 1010 East</v>
      </c>
      <c r="S123" t="str">
        <f t="shared" ref="S123:U142" ca="1" si="32">VLOOKUP($I123,athlete, S$1)</f>
        <v>Brooklynn</v>
      </c>
      <c r="T123" t="str">
        <f t="shared" ca="1" si="32"/>
        <v>NY</v>
      </c>
      <c r="U123">
        <f t="shared" ca="1" si="32"/>
        <v>76485</v>
      </c>
      <c r="V123">
        <f t="shared" ca="1" si="21"/>
        <v>9748550670</v>
      </c>
      <c r="W123">
        <f t="shared" ca="1" si="22"/>
        <v>7</v>
      </c>
      <c r="X123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Tackle','Freshman','5174 North 7729 East','Brooklynn','NY',76485,'7757 North 1010 East','Brooklynn','NY',76485,9748550670,7);</v>
      </c>
    </row>
    <row r="124" spans="9:24" x14ac:dyDescent="0.2">
      <c r="I124" s="3">
        <f t="shared" ca="1" si="18"/>
        <v>9</v>
      </c>
      <c r="J124" t="str">
        <f t="shared" ca="1" si="30"/>
        <v>Nicole</v>
      </c>
      <c r="K124" t="str">
        <f t="shared" ca="1" si="30"/>
        <v>Tindal</v>
      </c>
      <c r="L124" t="str">
        <f t="shared" ca="1" si="30"/>
        <v>Offensive Lineman</v>
      </c>
      <c r="M124" t="str">
        <f t="shared" ca="1" si="30"/>
        <v>Senior</v>
      </c>
      <c r="N124" t="str">
        <f t="shared" ca="1" si="19"/>
        <v>4429 South 9862 East</v>
      </c>
      <c r="O124" t="str">
        <f t="shared" ca="1" si="31"/>
        <v>Provo</v>
      </c>
      <c r="P124" t="str">
        <f t="shared" ca="1" si="31"/>
        <v>UT</v>
      </c>
      <c r="Q124">
        <f t="shared" ca="1" si="31"/>
        <v>75673</v>
      </c>
      <c r="R124" t="str">
        <f t="shared" ca="1" si="20"/>
        <v>4100 North 5014 West</v>
      </c>
      <c r="S124" t="str">
        <f t="shared" ca="1" si="32"/>
        <v>Provo</v>
      </c>
      <c r="T124" t="str">
        <f t="shared" ca="1" si="32"/>
        <v>UT</v>
      </c>
      <c r="U124">
        <f t="shared" ca="1" si="32"/>
        <v>75673</v>
      </c>
      <c r="V124">
        <f t="shared" ca="1" si="21"/>
        <v>2941068093</v>
      </c>
      <c r="W124">
        <f t="shared" ca="1" si="22"/>
        <v>10</v>
      </c>
      <c r="X124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Lineman','Senior','4429 South 9862 East','Provo','UT',75673,'4100 North 5014 West','Provo','UT',75673,2941068093,10);</v>
      </c>
    </row>
    <row r="125" spans="9:24" x14ac:dyDescent="0.2">
      <c r="I125" s="3">
        <f t="shared" ca="1" si="18"/>
        <v>6</v>
      </c>
      <c r="J125" t="str">
        <f t="shared" ca="1" si="30"/>
        <v>Jilian</v>
      </c>
      <c r="K125" t="str">
        <f t="shared" ca="1" si="30"/>
        <v>Allen</v>
      </c>
      <c r="L125" t="str">
        <f t="shared" ca="1" si="30"/>
        <v>Winger</v>
      </c>
      <c r="M125" t="str">
        <f t="shared" ca="1" si="30"/>
        <v>Junior</v>
      </c>
      <c r="N125" t="str">
        <f t="shared" ca="1" si="19"/>
        <v>2394 North 6256 West</v>
      </c>
      <c r="O125" t="str">
        <f t="shared" ca="1" si="31"/>
        <v>Los Angeles</v>
      </c>
      <c r="P125" t="str">
        <f t="shared" ca="1" si="31"/>
        <v>CA</v>
      </c>
      <c r="Q125">
        <f t="shared" ca="1" si="31"/>
        <v>26848</v>
      </c>
      <c r="R125" t="str">
        <f t="shared" ca="1" si="20"/>
        <v>9476 North 3042 East</v>
      </c>
      <c r="S125" t="str">
        <f t="shared" ca="1" si="32"/>
        <v>Los Angeles</v>
      </c>
      <c r="T125" t="str">
        <f t="shared" ca="1" si="32"/>
        <v>CA</v>
      </c>
      <c r="U125">
        <f t="shared" ca="1" si="32"/>
        <v>26848</v>
      </c>
      <c r="V125">
        <f t="shared" ca="1" si="21"/>
        <v>2434457695</v>
      </c>
      <c r="W125">
        <f t="shared" ca="1" si="22"/>
        <v>9</v>
      </c>
      <c r="X125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('Jilian','Allen','Winger','Junior','2394 North 6256 West','Los Angeles','CA',26848,'9476 North 3042 East','Los Angeles','CA',26848,2434457695,9);</v>
      </c>
    </row>
    <row r="126" spans="9:24" x14ac:dyDescent="0.2">
      <c r="I126" s="3">
        <f t="shared" ca="1" si="18"/>
        <v>11</v>
      </c>
      <c r="J126" t="str">
        <f t="shared" ca="1" si="30"/>
        <v>Megan</v>
      </c>
      <c r="K126" t="str">
        <f t="shared" ca="1" si="30"/>
        <v>Byron</v>
      </c>
      <c r="L126" t="str">
        <f t="shared" ca="1" si="30"/>
        <v>Running Back</v>
      </c>
      <c r="M126" t="str">
        <f t="shared" ca="1" si="30"/>
        <v>Sophmore</v>
      </c>
      <c r="N126" t="str">
        <f t="shared" ca="1" si="19"/>
        <v>6595 South 1145 West</v>
      </c>
      <c r="O126" t="str">
        <f t="shared" ca="1" si="31"/>
        <v>Pierre</v>
      </c>
      <c r="P126" t="str">
        <f t="shared" ca="1" si="31"/>
        <v>SD</v>
      </c>
      <c r="Q126">
        <f t="shared" ca="1" si="31"/>
        <v>73520</v>
      </c>
      <c r="R126" t="str">
        <f t="shared" ca="1" si="20"/>
        <v>7950 South 1483 West</v>
      </c>
      <c r="S126" t="str">
        <f t="shared" ca="1" si="32"/>
        <v>Pierre</v>
      </c>
      <c r="T126" t="str">
        <f t="shared" ca="1" si="32"/>
        <v>SD</v>
      </c>
      <c r="U126">
        <f t="shared" ca="1" si="32"/>
        <v>73520</v>
      </c>
      <c r="V126">
        <f t="shared" ca="1" si="21"/>
        <v>7360844777</v>
      </c>
      <c r="W126">
        <f t="shared" ca="1" si="22"/>
        <v>17</v>
      </c>
      <c r="X126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Back','Sophmore','6595 South 1145 West','Pierre','SD',73520,'7950 South 1483 West','Pierre','SD',73520,7360844777,17);</v>
      </c>
    </row>
    <row r="127" spans="9:24" x14ac:dyDescent="0.2">
      <c r="I127" s="3">
        <f t="shared" ca="1" si="18"/>
        <v>12</v>
      </c>
      <c r="J127" t="str">
        <f t="shared" ca="1" si="30"/>
        <v>Marcy</v>
      </c>
      <c r="K127" t="str">
        <f t="shared" ca="1" si="30"/>
        <v>Tice</v>
      </c>
      <c r="L127" t="str">
        <f t="shared" ca="1" si="30"/>
        <v>Goalie</v>
      </c>
      <c r="M127" t="str">
        <f t="shared" ca="1" si="30"/>
        <v>Freshman</v>
      </c>
      <c r="N127" t="str">
        <f t="shared" ca="1" si="19"/>
        <v>6406 South 2676 West</v>
      </c>
      <c r="O127" t="str">
        <f t="shared" ca="1" si="31"/>
        <v>Bismarck</v>
      </c>
      <c r="P127" t="str">
        <f t="shared" ca="1" si="31"/>
        <v>ND</v>
      </c>
      <c r="Q127">
        <f t="shared" ca="1" si="31"/>
        <v>28895</v>
      </c>
      <c r="R127" t="str">
        <f t="shared" ca="1" si="20"/>
        <v>7387 South 1589 East</v>
      </c>
      <c r="S127" t="str">
        <f t="shared" ca="1" si="32"/>
        <v>Bismarck</v>
      </c>
      <c r="T127" t="str">
        <f t="shared" ca="1" si="32"/>
        <v>ND</v>
      </c>
      <c r="U127">
        <f t="shared" ca="1" si="32"/>
        <v>28895</v>
      </c>
      <c r="V127">
        <f t="shared" ca="1" si="21"/>
        <v>4100298621</v>
      </c>
      <c r="W127">
        <f t="shared" ca="1" si="22"/>
        <v>7</v>
      </c>
      <c r="X127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('Marcy','Tice','Goalie','Freshman','6406 South 2676 West','Bismarck','ND',28895,'7387 South 1589 East','Bismarck','ND',28895,4100298621,7);</v>
      </c>
    </row>
    <row r="128" spans="9:24" x14ac:dyDescent="0.2">
      <c r="I128" s="3">
        <f t="shared" ca="1" si="18"/>
        <v>5</v>
      </c>
      <c r="J128" t="str">
        <f t="shared" ca="1" si="30"/>
        <v>Alicia</v>
      </c>
      <c r="K128" t="str">
        <f t="shared" ca="1" si="30"/>
        <v>McKay</v>
      </c>
      <c r="L128" t="str">
        <f t="shared" ca="1" si="30"/>
        <v>Defense</v>
      </c>
      <c r="M128" t="str">
        <f t="shared" ca="1" si="30"/>
        <v>Senior</v>
      </c>
      <c r="N128" t="str">
        <f t="shared" ca="1" si="19"/>
        <v>4187 South 2473 West</v>
      </c>
      <c r="O128" t="str">
        <f t="shared" ca="1" si="31"/>
        <v>Berkley</v>
      </c>
      <c r="P128" t="str">
        <f t="shared" ca="1" si="31"/>
        <v>CA</v>
      </c>
      <c r="Q128">
        <f t="shared" ca="1" si="31"/>
        <v>84050</v>
      </c>
      <c r="R128" t="str">
        <f t="shared" ca="1" si="20"/>
        <v>4712 South 4954 East</v>
      </c>
      <c r="S128" t="str">
        <f t="shared" ca="1" si="32"/>
        <v>Berkley</v>
      </c>
      <c r="T128" t="str">
        <f t="shared" ca="1" si="32"/>
        <v>CA</v>
      </c>
      <c r="U128">
        <f t="shared" ca="1" si="32"/>
        <v>84050</v>
      </c>
      <c r="V128">
        <f t="shared" ca="1" si="21"/>
        <v>6408554511</v>
      </c>
      <c r="W128">
        <f t="shared" ca="1" si="22"/>
        <v>15</v>
      </c>
      <c r="X128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('Alicia','McKay','Defense','Senior','4187 South 2473 West','Berkley','CA',84050,'4712 South 4954 East','Berkley','CA',84050,6408554511,15);</v>
      </c>
    </row>
    <row r="129" spans="9:24" x14ac:dyDescent="0.2">
      <c r="I129" s="3">
        <f t="shared" ca="1" si="18"/>
        <v>5</v>
      </c>
      <c r="J129" t="str">
        <f t="shared" ca="1" si="30"/>
        <v>Alicia</v>
      </c>
      <c r="K129" t="str">
        <f t="shared" ca="1" si="30"/>
        <v>McKay</v>
      </c>
      <c r="L129" t="str">
        <f t="shared" ca="1" si="30"/>
        <v>Defense</v>
      </c>
      <c r="M129" t="str">
        <f t="shared" ca="1" si="30"/>
        <v>Senior</v>
      </c>
      <c r="N129" t="str">
        <f t="shared" ca="1" si="19"/>
        <v>8522 North 2096 West</v>
      </c>
      <c r="O129" t="str">
        <f t="shared" ca="1" si="31"/>
        <v>Berkley</v>
      </c>
      <c r="P129" t="str">
        <f t="shared" ca="1" si="31"/>
        <v>CA</v>
      </c>
      <c r="Q129">
        <f t="shared" ca="1" si="31"/>
        <v>84050</v>
      </c>
      <c r="R129" t="str">
        <f t="shared" ca="1" si="20"/>
        <v>7275 South 2740 West</v>
      </c>
      <c r="S129" t="str">
        <f t="shared" ca="1" si="32"/>
        <v>Berkley</v>
      </c>
      <c r="T129" t="str">
        <f t="shared" ca="1" si="32"/>
        <v>CA</v>
      </c>
      <c r="U129">
        <f t="shared" ca="1" si="32"/>
        <v>84050</v>
      </c>
      <c r="V129">
        <f t="shared" ca="1" si="21"/>
        <v>5771000323</v>
      </c>
      <c r="W129">
        <f t="shared" ca="1" si="22"/>
        <v>12</v>
      </c>
      <c r="X129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('Alicia','McKay','Defense','Senior','8522 North 2096 West','Berkley','CA',84050,'7275 South 2740 West','Berkley','CA',84050,5771000323,12);</v>
      </c>
    </row>
    <row r="130" spans="9:24" x14ac:dyDescent="0.2">
      <c r="I130" s="3">
        <f t="shared" ca="1" si="18"/>
        <v>15</v>
      </c>
      <c r="J130" t="str">
        <f t="shared" ca="1" si="30"/>
        <v>Randy</v>
      </c>
      <c r="K130" t="str">
        <f t="shared" ca="1" si="30"/>
        <v>Peirce</v>
      </c>
      <c r="L130" t="str">
        <f t="shared" ca="1" si="30"/>
        <v>Pitcher</v>
      </c>
      <c r="M130" t="str">
        <f t="shared" ca="1" si="30"/>
        <v>Sophmore</v>
      </c>
      <c r="N130" t="str">
        <f t="shared" ca="1" si="19"/>
        <v>8179 South 4475 East</v>
      </c>
      <c r="O130" t="str">
        <f t="shared" ca="1" si="31"/>
        <v>Pierre</v>
      </c>
      <c r="P130" t="str">
        <f t="shared" ca="1" si="31"/>
        <v>UT</v>
      </c>
      <c r="Q130">
        <f t="shared" ca="1" si="31"/>
        <v>84101</v>
      </c>
      <c r="R130" t="str">
        <f t="shared" ca="1" si="20"/>
        <v>5707 South 9637 East</v>
      </c>
      <c r="S130" t="str">
        <f t="shared" ca="1" si="32"/>
        <v>Pierre</v>
      </c>
      <c r="T130" t="str">
        <f t="shared" ca="1" si="32"/>
        <v>UT</v>
      </c>
      <c r="U130">
        <f t="shared" ca="1" si="32"/>
        <v>84101</v>
      </c>
      <c r="V130">
        <f t="shared" ca="1" si="21"/>
        <v>2215180111</v>
      </c>
      <c r="W130">
        <f t="shared" ca="1" si="22"/>
        <v>12</v>
      </c>
      <c r="X130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('Randy','Peirce','Pitcher','Sophmore','8179 South 4475 East','Pierre','UT',84101,'5707 South 9637 East','Pierre','UT',84101,2215180111,12);</v>
      </c>
    </row>
    <row r="131" spans="9:24" x14ac:dyDescent="0.2">
      <c r="I131" s="3">
        <f t="shared" ca="1" si="18"/>
        <v>8</v>
      </c>
      <c r="J131" t="str">
        <f t="shared" ca="1" si="30"/>
        <v>Jeremy</v>
      </c>
      <c r="K131" t="str">
        <f t="shared" ca="1" si="30"/>
        <v>Groves</v>
      </c>
      <c r="L131" t="str">
        <f t="shared" ca="1" si="30"/>
        <v>Defensinve Tackle</v>
      </c>
      <c r="M131" t="str">
        <f t="shared" ca="1" si="30"/>
        <v>Freshman</v>
      </c>
      <c r="N131" t="str">
        <f t="shared" ca="1" si="19"/>
        <v>9290 North 2682 East</v>
      </c>
      <c r="O131" t="str">
        <f t="shared" ca="1" si="31"/>
        <v>Brooklynn</v>
      </c>
      <c r="P131" t="str">
        <f t="shared" ca="1" si="31"/>
        <v>NY</v>
      </c>
      <c r="Q131">
        <f t="shared" ca="1" si="31"/>
        <v>76485</v>
      </c>
      <c r="R131" t="str">
        <f t="shared" ca="1" si="20"/>
        <v>5813 North 5876 East</v>
      </c>
      <c r="S131" t="str">
        <f t="shared" ca="1" si="32"/>
        <v>Brooklynn</v>
      </c>
      <c r="T131" t="str">
        <f t="shared" ca="1" si="32"/>
        <v>NY</v>
      </c>
      <c r="U131">
        <f t="shared" ca="1" si="32"/>
        <v>76485</v>
      </c>
      <c r="V131">
        <f t="shared" ca="1" si="21"/>
        <v>1405062326</v>
      </c>
      <c r="W131">
        <f t="shared" ca="1" si="22"/>
        <v>9</v>
      </c>
      <c r="X131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Tackle','Freshman','9290 North 2682 East','Brooklynn','NY',76485,'5813 North 5876 East','Brooklynn','NY',76485,1405062326,9);</v>
      </c>
    </row>
    <row r="132" spans="9:24" x14ac:dyDescent="0.2">
      <c r="I132" s="3">
        <f t="shared" ref="I132:I195" ca="1" si="33">RANDBETWEEN(1,16)</f>
        <v>3</v>
      </c>
      <c r="J132" t="str">
        <f t="shared" ca="1" si="30"/>
        <v>Alex</v>
      </c>
      <c r="K132" t="str">
        <f t="shared" ca="1" si="30"/>
        <v>Johnson</v>
      </c>
      <c r="L132" t="str">
        <f t="shared" ca="1" si="30"/>
        <v>Quarterback</v>
      </c>
      <c r="M132" t="str">
        <f t="shared" ca="1" si="30"/>
        <v>Sophmore</v>
      </c>
      <c r="N132" t="str">
        <f t="shared" ref="N132:N195" ca="1" si="34">RANDBETWEEN(1000,9999)&amp;" "&amp;VLOOKUP(RANDBETWEEN(1,2),$B$21:$C$24,2)&amp;" "&amp;RANDBETWEEN(1000,9999)&amp;" "&amp;VLOOKUP(RANDBETWEEN(3,4),$B$21:$C$24,2)</f>
        <v>3886 South 5225 East</v>
      </c>
      <c r="O132" t="str">
        <f t="shared" ca="1" si="31"/>
        <v>Seattle</v>
      </c>
      <c r="P132" t="str">
        <f t="shared" ca="1" si="31"/>
        <v>WA</v>
      </c>
      <c r="Q132">
        <f t="shared" ca="1" si="31"/>
        <v>56290</v>
      </c>
      <c r="R132" t="str">
        <f t="shared" ref="R132:R195" ca="1" si="35">RANDBETWEEN(1000,9999)&amp;" "&amp;VLOOKUP(RANDBETWEEN(1,2),$B$21:$C$24,2)&amp;" "&amp;RANDBETWEEN(1000,9999)&amp;" "&amp;VLOOKUP(RANDBETWEEN(3,4),$B$21:$C$24,2)</f>
        <v>6924 South 3210 West</v>
      </c>
      <c r="S132" t="str">
        <f t="shared" ca="1" si="32"/>
        <v>Seattle</v>
      </c>
      <c r="T132" t="str">
        <f t="shared" ca="1" si="32"/>
        <v>WA</v>
      </c>
      <c r="U132">
        <f t="shared" ca="1" si="32"/>
        <v>56290</v>
      </c>
      <c r="V132">
        <f t="shared" ref="V132:V195" ca="1" si="36">RANDBETWEEN(1000000000,9999999999)</f>
        <v>6688389656</v>
      </c>
      <c r="W132">
        <f t="shared" ref="W132:W195" ca="1" si="37">RANDBETWEEN(5,18)</f>
        <v>5</v>
      </c>
      <c r="X132" t="str">
        <f t="shared" ref="X132:X195" ca="1" si="38">"INSERT INTO athlete (fname, lname, position, academic_level, street_current, city_current,state_current,zip_current,street_hometown, city_hometown, state_hometown, zip_hometown, phone, team_id) VALUES ('"&amp;J132&amp;"','"&amp;K132&amp;"','"&amp;L132&amp;"','"&amp;M132&amp;"','"&amp;N132&amp;"','"&amp;O132&amp;"','"&amp;P132&amp;"',"&amp;Q132&amp;",'"&amp;R132&amp;"','"&amp;S132&amp;"','"&amp;T132&amp;"',"&amp;U132&amp;","&amp;V132&amp;","&amp;W132&amp;");"</f>
        <v>INSERT INTO athlete (fname, lname, position, academic_level, street_current, city_current,state_current,zip_current,street_hometown, city_hometown, state_hometown, zip_hometown, phone, team_id) VALUES ('Alex','Johnson','Quarterback','Sophmore','3886 South 5225 East','Seattle','WA',56290,'6924 South 3210 West','Seattle','WA',56290,6688389656,5);</v>
      </c>
    </row>
    <row r="133" spans="9:24" x14ac:dyDescent="0.2">
      <c r="I133" s="3">
        <f t="shared" ca="1" si="33"/>
        <v>12</v>
      </c>
      <c r="J133" t="str">
        <f t="shared" ca="1" si="30"/>
        <v>Marcy</v>
      </c>
      <c r="K133" t="str">
        <f t="shared" ca="1" si="30"/>
        <v>Tice</v>
      </c>
      <c r="L133" t="str">
        <f t="shared" ca="1" si="30"/>
        <v>Goalie</v>
      </c>
      <c r="M133" t="str">
        <f t="shared" ca="1" si="30"/>
        <v>Freshman</v>
      </c>
      <c r="N133" t="str">
        <f t="shared" ca="1" si="34"/>
        <v>9537 North 4711 West</v>
      </c>
      <c r="O133" t="str">
        <f t="shared" ca="1" si="31"/>
        <v>Bismarck</v>
      </c>
      <c r="P133" t="str">
        <f t="shared" ca="1" si="31"/>
        <v>ND</v>
      </c>
      <c r="Q133">
        <f t="shared" ca="1" si="31"/>
        <v>28895</v>
      </c>
      <c r="R133" t="str">
        <f t="shared" ca="1" si="35"/>
        <v>7399 South 1539 West</v>
      </c>
      <c r="S133" t="str">
        <f t="shared" ca="1" si="32"/>
        <v>Bismarck</v>
      </c>
      <c r="T133" t="str">
        <f t="shared" ca="1" si="32"/>
        <v>ND</v>
      </c>
      <c r="U133">
        <f t="shared" ca="1" si="32"/>
        <v>28895</v>
      </c>
      <c r="V133">
        <f t="shared" ca="1" si="36"/>
        <v>5134808304</v>
      </c>
      <c r="W133">
        <f t="shared" ca="1" si="37"/>
        <v>7</v>
      </c>
      <c r="X133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('Marcy','Tice','Goalie','Freshman','9537 North 4711 West','Bismarck','ND',28895,'7399 South 1539 West','Bismarck','ND',28895,5134808304,7);</v>
      </c>
    </row>
    <row r="134" spans="9:24" x14ac:dyDescent="0.2">
      <c r="I134" s="3">
        <f t="shared" ca="1" si="33"/>
        <v>5</v>
      </c>
      <c r="J134" t="str">
        <f t="shared" ca="1" si="30"/>
        <v>Alicia</v>
      </c>
      <c r="K134" t="str">
        <f t="shared" ca="1" si="30"/>
        <v>McKay</v>
      </c>
      <c r="L134" t="str">
        <f t="shared" ca="1" si="30"/>
        <v>Defense</v>
      </c>
      <c r="M134" t="str">
        <f t="shared" ca="1" si="30"/>
        <v>Senior</v>
      </c>
      <c r="N134" t="str">
        <f t="shared" ca="1" si="34"/>
        <v>8882 North 2224 East</v>
      </c>
      <c r="O134" t="str">
        <f t="shared" ca="1" si="31"/>
        <v>Berkley</v>
      </c>
      <c r="P134" t="str">
        <f t="shared" ca="1" si="31"/>
        <v>CA</v>
      </c>
      <c r="Q134">
        <f t="shared" ca="1" si="31"/>
        <v>84050</v>
      </c>
      <c r="R134" t="str">
        <f t="shared" ca="1" si="35"/>
        <v>2815 North 8770 West</v>
      </c>
      <c r="S134" t="str">
        <f t="shared" ca="1" si="32"/>
        <v>Berkley</v>
      </c>
      <c r="T134" t="str">
        <f t="shared" ca="1" si="32"/>
        <v>CA</v>
      </c>
      <c r="U134">
        <f t="shared" ca="1" si="32"/>
        <v>84050</v>
      </c>
      <c r="V134">
        <f t="shared" ca="1" si="36"/>
        <v>3738366085</v>
      </c>
      <c r="W134">
        <f t="shared" ca="1" si="37"/>
        <v>11</v>
      </c>
      <c r="X134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('Alicia','McKay','Defense','Senior','8882 North 2224 East','Berkley','CA',84050,'2815 North 8770 West','Berkley','CA',84050,3738366085,11);</v>
      </c>
    </row>
    <row r="135" spans="9:24" x14ac:dyDescent="0.2">
      <c r="I135" s="3">
        <f t="shared" ca="1" si="33"/>
        <v>2</v>
      </c>
      <c r="J135" t="str">
        <f t="shared" ca="1" si="30"/>
        <v>Joe</v>
      </c>
      <c r="K135" t="str">
        <f t="shared" ca="1" si="30"/>
        <v>Smith</v>
      </c>
      <c r="L135" t="str">
        <f t="shared" ca="1" si="30"/>
        <v>Center</v>
      </c>
      <c r="M135" t="str">
        <f t="shared" ca="1" si="30"/>
        <v>Junior</v>
      </c>
      <c r="N135" t="str">
        <f t="shared" ca="1" si="34"/>
        <v>4468 South 3611 East</v>
      </c>
      <c r="O135" t="str">
        <f t="shared" ca="1" si="31"/>
        <v>Phoenix</v>
      </c>
      <c r="P135" t="str">
        <f t="shared" ca="1" si="31"/>
        <v>AZ</v>
      </c>
      <c r="Q135">
        <f t="shared" ca="1" si="31"/>
        <v>76102</v>
      </c>
      <c r="R135" t="str">
        <f t="shared" ca="1" si="35"/>
        <v>3146 North 3894 West</v>
      </c>
      <c r="S135" t="str">
        <f t="shared" ca="1" si="32"/>
        <v>Phoenix</v>
      </c>
      <c r="T135" t="str">
        <f t="shared" ca="1" si="32"/>
        <v>AZ</v>
      </c>
      <c r="U135">
        <f t="shared" ca="1" si="32"/>
        <v>76102</v>
      </c>
      <c r="V135">
        <f t="shared" ca="1" si="36"/>
        <v>7620642944</v>
      </c>
      <c r="W135">
        <f t="shared" ca="1" si="37"/>
        <v>17</v>
      </c>
      <c r="X135" t="str">
        <f t="shared" ca="1" si="38"/>
        <v>INSERT INTO athlete (fname, lname, position, academic_level, street_current, city_current,state_current,zip_current,street_hometown, city_hometown, state_hometown, zip_hometown, phone, team_id) VALUES ('Joe','Smith','Center','Junior','4468 South 3611 East','Phoenix','AZ',76102,'3146 North 3894 West','Phoenix','AZ',76102,7620642944,17);</v>
      </c>
    </row>
    <row r="136" spans="9:24" x14ac:dyDescent="0.2">
      <c r="I136" s="3">
        <f t="shared" ca="1" si="33"/>
        <v>9</v>
      </c>
      <c r="J136" t="str">
        <f t="shared" ca="1" si="30"/>
        <v>Nicole</v>
      </c>
      <c r="K136" t="str">
        <f t="shared" ca="1" si="30"/>
        <v>Tindal</v>
      </c>
      <c r="L136" t="str">
        <f t="shared" ca="1" si="30"/>
        <v>Offensive Lineman</v>
      </c>
      <c r="M136" t="str">
        <f t="shared" ca="1" si="30"/>
        <v>Senior</v>
      </c>
      <c r="N136" t="str">
        <f t="shared" ca="1" si="34"/>
        <v>3374 North 2576 West</v>
      </c>
      <c r="O136" t="str">
        <f t="shared" ca="1" si="31"/>
        <v>Provo</v>
      </c>
      <c r="P136" t="str">
        <f t="shared" ca="1" si="31"/>
        <v>UT</v>
      </c>
      <c r="Q136">
        <f t="shared" ca="1" si="31"/>
        <v>75673</v>
      </c>
      <c r="R136" t="str">
        <f t="shared" ca="1" si="35"/>
        <v>5802 North 1920 West</v>
      </c>
      <c r="S136" t="str">
        <f t="shared" ca="1" si="32"/>
        <v>Provo</v>
      </c>
      <c r="T136" t="str">
        <f t="shared" ca="1" si="32"/>
        <v>UT</v>
      </c>
      <c r="U136">
        <f t="shared" ca="1" si="32"/>
        <v>75673</v>
      </c>
      <c r="V136">
        <f t="shared" ca="1" si="36"/>
        <v>4193072096</v>
      </c>
      <c r="W136">
        <f t="shared" ca="1" si="37"/>
        <v>5</v>
      </c>
      <c r="X136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Lineman','Senior','3374 North 2576 West','Provo','UT',75673,'5802 North 1920 West','Provo','UT',75673,4193072096,5);</v>
      </c>
    </row>
    <row r="137" spans="9:24" x14ac:dyDescent="0.2">
      <c r="I137" s="3">
        <f t="shared" ca="1" si="33"/>
        <v>15</v>
      </c>
      <c r="J137" t="str">
        <f t="shared" ca="1" si="30"/>
        <v>Randy</v>
      </c>
      <c r="K137" t="str">
        <f t="shared" ca="1" si="30"/>
        <v>Peirce</v>
      </c>
      <c r="L137" t="str">
        <f t="shared" ca="1" si="30"/>
        <v>Pitcher</v>
      </c>
      <c r="M137" t="str">
        <f t="shared" ca="1" si="30"/>
        <v>Sophmore</v>
      </c>
      <c r="N137" t="str">
        <f t="shared" ca="1" si="34"/>
        <v>8303 North 5269 West</v>
      </c>
      <c r="O137" t="str">
        <f t="shared" ca="1" si="31"/>
        <v>Pierre</v>
      </c>
      <c r="P137" t="str">
        <f t="shared" ca="1" si="31"/>
        <v>UT</v>
      </c>
      <c r="Q137">
        <f t="shared" ca="1" si="31"/>
        <v>84101</v>
      </c>
      <c r="R137" t="str">
        <f t="shared" ca="1" si="35"/>
        <v>9508 North 1664 East</v>
      </c>
      <c r="S137" t="str">
        <f t="shared" ca="1" si="32"/>
        <v>Pierre</v>
      </c>
      <c r="T137" t="str">
        <f t="shared" ca="1" si="32"/>
        <v>UT</v>
      </c>
      <c r="U137">
        <f t="shared" ca="1" si="32"/>
        <v>84101</v>
      </c>
      <c r="V137">
        <f t="shared" ca="1" si="36"/>
        <v>9878596606</v>
      </c>
      <c r="W137">
        <f t="shared" ca="1" si="37"/>
        <v>6</v>
      </c>
      <c r="X137" t="str">
        <f t="shared" ca="1" si="38"/>
        <v>INSERT INTO athlete (fname, lname, position, academic_level, street_current, city_current,state_current,zip_current,street_hometown, city_hometown, state_hometown, zip_hometown, phone, team_id) VALUES ('Randy','Peirce','Pitcher','Sophmore','8303 North 5269 West','Pierre','UT',84101,'9508 North 1664 East','Pierre','UT',84101,9878596606,6);</v>
      </c>
    </row>
    <row r="138" spans="9:24" x14ac:dyDescent="0.2">
      <c r="I138" s="3">
        <f t="shared" ca="1" si="33"/>
        <v>11</v>
      </c>
      <c r="J138" t="str">
        <f t="shared" ca="1" si="30"/>
        <v>Megan</v>
      </c>
      <c r="K138" t="str">
        <f t="shared" ca="1" si="30"/>
        <v>Byron</v>
      </c>
      <c r="L138" t="str">
        <f t="shared" ca="1" si="30"/>
        <v>Running Back</v>
      </c>
      <c r="M138" t="str">
        <f t="shared" ca="1" si="30"/>
        <v>Sophmore</v>
      </c>
      <c r="N138" t="str">
        <f t="shared" ca="1" si="34"/>
        <v>9845 North 9496 East</v>
      </c>
      <c r="O138" t="str">
        <f t="shared" ca="1" si="31"/>
        <v>Pierre</v>
      </c>
      <c r="P138" t="str">
        <f t="shared" ca="1" si="31"/>
        <v>SD</v>
      </c>
      <c r="Q138">
        <f t="shared" ca="1" si="31"/>
        <v>73520</v>
      </c>
      <c r="R138" t="str">
        <f t="shared" ca="1" si="35"/>
        <v>1863 North 5915 West</v>
      </c>
      <c r="S138" t="str">
        <f t="shared" ca="1" si="32"/>
        <v>Pierre</v>
      </c>
      <c r="T138" t="str">
        <f t="shared" ca="1" si="32"/>
        <v>SD</v>
      </c>
      <c r="U138">
        <f t="shared" ca="1" si="32"/>
        <v>73520</v>
      </c>
      <c r="V138">
        <f t="shared" ca="1" si="36"/>
        <v>5050439957</v>
      </c>
      <c r="W138">
        <f t="shared" ca="1" si="37"/>
        <v>18</v>
      </c>
      <c r="X138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Back','Sophmore','9845 North 9496 East','Pierre','SD',73520,'1863 North 5915 West','Pierre','SD',73520,5050439957,18);</v>
      </c>
    </row>
    <row r="139" spans="9:24" x14ac:dyDescent="0.2">
      <c r="I139" s="3">
        <f t="shared" ca="1" si="33"/>
        <v>3</v>
      </c>
      <c r="J139" t="str">
        <f t="shared" ca="1" si="30"/>
        <v>Alex</v>
      </c>
      <c r="K139" t="str">
        <f t="shared" ca="1" si="30"/>
        <v>Johnson</v>
      </c>
      <c r="L139" t="str">
        <f t="shared" ca="1" si="30"/>
        <v>Quarterback</v>
      </c>
      <c r="M139" t="str">
        <f t="shared" ca="1" si="30"/>
        <v>Sophmore</v>
      </c>
      <c r="N139" t="str">
        <f t="shared" ca="1" si="34"/>
        <v>5942 North 9808 East</v>
      </c>
      <c r="O139" t="str">
        <f t="shared" ca="1" si="31"/>
        <v>Seattle</v>
      </c>
      <c r="P139" t="str">
        <f t="shared" ca="1" si="31"/>
        <v>WA</v>
      </c>
      <c r="Q139">
        <f t="shared" ca="1" si="31"/>
        <v>56290</v>
      </c>
      <c r="R139" t="str">
        <f t="shared" ca="1" si="35"/>
        <v>1840 North 8647 East</v>
      </c>
      <c r="S139" t="str">
        <f t="shared" ca="1" si="32"/>
        <v>Seattle</v>
      </c>
      <c r="T139" t="str">
        <f t="shared" ca="1" si="32"/>
        <v>WA</v>
      </c>
      <c r="U139">
        <f t="shared" ca="1" si="32"/>
        <v>56290</v>
      </c>
      <c r="V139">
        <f t="shared" ca="1" si="36"/>
        <v>3548165367</v>
      </c>
      <c r="W139">
        <f t="shared" ca="1" si="37"/>
        <v>10</v>
      </c>
      <c r="X139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('Alex','Johnson','Quarterback','Sophmore','5942 North 9808 East','Seattle','WA',56290,'1840 North 8647 East','Seattle','WA',56290,3548165367,10);</v>
      </c>
    </row>
    <row r="140" spans="9:24" x14ac:dyDescent="0.2">
      <c r="I140" s="3">
        <f t="shared" ca="1" si="33"/>
        <v>6</v>
      </c>
      <c r="J140" t="str">
        <f t="shared" ca="1" si="30"/>
        <v>Jilian</v>
      </c>
      <c r="K140" t="str">
        <f t="shared" ca="1" si="30"/>
        <v>Allen</v>
      </c>
      <c r="L140" t="str">
        <f t="shared" ca="1" si="30"/>
        <v>Winger</v>
      </c>
      <c r="M140" t="str">
        <f t="shared" ca="1" si="30"/>
        <v>Junior</v>
      </c>
      <c r="N140" t="str">
        <f t="shared" ca="1" si="34"/>
        <v>1397 North 7285 East</v>
      </c>
      <c r="O140" t="str">
        <f t="shared" ca="1" si="31"/>
        <v>Los Angeles</v>
      </c>
      <c r="P140" t="str">
        <f t="shared" ca="1" si="31"/>
        <v>CA</v>
      </c>
      <c r="Q140">
        <f t="shared" ca="1" si="31"/>
        <v>26848</v>
      </c>
      <c r="R140" t="str">
        <f t="shared" ca="1" si="35"/>
        <v>3796 South 9249 West</v>
      </c>
      <c r="S140" t="str">
        <f t="shared" ca="1" si="32"/>
        <v>Los Angeles</v>
      </c>
      <c r="T140" t="str">
        <f t="shared" ca="1" si="32"/>
        <v>CA</v>
      </c>
      <c r="U140">
        <f t="shared" ca="1" si="32"/>
        <v>26848</v>
      </c>
      <c r="V140">
        <f t="shared" ca="1" si="36"/>
        <v>2787574307</v>
      </c>
      <c r="W140">
        <f t="shared" ca="1" si="37"/>
        <v>14</v>
      </c>
      <c r="X140" t="str">
        <f t="shared" ca="1" si="38"/>
        <v>INSERT INTO athlete (fname, lname, position, academic_level, street_current, city_current,state_current,zip_current,street_hometown, city_hometown, state_hometown, zip_hometown, phone, team_id) VALUES ('Jilian','Allen','Winger','Junior','1397 North 7285 East','Los Angeles','CA',26848,'3796 South 9249 West','Los Angeles','CA',26848,2787574307,14);</v>
      </c>
    </row>
    <row r="141" spans="9:24" x14ac:dyDescent="0.2">
      <c r="I141" s="3">
        <f t="shared" ca="1" si="33"/>
        <v>5</v>
      </c>
      <c r="J141" t="str">
        <f t="shared" ca="1" si="30"/>
        <v>Alicia</v>
      </c>
      <c r="K141" t="str">
        <f t="shared" ca="1" si="30"/>
        <v>McKay</v>
      </c>
      <c r="L141" t="str">
        <f t="shared" ca="1" si="30"/>
        <v>Defense</v>
      </c>
      <c r="M141" t="str">
        <f t="shared" ca="1" si="30"/>
        <v>Senior</v>
      </c>
      <c r="N141" t="str">
        <f t="shared" ca="1" si="34"/>
        <v>1562 North 5947 West</v>
      </c>
      <c r="O141" t="str">
        <f t="shared" ca="1" si="31"/>
        <v>Berkley</v>
      </c>
      <c r="P141" t="str">
        <f t="shared" ca="1" si="31"/>
        <v>CA</v>
      </c>
      <c r="Q141">
        <f t="shared" ca="1" si="31"/>
        <v>84050</v>
      </c>
      <c r="R141" t="str">
        <f t="shared" ca="1" si="35"/>
        <v>8711 South 8306 West</v>
      </c>
      <c r="S141" t="str">
        <f t="shared" ca="1" si="32"/>
        <v>Berkley</v>
      </c>
      <c r="T141" t="str">
        <f t="shared" ca="1" si="32"/>
        <v>CA</v>
      </c>
      <c r="U141">
        <f t="shared" ca="1" si="32"/>
        <v>84050</v>
      </c>
      <c r="V141">
        <f t="shared" ca="1" si="36"/>
        <v>5545106878</v>
      </c>
      <c r="W141">
        <f t="shared" ca="1" si="37"/>
        <v>8</v>
      </c>
      <c r="X141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('Alicia','McKay','Defense','Senior','1562 North 5947 West','Berkley','CA',84050,'8711 South 8306 West','Berkley','CA',84050,5545106878,8);</v>
      </c>
    </row>
    <row r="142" spans="9:24" x14ac:dyDescent="0.2">
      <c r="I142" s="3">
        <f t="shared" ca="1" si="33"/>
        <v>5</v>
      </c>
      <c r="J142" t="str">
        <f t="shared" ca="1" si="30"/>
        <v>Alicia</v>
      </c>
      <c r="K142" t="str">
        <f t="shared" ca="1" si="30"/>
        <v>McKay</v>
      </c>
      <c r="L142" t="str">
        <f t="shared" ca="1" si="30"/>
        <v>Defense</v>
      </c>
      <c r="M142" t="str">
        <f t="shared" ca="1" si="30"/>
        <v>Senior</v>
      </c>
      <c r="N142" t="str">
        <f t="shared" ca="1" si="34"/>
        <v>4007 North 2027 West</v>
      </c>
      <c r="O142" t="str">
        <f t="shared" ca="1" si="31"/>
        <v>Berkley</v>
      </c>
      <c r="P142" t="str">
        <f t="shared" ca="1" si="31"/>
        <v>CA</v>
      </c>
      <c r="Q142">
        <f t="shared" ca="1" si="31"/>
        <v>84050</v>
      </c>
      <c r="R142" t="str">
        <f t="shared" ca="1" si="35"/>
        <v>3601 North 1440 West</v>
      </c>
      <c r="S142" t="str">
        <f t="shared" ca="1" si="32"/>
        <v>Berkley</v>
      </c>
      <c r="T142" t="str">
        <f t="shared" ca="1" si="32"/>
        <v>CA</v>
      </c>
      <c r="U142">
        <f t="shared" ca="1" si="32"/>
        <v>84050</v>
      </c>
      <c r="V142">
        <f t="shared" ca="1" si="36"/>
        <v>2795582811</v>
      </c>
      <c r="W142">
        <f t="shared" ca="1" si="37"/>
        <v>18</v>
      </c>
      <c r="X142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('Alicia','McKay','Defense','Senior','4007 North 2027 West','Berkley','CA',84050,'3601 North 1440 West','Berkley','CA',84050,2795582811,18);</v>
      </c>
    </row>
    <row r="143" spans="9:24" x14ac:dyDescent="0.2">
      <c r="I143" s="3">
        <f t="shared" ca="1" si="33"/>
        <v>12</v>
      </c>
      <c r="J143" t="str">
        <f t="shared" ref="J143:M162" ca="1" si="39">VLOOKUP($I143,athlete, J$1)</f>
        <v>Marcy</v>
      </c>
      <c r="K143" t="str">
        <f t="shared" ca="1" si="39"/>
        <v>Tice</v>
      </c>
      <c r="L143" t="str">
        <f t="shared" ca="1" si="39"/>
        <v>Goalie</v>
      </c>
      <c r="M143" t="str">
        <f t="shared" ca="1" si="39"/>
        <v>Freshman</v>
      </c>
      <c r="N143" t="str">
        <f t="shared" ca="1" si="34"/>
        <v>6291 South 5972 East</v>
      </c>
      <c r="O143" t="str">
        <f t="shared" ref="O143:Q162" ca="1" si="40">VLOOKUP($I143,athlete, O$1)</f>
        <v>Bismarck</v>
      </c>
      <c r="P143" t="str">
        <f t="shared" ca="1" si="40"/>
        <v>ND</v>
      </c>
      <c r="Q143">
        <f t="shared" ca="1" si="40"/>
        <v>28895</v>
      </c>
      <c r="R143" t="str">
        <f t="shared" ca="1" si="35"/>
        <v>4875 South 6777 East</v>
      </c>
      <c r="S143" t="str">
        <f t="shared" ref="S143:U162" ca="1" si="41">VLOOKUP($I143,athlete, S$1)</f>
        <v>Bismarck</v>
      </c>
      <c r="T143" t="str">
        <f t="shared" ca="1" si="41"/>
        <v>ND</v>
      </c>
      <c r="U143">
        <f t="shared" ca="1" si="41"/>
        <v>28895</v>
      </c>
      <c r="V143">
        <f t="shared" ca="1" si="36"/>
        <v>7513687704</v>
      </c>
      <c r="W143">
        <f t="shared" ca="1" si="37"/>
        <v>8</v>
      </c>
      <c r="X143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('Marcy','Tice','Goalie','Freshman','6291 South 5972 East','Bismarck','ND',28895,'4875 South 6777 East','Bismarck','ND',28895,7513687704,8);</v>
      </c>
    </row>
    <row r="144" spans="9:24" x14ac:dyDescent="0.2">
      <c r="I144" s="3">
        <f t="shared" ca="1" si="33"/>
        <v>12</v>
      </c>
      <c r="J144" t="str">
        <f t="shared" ca="1" si="39"/>
        <v>Marcy</v>
      </c>
      <c r="K144" t="str">
        <f t="shared" ca="1" si="39"/>
        <v>Tice</v>
      </c>
      <c r="L144" t="str">
        <f t="shared" ca="1" si="39"/>
        <v>Goalie</v>
      </c>
      <c r="M144" t="str">
        <f t="shared" ca="1" si="39"/>
        <v>Freshman</v>
      </c>
      <c r="N144" t="str">
        <f t="shared" ca="1" si="34"/>
        <v>8547 South 7992 West</v>
      </c>
      <c r="O144" t="str">
        <f t="shared" ca="1" si="40"/>
        <v>Bismarck</v>
      </c>
      <c r="P144" t="str">
        <f t="shared" ca="1" si="40"/>
        <v>ND</v>
      </c>
      <c r="Q144">
        <f t="shared" ca="1" si="40"/>
        <v>28895</v>
      </c>
      <c r="R144" t="str">
        <f t="shared" ca="1" si="35"/>
        <v>6943 North 7456 East</v>
      </c>
      <c r="S144" t="str">
        <f t="shared" ca="1" si="41"/>
        <v>Bismarck</v>
      </c>
      <c r="T144" t="str">
        <f t="shared" ca="1" si="41"/>
        <v>ND</v>
      </c>
      <c r="U144">
        <f t="shared" ca="1" si="41"/>
        <v>28895</v>
      </c>
      <c r="V144">
        <f t="shared" ca="1" si="36"/>
        <v>2578898294</v>
      </c>
      <c r="W144">
        <f t="shared" ca="1" si="37"/>
        <v>14</v>
      </c>
      <c r="X144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('Marcy','Tice','Goalie','Freshman','8547 South 7992 West','Bismarck','ND',28895,'6943 North 7456 East','Bismarck','ND',28895,2578898294,14);</v>
      </c>
    </row>
    <row r="145" spans="9:24" x14ac:dyDescent="0.2">
      <c r="I145" s="3">
        <f t="shared" ca="1" si="33"/>
        <v>4</v>
      </c>
      <c r="J145" t="str">
        <f t="shared" ca="1" si="39"/>
        <v>Stephanie</v>
      </c>
      <c r="K145" t="str">
        <f t="shared" ca="1" si="39"/>
        <v>Pales</v>
      </c>
      <c r="L145" t="str">
        <f t="shared" ca="1" si="39"/>
        <v>Tackle</v>
      </c>
      <c r="M145" t="str">
        <f t="shared" ca="1" si="39"/>
        <v>Freshman</v>
      </c>
      <c r="N145" t="str">
        <f t="shared" ca="1" si="34"/>
        <v>4488 South 1058 West</v>
      </c>
      <c r="O145" t="str">
        <f t="shared" ca="1" si="40"/>
        <v>Portland</v>
      </c>
      <c r="P145" t="str">
        <f t="shared" ca="1" si="40"/>
        <v>OR</v>
      </c>
      <c r="Q145">
        <f t="shared" ca="1" si="40"/>
        <v>12958</v>
      </c>
      <c r="R145" t="str">
        <f t="shared" ca="1" si="35"/>
        <v>6374 North 3160 West</v>
      </c>
      <c r="S145" t="str">
        <f t="shared" ca="1" si="41"/>
        <v>Portland</v>
      </c>
      <c r="T145" t="str">
        <f t="shared" ca="1" si="41"/>
        <v>OR</v>
      </c>
      <c r="U145">
        <f t="shared" ca="1" si="41"/>
        <v>12958</v>
      </c>
      <c r="V145">
        <f t="shared" ca="1" si="36"/>
        <v>6154433238</v>
      </c>
      <c r="W145">
        <f t="shared" ca="1" si="37"/>
        <v>12</v>
      </c>
      <c r="X145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('Stephanie','Pales','Tackle','Freshman','4488 South 1058 West','Portland','OR',12958,'6374 North 3160 West','Portland','OR',12958,6154433238,12);</v>
      </c>
    </row>
    <row r="146" spans="9:24" x14ac:dyDescent="0.2">
      <c r="I146" s="3">
        <f t="shared" ca="1" si="33"/>
        <v>15</v>
      </c>
      <c r="J146" t="str">
        <f t="shared" ca="1" si="39"/>
        <v>Randy</v>
      </c>
      <c r="K146" t="str">
        <f t="shared" ca="1" si="39"/>
        <v>Peirce</v>
      </c>
      <c r="L146" t="str">
        <f t="shared" ca="1" si="39"/>
        <v>Pitcher</v>
      </c>
      <c r="M146" t="str">
        <f t="shared" ca="1" si="39"/>
        <v>Sophmore</v>
      </c>
      <c r="N146" t="str">
        <f t="shared" ca="1" si="34"/>
        <v>3913 North 2304 West</v>
      </c>
      <c r="O146" t="str">
        <f t="shared" ca="1" si="40"/>
        <v>Pierre</v>
      </c>
      <c r="P146" t="str">
        <f t="shared" ca="1" si="40"/>
        <v>UT</v>
      </c>
      <c r="Q146">
        <f t="shared" ca="1" si="40"/>
        <v>84101</v>
      </c>
      <c r="R146" t="str">
        <f t="shared" ca="1" si="35"/>
        <v>5090 North 2976 East</v>
      </c>
      <c r="S146" t="str">
        <f t="shared" ca="1" si="41"/>
        <v>Pierre</v>
      </c>
      <c r="T146" t="str">
        <f t="shared" ca="1" si="41"/>
        <v>UT</v>
      </c>
      <c r="U146">
        <f t="shared" ca="1" si="41"/>
        <v>84101</v>
      </c>
      <c r="V146">
        <f t="shared" ca="1" si="36"/>
        <v>6179206417</v>
      </c>
      <c r="W146">
        <f t="shared" ca="1" si="37"/>
        <v>12</v>
      </c>
      <c r="X146" t="str">
        <f t="shared" ca="1" si="38"/>
        <v>INSERT INTO athlete (fname, lname, position, academic_level, street_current, city_current,state_current,zip_current,street_hometown, city_hometown, state_hometown, zip_hometown, phone, team_id) VALUES ('Randy','Peirce','Pitcher','Sophmore','3913 North 2304 West','Pierre','UT',84101,'5090 North 2976 East','Pierre','UT',84101,6179206417,12);</v>
      </c>
    </row>
    <row r="147" spans="9:24" x14ac:dyDescent="0.2">
      <c r="I147" s="3">
        <f t="shared" ca="1" si="33"/>
        <v>8</v>
      </c>
      <c r="J147" t="str">
        <f t="shared" ca="1" si="39"/>
        <v>Jeremy</v>
      </c>
      <c r="K147" t="str">
        <f t="shared" ca="1" si="39"/>
        <v>Groves</v>
      </c>
      <c r="L147" t="str">
        <f t="shared" ca="1" si="39"/>
        <v>Defensinve Tackle</v>
      </c>
      <c r="M147" t="str">
        <f t="shared" ca="1" si="39"/>
        <v>Freshman</v>
      </c>
      <c r="N147" t="str">
        <f t="shared" ca="1" si="34"/>
        <v>3993 North 6792 East</v>
      </c>
      <c r="O147" t="str">
        <f t="shared" ca="1" si="40"/>
        <v>Brooklynn</v>
      </c>
      <c r="P147" t="str">
        <f t="shared" ca="1" si="40"/>
        <v>NY</v>
      </c>
      <c r="Q147">
        <f t="shared" ca="1" si="40"/>
        <v>76485</v>
      </c>
      <c r="R147" t="str">
        <f t="shared" ca="1" si="35"/>
        <v>2168 South 7697 West</v>
      </c>
      <c r="S147" t="str">
        <f t="shared" ca="1" si="41"/>
        <v>Brooklynn</v>
      </c>
      <c r="T147" t="str">
        <f t="shared" ca="1" si="41"/>
        <v>NY</v>
      </c>
      <c r="U147">
        <f t="shared" ca="1" si="41"/>
        <v>76485</v>
      </c>
      <c r="V147">
        <f t="shared" ca="1" si="36"/>
        <v>8825978241</v>
      </c>
      <c r="W147">
        <f t="shared" ca="1" si="37"/>
        <v>6</v>
      </c>
      <c r="X147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Tackle','Freshman','3993 North 6792 East','Brooklynn','NY',76485,'2168 South 7697 West','Brooklynn','NY',76485,8825978241,6);</v>
      </c>
    </row>
    <row r="148" spans="9:24" x14ac:dyDescent="0.2">
      <c r="I148" s="3">
        <f t="shared" ca="1" si="33"/>
        <v>11</v>
      </c>
      <c r="J148" t="str">
        <f t="shared" ca="1" si="39"/>
        <v>Megan</v>
      </c>
      <c r="K148" t="str">
        <f t="shared" ca="1" si="39"/>
        <v>Byron</v>
      </c>
      <c r="L148" t="str">
        <f t="shared" ca="1" si="39"/>
        <v>Running Back</v>
      </c>
      <c r="M148" t="str">
        <f t="shared" ca="1" si="39"/>
        <v>Sophmore</v>
      </c>
      <c r="N148" t="str">
        <f t="shared" ca="1" si="34"/>
        <v>2166 South 8774 West</v>
      </c>
      <c r="O148" t="str">
        <f t="shared" ca="1" si="40"/>
        <v>Pierre</v>
      </c>
      <c r="P148" t="str">
        <f t="shared" ca="1" si="40"/>
        <v>SD</v>
      </c>
      <c r="Q148">
        <f t="shared" ca="1" si="40"/>
        <v>73520</v>
      </c>
      <c r="R148" t="str">
        <f t="shared" ca="1" si="35"/>
        <v>2555 North 2073 West</v>
      </c>
      <c r="S148" t="str">
        <f t="shared" ca="1" si="41"/>
        <v>Pierre</v>
      </c>
      <c r="T148" t="str">
        <f t="shared" ca="1" si="41"/>
        <v>SD</v>
      </c>
      <c r="U148">
        <f t="shared" ca="1" si="41"/>
        <v>73520</v>
      </c>
      <c r="V148">
        <f t="shared" ca="1" si="36"/>
        <v>1484559997</v>
      </c>
      <c r="W148">
        <f t="shared" ca="1" si="37"/>
        <v>15</v>
      </c>
      <c r="X148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Back','Sophmore','2166 South 8774 West','Pierre','SD',73520,'2555 North 2073 West','Pierre','SD',73520,1484559997,15);</v>
      </c>
    </row>
    <row r="149" spans="9:24" x14ac:dyDescent="0.2">
      <c r="I149" s="3">
        <f t="shared" ca="1" si="33"/>
        <v>8</v>
      </c>
      <c r="J149" t="str">
        <f t="shared" ca="1" si="39"/>
        <v>Jeremy</v>
      </c>
      <c r="K149" t="str">
        <f t="shared" ca="1" si="39"/>
        <v>Groves</v>
      </c>
      <c r="L149" t="str">
        <f t="shared" ca="1" si="39"/>
        <v>Defensinve Tackle</v>
      </c>
      <c r="M149" t="str">
        <f t="shared" ca="1" si="39"/>
        <v>Freshman</v>
      </c>
      <c r="N149" t="str">
        <f t="shared" ca="1" si="34"/>
        <v>7004 North 9442 East</v>
      </c>
      <c r="O149" t="str">
        <f t="shared" ca="1" si="40"/>
        <v>Brooklynn</v>
      </c>
      <c r="P149" t="str">
        <f t="shared" ca="1" si="40"/>
        <v>NY</v>
      </c>
      <c r="Q149">
        <f t="shared" ca="1" si="40"/>
        <v>76485</v>
      </c>
      <c r="R149" t="str">
        <f t="shared" ca="1" si="35"/>
        <v>4907 North 9157 West</v>
      </c>
      <c r="S149" t="str">
        <f t="shared" ca="1" si="41"/>
        <v>Brooklynn</v>
      </c>
      <c r="T149" t="str">
        <f t="shared" ca="1" si="41"/>
        <v>NY</v>
      </c>
      <c r="U149">
        <f t="shared" ca="1" si="41"/>
        <v>76485</v>
      </c>
      <c r="V149">
        <f t="shared" ca="1" si="36"/>
        <v>6302478602</v>
      </c>
      <c r="W149">
        <f t="shared" ca="1" si="37"/>
        <v>10</v>
      </c>
      <c r="X149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Tackle','Freshman','7004 North 9442 East','Brooklynn','NY',76485,'4907 North 9157 West','Brooklynn','NY',76485,6302478602,10);</v>
      </c>
    </row>
    <row r="150" spans="9:24" x14ac:dyDescent="0.2">
      <c r="I150" s="3">
        <f t="shared" ca="1" si="33"/>
        <v>7</v>
      </c>
      <c r="J150" t="str">
        <f t="shared" ca="1" si="39"/>
        <v>John</v>
      </c>
      <c r="K150" t="str">
        <f t="shared" ca="1" si="39"/>
        <v>Jensen</v>
      </c>
      <c r="L150" t="str">
        <f t="shared" ca="1" si="39"/>
        <v>Forward</v>
      </c>
      <c r="M150" t="str">
        <f t="shared" ca="1" si="39"/>
        <v>Sophmore</v>
      </c>
      <c r="N150" t="str">
        <f t="shared" ca="1" si="34"/>
        <v>9521 South 3996 West</v>
      </c>
      <c r="O150" t="str">
        <f t="shared" ca="1" si="40"/>
        <v>Tempe</v>
      </c>
      <c r="P150" t="str">
        <f t="shared" ca="1" si="40"/>
        <v>AZ</v>
      </c>
      <c r="Q150">
        <f t="shared" ca="1" si="40"/>
        <v>85765</v>
      </c>
      <c r="R150" t="str">
        <f t="shared" ca="1" si="35"/>
        <v>2976 South 8147 West</v>
      </c>
      <c r="S150" t="str">
        <f t="shared" ca="1" si="41"/>
        <v>Tempe</v>
      </c>
      <c r="T150" t="str">
        <f t="shared" ca="1" si="41"/>
        <v>AZ</v>
      </c>
      <c r="U150">
        <f t="shared" ca="1" si="41"/>
        <v>85765</v>
      </c>
      <c r="V150">
        <f t="shared" ca="1" si="36"/>
        <v>2729811014</v>
      </c>
      <c r="W150">
        <f t="shared" ca="1" si="37"/>
        <v>16</v>
      </c>
      <c r="X150" t="str">
        <f t="shared" ca="1" si="38"/>
        <v>INSERT INTO athlete (fname, lname, position, academic_level, street_current, city_current,state_current,zip_current,street_hometown, city_hometown, state_hometown, zip_hometown, phone, team_id) VALUES ('John','Jensen','Forward','Sophmore','9521 South 3996 West','Tempe','AZ',85765,'2976 South 8147 West','Tempe','AZ',85765,2729811014,16);</v>
      </c>
    </row>
    <row r="151" spans="9:24" x14ac:dyDescent="0.2">
      <c r="I151" s="3">
        <f t="shared" ca="1" si="33"/>
        <v>11</v>
      </c>
      <c r="J151" t="str">
        <f t="shared" ca="1" si="39"/>
        <v>Megan</v>
      </c>
      <c r="K151" t="str">
        <f t="shared" ca="1" si="39"/>
        <v>Byron</v>
      </c>
      <c r="L151" t="str">
        <f t="shared" ca="1" si="39"/>
        <v>Running Back</v>
      </c>
      <c r="M151" t="str">
        <f t="shared" ca="1" si="39"/>
        <v>Sophmore</v>
      </c>
      <c r="N151" t="str">
        <f t="shared" ca="1" si="34"/>
        <v>5619 North 6390 West</v>
      </c>
      <c r="O151" t="str">
        <f t="shared" ca="1" si="40"/>
        <v>Pierre</v>
      </c>
      <c r="P151" t="str">
        <f t="shared" ca="1" si="40"/>
        <v>SD</v>
      </c>
      <c r="Q151">
        <f t="shared" ca="1" si="40"/>
        <v>73520</v>
      </c>
      <c r="R151" t="str">
        <f t="shared" ca="1" si="35"/>
        <v>2480 North 3404 East</v>
      </c>
      <c r="S151" t="str">
        <f t="shared" ca="1" si="41"/>
        <v>Pierre</v>
      </c>
      <c r="T151" t="str">
        <f t="shared" ca="1" si="41"/>
        <v>SD</v>
      </c>
      <c r="U151">
        <f t="shared" ca="1" si="41"/>
        <v>73520</v>
      </c>
      <c r="V151">
        <f t="shared" ca="1" si="36"/>
        <v>8648853859</v>
      </c>
      <c r="W151">
        <f t="shared" ca="1" si="37"/>
        <v>12</v>
      </c>
      <c r="X151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Back','Sophmore','5619 North 6390 West','Pierre','SD',73520,'2480 North 3404 East','Pierre','SD',73520,8648853859,12);</v>
      </c>
    </row>
    <row r="152" spans="9:24" x14ac:dyDescent="0.2">
      <c r="I152" s="3">
        <f t="shared" ca="1" si="33"/>
        <v>8</v>
      </c>
      <c r="J152" t="str">
        <f t="shared" ca="1" si="39"/>
        <v>Jeremy</v>
      </c>
      <c r="K152" t="str">
        <f t="shared" ca="1" si="39"/>
        <v>Groves</v>
      </c>
      <c r="L152" t="str">
        <f t="shared" ca="1" si="39"/>
        <v>Defensinve Tackle</v>
      </c>
      <c r="M152" t="str">
        <f t="shared" ca="1" si="39"/>
        <v>Freshman</v>
      </c>
      <c r="N152" t="str">
        <f t="shared" ca="1" si="34"/>
        <v>7161 North 1465 West</v>
      </c>
      <c r="O152" t="str">
        <f t="shared" ca="1" si="40"/>
        <v>Brooklynn</v>
      </c>
      <c r="P152" t="str">
        <f t="shared" ca="1" si="40"/>
        <v>NY</v>
      </c>
      <c r="Q152">
        <f t="shared" ca="1" si="40"/>
        <v>76485</v>
      </c>
      <c r="R152" t="str">
        <f t="shared" ca="1" si="35"/>
        <v>5410 North 4016 East</v>
      </c>
      <c r="S152" t="str">
        <f t="shared" ca="1" si="41"/>
        <v>Brooklynn</v>
      </c>
      <c r="T152" t="str">
        <f t="shared" ca="1" si="41"/>
        <v>NY</v>
      </c>
      <c r="U152">
        <f t="shared" ca="1" si="41"/>
        <v>76485</v>
      </c>
      <c r="V152">
        <f t="shared" ca="1" si="36"/>
        <v>4036415968</v>
      </c>
      <c r="W152">
        <f t="shared" ca="1" si="37"/>
        <v>8</v>
      </c>
      <c r="X152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Tackle','Freshman','7161 North 1465 West','Brooklynn','NY',76485,'5410 North 4016 East','Brooklynn','NY',76485,4036415968,8);</v>
      </c>
    </row>
    <row r="153" spans="9:24" x14ac:dyDescent="0.2">
      <c r="I153" s="3">
        <f t="shared" ca="1" si="33"/>
        <v>16</v>
      </c>
      <c r="J153" t="str">
        <f t="shared" ca="1" si="39"/>
        <v>Chris</v>
      </c>
      <c r="K153" t="str">
        <f t="shared" ca="1" si="39"/>
        <v>Burr</v>
      </c>
      <c r="L153" t="str">
        <f t="shared" ca="1" si="39"/>
        <v>Catcher</v>
      </c>
      <c r="M153" t="str">
        <f t="shared" ca="1" si="39"/>
        <v>Freshman</v>
      </c>
      <c r="N153" t="str">
        <f t="shared" ca="1" si="34"/>
        <v>8103 South 3663 East</v>
      </c>
      <c r="O153" t="str">
        <f t="shared" ca="1" si="40"/>
        <v>Bismarck</v>
      </c>
      <c r="P153" t="str">
        <f t="shared" ca="1" si="40"/>
        <v>UT</v>
      </c>
      <c r="Q153">
        <f t="shared" ca="1" si="40"/>
        <v>84101</v>
      </c>
      <c r="R153" t="str">
        <f t="shared" ca="1" si="35"/>
        <v>9163 South 5318 East</v>
      </c>
      <c r="S153" t="str">
        <f t="shared" ca="1" si="41"/>
        <v>Bismarck</v>
      </c>
      <c r="T153" t="str">
        <f t="shared" ca="1" si="41"/>
        <v>UT</v>
      </c>
      <c r="U153">
        <f t="shared" ca="1" si="41"/>
        <v>84101</v>
      </c>
      <c r="V153">
        <f t="shared" ca="1" si="36"/>
        <v>1165159153</v>
      </c>
      <c r="W153">
        <f t="shared" ca="1" si="37"/>
        <v>18</v>
      </c>
      <c r="X153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('Chris','Burr','Catcher','Freshman','8103 South 3663 East','Bismarck','UT',84101,'9163 South 5318 East','Bismarck','UT',84101,1165159153,18);</v>
      </c>
    </row>
    <row r="154" spans="9:24" x14ac:dyDescent="0.2">
      <c r="I154" s="3">
        <f t="shared" ca="1" si="33"/>
        <v>13</v>
      </c>
      <c r="J154" t="str">
        <f t="shared" ca="1" si="39"/>
        <v>Kim</v>
      </c>
      <c r="K154" t="str">
        <f t="shared" ca="1" si="39"/>
        <v>Lord</v>
      </c>
      <c r="L154" t="str">
        <f t="shared" ca="1" si="39"/>
        <v>First Base</v>
      </c>
      <c r="M154" t="str">
        <f t="shared" ca="1" si="39"/>
        <v>Senior</v>
      </c>
      <c r="N154" t="str">
        <f t="shared" ca="1" si="34"/>
        <v>9183 South 7914 West</v>
      </c>
      <c r="O154" t="str">
        <f t="shared" ca="1" si="40"/>
        <v>Provo</v>
      </c>
      <c r="P154" t="str">
        <f t="shared" ca="1" si="40"/>
        <v>UT</v>
      </c>
      <c r="Q154">
        <f t="shared" ca="1" si="40"/>
        <v>84101</v>
      </c>
      <c r="R154" t="str">
        <f t="shared" ca="1" si="35"/>
        <v>7219 South 1945 West</v>
      </c>
      <c r="S154" t="str">
        <f t="shared" ca="1" si="41"/>
        <v>Provo</v>
      </c>
      <c r="T154" t="str">
        <f t="shared" ca="1" si="41"/>
        <v>UT</v>
      </c>
      <c r="U154">
        <f t="shared" ca="1" si="41"/>
        <v>84101</v>
      </c>
      <c r="V154">
        <f t="shared" ca="1" si="36"/>
        <v>6783908146</v>
      </c>
      <c r="W154">
        <f t="shared" ca="1" si="37"/>
        <v>18</v>
      </c>
      <c r="X154" t="str">
        <f t="shared" ca="1" si="38"/>
        <v>INSERT INTO athlete (fname, lname, position, academic_level, street_current, city_current,state_current,zip_current,street_hometown, city_hometown, state_hometown, zip_hometown, phone, team_id) VALUES ('Kim','Lord','First Base','Senior','9183 South 7914 West','Provo','UT',84101,'7219 South 1945 West','Provo','UT',84101,6783908146,18);</v>
      </c>
    </row>
    <row r="155" spans="9:24" x14ac:dyDescent="0.2">
      <c r="I155" s="3">
        <f t="shared" ca="1" si="33"/>
        <v>5</v>
      </c>
      <c r="J155" t="str">
        <f t="shared" ca="1" si="39"/>
        <v>Alicia</v>
      </c>
      <c r="K155" t="str">
        <f t="shared" ca="1" si="39"/>
        <v>McKay</v>
      </c>
      <c r="L155" t="str">
        <f t="shared" ca="1" si="39"/>
        <v>Defense</v>
      </c>
      <c r="M155" t="str">
        <f t="shared" ca="1" si="39"/>
        <v>Senior</v>
      </c>
      <c r="N155" t="str">
        <f t="shared" ca="1" si="34"/>
        <v>2323 South 1366 East</v>
      </c>
      <c r="O155" t="str">
        <f t="shared" ca="1" si="40"/>
        <v>Berkley</v>
      </c>
      <c r="P155" t="str">
        <f t="shared" ca="1" si="40"/>
        <v>CA</v>
      </c>
      <c r="Q155">
        <f t="shared" ca="1" si="40"/>
        <v>84050</v>
      </c>
      <c r="R155" t="str">
        <f t="shared" ca="1" si="35"/>
        <v>8995 North 3956 West</v>
      </c>
      <c r="S155" t="str">
        <f t="shared" ca="1" si="41"/>
        <v>Berkley</v>
      </c>
      <c r="T155" t="str">
        <f t="shared" ca="1" si="41"/>
        <v>CA</v>
      </c>
      <c r="U155">
        <f t="shared" ca="1" si="41"/>
        <v>84050</v>
      </c>
      <c r="V155">
        <f t="shared" ca="1" si="36"/>
        <v>1834117680</v>
      </c>
      <c r="W155">
        <f t="shared" ca="1" si="37"/>
        <v>6</v>
      </c>
      <c r="X155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('Alicia','McKay','Defense','Senior','2323 South 1366 East','Berkley','CA',84050,'8995 North 3956 West','Berkley','CA',84050,1834117680,6);</v>
      </c>
    </row>
    <row r="156" spans="9:24" x14ac:dyDescent="0.2">
      <c r="I156" s="3">
        <f t="shared" ca="1" si="33"/>
        <v>16</v>
      </c>
      <c r="J156" t="str">
        <f t="shared" ca="1" si="39"/>
        <v>Chris</v>
      </c>
      <c r="K156" t="str">
        <f t="shared" ca="1" si="39"/>
        <v>Burr</v>
      </c>
      <c r="L156" t="str">
        <f t="shared" ca="1" si="39"/>
        <v>Catcher</v>
      </c>
      <c r="M156" t="str">
        <f t="shared" ca="1" si="39"/>
        <v>Freshman</v>
      </c>
      <c r="N156" t="str">
        <f t="shared" ca="1" si="34"/>
        <v>1312 North 1944 East</v>
      </c>
      <c r="O156" t="str">
        <f t="shared" ca="1" si="40"/>
        <v>Bismarck</v>
      </c>
      <c r="P156" t="str">
        <f t="shared" ca="1" si="40"/>
        <v>UT</v>
      </c>
      <c r="Q156">
        <f t="shared" ca="1" si="40"/>
        <v>84101</v>
      </c>
      <c r="R156" t="str">
        <f t="shared" ca="1" si="35"/>
        <v>8621 South 1156 East</v>
      </c>
      <c r="S156" t="str">
        <f t="shared" ca="1" si="41"/>
        <v>Bismarck</v>
      </c>
      <c r="T156" t="str">
        <f t="shared" ca="1" si="41"/>
        <v>UT</v>
      </c>
      <c r="U156">
        <f t="shared" ca="1" si="41"/>
        <v>84101</v>
      </c>
      <c r="V156">
        <f t="shared" ca="1" si="36"/>
        <v>5683631840</v>
      </c>
      <c r="W156">
        <f t="shared" ca="1" si="37"/>
        <v>5</v>
      </c>
      <c r="X156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('Chris','Burr','Catcher','Freshman','1312 North 1944 East','Bismarck','UT',84101,'8621 South 1156 East','Bismarck','UT',84101,5683631840,5);</v>
      </c>
    </row>
    <row r="157" spans="9:24" x14ac:dyDescent="0.2">
      <c r="I157" s="3">
        <f t="shared" ca="1" si="33"/>
        <v>6</v>
      </c>
      <c r="J157" t="str">
        <f t="shared" ca="1" si="39"/>
        <v>Jilian</v>
      </c>
      <c r="K157" t="str">
        <f t="shared" ca="1" si="39"/>
        <v>Allen</v>
      </c>
      <c r="L157" t="str">
        <f t="shared" ca="1" si="39"/>
        <v>Winger</v>
      </c>
      <c r="M157" t="str">
        <f t="shared" ca="1" si="39"/>
        <v>Junior</v>
      </c>
      <c r="N157" t="str">
        <f t="shared" ca="1" si="34"/>
        <v>7293 North 4445 West</v>
      </c>
      <c r="O157" t="str">
        <f t="shared" ca="1" si="40"/>
        <v>Los Angeles</v>
      </c>
      <c r="P157" t="str">
        <f t="shared" ca="1" si="40"/>
        <v>CA</v>
      </c>
      <c r="Q157">
        <f t="shared" ca="1" si="40"/>
        <v>26848</v>
      </c>
      <c r="R157" t="str">
        <f t="shared" ca="1" si="35"/>
        <v>2224 North 9468 East</v>
      </c>
      <c r="S157" t="str">
        <f t="shared" ca="1" si="41"/>
        <v>Los Angeles</v>
      </c>
      <c r="T157" t="str">
        <f t="shared" ca="1" si="41"/>
        <v>CA</v>
      </c>
      <c r="U157">
        <f t="shared" ca="1" si="41"/>
        <v>26848</v>
      </c>
      <c r="V157">
        <f t="shared" ca="1" si="36"/>
        <v>6858329515</v>
      </c>
      <c r="W157">
        <f t="shared" ca="1" si="37"/>
        <v>9</v>
      </c>
      <c r="X157" t="str">
        <f t="shared" ca="1" si="38"/>
        <v>INSERT INTO athlete (fname, lname, position, academic_level, street_current, city_current,state_current,zip_current,street_hometown, city_hometown, state_hometown, zip_hometown, phone, team_id) VALUES ('Jilian','Allen','Winger','Junior','7293 North 4445 West','Los Angeles','CA',26848,'2224 North 9468 East','Los Angeles','CA',26848,6858329515,9);</v>
      </c>
    </row>
    <row r="158" spans="9:24" x14ac:dyDescent="0.2">
      <c r="I158" s="3">
        <f t="shared" ca="1" si="33"/>
        <v>1</v>
      </c>
      <c r="J158" t="str">
        <f t="shared" ca="1" si="39"/>
        <v>Bob</v>
      </c>
      <c r="K158" t="str">
        <f t="shared" ca="1" si="39"/>
        <v>Taylor</v>
      </c>
      <c r="L158" t="str">
        <f t="shared" ca="1" si="39"/>
        <v>Right Wing</v>
      </c>
      <c r="M158" t="str">
        <f t="shared" ca="1" si="39"/>
        <v>Senior</v>
      </c>
      <c r="N158" t="str">
        <f t="shared" ca="1" si="34"/>
        <v>1685 North 4168 West</v>
      </c>
      <c r="O158" t="str">
        <f t="shared" ca="1" si="40"/>
        <v>Salt Lake City</v>
      </c>
      <c r="P158" t="str">
        <f t="shared" ca="1" si="40"/>
        <v>UT</v>
      </c>
      <c r="Q158">
        <f t="shared" ca="1" si="40"/>
        <v>84101</v>
      </c>
      <c r="R158" t="str">
        <f t="shared" ca="1" si="35"/>
        <v>9120 North 4934 West</v>
      </c>
      <c r="S158" t="str">
        <f t="shared" ca="1" si="41"/>
        <v>Salt Lake City</v>
      </c>
      <c r="T158" t="str">
        <f t="shared" ca="1" si="41"/>
        <v>UT</v>
      </c>
      <c r="U158">
        <f t="shared" ca="1" si="41"/>
        <v>84101</v>
      </c>
      <c r="V158">
        <f t="shared" ca="1" si="36"/>
        <v>1757501679</v>
      </c>
      <c r="W158">
        <f t="shared" ca="1" si="37"/>
        <v>8</v>
      </c>
      <c r="X158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Wing','Senior','1685 North 4168 West','Salt Lake City','UT',84101,'9120 North 4934 West','Salt Lake City','UT',84101,1757501679,8);</v>
      </c>
    </row>
    <row r="159" spans="9:24" x14ac:dyDescent="0.2">
      <c r="I159" s="3">
        <f t="shared" ca="1" si="33"/>
        <v>10</v>
      </c>
      <c r="J159" t="str">
        <f t="shared" ca="1" si="39"/>
        <v>Laura</v>
      </c>
      <c r="K159" t="str">
        <f t="shared" ca="1" si="39"/>
        <v>Hansen</v>
      </c>
      <c r="L159" t="str">
        <f t="shared" ca="1" si="39"/>
        <v>Corner</v>
      </c>
      <c r="M159" t="str">
        <f t="shared" ca="1" si="39"/>
        <v>Junior</v>
      </c>
      <c r="N159" t="str">
        <f t="shared" ca="1" si="34"/>
        <v>7913 South 4258 West</v>
      </c>
      <c r="O159" t="str">
        <f t="shared" ca="1" si="40"/>
        <v>Las Vegas</v>
      </c>
      <c r="P159" t="str">
        <f t="shared" ca="1" si="40"/>
        <v>NV</v>
      </c>
      <c r="Q159">
        <f t="shared" ca="1" si="40"/>
        <v>19837</v>
      </c>
      <c r="R159" t="str">
        <f t="shared" ca="1" si="35"/>
        <v>1004 North 3262 East</v>
      </c>
      <c r="S159" t="str">
        <f t="shared" ca="1" si="41"/>
        <v>Las Vegas</v>
      </c>
      <c r="T159" t="str">
        <f t="shared" ca="1" si="41"/>
        <v>NV</v>
      </c>
      <c r="U159">
        <f t="shared" ca="1" si="41"/>
        <v>19837</v>
      </c>
      <c r="V159">
        <f t="shared" ca="1" si="36"/>
        <v>7041373500</v>
      </c>
      <c r="W159">
        <f t="shared" ca="1" si="37"/>
        <v>14</v>
      </c>
      <c r="X159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('Laura','Hansen','Corner','Junior','7913 South 4258 West','Las Vegas','NV',19837,'1004 North 3262 East','Las Vegas','NV',19837,7041373500,14);</v>
      </c>
    </row>
    <row r="160" spans="9:24" x14ac:dyDescent="0.2">
      <c r="I160" s="3">
        <f t="shared" ca="1" si="33"/>
        <v>16</v>
      </c>
      <c r="J160" t="str">
        <f t="shared" ca="1" si="39"/>
        <v>Chris</v>
      </c>
      <c r="K160" t="str">
        <f t="shared" ca="1" si="39"/>
        <v>Burr</v>
      </c>
      <c r="L160" t="str">
        <f t="shared" ca="1" si="39"/>
        <v>Catcher</v>
      </c>
      <c r="M160" t="str">
        <f t="shared" ca="1" si="39"/>
        <v>Freshman</v>
      </c>
      <c r="N160" t="str">
        <f t="shared" ca="1" si="34"/>
        <v>4327 South 6148 East</v>
      </c>
      <c r="O160" t="str">
        <f t="shared" ca="1" si="40"/>
        <v>Bismarck</v>
      </c>
      <c r="P160" t="str">
        <f t="shared" ca="1" si="40"/>
        <v>UT</v>
      </c>
      <c r="Q160">
        <f t="shared" ca="1" si="40"/>
        <v>84101</v>
      </c>
      <c r="R160" t="str">
        <f t="shared" ca="1" si="35"/>
        <v>1354 North 6752 West</v>
      </c>
      <c r="S160" t="str">
        <f t="shared" ca="1" si="41"/>
        <v>Bismarck</v>
      </c>
      <c r="T160" t="str">
        <f t="shared" ca="1" si="41"/>
        <v>UT</v>
      </c>
      <c r="U160">
        <f t="shared" ca="1" si="41"/>
        <v>84101</v>
      </c>
      <c r="V160">
        <f t="shared" ca="1" si="36"/>
        <v>8232925246</v>
      </c>
      <c r="W160">
        <f t="shared" ca="1" si="37"/>
        <v>18</v>
      </c>
      <c r="X160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('Chris','Burr','Catcher','Freshman','4327 South 6148 East','Bismarck','UT',84101,'1354 North 6752 West','Bismarck','UT',84101,8232925246,18);</v>
      </c>
    </row>
    <row r="161" spans="9:24" x14ac:dyDescent="0.2">
      <c r="I161" s="3">
        <f t="shared" ca="1" si="33"/>
        <v>6</v>
      </c>
      <c r="J161" t="str">
        <f t="shared" ca="1" si="39"/>
        <v>Jilian</v>
      </c>
      <c r="K161" t="str">
        <f t="shared" ca="1" si="39"/>
        <v>Allen</v>
      </c>
      <c r="L161" t="str">
        <f t="shared" ca="1" si="39"/>
        <v>Winger</v>
      </c>
      <c r="M161" t="str">
        <f t="shared" ca="1" si="39"/>
        <v>Junior</v>
      </c>
      <c r="N161" t="str">
        <f t="shared" ca="1" si="34"/>
        <v>7335 North 7457 West</v>
      </c>
      <c r="O161" t="str">
        <f t="shared" ca="1" si="40"/>
        <v>Los Angeles</v>
      </c>
      <c r="P161" t="str">
        <f t="shared" ca="1" si="40"/>
        <v>CA</v>
      </c>
      <c r="Q161">
        <f t="shared" ca="1" si="40"/>
        <v>26848</v>
      </c>
      <c r="R161" t="str">
        <f t="shared" ca="1" si="35"/>
        <v>6335 South 4822 West</v>
      </c>
      <c r="S161" t="str">
        <f t="shared" ca="1" si="41"/>
        <v>Los Angeles</v>
      </c>
      <c r="T161" t="str">
        <f t="shared" ca="1" si="41"/>
        <v>CA</v>
      </c>
      <c r="U161">
        <f t="shared" ca="1" si="41"/>
        <v>26848</v>
      </c>
      <c r="V161">
        <f t="shared" ca="1" si="36"/>
        <v>2116776098</v>
      </c>
      <c r="W161">
        <f t="shared" ca="1" si="37"/>
        <v>5</v>
      </c>
      <c r="X161" t="str">
        <f t="shared" ca="1" si="38"/>
        <v>INSERT INTO athlete (fname, lname, position, academic_level, street_current, city_current,state_current,zip_current,street_hometown, city_hometown, state_hometown, zip_hometown, phone, team_id) VALUES ('Jilian','Allen','Winger','Junior','7335 North 7457 West','Los Angeles','CA',26848,'6335 South 4822 West','Los Angeles','CA',26848,2116776098,5);</v>
      </c>
    </row>
    <row r="162" spans="9:24" x14ac:dyDescent="0.2">
      <c r="I162" s="3">
        <f t="shared" ca="1" si="33"/>
        <v>11</v>
      </c>
      <c r="J162" t="str">
        <f t="shared" ca="1" si="39"/>
        <v>Megan</v>
      </c>
      <c r="K162" t="str">
        <f t="shared" ca="1" si="39"/>
        <v>Byron</v>
      </c>
      <c r="L162" t="str">
        <f t="shared" ca="1" si="39"/>
        <v>Running Back</v>
      </c>
      <c r="M162" t="str">
        <f t="shared" ca="1" si="39"/>
        <v>Sophmore</v>
      </c>
      <c r="N162" t="str">
        <f t="shared" ca="1" si="34"/>
        <v>6702 North 6374 East</v>
      </c>
      <c r="O162" t="str">
        <f t="shared" ca="1" si="40"/>
        <v>Pierre</v>
      </c>
      <c r="P162" t="str">
        <f t="shared" ca="1" si="40"/>
        <v>SD</v>
      </c>
      <c r="Q162">
        <f t="shared" ca="1" si="40"/>
        <v>73520</v>
      </c>
      <c r="R162" t="str">
        <f t="shared" ca="1" si="35"/>
        <v>4280 South 5223 East</v>
      </c>
      <c r="S162" t="str">
        <f t="shared" ca="1" si="41"/>
        <v>Pierre</v>
      </c>
      <c r="T162" t="str">
        <f t="shared" ca="1" si="41"/>
        <v>SD</v>
      </c>
      <c r="U162">
        <f t="shared" ca="1" si="41"/>
        <v>73520</v>
      </c>
      <c r="V162">
        <f t="shared" ca="1" si="36"/>
        <v>6181809429</v>
      </c>
      <c r="W162">
        <f t="shared" ca="1" si="37"/>
        <v>17</v>
      </c>
      <c r="X162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Back','Sophmore','6702 North 6374 East','Pierre','SD',73520,'4280 South 5223 East','Pierre','SD',73520,6181809429,17);</v>
      </c>
    </row>
    <row r="163" spans="9:24" x14ac:dyDescent="0.2">
      <c r="I163" s="3">
        <f t="shared" ca="1" si="33"/>
        <v>8</v>
      </c>
      <c r="J163" t="str">
        <f t="shared" ref="J163:M182" ca="1" si="42">VLOOKUP($I163,athlete, J$1)</f>
        <v>Jeremy</v>
      </c>
      <c r="K163" t="str">
        <f t="shared" ca="1" si="42"/>
        <v>Groves</v>
      </c>
      <c r="L163" t="str">
        <f t="shared" ca="1" si="42"/>
        <v>Defensinve Tackle</v>
      </c>
      <c r="M163" t="str">
        <f t="shared" ca="1" si="42"/>
        <v>Freshman</v>
      </c>
      <c r="N163" t="str">
        <f t="shared" ca="1" si="34"/>
        <v>5307 North 9642 West</v>
      </c>
      <c r="O163" t="str">
        <f t="shared" ref="O163:Q182" ca="1" si="43">VLOOKUP($I163,athlete, O$1)</f>
        <v>Brooklynn</v>
      </c>
      <c r="P163" t="str">
        <f t="shared" ca="1" si="43"/>
        <v>NY</v>
      </c>
      <c r="Q163">
        <f t="shared" ca="1" si="43"/>
        <v>76485</v>
      </c>
      <c r="R163" t="str">
        <f t="shared" ca="1" si="35"/>
        <v>4485 South 9726 East</v>
      </c>
      <c r="S163" t="str">
        <f t="shared" ref="S163:U182" ca="1" si="44">VLOOKUP($I163,athlete, S$1)</f>
        <v>Brooklynn</v>
      </c>
      <c r="T163" t="str">
        <f t="shared" ca="1" si="44"/>
        <v>NY</v>
      </c>
      <c r="U163">
        <f t="shared" ca="1" si="44"/>
        <v>76485</v>
      </c>
      <c r="V163">
        <f t="shared" ca="1" si="36"/>
        <v>9783450912</v>
      </c>
      <c r="W163">
        <f t="shared" ca="1" si="37"/>
        <v>15</v>
      </c>
      <c r="X163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Tackle','Freshman','5307 North 9642 West','Brooklynn','NY',76485,'4485 South 9726 East','Brooklynn','NY',76485,9783450912,15);</v>
      </c>
    </row>
    <row r="164" spans="9:24" x14ac:dyDescent="0.2">
      <c r="I164" s="3">
        <f t="shared" ca="1" si="33"/>
        <v>5</v>
      </c>
      <c r="J164" t="str">
        <f t="shared" ca="1" si="42"/>
        <v>Alicia</v>
      </c>
      <c r="K164" t="str">
        <f t="shared" ca="1" si="42"/>
        <v>McKay</v>
      </c>
      <c r="L164" t="str">
        <f t="shared" ca="1" si="42"/>
        <v>Defense</v>
      </c>
      <c r="M164" t="str">
        <f t="shared" ca="1" si="42"/>
        <v>Senior</v>
      </c>
      <c r="N164" t="str">
        <f t="shared" ca="1" si="34"/>
        <v>6878 North 6989 West</v>
      </c>
      <c r="O164" t="str">
        <f t="shared" ca="1" si="43"/>
        <v>Berkley</v>
      </c>
      <c r="P164" t="str">
        <f t="shared" ca="1" si="43"/>
        <v>CA</v>
      </c>
      <c r="Q164">
        <f t="shared" ca="1" si="43"/>
        <v>84050</v>
      </c>
      <c r="R164" t="str">
        <f t="shared" ca="1" si="35"/>
        <v>5240 South 1881 East</v>
      </c>
      <c r="S164" t="str">
        <f t="shared" ca="1" si="44"/>
        <v>Berkley</v>
      </c>
      <c r="T164" t="str">
        <f t="shared" ca="1" si="44"/>
        <v>CA</v>
      </c>
      <c r="U164">
        <f t="shared" ca="1" si="44"/>
        <v>84050</v>
      </c>
      <c r="V164">
        <f t="shared" ca="1" si="36"/>
        <v>2211235246</v>
      </c>
      <c r="W164">
        <f t="shared" ca="1" si="37"/>
        <v>11</v>
      </c>
      <c r="X164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('Alicia','McKay','Defense','Senior','6878 North 6989 West','Berkley','CA',84050,'5240 South 1881 East','Berkley','CA',84050,2211235246,11);</v>
      </c>
    </row>
    <row r="165" spans="9:24" x14ac:dyDescent="0.2">
      <c r="I165" s="3">
        <f t="shared" ca="1" si="33"/>
        <v>8</v>
      </c>
      <c r="J165" t="str">
        <f t="shared" ca="1" si="42"/>
        <v>Jeremy</v>
      </c>
      <c r="K165" t="str">
        <f t="shared" ca="1" si="42"/>
        <v>Groves</v>
      </c>
      <c r="L165" t="str">
        <f t="shared" ca="1" si="42"/>
        <v>Defensinve Tackle</v>
      </c>
      <c r="M165" t="str">
        <f t="shared" ca="1" si="42"/>
        <v>Freshman</v>
      </c>
      <c r="N165" t="str">
        <f t="shared" ca="1" si="34"/>
        <v>7555 South 5255 West</v>
      </c>
      <c r="O165" t="str">
        <f t="shared" ca="1" si="43"/>
        <v>Brooklynn</v>
      </c>
      <c r="P165" t="str">
        <f t="shared" ca="1" si="43"/>
        <v>NY</v>
      </c>
      <c r="Q165">
        <f t="shared" ca="1" si="43"/>
        <v>76485</v>
      </c>
      <c r="R165" t="str">
        <f t="shared" ca="1" si="35"/>
        <v>2676 South 7325 East</v>
      </c>
      <c r="S165" t="str">
        <f t="shared" ca="1" si="44"/>
        <v>Brooklynn</v>
      </c>
      <c r="T165" t="str">
        <f t="shared" ca="1" si="44"/>
        <v>NY</v>
      </c>
      <c r="U165">
        <f t="shared" ca="1" si="44"/>
        <v>76485</v>
      </c>
      <c r="V165">
        <f t="shared" ca="1" si="36"/>
        <v>6916542682</v>
      </c>
      <c r="W165">
        <f t="shared" ca="1" si="37"/>
        <v>14</v>
      </c>
      <c r="X165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Tackle','Freshman','7555 South 5255 West','Brooklynn','NY',76485,'2676 South 7325 East','Brooklynn','NY',76485,6916542682,14);</v>
      </c>
    </row>
    <row r="166" spans="9:24" x14ac:dyDescent="0.2">
      <c r="I166" s="3">
        <f t="shared" ca="1" si="33"/>
        <v>3</v>
      </c>
      <c r="J166" t="str">
        <f t="shared" ca="1" si="42"/>
        <v>Alex</v>
      </c>
      <c r="K166" t="str">
        <f t="shared" ca="1" si="42"/>
        <v>Johnson</v>
      </c>
      <c r="L166" t="str">
        <f t="shared" ca="1" si="42"/>
        <v>Quarterback</v>
      </c>
      <c r="M166" t="str">
        <f t="shared" ca="1" si="42"/>
        <v>Sophmore</v>
      </c>
      <c r="N166" t="str">
        <f t="shared" ca="1" si="34"/>
        <v>8350 North 9473 West</v>
      </c>
      <c r="O166" t="str">
        <f t="shared" ca="1" si="43"/>
        <v>Seattle</v>
      </c>
      <c r="P166" t="str">
        <f t="shared" ca="1" si="43"/>
        <v>WA</v>
      </c>
      <c r="Q166">
        <f t="shared" ca="1" si="43"/>
        <v>56290</v>
      </c>
      <c r="R166" t="str">
        <f t="shared" ca="1" si="35"/>
        <v>9954 South 4934 West</v>
      </c>
      <c r="S166" t="str">
        <f t="shared" ca="1" si="44"/>
        <v>Seattle</v>
      </c>
      <c r="T166" t="str">
        <f t="shared" ca="1" si="44"/>
        <v>WA</v>
      </c>
      <c r="U166">
        <f t="shared" ca="1" si="44"/>
        <v>56290</v>
      </c>
      <c r="V166">
        <f t="shared" ca="1" si="36"/>
        <v>3237508576</v>
      </c>
      <c r="W166">
        <f t="shared" ca="1" si="37"/>
        <v>5</v>
      </c>
      <c r="X166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('Alex','Johnson','Quarterback','Sophmore','8350 North 9473 West','Seattle','WA',56290,'9954 South 4934 West','Seattle','WA',56290,3237508576,5);</v>
      </c>
    </row>
    <row r="167" spans="9:24" x14ac:dyDescent="0.2">
      <c r="I167" s="3">
        <f t="shared" ca="1" si="33"/>
        <v>3</v>
      </c>
      <c r="J167" t="str">
        <f t="shared" ca="1" si="42"/>
        <v>Alex</v>
      </c>
      <c r="K167" t="str">
        <f t="shared" ca="1" si="42"/>
        <v>Johnson</v>
      </c>
      <c r="L167" t="str">
        <f t="shared" ca="1" si="42"/>
        <v>Quarterback</v>
      </c>
      <c r="M167" t="str">
        <f t="shared" ca="1" si="42"/>
        <v>Sophmore</v>
      </c>
      <c r="N167" t="str">
        <f t="shared" ca="1" si="34"/>
        <v>5559 North 1447 West</v>
      </c>
      <c r="O167" t="str">
        <f t="shared" ca="1" si="43"/>
        <v>Seattle</v>
      </c>
      <c r="P167" t="str">
        <f t="shared" ca="1" si="43"/>
        <v>WA</v>
      </c>
      <c r="Q167">
        <f t="shared" ca="1" si="43"/>
        <v>56290</v>
      </c>
      <c r="R167" t="str">
        <f t="shared" ca="1" si="35"/>
        <v>8639 North 5091 East</v>
      </c>
      <c r="S167" t="str">
        <f t="shared" ca="1" si="44"/>
        <v>Seattle</v>
      </c>
      <c r="T167" t="str">
        <f t="shared" ca="1" si="44"/>
        <v>WA</v>
      </c>
      <c r="U167">
        <f t="shared" ca="1" si="44"/>
        <v>56290</v>
      </c>
      <c r="V167">
        <f t="shared" ca="1" si="36"/>
        <v>2427150565</v>
      </c>
      <c r="W167">
        <f t="shared" ca="1" si="37"/>
        <v>8</v>
      </c>
      <c r="X167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('Alex','Johnson','Quarterback','Sophmore','5559 North 1447 West','Seattle','WA',56290,'8639 North 5091 East','Seattle','WA',56290,2427150565,8);</v>
      </c>
    </row>
    <row r="168" spans="9:24" x14ac:dyDescent="0.2">
      <c r="I168" s="3">
        <f t="shared" ca="1" si="33"/>
        <v>9</v>
      </c>
      <c r="J168" t="str">
        <f t="shared" ca="1" si="42"/>
        <v>Nicole</v>
      </c>
      <c r="K168" t="str">
        <f t="shared" ca="1" si="42"/>
        <v>Tindal</v>
      </c>
      <c r="L168" t="str">
        <f t="shared" ca="1" si="42"/>
        <v>Offensive Lineman</v>
      </c>
      <c r="M168" t="str">
        <f t="shared" ca="1" si="42"/>
        <v>Senior</v>
      </c>
      <c r="N168" t="str">
        <f t="shared" ca="1" si="34"/>
        <v>1673 North 2386 West</v>
      </c>
      <c r="O168" t="str">
        <f t="shared" ca="1" si="43"/>
        <v>Provo</v>
      </c>
      <c r="P168" t="str">
        <f t="shared" ca="1" si="43"/>
        <v>UT</v>
      </c>
      <c r="Q168">
        <f t="shared" ca="1" si="43"/>
        <v>75673</v>
      </c>
      <c r="R168" t="str">
        <f t="shared" ca="1" si="35"/>
        <v>6999 North 4294 West</v>
      </c>
      <c r="S168" t="str">
        <f t="shared" ca="1" si="44"/>
        <v>Provo</v>
      </c>
      <c r="T168" t="str">
        <f t="shared" ca="1" si="44"/>
        <v>UT</v>
      </c>
      <c r="U168">
        <f t="shared" ca="1" si="44"/>
        <v>75673</v>
      </c>
      <c r="V168">
        <f t="shared" ca="1" si="36"/>
        <v>8784203844</v>
      </c>
      <c r="W168">
        <f t="shared" ca="1" si="37"/>
        <v>8</v>
      </c>
      <c r="X168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Lineman','Senior','1673 North 2386 West','Provo','UT',75673,'6999 North 4294 West','Provo','UT',75673,8784203844,8);</v>
      </c>
    </row>
    <row r="169" spans="9:24" x14ac:dyDescent="0.2">
      <c r="I169" s="3">
        <f t="shared" ca="1" si="33"/>
        <v>14</v>
      </c>
      <c r="J169" t="str">
        <f t="shared" ca="1" si="42"/>
        <v>Carrie</v>
      </c>
      <c r="K169" t="str">
        <f t="shared" ca="1" si="42"/>
        <v>Bishoff</v>
      </c>
      <c r="L169" t="str">
        <f t="shared" ca="1" si="42"/>
        <v>Outfielder</v>
      </c>
      <c r="M169" t="str">
        <f t="shared" ca="1" si="42"/>
        <v>Junior</v>
      </c>
      <c r="N169" t="str">
        <f t="shared" ca="1" si="34"/>
        <v>2272 North 2806 West</v>
      </c>
      <c r="O169" t="str">
        <f t="shared" ca="1" si="43"/>
        <v>Las Vegas</v>
      </c>
      <c r="P169" t="str">
        <f t="shared" ca="1" si="43"/>
        <v>UT</v>
      </c>
      <c r="Q169">
        <f t="shared" ca="1" si="43"/>
        <v>84101</v>
      </c>
      <c r="R169" t="str">
        <f t="shared" ca="1" si="35"/>
        <v>3692 North 3554 East</v>
      </c>
      <c r="S169" t="str">
        <f t="shared" ca="1" si="44"/>
        <v>Las Vegas</v>
      </c>
      <c r="T169" t="str">
        <f t="shared" ca="1" si="44"/>
        <v>UT</v>
      </c>
      <c r="U169">
        <f t="shared" ca="1" si="44"/>
        <v>84101</v>
      </c>
      <c r="V169">
        <f t="shared" ca="1" si="36"/>
        <v>2915379472</v>
      </c>
      <c r="W169">
        <f t="shared" ca="1" si="37"/>
        <v>10</v>
      </c>
      <c r="X169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('Carrie','Bishoff','Outfielder','Junior','2272 North 2806 West','Las Vegas','UT',84101,'3692 North 3554 East','Las Vegas','UT',84101,2915379472,10);</v>
      </c>
    </row>
    <row r="170" spans="9:24" x14ac:dyDescent="0.2">
      <c r="I170" s="3">
        <f t="shared" ca="1" si="33"/>
        <v>3</v>
      </c>
      <c r="J170" t="str">
        <f t="shared" ca="1" si="42"/>
        <v>Alex</v>
      </c>
      <c r="K170" t="str">
        <f t="shared" ca="1" si="42"/>
        <v>Johnson</v>
      </c>
      <c r="L170" t="str">
        <f t="shared" ca="1" si="42"/>
        <v>Quarterback</v>
      </c>
      <c r="M170" t="str">
        <f t="shared" ca="1" si="42"/>
        <v>Sophmore</v>
      </c>
      <c r="N170" t="str">
        <f t="shared" ca="1" si="34"/>
        <v>2189 South 8292 West</v>
      </c>
      <c r="O170" t="str">
        <f t="shared" ca="1" si="43"/>
        <v>Seattle</v>
      </c>
      <c r="P170" t="str">
        <f t="shared" ca="1" si="43"/>
        <v>WA</v>
      </c>
      <c r="Q170">
        <f t="shared" ca="1" si="43"/>
        <v>56290</v>
      </c>
      <c r="R170" t="str">
        <f t="shared" ca="1" si="35"/>
        <v>5816 South 4203 West</v>
      </c>
      <c r="S170" t="str">
        <f t="shared" ca="1" si="44"/>
        <v>Seattle</v>
      </c>
      <c r="T170" t="str">
        <f t="shared" ca="1" si="44"/>
        <v>WA</v>
      </c>
      <c r="U170">
        <f t="shared" ca="1" si="44"/>
        <v>56290</v>
      </c>
      <c r="V170">
        <f t="shared" ca="1" si="36"/>
        <v>2727251113</v>
      </c>
      <c r="W170">
        <f t="shared" ca="1" si="37"/>
        <v>7</v>
      </c>
      <c r="X170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('Alex','Johnson','Quarterback','Sophmore','2189 South 8292 West','Seattle','WA',56290,'5816 South 4203 West','Seattle','WA',56290,2727251113,7);</v>
      </c>
    </row>
    <row r="171" spans="9:24" x14ac:dyDescent="0.2">
      <c r="I171" s="3">
        <f t="shared" ca="1" si="33"/>
        <v>11</v>
      </c>
      <c r="J171" t="str">
        <f t="shared" ca="1" si="42"/>
        <v>Megan</v>
      </c>
      <c r="K171" t="str">
        <f t="shared" ca="1" si="42"/>
        <v>Byron</v>
      </c>
      <c r="L171" t="str">
        <f t="shared" ca="1" si="42"/>
        <v>Running Back</v>
      </c>
      <c r="M171" t="str">
        <f t="shared" ca="1" si="42"/>
        <v>Sophmore</v>
      </c>
      <c r="N171" t="str">
        <f t="shared" ca="1" si="34"/>
        <v>6520 South 7718 East</v>
      </c>
      <c r="O171" t="str">
        <f t="shared" ca="1" si="43"/>
        <v>Pierre</v>
      </c>
      <c r="P171" t="str">
        <f t="shared" ca="1" si="43"/>
        <v>SD</v>
      </c>
      <c r="Q171">
        <f t="shared" ca="1" si="43"/>
        <v>73520</v>
      </c>
      <c r="R171" t="str">
        <f t="shared" ca="1" si="35"/>
        <v>9134 South 4081 East</v>
      </c>
      <c r="S171" t="str">
        <f t="shared" ca="1" si="44"/>
        <v>Pierre</v>
      </c>
      <c r="T171" t="str">
        <f t="shared" ca="1" si="44"/>
        <v>SD</v>
      </c>
      <c r="U171">
        <f t="shared" ca="1" si="44"/>
        <v>73520</v>
      </c>
      <c r="V171">
        <f t="shared" ca="1" si="36"/>
        <v>4688594970</v>
      </c>
      <c r="W171">
        <f t="shared" ca="1" si="37"/>
        <v>17</v>
      </c>
      <c r="X171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Back','Sophmore','6520 South 7718 East','Pierre','SD',73520,'9134 South 4081 East','Pierre','SD',73520,4688594970,17);</v>
      </c>
    </row>
    <row r="172" spans="9:24" x14ac:dyDescent="0.2">
      <c r="I172" s="3">
        <f t="shared" ca="1" si="33"/>
        <v>13</v>
      </c>
      <c r="J172" t="str">
        <f t="shared" ca="1" si="42"/>
        <v>Kim</v>
      </c>
      <c r="K172" t="str">
        <f t="shared" ca="1" si="42"/>
        <v>Lord</v>
      </c>
      <c r="L172" t="str">
        <f t="shared" ca="1" si="42"/>
        <v>First Base</v>
      </c>
      <c r="M172" t="str">
        <f t="shared" ca="1" si="42"/>
        <v>Senior</v>
      </c>
      <c r="N172" t="str">
        <f t="shared" ca="1" si="34"/>
        <v>7353 North 6428 East</v>
      </c>
      <c r="O172" t="str">
        <f t="shared" ca="1" si="43"/>
        <v>Provo</v>
      </c>
      <c r="P172" t="str">
        <f t="shared" ca="1" si="43"/>
        <v>UT</v>
      </c>
      <c r="Q172">
        <f t="shared" ca="1" si="43"/>
        <v>84101</v>
      </c>
      <c r="R172" t="str">
        <f t="shared" ca="1" si="35"/>
        <v>8743 North 6697 West</v>
      </c>
      <c r="S172" t="str">
        <f t="shared" ca="1" si="44"/>
        <v>Provo</v>
      </c>
      <c r="T172" t="str">
        <f t="shared" ca="1" si="44"/>
        <v>UT</v>
      </c>
      <c r="U172">
        <f t="shared" ca="1" si="44"/>
        <v>84101</v>
      </c>
      <c r="V172">
        <f t="shared" ca="1" si="36"/>
        <v>5944338577</v>
      </c>
      <c r="W172">
        <f t="shared" ca="1" si="37"/>
        <v>18</v>
      </c>
      <c r="X172" t="str">
        <f t="shared" ca="1" si="38"/>
        <v>INSERT INTO athlete (fname, lname, position, academic_level, street_current, city_current,state_current,zip_current,street_hometown, city_hometown, state_hometown, zip_hometown, phone, team_id) VALUES ('Kim','Lord','First Base','Senior','7353 North 6428 East','Provo','UT',84101,'8743 North 6697 West','Provo','UT',84101,5944338577,18);</v>
      </c>
    </row>
    <row r="173" spans="9:24" x14ac:dyDescent="0.2">
      <c r="I173" s="3">
        <f t="shared" ca="1" si="33"/>
        <v>9</v>
      </c>
      <c r="J173" t="str">
        <f t="shared" ca="1" si="42"/>
        <v>Nicole</v>
      </c>
      <c r="K173" t="str">
        <f t="shared" ca="1" si="42"/>
        <v>Tindal</v>
      </c>
      <c r="L173" t="str">
        <f t="shared" ca="1" si="42"/>
        <v>Offensive Lineman</v>
      </c>
      <c r="M173" t="str">
        <f t="shared" ca="1" si="42"/>
        <v>Senior</v>
      </c>
      <c r="N173" t="str">
        <f t="shared" ca="1" si="34"/>
        <v>1164 North 3255 West</v>
      </c>
      <c r="O173" t="str">
        <f t="shared" ca="1" si="43"/>
        <v>Provo</v>
      </c>
      <c r="P173" t="str">
        <f t="shared" ca="1" si="43"/>
        <v>UT</v>
      </c>
      <c r="Q173">
        <f t="shared" ca="1" si="43"/>
        <v>75673</v>
      </c>
      <c r="R173" t="str">
        <f t="shared" ca="1" si="35"/>
        <v>4628 South 2381 East</v>
      </c>
      <c r="S173" t="str">
        <f t="shared" ca="1" si="44"/>
        <v>Provo</v>
      </c>
      <c r="T173" t="str">
        <f t="shared" ca="1" si="44"/>
        <v>UT</v>
      </c>
      <c r="U173">
        <f t="shared" ca="1" si="44"/>
        <v>75673</v>
      </c>
      <c r="V173">
        <f t="shared" ca="1" si="36"/>
        <v>7715824822</v>
      </c>
      <c r="W173">
        <f t="shared" ca="1" si="37"/>
        <v>10</v>
      </c>
      <c r="X173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Lineman','Senior','1164 North 3255 West','Provo','UT',75673,'4628 South 2381 East','Provo','UT',75673,7715824822,10);</v>
      </c>
    </row>
    <row r="174" spans="9:24" x14ac:dyDescent="0.2">
      <c r="I174" s="3">
        <f t="shared" ca="1" si="33"/>
        <v>10</v>
      </c>
      <c r="J174" t="str">
        <f t="shared" ca="1" si="42"/>
        <v>Laura</v>
      </c>
      <c r="K174" t="str">
        <f t="shared" ca="1" si="42"/>
        <v>Hansen</v>
      </c>
      <c r="L174" t="str">
        <f t="shared" ca="1" si="42"/>
        <v>Corner</v>
      </c>
      <c r="M174" t="str">
        <f t="shared" ca="1" si="42"/>
        <v>Junior</v>
      </c>
      <c r="N174" t="str">
        <f t="shared" ca="1" si="34"/>
        <v>7540 South 2032 West</v>
      </c>
      <c r="O174" t="str">
        <f t="shared" ca="1" si="43"/>
        <v>Las Vegas</v>
      </c>
      <c r="P174" t="str">
        <f t="shared" ca="1" si="43"/>
        <v>NV</v>
      </c>
      <c r="Q174">
        <f t="shared" ca="1" si="43"/>
        <v>19837</v>
      </c>
      <c r="R174" t="str">
        <f t="shared" ca="1" si="35"/>
        <v>8028 South 3270 West</v>
      </c>
      <c r="S174" t="str">
        <f t="shared" ca="1" si="44"/>
        <v>Las Vegas</v>
      </c>
      <c r="T174" t="str">
        <f t="shared" ca="1" si="44"/>
        <v>NV</v>
      </c>
      <c r="U174">
        <f t="shared" ca="1" si="44"/>
        <v>19837</v>
      </c>
      <c r="V174">
        <f t="shared" ca="1" si="36"/>
        <v>2556760036</v>
      </c>
      <c r="W174">
        <f t="shared" ca="1" si="37"/>
        <v>10</v>
      </c>
      <c r="X174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('Laura','Hansen','Corner','Junior','7540 South 2032 West','Las Vegas','NV',19837,'8028 South 3270 West','Las Vegas','NV',19837,2556760036,10);</v>
      </c>
    </row>
    <row r="175" spans="9:24" x14ac:dyDescent="0.2">
      <c r="I175" s="3">
        <f t="shared" ca="1" si="33"/>
        <v>5</v>
      </c>
      <c r="J175" t="str">
        <f t="shared" ca="1" si="42"/>
        <v>Alicia</v>
      </c>
      <c r="K175" t="str">
        <f t="shared" ca="1" si="42"/>
        <v>McKay</v>
      </c>
      <c r="L175" t="str">
        <f t="shared" ca="1" si="42"/>
        <v>Defense</v>
      </c>
      <c r="M175" t="str">
        <f t="shared" ca="1" si="42"/>
        <v>Senior</v>
      </c>
      <c r="N175" t="str">
        <f t="shared" ca="1" si="34"/>
        <v>8430 South 1777 East</v>
      </c>
      <c r="O175" t="str">
        <f t="shared" ca="1" si="43"/>
        <v>Berkley</v>
      </c>
      <c r="P175" t="str">
        <f t="shared" ca="1" si="43"/>
        <v>CA</v>
      </c>
      <c r="Q175">
        <f t="shared" ca="1" si="43"/>
        <v>84050</v>
      </c>
      <c r="R175" t="str">
        <f t="shared" ca="1" si="35"/>
        <v>6024 South 5208 East</v>
      </c>
      <c r="S175" t="str">
        <f t="shared" ca="1" si="44"/>
        <v>Berkley</v>
      </c>
      <c r="T175" t="str">
        <f t="shared" ca="1" si="44"/>
        <v>CA</v>
      </c>
      <c r="U175">
        <f t="shared" ca="1" si="44"/>
        <v>84050</v>
      </c>
      <c r="V175">
        <f t="shared" ca="1" si="36"/>
        <v>7431742435</v>
      </c>
      <c r="W175">
        <f t="shared" ca="1" si="37"/>
        <v>12</v>
      </c>
      <c r="X175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('Alicia','McKay','Defense','Senior','8430 South 1777 East','Berkley','CA',84050,'6024 South 5208 East','Berkley','CA',84050,7431742435,12);</v>
      </c>
    </row>
    <row r="176" spans="9:24" x14ac:dyDescent="0.2">
      <c r="I176" s="3">
        <f t="shared" ca="1" si="33"/>
        <v>9</v>
      </c>
      <c r="J176" t="str">
        <f t="shared" ca="1" si="42"/>
        <v>Nicole</v>
      </c>
      <c r="K176" t="str">
        <f t="shared" ca="1" si="42"/>
        <v>Tindal</v>
      </c>
      <c r="L176" t="str">
        <f t="shared" ca="1" si="42"/>
        <v>Offensive Lineman</v>
      </c>
      <c r="M176" t="str">
        <f t="shared" ca="1" si="42"/>
        <v>Senior</v>
      </c>
      <c r="N176" t="str">
        <f t="shared" ca="1" si="34"/>
        <v>6054 North 3331 East</v>
      </c>
      <c r="O176" t="str">
        <f t="shared" ca="1" si="43"/>
        <v>Provo</v>
      </c>
      <c r="P176" t="str">
        <f t="shared" ca="1" si="43"/>
        <v>UT</v>
      </c>
      <c r="Q176">
        <f t="shared" ca="1" si="43"/>
        <v>75673</v>
      </c>
      <c r="R176" t="str">
        <f t="shared" ca="1" si="35"/>
        <v>9644 North 2955 East</v>
      </c>
      <c r="S176" t="str">
        <f t="shared" ca="1" si="44"/>
        <v>Provo</v>
      </c>
      <c r="T176" t="str">
        <f t="shared" ca="1" si="44"/>
        <v>UT</v>
      </c>
      <c r="U176">
        <f t="shared" ca="1" si="44"/>
        <v>75673</v>
      </c>
      <c r="V176">
        <f t="shared" ca="1" si="36"/>
        <v>4788550506</v>
      </c>
      <c r="W176">
        <f t="shared" ca="1" si="37"/>
        <v>14</v>
      </c>
      <c r="X176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Lineman','Senior','6054 North 3331 East','Provo','UT',75673,'9644 North 2955 East','Provo','UT',75673,4788550506,14);</v>
      </c>
    </row>
    <row r="177" spans="9:24" x14ac:dyDescent="0.2">
      <c r="I177" s="3">
        <f t="shared" ca="1" si="33"/>
        <v>16</v>
      </c>
      <c r="J177" t="str">
        <f t="shared" ca="1" si="42"/>
        <v>Chris</v>
      </c>
      <c r="K177" t="str">
        <f t="shared" ca="1" si="42"/>
        <v>Burr</v>
      </c>
      <c r="L177" t="str">
        <f t="shared" ca="1" si="42"/>
        <v>Catcher</v>
      </c>
      <c r="M177" t="str">
        <f t="shared" ca="1" si="42"/>
        <v>Freshman</v>
      </c>
      <c r="N177" t="str">
        <f t="shared" ca="1" si="34"/>
        <v>4705 South 9577 West</v>
      </c>
      <c r="O177" t="str">
        <f t="shared" ca="1" si="43"/>
        <v>Bismarck</v>
      </c>
      <c r="P177" t="str">
        <f t="shared" ca="1" si="43"/>
        <v>UT</v>
      </c>
      <c r="Q177">
        <f t="shared" ca="1" si="43"/>
        <v>84101</v>
      </c>
      <c r="R177" t="str">
        <f t="shared" ca="1" si="35"/>
        <v>3490 North 6879 West</v>
      </c>
      <c r="S177" t="str">
        <f t="shared" ca="1" si="44"/>
        <v>Bismarck</v>
      </c>
      <c r="T177" t="str">
        <f t="shared" ca="1" si="44"/>
        <v>UT</v>
      </c>
      <c r="U177">
        <f t="shared" ca="1" si="44"/>
        <v>84101</v>
      </c>
      <c r="V177">
        <f t="shared" ca="1" si="36"/>
        <v>5457554365</v>
      </c>
      <c r="W177">
        <f t="shared" ca="1" si="37"/>
        <v>15</v>
      </c>
      <c r="X177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('Chris','Burr','Catcher','Freshman','4705 South 9577 West','Bismarck','UT',84101,'3490 North 6879 West','Bismarck','UT',84101,5457554365,15);</v>
      </c>
    </row>
    <row r="178" spans="9:24" x14ac:dyDescent="0.2">
      <c r="I178" s="3">
        <f t="shared" ca="1" si="33"/>
        <v>16</v>
      </c>
      <c r="J178" t="str">
        <f t="shared" ca="1" si="42"/>
        <v>Chris</v>
      </c>
      <c r="K178" t="str">
        <f t="shared" ca="1" si="42"/>
        <v>Burr</v>
      </c>
      <c r="L178" t="str">
        <f t="shared" ca="1" si="42"/>
        <v>Catcher</v>
      </c>
      <c r="M178" t="str">
        <f t="shared" ca="1" si="42"/>
        <v>Freshman</v>
      </c>
      <c r="N178" t="str">
        <f t="shared" ca="1" si="34"/>
        <v>3326 North 9145 East</v>
      </c>
      <c r="O178" t="str">
        <f t="shared" ca="1" si="43"/>
        <v>Bismarck</v>
      </c>
      <c r="P178" t="str">
        <f t="shared" ca="1" si="43"/>
        <v>UT</v>
      </c>
      <c r="Q178">
        <f t="shared" ca="1" si="43"/>
        <v>84101</v>
      </c>
      <c r="R178" t="str">
        <f t="shared" ca="1" si="35"/>
        <v>4154 South 4146 East</v>
      </c>
      <c r="S178" t="str">
        <f t="shared" ca="1" si="44"/>
        <v>Bismarck</v>
      </c>
      <c r="T178" t="str">
        <f t="shared" ca="1" si="44"/>
        <v>UT</v>
      </c>
      <c r="U178">
        <f t="shared" ca="1" si="44"/>
        <v>84101</v>
      </c>
      <c r="V178">
        <f t="shared" ca="1" si="36"/>
        <v>9644449635</v>
      </c>
      <c r="W178">
        <f t="shared" ca="1" si="37"/>
        <v>12</v>
      </c>
      <c r="X178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('Chris','Burr','Catcher','Freshman','3326 North 9145 East','Bismarck','UT',84101,'4154 South 4146 East','Bismarck','UT',84101,9644449635,12);</v>
      </c>
    </row>
    <row r="179" spans="9:24" x14ac:dyDescent="0.2">
      <c r="I179" s="3">
        <f t="shared" ca="1" si="33"/>
        <v>7</v>
      </c>
      <c r="J179" t="str">
        <f t="shared" ca="1" si="42"/>
        <v>John</v>
      </c>
      <c r="K179" t="str">
        <f t="shared" ca="1" si="42"/>
        <v>Jensen</v>
      </c>
      <c r="L179" t="str">
        <f t="shared" ca="1" si="42"/>
        <v>Forward</v>
      </c>
      <c r="M179" t="str">
        <f t="shared" ca="1" si="42"/>
        <v>Sophmore</v>
      </c>
      <c r="N179" t="str">
        <f t="shared" ca="1" si="34"/>
        <v>9761 North 8899 East</v>
      </c>
      <c r="O179" t="str">
        <f t="shared" ca="1" si="43"/>
        <v>Tempe</v>
      </c>
      <c r="P179" t="str">
        <f t="shared" ca="1" si="43"/>
        <v>AZ</v>
      </c>
      <c r="Q179">
        <f t="shared" ca="1" si="43"/>
        <v>85765</v>
      </c>
      <c r="R179" t="str">
        <f t="shared" ca="1" si="35"/>
        <v>6430 North 8593 East</v>
      </c>
      <c r="S179" t="str">
        <f t="shared" ca="1" si="44"/>
        <v>Tempe</v>
      </c>
      <c r="T179" t="str">
        <f t="shared" ca="1" si="44"/>
        <v>AZ</v>
      </c>
      <c r="U179">
        <f t="shared" ca="1" si="44"/>
        <v>85765</v>
      </c>
      <c r="V179">
        <f t="shared" ca="1" si="36"/>
        <v>4607621524</v>
      </c>
      <c r="W179">
        <f t="shared" ca="1" si="37"/>
        <v>10</v>
      </c>
      <c r="X179" t="str">
        <f t="shared" ca="1" si="38"/>
        <v>INSERT INTO athlete (fname, lname, position, academic_level, street_current, city_current,state_current,zip_current,street_hometown, city_hometown, state_hometown, zip_hometown, phone, team_id) VALUES ('John','Jensen','Forward','Sophmore','9761 North 8899 East','Tempe','AZ',85765,'6430 North 8593 East','Tempe','AZ',85765,4607621524,10);</v>
      </c>
    </row>
    <row r="180" spans="9:24" x14ac:dyDescent="0.2">
      <c r="I180" s="3">
        <f t="shared" ca="1" si="33"/>
        <v>10</v>
      </c>
      <c r="J180" t="str">
        <f t="shared" ca="1" si="42"/>
        <v>Laura</v>
      </c>
      <c r="K180" t="str">
        <f t="shared" ca="1" si="42"/>
        <v>Hansen</v>
      </c>
      <c r="L180" t="str">
        <f t="shared" ca="1" si="42"/>
        <v>Corner</v>
      </c>
      <c r="M180" t="str">
        <f t="shared" ca="1" si="42"/>
        <v>Junior</v>
      </c>
      <c r="N180" t="str">
        <f t="shared" ca="1" si="34"/>
        <v>3717 South 5741 West</v>
      </c>
      <c r="O180" t="str">
        <f t="shared" ca="1" si="43"/>
        <v>Las Vegas</v>
      </c>
      <c r="P180" t="str">
        <f t="shared" ca="1" si="43"/>
        <v>NV</v>
      </c>
      <c r="Q180">
        <f t="shared" ca="1" si="43"/>
        <v>19837</v>
      </c>
      <c r="R180" t="str">
        <f t="shared" ca="1" si="35"/>
        <v>3329 South 7446 West</v>
      </c>
      <c r="S180" t="str">
        <f t="shared" ca="1" si="44"/>
        <v>Las Vegas</v>
      </c>
      <c r="T180" t="str">
        <f t="shared" ca="1" si="44"/>
        <v>NV</v>
      </c>
      <c r="U180">
        <f t="shared" ca="1" si="44"/>
        <v>19837</v>
      </c>
      <c r="V180">
        <f t="shared" ca="1" si="36"/>
        <v>3984425447</v>
      </c>
      <c r="W180">
        <f t="shared" ca="1" si="37"/>
        <v>17</v>
      </c>
      <c r="X180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('Laura','Hansen','Corner','Junior','3717 South 5741 West','Las Vegas','NV',19837,'3329 South 7446 West','Las Vegas','NV',19837,3984425447,17);</v>
      </c>
    </row>
    <row r="181" spans="9:24" x14ac:dyDescent="0.2">
      <c r="I181" s="3">
        <f t="shared" ca="1" si="33"/>
        <v>13</v>
      </c>
      <c r="J181" t="str">
        <f t="shared" ca="1" si="42"/>
        <v>Kim</v>
      </c>
      <c r="K181" t="str">
        <f t="shared" ca="1" si="42"/>
        <v>Lord</v>
      </c>
      <c r="L181" t="str">
        <f t="shared" ca="1" si="42"/>
        <v>First Base</v>
      </c>
      <c r="M181" t="str">
        <f t="shared" ca="1" si="42"/>
        <v>Senior</v>
      </c>
      <c r="N181" t="str">
        <f t="shared" ca="1" si="34"/>
        <v>5214 North 1281 East</v>
      </c>
      <c r="O181" t="str">
        <f t="shared" ca="1" si="43"/>
        <v>Provo</v>
      </c>
      <c r="P181" t="str">
        <f t="shared" ca="1" si="43"/>
        <v>UT</v>
      </c>
      <c r="Q181">
        <f t="shared" ca="1" si="43"/>
        <v>84101</v>
      </c>
      <c r="R181" t="str">
        <f t="shared" ca="1" si="35"/>
        <v>6357 South 6804 West</v>
      </c>
      <c r="S181" t="str">
        <f t="shared" ca="1" si="44"/>
        <v>Provo</v>
      </c>
      <c r="T181" t="str">
        <f t="shared" ca="1" si="44"/>
        <v>UT</v>
      </c>
      <c r="U181">
        <f t="shared" ca="1" si="44"/>
        <v>84101</v>
      </c>
      <c r="V181">
        <f t="shared" ca="1" si="36"/>
        <v>5559913693</v>
      </c>
      <c r="W181">
        <f t="shared" ca="1" si="37"/>
        <v>12</v>
      </c>
      <c r="X181" t="str">
        <f t="shared" ca="1" si="38"/>
        <v>INSERT INTO athlete (fname, lname, position, academic_level, street_current, city_current,state_current,zip_current,street_hometown, city_hometown, state_hometown, zip_hometown, phone, team_id) VALUES ('Kim','Lord','First Base','Senior','5214 North 1281 East','Provo','UT',84101,'6357 South 6804 West','Provo','UT',84101,5559913693,12);</v>
      </c>
    </row>
    <row r="182" spans="9:24" x14ac:dyDescent="0.2">
      <c r="I182" s="3">
        <f t="shared" ca="1" si="33"/>
        <v>2</v>
      </c>
      <c r="J182" t="str">
        <f t="shared" ca="1" si="42"/>
        <v>Joe</v>
      </c>
      <c r="K182" t="str">
        <f t="shared" ca="1" si="42"/>
        <v>Smith</v>
      </c>
      <c r="L182" t="str">
        <f t="shared" ca="1" si="42"/>
        <v>Center</v>
      </c>
      <c r="M182" t="str">
        <f t="shared" ca="1" si="42"/>
        <v>Junior</v>
      </c>
      <c r="N182" t="str">
        <f t="shared" ca="1" si="34"/>
        <v>4731 South 9938 West</v>
      </c>
      <c r="O182" t="str">
        <f t="shared" ca="1" si="43"/>
        <v>Phoenix</v>
      </c>
      <c r="P182" t="str">
        <f t="shared" ca="1" si="43"/>
        <v>AZ</v>
      </c>
      <c r="Q182">
        <f t="shared" ca="1" si="43"/>
        <v>76102</v>
      </c>
      <c r="R182" t="str">
        <f t="shared" ca="1" si="35"/>
        <v>6942 North 9009 East</v>
      </c>
      <c r="S182" t="str">
        <f t="shared" ca="1" si="44"/>
        <v>Phoenix</v>
      </c>
      <c r="T182" t="str">
        <f t="shared" ca="1" si="44"/>
        <v>AZ</v>
      </c>
      <c r="U182">
        <f t="shared" ca="1" si="44"/>
        <v>76102</v>
      </c>
      <c r="V182">
        <f t="shared" ca="1" si="36"/>
        <v>4232066681</v>
      </c>
      <c r="W182">
        <f t="shared" ca="1" si="37"/>
        <v>16</v>
      </c>
      <c r="X182" t="str">
        <f t="shared" ca="1" si="38"/>
        <v>INSERT INTO athlete (fname, lname, position, academic_level, street_current, city_current,state_current,zip_current,street_hometown, city_hometown, state_hometown, zip_hometown, phone, team_id) VALUES ('Joe','Smith','Center','Junior','4731 South 9938 West','Phoenix','AZ',76102,'6942 North 9009 East','Phoenix','AZ',76102,4232066681,16);</v>
      </c>
    </row>
    <row r="183" spans="9:24" x14ac:dyDescent="0.2">
      <c r="I183" s="3">
        <f t="shared" ca="1" si="33"/>
        <v>5</v>
      </c>
      <c r="J183" t="str">
        <f t="shared" ref="J183:M202" ca="1" si="45">VLOOKUP($I183,athlete, J$1)</f>
        <v>Alicia</v>
      </c>
      <c r="K183" t="str">
        <f t="shared" ca="1" si="45"/>
        <v>McKay</v>
      </c>
      <c r="L183" t="str">
        <f t="shared" ca="1" si="45"/>
        <v>Defense</v>
      </c>
      <c r="M183" t="str">
        <f t="shared" ca="1" si="45"/>
        <v>Senior</v>
      </c>
      <c r="N183" t="str">
        <f t="shared" ca="1" si="34"/>
        <v>6882 South 5175 West</v>
      </c>
      <c r="O183" t="str">
        <f t="shared" ref="O183:Q202" ca="1" si="46">VLOOKUP($I183,athlete, O$1)</f>
        <v>Berkley</v>
      </c>
      <c r="P183" t="str">
        <f t="shared" ca="1" si="46"/>
        <v>CA</v>
      </c>
      <c r="Q183">
        <f t="shared" ca="1" si="46"/>
        <v>84050</v>
      </c>
      <c r="R183" t="str">
        <f t="shared" ca="1" si="35"/>
        <v>8770 South 2948 East</v>
      </c>
      <c r="S183" t="str">
        <f t="shared" ref="S183:U202" ca="1" si="47">VLOOKUP($I183,athlete, S$1)</f>
        <v>Berkley</v>
      </c>
      <c r="T183" t="str">
        <f t="shared" ca="1" si="47"/>
        <v>CA</v>
      </c>
      <c r="U183">
        <f t="shared" ca="1" si="47"/>
        <v>84050</v>
      </c>
      <c r="V183">
        <f t="shared" ca="1" si="36"/>
        <v>4424689424</v>
      </c>
      <c r="W183">
        <f t="shared" ca="1" si="37"/>
        <v>13</v>
      </c>
      <c r="X183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('Alicia','McKay','Defense','Senior','6882 South 5175 West','Berkley','CA',84050,'8770 South 2948 East','Berkley','CA',84050,4424689424,13);</v>
      </c>
    </row>
    <row r="184" spans="9:24" x14ac:dyDescent="0.2">
      <c r="I184" s="3">
        <f t="shared" ca="1" si="33"/>
        <v>4</v>
      </c>
      <c r="J184" t="str">
        <f t="shared" ca="1" si="45"/>
        <v>Stephanie</v>
      </c>
      <c r="K184" t="str">
        <f t="shared" ca="1" si="45"/>
        <v>Pales</v>
      </c>
      <c r="L184" t="str">
        <f t="shared" ca="1" si="45"/>
        <v>Tackle</v>
      </c>
      <c r="M184" t="str">
        <f t="shared" ca="1" si="45"/>
        <v>Freshman</v>
      </c>
      <c r="N184" t="str">
        <f t="shared" ca="1" si="34"/>
        <v>6059 North 5934 East</v>
      </c>
      <c r="O184" t="str">
        <f t="shared" ca="1" si="46"/>
        <v>Portland</v>
      </c>
      <c r="P184" t="str">
        <f t="shared" ca="1" si="46"/>
        <v>OR</v>
      </c>
      <c r="Q184">
        <f t="shared" ca="1" si="46"/>
        <v>12958</v>
      </c>
      <c r="R184" t="str">
        <f t="shared" ca="1" si="35"/>
        <v>3831 North 5021 East</v>
      </c>
      <c r="S184" t="str">
        <f t="shared" ca="1" si="47"/>
        <v>Portland</v>
      </c>
      <c r="T184" t="str">
        <f t="shared" ca="1" si="47"/>
        <v>OR</v>
      </c>
      <c r="U184">
        <f t="shared" ca="1" si="47"/>
        <v>12958</v>
      </c>
      <c r="V184">
        <f t="shared" ca="1" si="36"/>
        <v>8713460886</v>
      </c>
      <c r="W184">
        <f t="shared" ca="1" si="37"/>
        <v>18</v>
      </c>
      <c r="X184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('Stephanie','Pales','Tackle','Freshman','6059 North 5934 East','Portland','OR',12958,'3831 North 5021 East','Portland','OR',12958,8713460886,18);</v>
      </c>
    </row>
    <row r="185" spans="9:24" x14ac:dyDescent="0.2">
      <c r="I185" s="3">
        <f t="shared" ca="1" si="33"/>
        <v>2</v>
      </c>
      <c r="J185" t="str">
        <f t="shared" ca="1" si="45"/>
        <v>Joe</v>
      </c>
      <c r="K185" t="str">
        <f t="shared" ca="1" si="45"/>
        <v>Smith</v>
      </c>
      <c r="L185" t="str">
        <f t="shared" ca="1" si="45"/>
        <v>Center</v>
      </c>
      <c r="M185" t="str">
        <f t="shared" ca="1" si="45"/>
        <v>Junior</v>
      </c>
      <c r="N185" t="str">
        <f t="shared" ca="1" si="34"/>
        <v>3479 South 4540 West</v>
      </c>
      <c r="O185" t="str">
        <f t="shared" ca="1" si="46"/>
        <v>Phoenix</v>
      </c>
      <c r="P185" t="str">
        <f t="shared" ca="1" si="46"/>
        <v>AZ</v>
      </c>
      <c r="Q185">
        <f t="shared" ca="1" si="46"/>
        <v>76102</v>
      </c>
      <c r="R185" t="str">
        <f t="shared" ca="1" si="35"/>
        <v>5770 South 3189 East</v>
      </c>
      <c r="S185" t="str">
        <f t="shared" ca="1" si="47"/>
        <v>Phoenix</v>
      </c>
      <c r="T185" t="str">
        <f t="shared" ca="1" si="47"/>
        <v>AZ</v>
      </c>
      <c r="U185">
        <f t="shared" ca="1" si="47"/>
        <v>76102</v>
      </c>
      <c r="V185">
        <f t="shared" ca="1" si="36"/>
        <v>4270419310</v>
      </c>
      <c r="W185">
        <f t="shared" ca="1" si="37"/>
        <v>18</v>
      </c>
      <c r="X185" t="str">
        <f t="shared" ca="1" si="38"/>
        <v>INSERT INTO athlete (fname, lname, position, academic_level, street_current, city_current,state_current,zip_current,street_hometown, city_hometown, state_hometown, zip_hometown, phone, team_id) VALUES ('Joe','Smith','Center','Junior','3479 South 4540 West','Phoenix','AZ',76102,'5770 South 3189 East','Phoenix','AZ',76102,4270419310,18);</v>
      </c>
    </row>
    <row r="186" spans="9:24" x14ac:dyDescent="0.2">
      <c r="I186" s="3">
        <f t="shared" ca="1" si="33"/>
        <v>13</v>
      </c>
      <c r="J186" t="str">
        <f t="shared" ca="1" si="45"/>
        <v>Kim</v>
      </c>
      <c r="K186" t="str">
        <f t="shared" ca="1" si="45"/>
        <v>Lord</v>
      </c>
      <c r="L186" t="str">
        <f t="shared" ca="1" si="45"/>
        <v>First Base</v>
      </c>
      <c r="M186" t="str">
        <f t="shared" ca="1" si="45"/>
        <v>Senior</v>
      </c>
      <c r="N186" t="str">
        <f t="shared" ca="1" si="34"/>
        <v>5526 South 2080 East</v>
      </c>
      <c r="O186" t="str">
        <f t="shared" ca="1" si="46"/>
        <v>Provo</v>
      </c>
      <c r="P186" t="str">
        <f t="shared" ca="1" si="46"/>
        <v>UT</v>
      </c>
      <c r="Q186">
        <f t="shared" ca="1" si="46"/>
        <v>84101</v>
      </c>
      <c r="R186" t="str">
        <f t="shared" ca="1" si="35"/>
        <v>4896 North 1587 East</v>
      </c>
      <c r="S186" t="str">
        <f t="shared" ca="1" si="47"/>
        <v>Provo</v>
      </c>
      <c r="T186" t="str">
        <f t="shared" ca="1" si="47"/>
        <v>UT</v>
      </c>
      <c r="U186">
        <f t="shared" ca="1" si="47"/>
        <v>84101</v>
      </c>
      <c r="V186">
        <f t="shared" ca="1" si="36"/>
        <v>5955653183</v>
      </c>
      <c r="W186">
        <f t="shared" ca="1" si="37"/>
        <v>10</v>
      </c>
      <c r="X186" t="str">
        <f t="shared" ca="1" si="38"/>
        <v>INSERT INTO athlete (fname, lname, position, academic_level, street_current, city_current,state_current,zip_current,street_hometown, city_hometown, state_hometown, zip_hometown, phone, team_id) VALUES ('Kim','Lord','First Base','Senior','5526 South 2080 East','Provo','UT',84101,'4896 North 1587 East','Provo','UT',84101,5955653183,10);</v>
      </c>
    </row>
    <row r="187" spans="9:24" x14ac:dyDescent="0.2">
      <c r="I187" s="3">
        <f t="shared" ca="1" si="33"/>
        <v>4</v>
      </c>
      <c r="J187" t="str">
        <f t="shared" ca="1" si="45"/>
        <v>Stephanie</v>
      </c>
      <c r="K187" t="str">
        <f t="shared" ca="1" si="45"/>
        <v>Pales</v>
      </c>
      <c r="L187" t="str">
        <f t="shared" ca="1" si="45"/>
        <v>Tackle</v>
      </c>
      <c r="M187" t="str">
        <f t="shared" ca="1" si="45"/>
        <v>Freshman</v>
      </c>
      <c r="N187" t="str">
        <f t="shared" ca="1" si="34"/>
        <v>6619 South 2983 East</v>
      </c>
      <c r="O187" t="str">
        <f t="shared" ca="1" si="46"/>
        <v>Portland</v>
      </c>
      <c r="P187" t="str">
        <f t="shared" ca="1" si="46"/>
        <v>OR</v>
      </c>
      <c r="Q187">
        <f t="shared" ca="1" si="46"/>
        <v>12958</v>
      </c>
      <c r="R187" t="str">
        <f t="shared" ca="1" si="35"/>
        <v>2046 South 6127 West</v>
      </c>
      <c r="S187" t="str">
        <f t="shared" ca="1" si="47"/>
        <v>Portland</v>
      </c>
      <c r="T187" t="str">
        <f t="shared" ca="1" si="47"/>
        <v>OR</v>
      </c>
      <c r="U187">
        <f t="shared" ca="1" si="47"/>
        <v>12958</v>
      </c>
      <c r="V187">
        <f t="shared" ca="1" si="36"/>
        <v>9612359630</v>
      </c>
      <c r="W187">
        <f t="shared" ca="1" si="37"/>
        <v>16</v>
      </c>
      <c r="X187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('Stephanie','Pales','Tackle','Freshman','6619 South 2983 East','Portland','OR',12958,'2046 South 6127 West','Portland','OR',12958,9612359630,16);</v>
      </c>
    </row>
    <row r="188" spans="9:24" x14ac:dyDescent="0.2">
      <c r="I188" s="3">
        <f t="shared" ca="1" si="33"/>
        <v>14</v>
      </c>
      <c r="J188" t="str">
        <f t="shared" ca="1" si="45"/>
        <v>Carrie</v>
      </c>
      <c r="K188" t="str">
        <f t="shared" ca="1" si="45"/>
        <v>Bishoff</v>
      </c>
      <c r="L188" t="str">
        <f t="shared" ca="1" si="45"/>
        <v>Outfielder</v>
      </c>
      <c r="M188" t="str">
        <f t="shared" ca="1" si="45"/>
        <v>Junior</v>
      </c>
      <c r="N188" t="str">
        <f t="shared" ca="1" si="34"/>
        <v>6290 South 2941 East</v>
      </c>
      <c r="O188" t="str">
        <f t="shared" ca="1" si="46"/>
        <v>Las Vegas</v>
      </c>
      <c r="P188" t="str">
        <f t="shared" ca="1" si="46"/>
        <v>UT</v>
      </c>
      <c r="Q188">
        <f t="shared" ca="1" si="46"/>
        <v>84101</v>
      </c>
      <c r="R188" t="str">
        <f t="shared" ca="1" si="35"/>
        <v>6644 North 1485 East</v>
      </c>
      <c r="S188" t="str">
        <f t="shared" ca="1" si="47"/>
        <v>Las Vegas</v>
      </c>
      <c r="T188" t="str">
        <f t="shared" ca="1" si="47"/>
        <v>UT</v>
      </c>
      <c r="U188">
        <f t="shared" ca="1" si="47"/>
        <v>84101</v>
      </c>
      <c r="V188">
        <f t="shared" ca="1" si="36"/>
        <v>5483622486</v>
      </c>
      <c r="W188">
        <f t="shared" ca="1" si="37"/>
        <v>15</v>
      </c>
      <c r="X188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('Carrie','Bishoff','Outfielder','Junior','6290 South 2941 East','Las Vegas','UT',84101,'6644 North 1485 East','Las Vegas','UT',84101,5483622486,15);</v>
      </c>
    </row>
    <row r="189" spans="9:24" x14ac:dyDescent="0.2">
      <c r="I189" s="3">
        <f t="shared" ca="1" si="33"/>
        <v>1</v>
      </c>
      <c r="J189" t="str">
        <f t="shared" ca="1" si="45"/>
        <v>Bob</v>
      </c>
      <c r="K189" t="str">
        <f t="shared" ca="1" si="45"/>
        <v>Taylor</v>
      </c>
      <c r="L189" t="str">
        <f t="shared" ca="1" si="45"/>
        <v>Right Wing</v>
      </c>
      <c r="M189" t="str">
        <f t="shared" ca="1" si="45"/>
        <v>Senior</v>
      </c>
      <c r="N189" t="str">
        <f t="shared" ca="1" si="34"/>
        <v>8272 North 7496 East</v>
      </c>
      <c r="O189" t="str">
        <f t="shared" ca="1" si="46"/>
        <v>Salt Lake City</v>
      </c>
      <c r="P189" t="str">
        <f t="shared" ca="1" si="46"/>
        <v>UT</v>
      </c>
      <c r="Q189">
        <f t="shared" ca="1" si="46"/>
        <v>84101</v>
      </c>
      <c r="R189" t="str">
        <f t="shared" ca="1" si="35"/>
        <v>3856 South 7272 West</v>
      </c>
      <c r="S189" t="str">
        <f t="shared" ca="1" si="47"/>
        <v>Salt Lake City</v>
      </c>
      <c r="T189" t="str">
        <f t="shared" ca="1" si="47"/>
        <v>UT</v>
      </c>
      <c r="U189">
        <f t="shared" ca="1" si="47"/>
        <v>84101</v>
      </c>
      <c r="V189">
        <f t="shared" ca="1" si="36"/>
        <v>5938177098</v>
      </c>
      <c r="W189">
        <f t="shared" ca="1" si="37"/>
        <v>12</v>
      </c>
      <c r="X189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Wing','Senior','8272 North 7496 East','Salt Lake City','UT',84101,'3856 South 7272 West','Salt Lake City','UT',84101,5938177098,12);</v>
      </c>
    </row>
    <row r="190" spans="9:24" x14ac:dyDescent="0.2">
      <c r="I190" s="3">
        <f t="shared" ca="1" si="33"/>
        <v>8</v>
      </c>
      <c r="J190" t="str">
        <f t="shared" ca="1" si="45"/>
        <v>Jeremy</v>
      </c>
      <c r="K190" t="str">
        <f t="shared" ca="1" si="45"/>
        <v>Groves</v>
      </c>
      <c r="L190" t="str">
        <f t="shared" ca="1" si="45"/>
        <v>Defensinve Tackle</v>
      </c>
      <c r="M190" t="str">
        <f t="shared" ca="1" si="45"/>
        <v>Freshman</v>
      </c>
      <c r="N190" t="str">
        <f t="shared" ca="1" si="34"/>
        <v>2438 North 4262 East</v>
      </c>
      <c r="O190" t="str">
        <f t="shared" ca="1" si="46"/>
        <v>Brooklynn</v>
      </c>
      <c r="P190" t="str">
        <f t="shared" ca="1" si="46"/>
        <v>NY</v>
      </c>
      <c r="Q190">
        <f t="shared" ca="1" si="46"/>
        <v>76485</v>
      </c>
      <c r="R190" t="str">
        <f t="shared" ca="1" si="35"/>
        <v>9461 South 8820 West</v>
      </c>
      <c r="S190" t="str">
        <f t="shared" ca="1" si="47"/>
        <v>Brooklynn</v>
      </c>
      <c r="T190" t="str">
        <f t="shared" ca="1" si="47"/>
        <v>NY</v>
      </c>
      <c r="U190">
        <f t="shared" ca="1" si="47"/>
        <v>76485</v>
      </c>
      <c r="V190">
        <f t="shared" ca="1" si="36"/>
        <v>4989520822</v>
      </c>
      <c r="W190">
        <f t="shared" ca="1" si="37"/>
        <v>17</v>
      </c>
      <c r="X190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Tackle','Freshman','2438 North 4262 East','Brooklynn','NY',76485,'9461 South 8820 West','Brooklynn','NY',76485,4989520822,17);</v>
      </c>
    </row>
    <row r="191" spans="9:24" x14ac:dyDescent="0.2">
      <c r="I191" s="3">
        <f t="shared" ca="1" si="33"/>
        <v>16</v>
      </c>
      <c r="J191" t="str">
        <f t="shared" ca="1" si="45"/>
        <v>Chris</v>
      </c>
      <c r="K191" t="str">
        <f t="shared" ca="1" si="45"/>
        <v>Burr</v>
      </c>
      <c r="L191" t="str">
        <f t="shared" ca="1" si="45"/>
        <v>Catcher</v>
      </c>
      <c r="M191" t="str">
        <f t="shared" ca="1" si="45"/>
        <v>Freshman</v>
      </c>
      <c r="N191" t="str">
        <f t="shared" ca="1" si="34"/>
        <v>3547 North 8014 East</v>
      </c>
      <c r="O191" t="str">
        <f t="shared" ca="1" si="46"/>
        <v>Bismarck</v>
      </c>
      <c r="P191" t="str">
        <f t="shared" ca="1" si="46"/>
        <v>UT</v>
      </c>
      <c r="Q191">
        <f t="shared" ca="1" si="46"/>
        <v>84101</v>
      </c>
      <c r="R191" t="str">
        <f t="shared" ca="1" si="35"/>
        <v>9735 North 8079 East</v>
      </c>
      <c r="S191" t="str">
        <f t="shared" ca="1" si="47"/>
        <v>Bismarck</v>
      </c>
      <c r="T191" t="str">
        <f t="shared" ca="1" si="47"/>
        <v>UT</v>
      </c>
      <c r="U191">
        <f t="shared" ca="1" si="47"/>
        <v>84101</v>
      </c>
      <c r="V191">
        <f t="shared" ca="1" si="36"/>
        <v>5133825017</v>
      </c>
      <c r="W191">
        <f t="shared" ca="1" si="37"/>
        <v>10</v>
      </c>
      <c r="X191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('Chris','Burr','Catcher','Freshman','3547 North 8014 East','Bismarck','UT',84101,'9735 North 8079 East','Bismarck','UT',84101,5133825017,10);</v>
      </c>
    </row>
    <row r="192" spans="9:24" x14ac:dyDescent="0.2">
      <c r="I192" s="3">
        <f t="shared" ca="1" si="33"/>
        <v>8</v>
      </c>
      <c r="J192" t="str">
        <f t="shared" ca="1" si="45"/>
        <v>Jeremy</v>
      </c>
      <c r="K192" t="str">
        <f t="shared" ca="1" si="45"/>
        <v>Groves</v>
      </c>
      <c r="L192" t="str">
        <f t="shared" ca="1" si="45"/>
        <v>Defensinve Tackle</v>
      </c>
      <c r="M192" t="str">
        <f t="shared" ca="1" si="45"/>
        <v>Freshman</v>
      </c>
      <c r="N192" t="str">
        <f t="shared" ca="1" si="34"/>
        <v>9216 South 4036 West</v>
      </c>
      <c r="O192" t="str">
        <f t="shared" ca="1" si="46"/>
        <v>Brooklynn</v>
      </c>
      <c r="P192" t="str">
        <f t="shared" ca="1" si="46"/>
        <v>NY</v>
      </c>
      <c r="Q192">
        <f t="shared" ca="1" si="46"/>
        <v>76485</v>
      </c>
      <c r="R192" t="str">
        <f t="shared" ca="1" si="35"/>
        <v>7394 North 2461 East</v>
      </c>
      <c r="S192" t="str">
        <f t="shared" ca="1" si="47"/>
        <v>Brooklynn</v>
      </c>
      <c r="T192" t="str">
        <f t="shared" ca="1" si="47"/>
        <v>NY</v>
      </c>
      <c r="U192">
        <f t="shared" ca="1" si="47"/>
        <v>76485</v>
      </c>
      <c r="V192">
        <f t="shared" ca="1" si="36"/>
        <v>4817595293</v>
      </c>
      <c r="W192">
        <f t="shared" ca="1" si="37"/>
        <v>10</v>
      </c>
      <c r="X192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Tackle','Freshman','9216 South 4036 West','Brooklynn','NY',76485,'7394 North 2461 East','Brooklynn','NY',76485,4817595293,10);</v>
      </c>
    </row>
    <row r="193" spans="9:24" x14ac:dyDescent="0.2">
      <c r="I193" s="3">
        <f t="shared" ca="1" si="33"/>
        <v>13</v>
      </c>
      <c r="J193" t="str">
        <f t="shared" ca="1" si="45"/>
        <v>Kim</v>
      </c>
      <c r="K193" t="str">
        <f t="shared" ca="1" si="45"/>
        <v>Lord</v>
      </c>
      <c r="L193" t="str">
        <f t="shared" ca="1" si="45"/>
        <v>First Base</v>
      </c>
      <c r="M193" t="str">
        <f t="shared" ca="1" si="45"/>
        <v>Senior</v>
      </c>
      <c r="N193" t="str">
        <f t="shared" ca="1" si="34"/>
        <v>2815 South 3206 West</v>
      </c>
      <c r="O193" t="str">
        <f t="shared" ca="1" si="46"/>
        <v>Provo</v>
      </c>
      <c r="P193" t="str">
        <f t="shared" ca="1" si="46"/>
        <v>UT</v>
      </c>
      <c r="Q193">
        <f t="shared" ca="1" si="46"/>
        <v>84101</v>
      </c>
      <c r="R193" t="str">
        <f t="shared" ca="1" si="35"/>
        <v>8038 South 3418 East</v>
      </c>
      <c r="S193" t="str">
        <f t="shared" ca="1" si="47"/>
        <v>Provo</v>
      </c>
      <c r="T193" t="str">
        <f t="shared" ca="1" si="47"/>
        <v>UT</v>
      </c>
      <c r="U193">
        <f t="shared" ca="1" si="47"/>
        <v>84101</v>
      </c>
      <c r="V193">
        <f t="shared" ca="1" si="36"/>
        <v>1435684133</v>
      </c>
      <c r="W193">
        <f t="shared" ca="1" si="37"/>
        <v>14</v>
      </c>
      <c r="X193" t="str">
        <f t="shared" ca="1" si="38"/>
        <v>INSERT INTO athlete (fname, lname, position, academic_level, street_current, city_current,state_current,zip_current,street_hometown, city_hometown, state_hometown, zip_hometown, phone, team_id) VALUES ('Kim','Lord','First Base','Senior','2815 South 3206 West','Provo','UT',84101,'8038 South 3418 East','Provo','UT',84101,1435684133,14);</v>
      </c>
    </row>
    <row r="194" spans="9:24" x14ac:dyDescent="0.2">
      <c r="I194" s="3">
        <f t="shared" ca="1" si="33"/>
        <v>9</v>
      </c>
      <c r="J194" t="str">
        <f t="shared" ca="1" si="45"/>
        <v>Nicole</v>
      </c>
      <c r="K194" t="str">
        <f t="shared" ca="1" si="45"/>
        <v>Tindal</v>
      </c>
      <c r="L194" t="str">
        <f t="shared" ca="1" si="45"/>
        <v>Offensive Lineman</v>
      </c>
      <c r="M194" t="str">
        <f t="shared" ca="1" si="45"/>
        <v>Senior</v>
      </c>
      <c r="N194" t="str">
        <f t="shared" ca="1" si="34"/>
        <v>1783 South 3004 West</v>
      </c>
      <c r="O194" t="str">
        <f t="shared" ca="1" si="46"/>
        <v>Provo</v>
      </c>
      <c r="P194" t="str">
        <f t="shared" ca="1" si="46"/>
        <v>UT</v>
      </c>
      <c r="Q194">
        <f t="shared" ca="1" si="46"/>
        <v>75673</v>
      </c>
      <c r="R194" t="str">
        <f t="shared" ca="1" si="35"/>
        <v>8701 South 4698 East</v>
      </c>
      <c r="S194" t="str">
        <f t="shared" ca="1" si="47"/>
        <v>Provo</v>
      </c>
      <c r="T194" t="str">
        <f t="shared" ca="1" si="47"/>
        <v>UT</v>
      </c>
      <c r="U194">
        <f t="shared" ca="1" si="47"/>
        <v>75673</v>
      </c>
      <c r="V194">
        <f t="shared" ca="1" si="36"/>
        <v>1259722360</v>
      </c>
      <c r="W194">
        <f t="shared" ca="1" si="37"/>
        <v>6</v>
      </c>
      <c r="X194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Lineman','Senior','1783 South 3004 West','Provo','UT',75673,'8701 South 4698 East','Provo','UT',75673,1259722360,6);</v>
      </c>
    </row>
    <row r="195" spans="9:24" x14ac:dyDescent="0.2">
      <c r="I195" s="3">
        <f t="shared" ca="1" si="33"/>
        <v>15</v>
      </c>
      <c r="J195" t="str">
        <f t="shared" ca="1" si="45"/>
        <v>Randy</v>
      </c>
      <c r="K195" t="str">
        <f t="shared" ca="1" si="45"/>
        <v>Peirce</v>
      </c>
      <c r="L195" t="str">
        <f t="shared" ca="1" si="45"/>
        <v>Pitcher</v>
      </c>
      <c r="M195" t="str">
        <f t="shared" ca="1" si="45"/>
        <v>Sophmore</v>
      </c>
      <c r="N195" t="str">
        <f t="shared" ca="1" si="34"/>
        <v>8735 South 7739 East</v>
      </c>
      <c r="O195" t="str">
        <f t="shared" ca="1" si="46"/>
        <v>Pierre</v>
      </c>
      <c r="P195" t="str">
        <f t="shared" ca="1" si="46"/>
        <v>UT</v>
      </c>
      <c r="Q195">
        <f t="shared" ca="1" si="46"/>
        <v>84101</v>
      </c>
      <c r="R195" t="str">
        <f t="shared" ca="1" si="35"/>
        <v>5890 South 7276 East</v>
      </c>
      <c r="S195" t="str">
        <f t="shared" ca="1" si="47"/>
        <v>Pierre</v>
      </c>
      <c r="T195" t="str">
        <f t="shared" ca="1" si="47"/>
        <v>UT</v>
      </c>
      <c r="U195">
        <f t="shared" ca="1" si="47"/>
        <v>84101</v>
      </c>
      <c r="V195">
        <f t="shared" ca="1" si="36"/>
        <v>1285368942</v>
      </c>
      <c r="W195">
        <f t="shared" ca="1" si="37"/>
        <v>13</v>
      </c>
      <c r="X195" t="str">
        <f t="shared" ca="1" si="38"/>
        <v>INSERT INTO athlete (fname, lname, position, academic_level, street_current, city_current,state_current,zip_current,street_hometown, city_hometown, state_hometown, zip_hometown, phone, team_id) VALUES ('Randy','Peirce','Pitcher','Sophmore','8735 South 7739 East','Pierre','UT',84101,'5890 South 7276 East','Pierre','UT',84101,1285368942,13);</v>
      </c>
    </row>
    <row r="196" spans="9:24" x14ac:dyDescent="0.2">
      <c r="I196" s="3">
        <f t="shared" ref="I196:I259" ca="1" si="48">RANDBETWEEN(1,16)</f>
        <v>9</v>
      </c>
      <c r="J196" t="str">
        <f t="shared" ca="1" si="45"/>
        <v>Nicole</v>
      </c>
      <c r="K196" t="str">
        <f t="shared" ca="1" si="45"/>
        <v>Tindal</v>
      </c>
      <c r="L196" t="str">
        <f t="shared" ca="1" si="45"/>
        <v>Offensive Lineman</v>
      </c>
      <c r="M196" t="str">
        <f t="shared" ca="1" si="45"/>
        <v>Senior</v>
      </c>
      <c r="N196" t="str">
        <f t="shared" ref="N196:N259" ca="1" si="49">RANDBETWEEN(1000,9999)&amp;" "&amp;VLOOKUP(RANDBETWEEN(1,2),$B$21:$C$24,2)&amp;" "&amp;RANDBETWEEN(1000,9999)&amp;" "&amp;VLOOKUP(RANDBETWEEN(3,4),$B$21:$C$24,2)</f>
        <v>5521 South 4938 West</v>
      </c>
      <c r="O196" t="str">
        <f t="shared" ca="1" si="46"/>
        <v>Provo</v>
      </c>
      <c r="P196" t="str">
        <f t="shared" ca="1" si="46"/>
        <v>UT</v>
      </c>
      <c r="Q196">
        <f t="shared" ca="1" si="46"/>
        <v>75673</v>
      </c>
      <c r="R196" t="str">
        <f t="shared" ref="R196:R259" ca="1" si="50">RANDBETWEEN(1000,9999)&amp;" "&amp;VLOOKUP(RANDBETWEEN(1,2),$B$21:$C$24,2)&amp;" "&amp;RANDBETWEEN(1000,9999)&amp;" "&amp;VLOOKUP(RANDBETWEEN(3,4),$B$21:$C$24,2)</f>
        <v>5130 North 2862 East</v>
      </c>
      <c r="S196" t="str">
        <f t="shared" ca="1" si="47"/>
        <v>Provo</v>
      </c>
      <c r="T196" t="str">
        <f t="shared" ca="1" si="47"/>
        <v>UT</v>
      </c>
      <c r="U196">
        <f t="shared" ca="1" si="47"/>
        <v>75673</v>
      </c>
      <c r="V196">
        <f t="shared" ref="V196:V259" ca="1" si="51">RANDBETWEEN(1000000000,9999999999)</f>
        <v>9008023521</v>
      </c>
      <c r="W196">
        <f t="shared" ref="W196:W259" ca="1" si="52">RANDBETWEEN(5,18)</f>
        <v>14</v>
      </c>
      <c r="X196" t="str">
        <f t="shared" ref="X196:X259" ca="1" si="53">"INSERT INTO athlete (fname, lname, position, academic_level, street_current, city_current,state_current,zip_current,street_hometown, city_hometown, state_hometown, zip_hometown, phone, team_id) VALUES ('"&amp;J196&amp;"','"&amp;K196&amp;"','"&amp;L196&amp;"','"&amp;M196&amp;"','"&amp;N196&amp;"','"&amp;O196&amp;"','"&amp;P196&amp;"',"&amp;Q196&amp;",'"&amp;R196&amp;"','"&amp;S196&amp;"','"&amp;T196&amp;"',"&amp;U196&amp;","&amp;V196&amp;","&amp;W196&amp;");"</f>
        <v>INSERT INTO athlete (fname, lname, position, academic_level, street_current, city_current,state_current,zip_current,street_hometown, city_hometown, state_hometown, zip_hometown, phone, team_id) VALUES ('Nicole','Tindal','Offensive Lineman','Senior','5521 South 4938 West','Provo','UT',75673,'5130 North 2862 East','Provo','UT',75673,9008023521,14);</v>
      </c>
    </row>
    <row r="197" spans="9:24" x14ac:dyDescent="0.2">
      <c r="I197" s="3">
        <f t="shared" ca="1" si="48"/>
        <v>11</v>
      </c>
      <c r="J197" t="str">
        <f t="shared" ca="1" si="45"/>
        <v>Megan</v>
      </c>
      <c r="K197" t="str">
        <f t="shared" ca="1" si="45"/>
        <v>Byron</v>
      </c>
      <c r="L197" t="str">
        <f t="shared" ca="1" si="45"/>
        <v>Running Back</v>
      </c>
      <c r="M197" t="str">
        <f t="shared" ca="1" si="45"/>
        <v>Sophmore</v>
      </c>
      <c r="N197" t="str">
        <f t="shared" ca="1" si="49"/>
        <v>1666 South 7319 East</v>
      </c>
      <c r="O197" t="str">
        <f t="shared" ca="1" si="46"/>
        <v>Pierre</v>
      </c>
      <c r="P197" t="str">
        <f t="shared" ca="1" si="46"/>
        <v>SD</v>
      </c>
      <c r="Q197">
        <f t="shared" ca="1" si="46"/>
        <v>73520</v>
      </c>
      <c r="R197" t="str">
        <f t="shared" ca="1" si="50"/>
        <v>6852 North 2099 East</v>
      </c>
      <c r="S197" t="str">
        <f t="shared" ca="1" si="47"/>
        <v>Pierre</v>
      </c>
      <c r="T197" t="str">
        <f t="shared" ca="1" si="47"/>
        <v>SD</v>
      </c>
      <c r="U197">
        <f t="shared" ca="1" si="47"/>
        <v>73520</v>
      </c>
      <c r="V197">
        <f t="shared" ca="1" si="51"/>
        <v>4871368023</v>
      </c>
      <c r="W197">
        <f t="shared" ca="1" si="52"/>
        <v>14</v>
      </c>
      <c r="X197" t="str">
        <f t="shared" ca="1" si="53"/>
        <v>INSERT INTO athlete (fname, lname, position, academic_level, street_current, city_current,state_current,zip_current,street_hometown, city_hometown, state_hometown, zip_hometown, phone, team_id) VALUES ('Megan','Byron','Running Back','Sophmore','1666 South 7319 East','Pierre','SD',73520,'6852 North 2099 East','Pierre','SD',73520,4871368023,14);</v>
      </c>
    </row>
    <row r="198" spans="9:24" x14ac:dyDescent="0.2">
      <c r="I198" s="3">
        <f t="shared" ca="1" si="48"/>
        <v>1</v>
      </c>
      <c r="J198" t="str">
        <f t="shared" ca="1" si="45"/>
        <v>Bob</v>
      </c>
      <c r="K198" t="str">
        <f t="shared" ca="1" si="45"/>
        <v>Taylor</v>
      </c>
      <c r="L198" t="str">
        <f t="shared" ca="1" si="45"/>
        <v>Right Wing</v>
      </c>
      <c r="M198" t="str">
        <f t="shared" ca="1" si="45"/>
        <v>Senior</v>
      </c>
      <c r="N198" t="str">
        <f t="shared" ca="1" si="49"/>
        <v>3065 North 1593 West</v>
      </c>
      <c r="O198" t="str">
        <f t="shared" ca="1" si="46"/>
        <v>Salt Lake City</v>
      </c>
      <c r="P198" t="str">
        <f t="shared" ca="1" si="46"/>
        <v>UT</v>
      </c>
      <c r="Q198">
        <f t="shared" ca="1" si="46"/>
        <v>84101</v>
      </c>
      <c r="R198" t="str">
        <f t="shared" ca="1" si="50"/>
        <v>4638 South 1986 West</v>
      </c>
      <c r="S198" t="str">
        <f t="shared" ca="1" si="47"/>
        <v>Salt Lake City</v>
      </c>
      <c r="T198" t="str">
        <f t="shared" ca="1" si="47"/>
        <v>UT</v>
      </c>
      <c r="U198">
        <f t="shared" ca="1" si="47"/>
        <v>84101</v>
      </c>
      <c r="V198">
        <f t="shared" ca="1" si="51"/>
        <v>5983947476</v>
      </c>
      <c r="W198">
        <f t="shared" ca="1" si="52"/>
        <v>15</v>
      </c>
      <c r="X198" t="str">
        <f t="shared" ca="1" si="53"/>
        <v>INSERT INTO athlete (fname, lname, position, academic_level, street_current, city_current,state_current,zip_current,street_hometown, city_hometown, state_hometown, zip_hometown, phone, team_id) VALUES ('Bob','Taylor','Right Wing','Senior','3065 North 1593 West','Salt Lake City','UT',84101,'4638 South 1986 West','Salt Lake City','UT',84101,5983947476,15);</v>
      </c>
    </row>
    <row r="199" spans="9:24" x14ac:dyDescent="0.2">
      <c r="I199" s="3">
        <f t="shared" ca="1" si="48"/>
        <v>5</v>
      </c>
      <c r="J199" t="str">
        <f t="shared" ca="1" si="45"/>
        <v>Alicia</v>
      </c>
      <c r="K199" t="str">
        <f t="shared" ca="1" si="45"/>
        <v>McKay</v>
      </c>
      <c r="L199" t="str">
        <f t="shared" ca="1" si="45"/>
        <v>Defense</v>
      </c>
      <c r="M199" t="str">
        <f t="shared" ca="1" si="45"/>
        <v>Senior</v>
      </c>
      <c r="N199" t="str">
        <f t="shared" ca="1" si="49"/>
        <v>9808 South 6990 East</v>
      </c>
      <c r="O199" t="str">
        <f t="shared" ca="1" si="46"/>
        <v>Berkley</v>
      </c>
      <c r="P199" t="str">
        <f t="shared" ca="1" si="46"/>
        <v>CA</v>
      </c>
      <c r="Q199">
        <f t="shared" ca="1" si="46"/>
        <v>84050</v>
      </c>
      <c r="R199" t="str">
        <f t="shared" ca="1" si="50"/>
        <v>3715 South 5804 East</v>
      </c>
      <c r="S199" t="str">
        <f t="shared" ca="1" si="47"/>
        <v>Berkley</v>
      </c>
      <c r="T199" t="str">
        <f t="shared" ca="1" si="47"/>
        <v>CA</v>
      </c>
      <c r="U199">
        <f t="shared" ca="1" si="47"/>
        <v>84050</v>
      </c>
      <c r="V199">
        <f t="shared" ca="1" si="51"/>
        <v>6022762603</v>
      </c>
      <c r="W199">
        <f t="shared" ca="1" si="52"/>
        <v>10</v>
      </c>
      <c r="X199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('Alicia','McKay','Defense','Senior','9808 South 6990 East','Berkley','CA',84050,'3715 South 5804 East','Berkley','CA',84050,6022762603,10);</v>
      </c>
    </row>
    <row r="200" spans="9:24" x14ac:dyDescent="0.2">
      <c r="I200" s="3">
        <f t="shared" ca="1" si="48"/>
        <v>12</v>
      </c>
      <c r="J200" t="str">
        <f t="shared" ca="1" si="45"/>
        <v>Marcy</v>
      </c>
      <c r="K200" t="str">
        <f t="shared" ca="1" si="45"/>
        <v>Tice</v>
      </c>
      <c r="L200" t="str">
        <f t="shared" ca="1" si="45"/>
        <v>Goalie</v>
      </c>
      <c r="M200" t="str">
        <f t="shared" ca="1" si="45"/>
        <v>Freshman</v>
      </c>
      <c r="N200" t="str">
        <f t="shared" ca="1" si="49"/>
        <v>8180 South 5590 West</v>
      </c>
      <c r="O200" t="str">
        <f t="shared" ca="1" si="46"/>
        <v>Bismarck</v>
      </c>
      <c r="P200" t="str">
        <f t="shared" ca="1" si="46"/>
        <v>ND</v>
      </c>
      <c r="Q200">
        <f t="shared" ca="1" si="46"/>
        <v>28895</v>
      </c>
      <c r="R200" t="str">
        <f t="shared" ca="1" si="50"/>
        <v>9569 North 7633 West</v>
      </c>
      <c r="S200" t="str">
        <f t="shared" ca="1" si="47"/>
        <v>Bismarck</v>
      </c>
      <c r="T200" t="str">
        <f t="shared" ca="1" si="47"/>
        <v>ND</v>
      </c>
      <c r="U200">
        <f t="shared" ca="1" si="47"/>
        <v>28895</v>
      </c>
      <c r="V200">
        <f t="shared" ca="1" si="51"/>
        <v>9385944218</v>
      </c>
      <c r="W200">
        <f t="shared" ca="1" si="52"/>
        <v>9</v>
      </c>
      <c r="X200" t="str">
        <f t="shared" ca="1" si="53"/>
        <v>INSERT INTO athlete (fname, lname, position, academic_level, street_current, city_current,state_current,zip_current,street_hometown, city_hometown, state_hometown, zip_hometown, phone, team_id) VALUES ('Marcy','Tice','Goalie','Freshman','8180 South 5590 West','Bismarck','ND',28895,'9569 North 7633 West','Bismarck','ND',28895,9385944218,9);</v>
      </c>
    </row>
    <row r="201" spans="9:24" x14ac:dyDescent="0.2">
      <c r="I201" s="3">
        <f t="shared" ca="1" si="48"/>
        <v>6</v>
      </c>
      <c r="J201" t="str">
        <f t="shared" ca="1" si="45"/>
        <v>Jilian</v>
      </c>
      <c r="K201" t="str">
        <f t="shared" ca="1" si="45"/>
        <v>Allen</v>
      </c>
      <c r="L201" t="str">
        <f t="shared" ca="1" si="45"/>
        <v>Winger</v>
      </c>
      <c r="M201" t="str">
        <f t="shared" ca="1" si="45"/>
        <v>Junior</v>
      </c>
      <c r="N201" t="str">
        <f t="shared" ca="1" si="49"/>
        <v>7184 South 4537 West</v>
      </c>
      <c r="O201" t="str">
        <f t="shared" ca="1" si="46"/>
        <v>Los Angeles</v>
      </c>
      <c r="P201" t="str">
        <f t="shared" ca="1" si="46"/>
        <v>CA</v>
      </c>
      <c r="Q201">
        <f t="shared" ca="1" si="46"/>
        <v>26848</v>
      </c>
      <c r="R201" t="str">
        <f t="shared" ca="1" si="50"/>
        <v>8530 North 1702 West</v>
      </c>
      <c r="S201" t="str">
        <f t="shared" ca="1" si="47"/>
        <v>Los Angeles</v>
      </c>
      <c r="T201" t="str">
        <f t="shared" ca="1" si="47"/>
        <v>CA</v>
      </c>
      <c r="U201">
        <f t="shared" ca="1" si="47"/>
        <v>26848</v>
      </c>
      <c r="V201">
        <f t="shared" ca="1" si="51"/>
        <v>7684238318</v>
      </c>
      <c r="W201">
        <f t="shared" ca="1" si="52"/>
        <v>7</v>
      </c>
      <c r="X201" t="str">
        <f t="shared" ca="1" si="53"/>
        <v>INSERT INTO athlete (fname, lname, position, academic_level, street_current, city_current,state_current,zip_current,street_hometown, city_hometown, state_hometown, zip_hometown, phone, team_id) VALUES ('Jilian','Allen','Winger','Junior','7184 South 4537 West','Los Angeles','CA',26848,'8530 North 1702 West','Los Angeles','CA',26848,7684238318,7);</v>
      </c>
    </row>
    <row r="202" spans="9:24" x14ac:dyDescent="0.2">
      <c r="I202" s="3">
        <f t="shared" ca="1" si="48"/>
        <v>13</v>
      </c>
      <c r="J202" t="str">
        <f t="shared" ca="1" si="45"/>
        <v>Kim</v>
      </c>
      <c r="K202" t="str">
        <f t="shared" ca="1" si="45"/>
        <v>Lord</v>
      </c>
      <c r="L202" t="str">
        <f t="shared" ca="1" si="45"/>
        <v>First Base</v>
      </c>
      <c r="M202" t="str">
        <f t="shared" ca="1" si="45"/>
        <v>Senior</v>
      </c>
      <c r="N202" t="str">
        <f t="shared" ca="1" si="49"/>
        <v>1579 North 2882 East</v>
      </c>
      <c r="O202" t="str">
        <f t="shared" ca="1" si="46"/>
        <v>Provo</v>
      </c>
      <c r="P202" t="str">
        <f t="shared" ca="1" si="46"/>
        <v>UT</v>
      </c>
      <c r="Q202">
        <f t="shared" ca="1" si="46"/>
        <v>84101</v>
      </c>
      <c r="R202" t="str">
        <f t="shared" ca="1" si="50"/>
        <v>2948 South 1861 East</v>
      </c>
      <c r="S202" t="str">
        <f t="shared" ca="1" si="47"/>
        <v>Provo</v>
      </c>
      <c r="T202" t="str">
        <f t="shared" ca="1" si="47"/>
        <v>UT</v>
      </c>
      <c r="U202">
        <f t="shared" ca="1" si="47"/>
        <v>84101</v>
      </c>
      <c r="V202">
        <f t="shared" ca="1" si="51"/>
        <v>9164745999</v>
      </c>
      <c r="W202">
        <f t="shared" ca="1" si="52"/>
        <v>11</v>
      </c>
      <c r="X202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Base','Senior','1579 North 2882 East','Provo','UT',84101,'2948 South 1861 East','Provo','UT',84101,9164745999,11);</v>
      </c>
    </row>
    <row r="203" spans="9:24" x14ac:dyDescent="0.2">
      <c r="I203" s="3">
        <f t="shared" ca="1" si="48"/>
        <v>5</v>
      </c>
      <c r="J203" t="str">
        <f t="shared" ref="J203:M222" ca="1" si="54">VLOOKUP($I203,athlete, J$1)</f>
        <v>Alicia</v>
      </c>
      <c r="K203" t="str">
        <f t="shared" ca="1" si="54"/>
        <v>McKay</v>
      </c>
      <c r="L203" t="str">
        <f t="shared" ca="1" si="54"/>
        <v>Defense</v>
      </c>
      <c r="M203" t="str">
        <f t="shared" ca="1" si="54"/>
        <v>Senior</v>
      </c>
      <c r="N203" t="str">
        <f t="shared" ca="1" si="49"/>
        <v>9141 South 9589 East</v>
      </c>
      <c r="O203" t="str">
        <f t="shared" ref="O203:Q222" ca="1" si="55">VLOOKUP($I203,athlete, O$1)</f>
        <v>Berkley</v>
      </c>
      <c r="P203" t="str">
        <f t="shared" ca="1" si="55"/>
        <v>CA</v>
      </c>
      <c r="Q203">
        <f t="shared" ca="1" si="55"/>
        <v>84050</v>
      </c>
      <c r="R203" t="str">
        <f t="shared" ca="1" si="50"/>
        <v>7689 South 8981 West</v>
      </c>
      <c r="S203" t="str">
        <f t="shared" ref="S203:U222" ca="1" si="56">VLOOKUP($I203,athlete, S$1)</f>
        <v>Berkley</v>
      </c>
      <c r="T203" t="str">
        <f t="shared" ca="1" si="56"/>
        <v>CA</v>
      </c>
      <c r="U203">
        <f t="shared" ca="1" si="56"/>
        <v>84050</v>
      </c>
      <c r="V203">
        <f t="shared" ca="1" si="51"/>
        <v>1668623284</v>
      </c>
      <c r="W203">
        <f t="shared" ca="1" si="52"/>
        <v>8</v>
      </c>
      <c r="X203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('Alicia','McKay','Defense','Senior','9141 South 9589 East','Berkley','CA',84050,'7689 South 8981 West','Berkley','CA',84050,1668623284,8);</v>
      </c>
    </row>
    <row r="204" spans="9:24" x14ac:dyDescent="0.2">
      <c r="I204" s="3">
        <f t="shared" ca="1" si="48"/>
        <v>16</v>
      </c>
      <c r="J204" t="str">
        <f t="shared" ca="1" si="54"/>
        <v>Chris</v>
      </c>
      <c r="K204" t="str">
        <f t="shared" ca="1" si="54"/>
        <v>Burr</v>
      </c>
      <c r="L204" t="str">
        <f t="shared" ca="1" si="54"/>
        <v>Catcher</v>
      </c>
      <c r="M204" t="str">
        <f t="shared" ca="1" si="54"/>
        <v>Freshman</v>
      </c>
      <c r="N204" t="str">
        <f t="shared" ca="1" si="49"/>
        <v>9736 South 3286 West</v>
      </c>
      <c r="O204" t="str">
        <f t="shared" ca="1" si="55"/>
        <v>Bismarck</v>
      </c>
      <c r="P204" t="str">
        <f t="shared" ca="1" si="55"/>
        <v>UT</v>
      </c>
      <c r="Q204">
        <f t="shared" ca="1" si="55"/>
        <v>84101</v>
      </c>
      <c r="R204" t="str">
        <f t="shared" ca="1" si="50"/>
        <v>4413 North 9273 West</v>
      </c>
      <c r="S204" t="str">
        <f t="shared" ca="1" si="56"/>
        <v>Bismarck</v>
      </c>
      <c r="T204" t="str">
        <f t="shared" ca="1" si="56"/>
        <v>UT</v>
      </c>
      <c r="U204">
        <f t="shared" ca="1" si="56"/>
        <v>84101</v>
      </c>
      <c r="V204">
        <f t="shared" ca="1" si="51"/>
        <v>3400471687</v>
      </c>
      <c r="W204">
        <f t="shared" ca="1" si="52"/>
        <v>13</v>
      </c>
      <c r="X204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('Chris','Burr','Catcher','Freshman','9736 South 3286 West','Bismarck','UT',84101,'4413 North 9273 West','Bismarck','UT',84101,3400471687,13);</v>
      </c>
    </row>
    <row r="205" spans="9:24" x14ac:dyDescent="0.2">
      <c r="I205" s="3">
        <f t="shared" ca="1" si="48"/>
        <v>12</v>
      </c>
      <c r="J205" t="str">
        <f t="shared" ca="1" si="54"/>
        <v>Marcy</v>
      </c>
      <c r="K205" t="str">
        <f t="shared" ca="1" si="54"/>
        <v>Tice</v>
      </c>
      <c r="L205" t="str">
        <f t="shared" ca="1" si="54"/>
        <v>Goalie</v>
      </c>
      <c r="M205" t="str">
        <f t="shared" ca="1" si="54"/>
        <v>Freshman</v>
      </c>
      <c r="N205" t="str">
        <f t="shared" ca="1" si="49"/>
        <v>7229 South 2606 East</v>
      </c>
      <c r="O205" t="str">
        <f t="shared" ca="1" si="55"/>
        <v>Bismarck</v>
      </c>
      <c r="P205" t="str">
        <f t="shared" ca="1" si="55"/>
        <v>ND</v>
      </c>
      <c r="Q205">
        <f t="shared" ca="1" si="55"/>
        <v>28895</v>
      </c>
      <c r="R205" t="str">
        <f t="shared" ca="1" si="50"/>
        <v>5124 South 1725 West</v>
      </c>
      <c r="S205" t="str">
        <f t="shared" ca="1" si="56"/>
        <v>Bismarck</v>
      </c>
      <c r="T205" t="str">
        <f t="shared" ca="1" si="56"/>
        <v>ND</v>
      </c>
      <c r="U205">
        <f t="shared" ca="1" si="56"/>
        <v>28895</v>
      </c>
      <c r="V205">
        <f t="shared" ca="1" si="51"/>
        <v>9642942560</v>
      </c>
      <c r="W205">
        <f t="shared" ca="1" si="52"/>
        <v>17</v>
      </c>
      <c r="X205" t="str">
        <f t="shared" ca="1" si="53"/>
        <v>INSERT INTO athlete (fname, lname, position, academic_level, street_current, city_current,state_current,zip_current,street_hometown, city_hometown, state_hometown, zip_hometown, phone, team_id) VALUES ('Marcy','Tice','Goalie','Freshman','7229 South 2606 East','Bismarck','ND',28895,'5124 South 1725 West','Bismarck','ND',28895,9642942560,17);</v>
      </c>
    </row>
    <row r="206" spans="9:24" x14ac:dyDescent="0.2">
      <c r="I206" s="3">
        <f t="shared" ca="1" si="48"/>
        <v>14</v>
      </c>
      <c r="J206" t="str">
        <f t="shared" ca="1" si="54"/>
        <v>Carrie</v>
      </c>
      <c r="K206" t="str">
        <f t="shared" ca="1" si="54"/>
        <v>Bishoff</v>
      </c>
      <c r="L206" t="str">
        <f t="shared" ca="1" si="54"/>
        <v>Outfielder</v>
      </c>
      <c r="M206" t="str">
        <f t="shared" ca="1" si="54"/>
        <v>Junior</v>
      </c>
      <c r="N206" t="str">
        <f t="shared" ca="1" si="49"/>
        <v>9310 South 5674 West</v>
      </c>
      <c r="O206" t="str">
        <f t="shared" ca="1" si="55"/>
        <v>Las Vegas</v>
      </c>
      <c r="P206" t="str">
        <f t="shared" ca="1" si="55"/>
        <v>UT</v>
      </c>
      <c r="Q206">
        <f t="shared" ca="1" si="55"/>
        <v>84101</v>
      </c>
      <c r="R206" t="str">
        <f t="shared" ca="1" si="50"/>
        <v>4024 North 8346 West</v>
      </c>
      <c r="S206" t="str">
        <f t="shared" ca="1" si="56"/>
        <v>Las Vegas</v>
      </c>
      <c r="T206" t="str">
        <f t="shared" ca="1" si="56"/>
        <v>UT</v>
      </c>
      <c r="U206">
        <f t="shared" ca="1" si="56"/>
        <v>84101</v>
      </c>
      <c r="V206">
        <f t="shared" ca="1" si="51"/>
        <v>1964570729</v>
      </c>
      <c r="W206">
        <f t="shared" ca="1" si="52"/>
        <v>13</v>
      </c>
      <c r="X206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('Carrie','Bishoff','Outfielder','Junior','9310 South 5674 West','Las Vegas','UT',84101,'4024 North 8346 West','Las Vegas','UT',84101,1964570729,13);</v>
      </c>
    </row>
    <row r="207" spans="9:24" x14ac:dyDescent="0.2">
      <c r="I207" s="3">
        <f t="shared" ca="1" si="48"/>
        <v>3</v>
      </c>
      <c r="J207" t="str">
        <f t="shared" ca="1" si="54"/>
        <v>Alex</v>
      </c>
      <c r="K207" t="str">
        <f t="shared" ca="1" si="54"/>
        <v>Johnson</v>
      </c>
      <c r="L207" t="str">
        <f t="shared" ca="1" si="54"/>
        <v>Quarterback</v>
      </c>
      <c r="M207" t="str">
        <f t="shared" ca="1" si="54"/>
        <v>Sophmore</v>
      </c>
      <c r="N207" t="str">
        <f t="shared" ca="1" si="49"/>
        <v>4040 South 4658 West</v>
      </c>
      <c r="O207" t="str">
        <f t="shared" ca="1" si="55"/>
        <v>Seattle</v>
      </c>
      <c r="P207" t="str">
        <f t="shared" ca="1" si="55"/>
        <v>WA</v>
      </c>
      <c r="Q207">
        <f t="shared" ca="1" si="55"/>
        <v>56290</v>
      </c>
      <c r="R207" t="str">
        <f t="shared" ca="1" si="50"/>
        <v>9896 South 9910 West</v>
      </c>
      <c r="S207" t="str">
        <f t="shared" ca="1" si="56"/>
        <v>Seattle</v>
      </c>
      <c r="T207" t="str">
        <f t="shared" ca="1" si="56"/>
        <v>WA</v>
      </c>
      <c r="U207">
        <f t="shared" ca="1" si="56"/>
        <v>56290</v>
      </c>
      <c r="V207">
        <f t="shared" ca="1" si="51"/>
        <v>6284607783</v>
      </c>
      <c r="W207">
        <f t="shared" ca="1" si="52"/>
        <v>9</v>
      </c>
      <c r="X207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('Alex','Johnson','Quarterback','Sophmore','4040 South 4658 West','Seattle','WA',56290,'9896 South 9910 West','Seattle','WA',56290,6284607783,9);</v>
      </c>
    </row>
    <row r="208" spans="9:24" x14ac:dyDescent="0.2">
      <c r="I208" s="3">
        <f t="shared" ca="1" si="48"/>
        <v>10</v>
      </c>
      <c r="J208" t="str">
        <f t="shared" ca="1" si="54"/>
        <v>Laura</v>
      </c>
      <c r="K208" t="str">
        <f t="shared" ca="1" si="54"/>
        <v>Hansen</v>
      </c>
      <c r="L208" t="str">
        <f t="shared" ca="1" si="54"/>
        <v>Corner</v>
      </c>
      <c r="M208" t="str">
        <f t="shared" ca="1" si="54"/>
        <v>Junior</v>
      </c>
      <c r="N208" t="str">
        <f t="shared" ca="1" si="49"/>
        <v>6754 North 1236 East</v>
      </c>
      <c r="O208" t="str">
        <f t="shared" ca="1" si="55"/>
        <v>Las Vegas</v>
      </c>
      <c r="P208" t="str">
        <f t="shared" ca="1" si="55"/>
        <v>NV</v>
      </c>
      <c r="Q208">
        <f t="shared" ca="1" si="55"/>
        <v>19837</v>
      </c>
      <c r="R208" t="str">
        <f t="shared" ca="1" si="50"/>
        <v>5452 North 8810 West</v>
      </c>
      <c r="S208" t="str">
        <f t="shared" ca="1" si="56"/>
        <v>Las Vegas</v>
      </c>
      <c r="T208" t="str">
        <f t="shared" ca="1" si="56"/>
        <v>NV</v>
      </c>
      <c r="U208">
        <f t="shared" ca="1" si="56"/>
        <v>19837</v>
      </c>
      <c r="V208">
        <f t="shared" ca="1" si="51"/>
        <v>5035821774</v>
      </c>
      <c r="W208">
        <f t="shared" ca="1" si="52"/>
        <v>16</v>
      </c>
      <c r="X208" t="str">
        <f t="shared" ca="1" si="53"/>
        <v>INSERT INTO athlete (fname, lname, position, academic_level, street_current, city_current,state_current,zip_current,street_hometown, city_hometown, state_hometown, zip_hometown, phone, team_id) VALUES ('Laura','Hansen','Corner','Junior','6754 North 1236 East','Las Vegas','NV',19837,'5452 North 8810 West','Las Vegas','NV',19837,5035821774,16);</v>
      </c>
    </row>
    <row r="209" spans="9:24" x14ac:dyDescent="0.2">
      <c r="I209" s="3">
        <f t="shared" ca="1" si="48"/>
        <v>8</v>
      </c>
      <c r="J209" t="str">
        <f t="shared" ca="1" si="54"/>
        <v>Jeremy</v>
      </c>
      <c r="K209" t="str">
        <f t="shared" ca="1" si="54"/>
        <v>Groves</v>
      </c>
      <c r="L209" t="str">
        <f t="shared" ca="1" si="54"/>
        <v>Defensinve Tackle</v>
      </c>
      <c r="M209" t="str">
        <f t="shared" ca="1" si="54"/>
        <v>Freshman</v>
      </c>
      <c r="N209" t="str">
        <f t="shared" ca="1" si="49"/>
        <v>7382 South 9602 East</v>
      </c>
      <c r="O209" t="str">
        <f t="shared" ca="1" si="55"/>
        <v>Brooklynn</v>
      </c>
      <c r="P209" t="str">
        <f t="shared" ca="1" si="55"/>
        <v>NY</v>
      </c>
      <c r="Q209">
        <f t="shared" ca="1" si="55"/>
        <v>76485</v>
      </c>
      <c r="R209" t="str">
        <f t="shared" ca="1" si="50"/>
        <v>9052 South 2116 West</v>
      </c>
      <c r="S209" t="str">
        <f t="shared" ca="1" si="56"/>
        <v>Brooklynn</v>
      </c>
      <c r="T209" t="str">
        <f t="shared" ca="1" si="56"/>
        <v>NY</v>
      </c>
      <c r="U209">
        <f t="shared" ca="1" si="56"/>
        <v>76485</v>
      </c>
      <c r="V209">
        <f t="shared" ca="1" si="51"/>
        <v>4558153643</v>
      </c>
      <c r="W209">
        <f t="shared" ca="1" si="52"/>
        <v>13</v>
      </c>
      <c r="X209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Tackle','Freshman','7382 South 9602 East','Brooklynn','NY',76485,'9052 South 2116 West','Brooklynn','NY',76485,4558153643,13);</v>
      </c>
    </row>
    <row r="210" spans="9:24" x14ac:dyDescent="0.2">
      <c r="I210" s="3">
        <f t="shared" ca="1" si="48"/>
        <v>3</v>
      </c>
      <c r="J210" t="str">
        <f t="shared" ca="1" si="54"/>
        <v>Alex</v>
      </c>
      <c r="K210" t="str">
        <f t="shared" ca="1" si="54"/>
        <v>Johnson</v>
      </c>
      <c r="L210" t="str">
        <f t="shared" ca="1" si="54"/>
        <v>Quarterback</v>
      </c>
      <c r="M210" t="str">
        <f t="shared" ca="1" si="54"/>
        <v>Sophmore</v>
      </c>
      <c r="N210" t="str">
        <f t="shared" ca="1" si="49"/>
        <v>5920 South 1190 West</v>
      </c>
      <c r="O210" t="str">
        <f t="shared" ca="1" si="55"/>
        <v>Seattle</v>
      </c>
      <c r="P210" t="str">
        <f t="shared" ca="1" si="55"/>
        <v>WA</v>
      </c>
      <c r="Q210">
        <f t="shared" ca="1" si="55"/>
        <v>56290</v>
      </c>
      <c r="R210" t="str">
        <f t="shared" ca="1" si="50"/>
        <v>6884 North 9331 West</v>
      </c>
      <c r="S210" t="str">
        <f t="shared" ca="1" si="56"/>
        <v>Seattle</v>
      </c>
      <c r="T210" t="str">
        <f t="shared" ca="1" si="56"/>
        <v>WA</v>
      </c>
      <c r="U210">
        <f t="shared" ca="1" si="56"/>
        <v>56290</v>
      </c>
      <c r="V210">
        <f t="shared" ca="1" si="51"/>
        <v>8477523956</v>
      </c>
      <c r="W210">
        <f t="shared" ca="1" si="52"/>
        <v>14</v>
      </c>
      <c r="X210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('Alex','Johnson','Quarterback','Sophmore','5920 South 1190 West','Seattle','WA',56290,'6884 North 9331 West','Seattle','WA',56290,8477523956,14);</v>
      </c>
    </row>
    <row r="211" spans="9:24" x14ac:dyDescent="0.2">
      <c r="I211" s="3">
        <f t="shared" ca="1" si="48"/>
        <v>15</v>
      </c>
      <c r="J211" t="str">
        <f t="shared" ca="1" si="54"/>
        <v>Randy</v>
      </c>
      <c r="K211" t="str">
        <f t="shared" ca="1" si="54"/>
        <v>Peirce</v>
      </c>
      <c r="L211" t="str">
        <f t="shared" ca="1" si="54"/>
        <v>Pitcher</v>
      </c>
      <c r="M211" t="str">
        <f t="shared" ca="1" si="54"/>
        <v>Sophmore</v>
      </c>
      <c r="N211" t="str">
        <f t="shared" ca="1" si="49"/>
        <v>8133 North 9293 East</v>
      </c>
      <c r="O211" t="str">
        <f t="shared" ca="1" si="55"/>
        <v>Pierre</v>
      </c>
      <c r="P211" t="str">
        <f t="shared" ca="1" si="55"/>
        <v>UT</v>
      </c>
      <c r="Q211">
        <f t="shared" ca="1" si="55"/>
        <v>84101</v>
      </c>
      <c r="R211" t="str">
        <f t="shared" ca="1" si="50"/>
        <v>2156 North 3934 East</v>
      </c>
      <c r="S211" t="str">
        <f t="shared" ca="1" si="56"/>
        <v>Pierre</v>
      </c>
      <c r="T211" t="str">
        <f t="shared" ca="1" si="56"/>
        <v>UT</v>
      </c>
      <c r="U211">
        <f t="shared" ca="1" si="56"/>
        <v>84101</v>
      </c>
      <c r="V211">
        <f t="shared" ca="1" si="51"/>
        <v>8473895048</v>
      </c>
      <c r="W211">
        <f t="shared" ca="1" si="52"/>
        <v>8</v>
      </c>
      <c r="X211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('Randy','Peirce','Pitcher','Sophmore','8133 North 9293 East','Pierre','UT',84101,'2156 North 3934 East','Pierre','UT',84101,8473895048,8);</v>
      </c>
    </row>
    <row r="212" spans="9:24" x14ac:dyDescent="0.2">
      <c r="I212" s="3">
        <f t="shared" ca="1" si="48"/>
        <v>6</v>
      </c>
      <c r="J212" t="str">
        <f t="shared" ca="1" si="54"/>
        <v>Jilian</v>
      </c>
      <c r="K212" t="str">
        <f t="shared" ca="1" si="54"/>
        <v>Allen</v>
      </c>
      <c r="L212" t="str">
        <f t="shared" ca="1" si="54"/>
        <v>Winger</v>
      </c>
      <c r="M212" t="str">
        <f t="shared" ca="1" si="54"/>
        <v>Junior</v>
      </c>
      <c r="N212" t="str">
        <f t="shared" ca="1" si="49"/>
        <v>6952 North 3597 West</v>
      </c>
      <c r="O212" t="str">
        <f t="shared" ca="1" si="55"/>
        <v>Los Angeles</v>
      </c>
      <c r="P212" t="str">
        <f t="shared" ca="1" si="55"/>
        <v>CA</v>
      </c>
      <c r="Q212">
        <f t="shared" ca="1" si="55"/>
        <v>26848</v>
      </c>
      <c r="R212" t="str">
        <f t="shared" ca="1" si="50"/>
        <v>6720 North 3589 West</v>
      </c>
      <c r="S212" t="str">
        <f t="shared" ca="1" si="56"/>
        <v>Los Angeles</v>
      </c>
      <c r="T212" t="str">
        <f t="shared" ca="1" si="56"/>
        <v>CA</v>
      </c>
      <c r="U212">
        <f t="shared" ca="1" si="56"/>
        <v>26848</v>
      </c>
      <c r="V212">
        <f t="shared" ca="1" si="51"/>
        <v>7906058490</v>
      </c>
      <c r="W212">
        <f t="shared" ca="1" si="52"/>
        <v>8</v>
      </c>
      <c r="X212" t="str">
        <f t="shared" ca="1" si="53"/>
        <v>INSERT INTO athlete (fname, lname, position, academic_level, street_current, city_current,state_current,zip_current,street_hometown, city_hometown, state_hometown, zip_hometown, phone, team_id) VALUES ('Jilian','Allen','Winger','Junior','6952 North 3597 West','Los Angeles','CA',26848,'6720 North 3589 West','Los Angeles','CA',26848,7906058490,8);</v>
      </c>
    </row>
    <row r="213" spans="9:24" x14ac:dyDescent="0.2">
      <c r="I213" s="3">
        <f t="shared" ca="1" si="48"/>
        <v>13</v>
      </c>
      <c r="J213" t="str">
        <f t="shared" ca="1" si="54"/>
        <v>Kim</v>
      </c>
      <c r="K213" t="str">
        <f t="shared" ca="1" si="54"/>
        <v>Lord</v>
      </c>
      <c r="L213" t="str">
        <f t="shared" ca="1" si="54"/>
        <v>First Base</v>
      </c>
      <c r="M213" t="str">
        <f t="shared" ca="1" si="54"/>
        <v>Senior</v>
      </c>
      <c r="N213" t="str">
        <f t="shared" ca="1" si="49"/>
        <v>1451 North 8191 West</v>
      </c>
      <c r="O213" t="str">
        <f t="shared" ca="1" si="55"/>
        <v>Provo</v>
      </c>
      <c r="P213" t="str">
        <f t="shared" ca="1" si="55"/>
        <v>UT</v>
      </c>
      <c r="Q213">
        <f t="shared" ca="1" si="55"/>
        <v>84101</v>
      </c>
      <c r="R213" t="str">
        <f t="shared" ca="1" si="50"/>
        <v>5744 North 1868 West</v>
      </c>
      <c r="S213" t="str">
        <f t="shared" ca="1" si="56"/>
        <v>Provo</v>
      </c>
      <c r="T213" t="str">
        <f t="shared" ca="1" si="56"/>
        <v>UT</v>
      </c>
      <c r="U213">
        <f t="shared" ca="1" si="56"/>
        <v>84101</v>
      </c>
      <c r="V213">
        <f t="shared" ca="1" si="51"/>
        <v>6450094149</v>
      </c>
      <c r="W213">
        <f t="shared" ca="1" si="52"/>
        <v>9</v>
      </c>
      <c r="X213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Base','Senior','1451 North 8191 West','Provo','UT',84101,'5744 North 1868 West','Provo','UT',84101,6450094149,9);</v>
      </c>
    </row>
    <row r="214" spans="9:24" x14ac:dyDescent="0.2">
      <c r="I214" s="3">
        <f t="shared" ca="1" si="48"/>
        <v>7</v>
      </c>
      <c r="J214" t="str">
        <f t="shared" ca="1" si="54"/>
        <v>John</v>
      </c>
      <c r="K214" t="str">
        <f t="shared" ca="1" si="54"/>
        <v>Jensen</v>
      </c>
      <c r="L214" t="str">
        <f t="shared" ca="1" si="54"/>
        <v>Forward</v>
      </c>
      <c r="M214" t="str">
        <f t="shared" ca="1" si="54"/>
        <v>Sophmore</v>
      </c>
      <c r="N214" t="str">
        <f t="shared" ca="1" si="49"/>
        <v>7268 North 1582 East</v>
      </c>
      <c r="O214" t="str">
        <f t="shared" ca="1" si="55"/>
        <v>Tempe</v>
      </c>
      <c r="P214" t="str">
        <f t="shared" ca="1" si="55"/>
        <v>AZ</v>
      </c>
      <c r="Q214">
        <f t="shared" ca="1" si="55"/>
        <v>85765</v>
      </c>
      <c r="R214" t="str">
        <f t="shared" ca="1" si="50"/>
        <v>9670 North 3292 West</v>
      </c>
      <c r="S214" t="str">
        <f t="shared" ca="1" si="56"/>
        <v>Tempe</v>
      </c>
      <c r="T214" t="str">
        <f t="shared" ca="1" si="56"/>
        <v>AZ</v>
      </c>
      <c r="U214">
        <f t="shared" ca="1" si="56"/>
        <v>85765</v>
      </c>
      <c r="V214">
        <f t="shared" ca="1" si="51"/>
        <v>8145824504</v>
      </c>
      <c r="W214">
        <f t="shared" ca="1" si="52"/>
        <v>16</v>
      </c>
      <c r="X214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('John','Jensen','Forward','Sophmore','7268 North 1582 East','Tempe','AZ',85765,'9670 North 3292 West','Tempe','AZ',85765,8145824504,16);</v>
      </c>
    </row>
    <row r="215" spans="9:24" x14ac:dyDescent="0.2">
      <c r="I215" s="3">
        <f t="shared" ca="1" si="48"/>
        <v>14</v>
      </c>
      <c r="J215" t="str">
        <f t="shared" ca="1" si="54"/>
        <v>Carrie</v>
      </c>
      <c r="K215" t="str">
        <f t="shared" ca="1" si="54"/>
        <v>Bishoff</v>
      </c>
      <c r="L215" t="str">
        <f t="shared" ca="1" si="54"/>
        <v>Outfielder</v>
      </c>
      <c r="M215" t="str">
        <f t="shared" ca="1" si="54"/>
        <v>Junior</v>
      </c>
      <c r="N215" t="str">
        <f t="shared" ca="1" si="49"/>
        <v>3735 South 1468 East</v>
      </c>
      <c r="O215" t="str">
        <f t="shared" ca="1" si="55"/>
        <v>Las Vegas</v>
      </c>
      <c r="P215" t="str">
        <f t="shared" ca="1" si="55"/>
        <v>UT</v>
      </c>
      <c r="Q215">
        <f t="shared" ca="1" si="55"/>
        <v>84101</v>
      </c>
      <c r="R215" t="str">
        <f t="shared" ca="1" si="50"/>
        <v>3270 South 5256 West</v>
      </c>
      <c r="S215" t="str">
        <f t="shared" ca="1" si="56"/>
        <v>Las Vegas</v>
      </c>
      <c r="T215" t="str">
        <f t="shared" ca="1" si="56"/>
        <v>UT</v>
      </c>
      <c r="U215">
        <f t="shared" ca="1" si="56"/>
        <v>84101</v>
      </c>
      <c r="V215">
        <f t="shared" ca="1" si="51"/>
        <v>2388457926</v>
      </c>
      <c r="W215">
        <f t="shared" ca="1" si="52"/>
        <v>17</v>
      </c>
      <c r="X215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('Carrie','Bishoff','Outfielder','Junior','3735 South 1468 East','Las Vegas','UT',84101,'3270 South 5256 West','Las Vegas','UT',84101,2388457926,17);</v>
      </c>
    </row>
    <row r="216" spans="9:24" x14ac:dyDescent="0.2">
      <c r="I216" s="3">
        <f t="shared" ca="1" si="48"/>
        <v>16</v>
      </c>
      <c r="J216" t="str">
        <f t="shared" ca="1" si="54"/>
        <v>Chris</v>
      </c>
      <c r="K216" t="str">
        <f t="shared" ca="1" si="54"/>
        <v>Burr</v>
      </c>
      <c r="L216" t="str">
        <f t="shared" ca="1" si="54"/>
        <v>Catcher</v>
      </c>
      <c r="M216" t="str">
        <f t="shared" ca="1" si="54"/>
        <v>Freshman</v>
      </c>
      <c r="N216" t="str">
        <f t="shared" ca="1" si="49"/>
        <v>8558 South 2423 West</v>
      </c>
      <c r="O216" t="str">
        <f t="shared" ca="1" si="55"/>
        <v>Bismarck</v>
      </c>
      <c r="P216" t="str">
        <f t="shared" ca="1" si="55"/>
        <v>UT</v>
      </c>
      <c r="Q216">
        <f t="shared" ca="1" si="55"/>
        <v>84101</v>
      </c>
      <c r="R216" t="str">
        <f t="shared" ca="1" si="50"/>
        <v>8501 South 4110 East</v>
      </c>
      <c r="S216" t="str">
        <f t="shared" ca="1" si="56"/>
        <v>Bismarck</v>
      </c>
      <c r="T216" t="str">
        <f t="shared" ca="1" si="56"/>
        <v>UT</v>
      </c>
      <c r="U216">
        <f t="shared" ca="1" si="56"/>
        <v>84101</v>
      </c>
      <c r="V216">
        <f t="shared" ca="1" si="51"/>
        <v>8268734698</v>
      </c>
      <c r="W216">
        <f t="shared" ca="1" si="52"/>
        <v>14</v>
      </c>
      <c r="X216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('Chris','Burr','Catcher','Freshman','8558 South 2423 West','Bismarck','UT',84101,'8501 South 4110 East','Bismarck','UT',84101,8268734698,14);</v>
      </c>
    </row>
    <row r="217" spans="9:24" x14ac:dyDescent="0.2">
      <c r="I217" s="3">
        <f t="shared" ca="1" si="48"/>
        <v>3</v>
      </c>
      <c r="J217" t="str">
        <f t="shared" ca="1" si="54"/>
        <v>Alex</v>
      </c>
      <c r="K217" t="str">
        <f t="shared" ca="1" si="54"/>
        <v>Johnson</v>
      </c>
      <c r="L217" t="str">
        <f t="shared" ca="1" si="54"/>
        <v>Quarterback</v>
      </c>
      <c r="M217" t="str">
        <f t="shared" ca="1" si="54"/>
        <v>Sophmore</v>
      </c>
      <c r="N217" t="str">
        <f t="shared" ca="1" si="49"/>
        <v>6221 North 3804 West</v>
      </c>
      <c r="O217" t="str">
        <f t="shared" ca="1" si="55"/>
        <v>Seattle</v>
      </c>
      <c r="P217" t="str">
        <f t="shared" ca="1" si="55"/>
        <v>WA</v>
      </c>
      <c r="Q217">
        <f t="shared" ca="1" si="55"/>
        <v>56290</v>
      </c>
      <c r="R217" t="str">
        <f t="shared" ca="1" si="50"/>
        <v>3496 South 7345 East</v>
      </c>
      <c r="S217" t="str">
        <f t="shared" ca="1" si="56"/>
        <v>Seattle</v>
      </c>
      <c r="T217" t="str">
        <f t="shared" ca="1" si="56"/>
        <v>WA</v>
      </c>
      <c r="U217">
        <f t="shared" ca="1" si="56"/>
        <v>56290</v>
      </c>
      <c r="V217">
        <f t="shared" ca="1" si="51"/>
        <v>9599261939</v>
      </c>
      <c r="W217">
        <f t="shared" ca="1" si="52"/>
        <v>18</v>
      </c>
      <c r="X217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('Alex','Johnson','Quarterback','Sophmore','6221 North 3804 West','Seattle','WA',56290,'3496 South 7345 East','Seattle','WA',56290,9599261939,18);</v>
      </c>
    </row>
    <row r="218" spans="9:24" x14ac:dyDescent="0.2">
      <c r="I218" s="3">
        <f t="shared" ca="1" si="48"/>
        <v>15</v>
      </c>
      <c r="J218" t="str">
        <f t="shared" ca="1" si="54"/>
        <v>Randy</v>
      </c>
      <c r="K218" t="str">
        <f t="shared" ca="1" si="54"/>
        <v>Peirce</v>
      </c>
      <c r="L218" t="str">
        <f t="shared" ca="1" si="54"/>
        <v>Pitcher</v>
      </c>
      <c r="M218" t="str">
        <f t="shared" ca="1" si="54"/>
        <v>Sophmore</v>
      </c>
      <c r="N218" t="str">
        <f t="shared" ca="1" si="49"/>
        <v>2954 North 3315 West</v>
      </c>
      <c r="O218" t="str">
        <f t="shared" ca="1" si="55"/>
        <v>Pierre</v>
      </c>
      <c r="P218" t="str">
        <f t="shared" ca="1" si="55"/>
        <v>UT</v>
      </c>
      <c r="Q218">
        <f t="shared" ca="1" si="55"/>
        <v>84101</v>
      </c>
      <c r="R218" t="str">
        <f t="shared" ca="1" si="50"/>
        <v>2766 South 4555 West</v>
      </c>
      <c r="S218" t="str">
        <f t="shared" ca="1" si="56"/>
        <v>Pierre</v>
      </c>
      <c r="T218" t="str">
        <f t="shared" ca="1" si="56"/>
        <v>UT</v>
      </c>
      <c r="U218">
        <f t="shared" ca="1" si="56"/>
        <v>84101</v>
      </c>
      <c r="V218">
        <f t="shared" ca="1" si="51"/>
        <v>4393742906</v>
      </c>
      <c r="W218">
        <f t="shared" ca="1" si="52"/>
        <v>15</v>
      </c>
      <c r="X218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('Randy','Peirce','Pitcher','Sophmore','2954 North 3315 West','Pierre','UT',84101,'2766 South 4555 West','Pierre','UT',84101,4393742906,15);</v>
      </c>
    </row>
    <row r="219" spans="9:24" x14ac:dyDescent="0.2">
      <c r="I219" s="3">
        <f t="shared" ca="1" si="48"/>
        <v>14</v>
      </c>
      <c r="J219" t="str">
        <f t="shared" ca="1" si="54"/>
        <v>Carrie</v>
      </c>
      <c r="K219" t="str">
        <f t="shared" ca="1" si="54"/>
        <v>Bishoff</v>
      </c>
      <c r="L219" t="str">
        <f t="shared" ca="1" si="54"/>
        <v>Outfielder</v>
      </c>
      <c r="M219" t="str">
        <f t="shared" ca="1" si="54"/>
        <v>Junior</v>
      </c>
      <c r="N219" t="str">
        <f t="shared" ca="1" si="49"/>
        <v>6700 North 8556 West</v>
      </c>
      <c r="O219" t="str">
        <f t="shared" ca="1" si="55"/>
        <v>Las Vegas</v>
      </c>
      <c r="P219" t="str">
        <f t="shared" ca="1" si="55"/>
        <v>UT</v>
      </c>
      <c r="Q219">
        <f t="shared" ca="1" si="55"/>
        <v>84101</v>
      </c>
      <c r="R219" t="str">
        <f t="shared" ca="1" si="50"/>
        <v>2312 North 2147 West</v>
      </c>
      <c r="S219" t="str">
        <f t="shared" ca="1" si="56"/>
        <v>Las Vegas</v>
      </c>
      <c r="T219" t="str">
        <f t="shared" ca="1" si="56"/>
        <v>UT</v>
      </c>
      <c r="U219">
        <f t="shared" ca="1" si="56"/>
        <v>84101</v>
      </c>
      <c r="V219">
        <f t="shared" ca="1" si="51"/>
        <v>1092471754</v>
      </c>
      <c r="W219">
        <f t="shared" ca="1" si="52"/>
        <v>16</v>
      </c>
      <c r="X219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('Carrie','Bishoff','Outfielder','Junior','6700 North 8556 West','Las Vegas','UT',84101,'2312 North 2147 West','Las Vegas','UT',84101,1092471754,16);</v>
      </c>
    </row>
    <row r="220" spans="9:24" x14ac:dyDescent="0.2">
      <c r="I220" s="3">
        <f t="shared" ca="1" si="48"/>
        <v>4</v>
      </c>
      <c r="J220" t="str">
        <f t="shared" ca="1" si="54"/>
        <v>Stephanie</v>
      </c>
      <c r="K220" t="str">
        <f t="shared" ca="1" si="54"/>
        <v>Pales</v>
      </c>
      <c r="L220" t="str">
        <f t="shared" ca="1" si="54"/>
        <v>Tackle</v>
      </c>
      <c r="M220" t="str">
        <f t="shared" ca="1" si="54"/>
        <v>Freshman</v>
      </c>
      <c r="N220" t="str">
        <f t="shared" ca="1" si="49"/>
        <v>5190 South 9851 East</v>
      </c>
      <c r="O220" t="str">
        <f t="shared" ca="1" si="55"/>
        <v>Portland</v>
      </c>
      <c r="P220" t="str">
        <f t="shared" ca="1" si="55"/>
        <v>OR</v>
      </c>
      <c r="Q220">
        <f t="shared" ca="1" si="55"/>
        <v>12958</v>
      </c>
      <c r="R220" t="str">
        <f t="shared" ca="1" si="50"/>
        <v>3425 North 1781 East</v>
      </c>
      <c r="S220" t="str">
        <f t="shared" ca="1" si="56"/>
        <v>Portland</v>
      </c>
      <c r="T220" t="str">
        <f t="shared" ca="1" si="56"/>
        <v>OR</v>
      </c>
      <c r="U220">
        <f t="shared" ca="1" si="56"/>
        <v>12958</v>
      </c>
      <c r="V220">
        <f t="shared" ca="1" si="51"/>
        <v>9500252423</v>
      </c>
      <c r="W220">
        <f t="shared" ca="1" si="52"/>
        <v>18</v>
      </c>
      <c r="X220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('Stephanie','Pales','Tackle','Freshman','5190 South 9851 East','Portland','OR',12958,'3425 North 1781 East','Portland','OR',12958,9500252423,18);</v>
      </c>
    </row>
    <row r="221" spans="9:24" x14ac:dyDescent="0.2">
      <c r="I221" s="3">
        <f t="shared" ca="1" si="48"/>
        <v>2</v>
      </c>
      <c r="J221" t="str">
        <f t="shared" ca="1" si="54"/>
        <v>Joe</v>
      </c>
      <c r="K221" t="str">
        <f t="shared" ca="1" si="54"/>
        <v>Smith</v>
      </c>
      <c r="L221" t="str">
        <f t="shared" ca="1" si="54"/>
        <v>Center</v>
      </c>
      <c r="M221" t="str">
        <f t="shared" ca="1" si="54"/>
        <v>Junior</v>
      </c>
      <c r="N221" t="str">
        <f t="shared" ca="1" si="49"/>
        <v>8302 North 4809 West</v>
      </c>
      <c r="O221" t="str">
        <f t="shared" ca="1" si="55"/>
        <v>Phoenix</v>
      </c>
      <c r="P221" t="str">
        <f t="shared" ca="1" si="55"/>
        <v>AZ</v>
      </c>
      <c r="Q221">
        <f t="shared" ca="1" si="55"/>
        <v>76102</v>
      </c>
      <c r="R221" t="str">
        <f t="shared" ca="1" si="50"/>
        <v>2685 North 7722 West</v>
      </c>
      <c r="S221" t="str">
        <f t="shared" ca="1" si="56"/>
        <v>Phoenix</v>
      </c>
      <c r="T221" t="str">
        <f t="shared" ca="1" si="56"/>
        <v>AZ</v>
      </c>
      <c r="U221">
        <f t="shared" ca="1" si="56"/>
        <v>76102</v>
      </c>
      <c r="V221">
        <f t="shared" ca="1" si="51"/>
        <v>2990336258</v>
      </c>
      <c r="W221">
        <f t="shared" ca="1" si="52"/>
        <v>17</v>
      </c>
      <c r="X221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('Joe','Smith','Center','Junior','8302 North 4809 West','Phoenix','AZ',76102,'2685 North 7722 West','Phoenix','AZ',76102,2990336258,17);</v>
      </c>
    </row>
    <row r="222" spans="9:24" x14ac:dyDescent="0.2">
      <c r="I222" s="3">
        <f t="shared" ca="1" si="48"/>
        <v>9</v>
      </c>
      <c r="J222" t="str">
        <f t="shared" ca="1" si="54"/>
        <v>Nicole</v>
      </c>
      <c r="K222" t="str">
        <f t="shared" ca="1" si="54"/>
        <v>Tindal</v>
      </c>
      <c r="L222" t="str">
        <f t="shared" ca="1" si="54"/>
        <v>Offensive Lineman</v>
      </c>
      <c r="M222" t="str">
        <f t="shared" ca="1" si="54"/>
        <v>Senior</v>
      </c>
      <c r="N222" t="str">
        <f t="shared" ca="1" si="49"/>
        <v>6620 North 2863 West</v>
      </c>
      <c r="O222" t="str">
        <f t="shared" ca="1" si="55"/>
        <v>Provo</v>
      </c>
      <c r="P222" t="str">
        <f t="shared" ca="1" si="55"/>
        <v>UT</v>
      </c>
      <c r="Q222">
        <f t="shared" ca="1" si="55"/>
        <v>75673</v>
      </c>
      <c r="R222" t="str">
        <f t="shared" ca="1" si="50"/>
        <v>8994 South 3907 West</v>
      </c>
      <c r="S222" t="str">
        <f t="shared" ca="1" si="56"/>
        <v>Provo</v>
      </c>
      <c r="T222" t="str">
        <f t="shared" ca="1" si="56"/>
        <v>UT</v>
      </c>
      <c r="U222">
        <f t="shared" ca="1" si="56"/>
        <v>75673</v>
      </c>
      <c r="V222">
        <f t="shared" ca="1" si="51"/>
        <v>1270396481</v>
      </c>
      <c r="W222">
        <f t="shared" ca="1" si="52"/>
        <v>12</v>
      </c>
      <c r="X222" t="str">
        <f t="shared" ca="1" si="53"/>
        <v>INSERT INTO athlete (fname, lname, position, academic_level, street_current, city_current,state_current,zip_current,street_hometown, city_hometown, state_hometown, zip_hometown, phone, team_id) VALUES ('Nicole','Tindal','Offensive Lineman','Senior','6620 North 2863 West','Provo','UT',75673,'8994 South 3907 West','Provo','UT',75673,1270396481,12);</v>
      </c>
    </row>
    <row r="223" spans="9:24" x14ac:dyDescent="0.2">
      <c r="I223" s="3">
        <f t="shared" ca="1" si="48"/>
        <v>8</v>
      </c>
      <c r="J223" t="str">
        <f t="shared" ref="J223:M242" ca="1" si="57">VLOOKUP($I223,athlete, J$1)</f>
        <v>Jeremy</v>
      </c>
      <c r="K223" t="str">
        <f t="shared" ca="1" si="57"/>
        <v>Groves</v>
      </c>
      <c r="L223" t="str">
        <f t="shared" ca="1" si="57"/>
        <v>Defensinve Tackle</v>
      </c>
      <c r="M223" t="str">
        <f t="shared" ca="1" si="57"/>
        <v>Freshman</v>
      </c>
      <c r="N223" t="str">
        <f t="shared" ca="1" si="49"/>
        <v>9099 North 9270 West</v>
      </c>
      <c r="O223" t="str">
        <f t="shared" ref="O223:Q242" ca="1" si="58">VLOOKUP($I223,athlete, O$1)</f>
        <v>Brooklynn</v>
      </c>
      <c r="P223" t="str">
        <f t="shared" ca="1" si="58"/>
        <v>NY</v>
      </c>
      <c r="Q223">
        <f t="shared" ca="1" si="58"/>
        <v>76485</v>
      </c>
      <c r="R223" t="str">
        <f t="shared" ca="1" si="50"/>
        <v>5775 North 2556 East</v>
      </c>
      <c r="S223" t="str">
        <f t="shared" ref="S223:U242" ca="1" si="59">VLOOKUP($I223,athlete, S$1)</f>
        <v>Brooklynn</v>
      </c>
      <c r="T223" t="str">
        <f t="shared" ca="1" si="59"/>
        <v>NY</v>
      </c>
      <c r="U223">
        <f t="shared" ca="1" si="59"/>
        <v>76485</v>
      </c>
      <c r="V223">
        <f t="shared" ca="1" si="51"/>
        <v>5701715127</v>
      </c>
      <c r="W223">
        <f t="shared" ca="1" si="52"/>
        <v>15</v>
      </c>
      <c r="X223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Tackle','Freshman','9099 North 9270 West','Brooklynn','NY',76485,'5775 North 2556 East','Brooklynn','NY',76485,5701715127,15);</v>
      </c>
    </row>
    <row r="224" spans="9:24" x14ac:dyDescent="0.2">
      <c r="I224" s="3">
        <f t="shared" ca="1" si="48"/>
        <v>4</v>
      </c>
      <c r="J224" t="str">
        <f t="shared" ca="1" si="57"/>
        <v>Stephanie</v>
      </c>
      <c r="K224" t="str">
        <f t="shared" ca="1" si="57"/>
        <v>Pales</v>
      </c>
      <c r="L224" t="str">
        <f t="shared" ca="1" si="57"/>
        <v>Tackle</v>
      </c>
      <c r="M224" t="str">
        <f t="shared" ca="1" si="57"/>
        <v>Freshman</v>
      </c>
      <c r="N224" t="str">
        <f t="shared" ca="1" si="49"/>
        <v>7895 North 4873 West</v>
      </c>
      <c r="O224" t="str">
        <f t="shared" ca="1" si="58"/>
        <v>Portland</v>
      </c>
      <c r="P224" t="str">
        <f t="shared" ca="1" si="58"/>
        <v>OR</v>
      </c>
      <c r="Q224">
        <f t="shared" ca="1" si="58"/>
        <v>12958</v>
      </c>
      <c r="R224" t="str">
        <f t="shared" ca="1" si="50"/>
        <v>8712 North 7896 West</v>
      </c>
      <c r="S224" t="str">
        <f t="shared" ca="1" si="59"/>
        <v>Portland</v>
      </c>
      <c r="T224" t="str">
        <f t="shared" ca="1" si="59"/>
        <v>OR</v>
      </c>
      <c r="U224">
        <f t="shared" ca="1" si="59"/>
        <v>12958</v>
      </c>
      <c r="V224">
        <f t="shared" ca="1" si="51"/>
        <v>6941784181</v>
      </c>
      <c r="W224">
        <f t="shared" ca="1" si="52"/>
        <v>11</v>
      </c>
      <c r="X224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('Stephanie','Pales','Tackle','Freshman','7895 North 4873 West','Portland','OR',12958,'8712 North 7896 West','Portland','OR',12958,6941784181,11);</v>
      </c>
    </row>
    <row r="225" spans="9:24" x14ac:dyDescent="0.2">
      <c r="I225" s="3">
        <f t="shared" ca="1" si="48"/>
        <v>1</v>
      </c>
      <c r="J225" t="str">
        <f t="shared" ca="1" si="57"/>
        <v>Bob</v>
      </c>
      <c r="K225" t="str">
        <f t="shared" ca="1" si="57"/>
        <v>Taylor</v>
      </c>
      <c r="L225" t="str">
        <f t="shared" ca="1" si="57"/>
        <v>Right Wing</v>
      </c>
      <c r="M225" t="str">
        <f t="shared" ca="1" si="57"/>
        <v>Senior</v>
      </c>
      <c r="N225" t="str">
        <f t="shared" ca="1" si="49"/>
        <v>4086 North 9134 East</v>
      </c>
      <c r="O225" t="str">
        <f t="shared" ca="1" si="58"/>
        <v>Salt Lake City</v>
      </c>
      <c r="P225" t="str">
        <f t="shared" ca="1" si="58"/>
        <v>UT</v>
      </c>
      <c r="Q225">
        <f t="shared" ca="1" si="58"/>
        <v>84101</v>
      </c>
      <c r="R225" t="str">
        <f t="shared" ca="1" si="50"/>
        <v>6981 North 1563 West</v>
      </c>
      <c r="S225" t="str">
        <f t="shared" ca="1" si="59"/>
        <v>Salt Lake City</v>
      </c>
      <c r="T225" t="str">
        <f t="shared" ca="1" si="59"/>
        <v>UT</v>
      </c>
      <c r="U225">
        <f t="shared" ca="1" si="59"/>
        <v>84101</v>
      </c>
      <c r="V225">
        <f t="shared" ca="1" si="51"/>
        <v>5933131219</v>
      </c>
      <c r="W225">
        <f t="shared" ca="1" si="52"/>
        <v>9</v>
      </c>
      <c r="X225" t="str">
        <f t="shared" ca="1" si="53"/>
        <v>INSERT INTO athlete (fname, lname, position, academic_level, street_current, city_current,state_current,zip_current,street_hometown, city_hometown, state_hometown, zip_hometown, phone, team_id) VALUES ('Bob','Taylor','Right Wing','Senior','4086 North 9134 East','Salt Lake City','UT',84101,'6981 North 1563 West','Salt Lake City','UT',84101,5933131219,9);</v>
      </c>
    </row>
    <row r="226" spans="9:24" x14ac:dyDescent="0.2">
      <c r="I226" s="3">
        <f t="shared" ca="1" si="48"/>
        <v>5</v>
      </c>
      <c r="J226" t="str">
        <f t="shared" ca="1" si="57"/>
        <v>Alicia</v>
      </c>
      <c r="K226" t="str">
        <f t="shared" ca="1" si="57"/>
        <v>McKay</v>
      </c>
      <c r="L226" t="str">
        <f t="shared" ca="1" si="57"/>
        <v>Defense</v>
      </c>
      <c r="M226" t="str">
        <f t="shared" ca="1" si="57"/>
        <v>Senior</v>
      </c>
      <c r="N226" t="str">
        <f t="shared" ca="1" si="49"/>
        <v>2260 South 5212 East</v>
      </c>
      <c r="O226" t="str">
        <f t="shared" ca="1" si="58"/>
        <v>Berkley</v>
      </c>
      <c r="P226" t="str">
        <f t="shared" ca="1" si="58"/>
        <v>CA</v>
      </c>
      <c r="Q226">
        <f t="shared" ca="1" si="58"/>
        <v>84050</v>
      </c>
      <c r="R226" t="str">
        <f t="shared" ca="1" si="50"/>
        <v>6620 South 5086 East</v>
      </c>
      <c r="S226" t="str">
        <f t="shared" ca="1" si="59"/>
        <v>Berkley</v>
      </c>
      <c r="T226" t="str">
        <f t="shared" ca="1" si="59"/>
        <v>CA</v>
      </c>
      <c r="U226">
        <f t="shared" ca="1" si="59"/>
        <v>84050</v>
      </c>
      <c r="V226">
        <f t="shared" ca="1" si="51"/>
        <v>5693187875</v>
      </c>
      <c r="W226">
        <f t="shared" ca="1" si="52"/>
        <v>11</v>
      </c>
      <c r="X226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('Alicia','McKay','Defense','Senior','2260 South 5212 East','Berkley','CA',84050,'6620 South 5086 East','Berkley','CA',84050,5693187875,11);</v>
      </c>
    </row>
    <row r="227" spans="9:24" x14ac:dyDescent="0.2">
      <c r="I227" s="3">
        <f t="shared" ca="1" si="48"/>
        <v>2</v>
      </c>
      <c r="J227" t="str">
        <f t="shared" ca="1" si="57"/>
        <v>Joe</v>
      </c>
      <c r="K227" t="str">
        <f t="shared" ca="1" si="57"/>
        <v>Smith</v>
      </c>
      <c r="L227" t="str">
        <f t="shared" ca="1" si="57"/>
        <v>Center</v>
      </c>
      <c r="M227" t="str">
        <f t="shared" ca="1" si="57"/>
        <v>Junior</v>
      </c>
      <c r="N227" t="str">
        <f t="shared" ca="1" si="49"/>
        <v>2575 North 8923 East</v>
      </c>
      <c r="O227" t="str">
        <f t="shared" ca="1" si="58"/>
        <v>Phoenix</v>
      </c>
      <c r="P227" t="str">
        <f t="shared" ca="1" si="58"/>
        <v>AZ</v>
      </c>
      <c r="Q227">
        <f t="shared" ca="1" si="58"/>
        <v>76102</v>
      </c>
      <c r="R227" t="str">
        <f t="shared" ca="1" si="50"/>
        <v>1886 North 5086 East</v>
      </c>
      <c r="S227" t="str">
        <f t="shared" ca="1" si="59"/>
        <v>Phoenix</v>
      </c>
      <c r="T227" t="str">
        <f t="shared" ca="1" si="59"/>
        <v>AZ</v>
      </c>
      <c r="U227">
        <f t="shared" ca="1" si="59"/>
        <v>76102</v>
      </c>
      <c r="V227">
        <f t="shared" ca="1" si="51"/>
        <v>3915789274</v>
      </c>
      <c r="W227">
        <f t="shared" ca="1" si="52"/>
        <v>13</v>
      </c>
      <c r="X227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('Joe','Smith','Center','Junior','2575 North 8923 East','Phoenix','AZ',76102,'1886 North 5086 East','Phoenix','AZ',76102,3915789274,13);</v>
      </c>
    </row>
    <row r="228" spans="9:24" x14ac:dyDescent="0.2">
      <c r="I228" s="3">
        <f t="shared" ca="1" si="48"/>
        <v>15</v>
      </c>
      <c r="J228" t="str">
        <f t="shared" ca="1" si="57"/>
        <v>Randy</v>
      </c>
      <c r="K228" t="str">
        <f t="shared" ca="1" si="57"/>
        <v>Peirce</v>
      </c>
      <c r="L228" t="str">
        <f t="shared" ca="1" si="57"/>
        <v>Pitcher</v>
      </c>
      <c r="M228" t="str">
        <f t="shared" ca="1" si="57"/>
        <v>Sophmore</v>
      </c>
      <c r="N228" t="str">
        <f t="shared" ca="1" si="49"/>
        <v>1596 North 2846 West</v>
      </c>
      <c r="O228" t="str">
        <f t="shared" ca="1" si="58"/>
        <v>Pierre</v>
      </c>
      <c r="P228" t="str">
        <f t="shared" ca="1" si="58"/>
        <v>UT</v>
      </c>
      <c r="Q228">
        <f t="shared" ca="1" si="58"/>
        <v>84101</v>
      </c>
      <c r="R228" t="str">
        <f t="shared" ca="1" si="50"/>
        <v>2575 North 6713 East</v>
      </c>
      <c r="S228" t="str">
        <f t="shared" ca="1" si="59"/>
        <v>Pierre</v>
      </c>
      <c r="T228" t="str">
        <f t="shared" ca="1" si="59"/>
        <v>UT</v>
      </c>
      <c r="U228">
        <f t="shared" ca="1" si="59"/>
        <v>84101</v>
      </c>
      <c r="V228">
        <f t="shared" ca="1" si="51"/>
        <v>3189377514</v>
      </c>
      <c r="W228">
        <f t="shared" ca="1" si="52"/>
        <v>16</v>
      </c>
      <c r="X228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('Randy','Peirce','Pitcher','Sophmore','1596 North 2846 West','Pierre','UT',84101,'2575 North 6713 East','Pierre','UT',84101,3189377514,16);</v>
      </c>
    </row>
    <row r="229" spans="9:24" x14ac:dyDescent="0.2">
      <c r="I229" s="3">
        <f t="shared" ca="1" si="48"/>
        <v>15</v>
      </c>
      <c r="J229" t="str">
        <f t="shared" ca="1" si="57"/>
        <v>Randy</v>
      </c>
      <c r="K229" t="str">
        <f t="shared" ca="1" si="57"/>
        <v>Peirce</v>
      </c>
      <c r="L229" t="str">
        <f t="shared" ca="1" si="57"/>
        <v>Pitcher</v>
      </c>
      <c r="M229" t="str">
        <f t="shared" ca="1" si="57"/>
        <v>Sophmore</v>
      </c>
      <c r="N229" t="str">
        <f t="shared" ca="1" si="49"/>
        <v>7822 North 6430 East</v>
      </c>
      <c r="O229" t="str">
        <f t="shared" ca="1" si="58"/>
        <v>Pierre</v>
      </c>
      <c r="P229" t="str">
        <f t="shared" ca="1" si="58"/>
        <v>UT</v>
      </c>
      <c r="Q229">
        <f t="shared" ca="1" si="58"/>
        <v>84101</v>
      </c>
      <c r="R229" t="str">
        <f t="shared" ca="1" si="50"/>
        <v>5464 South 3425 East</v>
      </c>
      <c r="S229" t="str">
        <f t="shared" ca="1" si="59"/>
        <v>Pierre</v>
      </c>
      <c r="T229" t="str">
        <f t="shared" ca="1" si="59"/>
        <v>UT</v>
      </c>
      <c r="U229">
        <f t="shared" ca="1" si="59"/>
        <v>84101</v>
      </c>
      <c r="V229">
        <f t="shared" ca="1" si="51"/>
        <v>7859129570</v>
      </c>
      <c r="W229">
        <f t="shared" ca="1" si="52"/>
        <v>8</v>
      </c>
      <c r="X229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('Randy','Peirce','Pitcher','Sophmore','7822 North 6430 East','Pierre','UT',84101,'5464 South 3425 East','Pierre','UT',84101,7859129570,8);</v>
      </c>
    </row>
    <row r="230" spans="9:24" x14ac:dyDescent="0.2">
      <c r="I230" s="3">
        <f t="shared" ca="1" si="48"/>
        <v>11</v>
      </c>
      <c r="J230" t="str">
        <f t="shared" ca="1" si="57"/>
        <v>Megan</v>
      </c>
      <c r="K230" t="str">
        <f t="shared" ca="1" si="57"/>
        <v>Byron</v>
      </c>
      <c r="L230" t="str">
        <f t="shared" ca="1" si="57"/>
        <v>Running Back</v>
      </c>
      <c r="M230" t="str">
        <f t="shared" ca="1" si="57"/>
        <v>Sophmore</v>
      </c>
      <c r="N230" t="str">
        <f t="shared" ca="1" si="49"/>
        <v>6084 North 1219 West</v>
      </c>
      <c r="O230" t="str">
        <f t="shared" ca="1" si="58"/>
        <v>Pierre</v>
      </c>
      <c r="P230" t="str">
        <f t="shared" ca="1" si="58"/>
        <v>SD</v>
      </c>
      <c r="Q230">
        <f t="shared" ca="1" si="58"/>
        <v>73520</v>
      </c>
      <c r="R230" t="str">
        <f t="shared" ca="1" si="50"/>
        <v>1702 North 9699 West</v>
      </c>
      <c r="S230" t="str">
        <f t="shared" ca="1" si="59"/>
        <v>Pierre</v>
      </c>
      <c r="T230" t="str">
        <f t="shared" ca="1" si="59"/>
        <v>SD</v>
      </c>
      <c r="U230">
        <f t="shared" ca="1" si="59"/>
        <v>73520</v>
      </c>
      <c r="V230">
        <f t="shared" ca="1" si="51"/>
        <v>2827681073</v>
      </c>
      <c r="W230">
        <f t="shared" ca="1" si="52"/>
        <v>11</v>
      </c>
      <c r="X230" t="str">
        <f t="shared" ca="1" si="53"/>
        <v>INSERT INTO athlete (fname, lname, position, academic_level, street_current, city_current,state_current,zip_current,street_hometown, city_hometown, state_hometown, zip_hometown, phone, team_id) VALUES ('Megan','Byron','Running Back','Sophmore','6084 North 1219 West','Pierre','SD',73520,'1702 North 9699 West','Pierre','SD',73520,2827681073,11);</v>
      </c>
    </row>
    <row r="231" spans="9:24" x14ac:dyDescent="0.2">
      <c r="I231" s="3">
        <f t="shared" ca="1" si="48"/>
        <v>13</v>
      </c>
      <c r="J231" t="str">
        <f t="shared" ca="1" si="57"/>
        <v>Kim</v>
      </c>
      <c r="K231" t="str">
        <f t="shared" ca="1" si="57"/>
        <v>Lord</v>
      </c>
      <c r="L231" t="str">
        <f t="shared" ca="1" si="57"/>
        <v>First Base</v>
      </c>
      <c r="M231" t="str">
        <f t="shared" ca="1" si="57"/>
        <v>Senior</v>
      </c>
      <c r="N231" t="str">
        <f t="shared" ca="1" si="49"/>
        <v>2216 North 3954 West</v>
      </c>
      <c r="O231" t="str">
        <f t="shared" ca="1" si="58"/>
        <v>Provo</v>
      </c>
      <c r="P231" t="str">
        <f t="shared" ca="1" si="58"/>
        <v>UT</v>
      </c>
      <c r="Q231">
        <f t="shared" ca="1" si="58"/>
        <v>84101</v>
      </c>
      <c r="R231" t="str">
        <f t="shared" ca="1" si="50"/>
        <v>8331 South 3893 West</v>
      </c>
      <c r="S231" t="str">
        <f t="shared" ca="1" si="59"/>
        <v>Provo</v>
      </c>
      <c r="T231" t="str">
        <f t="shared" ca="1" si="59"/>
        <v>UT</v>
      </c>
      <c r="U231">
        <f t="shared" ca="1" si="59"/>
        <v>84101</v>
      </c>
      <c r="V231">
        <f t="shared" ca="1" si="51"/>
        <v>3128163532</v>
      </c>
      <c r="W231">
        <f t="shared" ca="1" si="52"/>
        <v>11</v>
      </c>
      <c r="X231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Base','Senior','2216 North 3954 West','Provo','UT',84101,'8331 South 3893 West','Provo','UT',84101,3128163532,11);</v>
      </c>
    </row>
    <row r="232" spans="9:24" x14ac:dyDescent="0.2">
      <c r="I232" s="3">
        <f t="shared" ca="1" si="48"/>
        <v>16</v>
      </c>
      <c r="J232" t="str">
        <f t="shared" ca="1" si="57"/>
        <v>Chris</v>
      </c>
      <c r="K232" t="str">
        <f t="shared" ca="1" si="57"/>
        <v>Burr</v>
      </c>
      <c r="L232" t="str">
        <f t="shared" ca="1" si="57"/>
        <v>Catcher</v>
      </c>
      <c r="M232" t="str">
        <f t="shared" ca="1" si="57"/>
        <v>Freshman</v>
      </c>
      <c r="N232" t="str">
        <f t="shared" ca="1" si="49"/>
        <v>4499 North 7598 West</v>
      </c>
      <c r="O232" t="str">
        <f t="shared" ca="1" si="58"/>
        <v>Bismarck</v>
      </c>
      <c r="P232" t="str">
        <f t="shared" ca="1" si="58"/>
        <v>UT</v>
      </c>
      <c r="Q232">
        <f t="shared" ca="1" si="58"/>
        <v>84101</v>
      </c>
      <c r="R232" t="str">
        <f t="shared" ca="1" si="50"/>
        <v>5639 North 8496 West</v>
      </c>
      <c r="S232" t="str">
        <f t="shared" ca="1" si="59"/>
        <v>Bismarck</v>
      </c>
      <c r="T232" t="str">
        <f t="shared" ca="1" si="59"/>
        <v>UT</v>
      </c>
      <c r="U232">
        <f t="shared" ca="1" si="59"/>
        <v>84101</v>
      </c>
      <c r="V232">
        <f t="shared" ca="1" si="51"/>
        <v>4901319060</v>
      </c>
      <c r="W232">
        <f t="shared" ca="1" si="52"/>
        <v>16</v>
      </c>
      <c r="X232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('Chris','Burr','Catcher','Freshman','4499 North 7598 West','Bismarck','UT',84101,'5639 North 8496 West','Bismarck','UT',84101,4901319060,16);</v>
      </c>
    </row>
    <row r="233" spans="9:24" x14ac:dyDescent="0.2">
      <c r="I233" s="3">
        <f t="shared" ca="1" si="48"/>
        <v>8</v>
      </c>
      <c r="J233" t="str">
        <f t="shared" ca="1" si="57"/>
        <v>Jeremy</v>
      </c>
      <c r="K233" t="str">
        <f t="shared" ca="1" si="57"/>
        <v>Groves</v>
      </c>
      <c r="L233" t="str">
        <f t="shared" ca="1" si="57"/>
        <v>Defensinve Tackle</v>
      </c>
      <c r="M233" t="str">
        <f t="shared" ca="1" si="57"/>
        <v>Freshman</v>
      </c>
      <c r="N233" t="str">
        <f t="shared" ca="1" si="49"/>
        <v>1345 North 3920 East</v>
      </c>
      <c r="O233" t="str">
        <f t="shared" ca="1" si="58"/>
        <v>Brooklynn</v>
      </c>
      <c r="P233" t="str">
        <f t="shared" ca="1" si="58"/>
        <v>NY</v>
      </c>
      <c r="Q233">
        <f t="shared" ca="1" si="58"/>
        <v>76485</v>
      </c>
      <c r="R233" t="str">
        <f t="shared" ca="1" si="50"/>
        <v>7522 North 3660 East</v>
      </c>
      <c r="S233" t="str">
        <f t="shared" ca="1" si="59"/>
        <v>Brooklynn</v>
      </c>
      <c r="T233" t="str">
        <f t="shared" ca="1" si="59"/>
        <v>NY</v>
      </c>
      <c r="U233">
        <f t="shared" ca="1" si="59"/>
        <v>76485</v>
      </c>
      <c r="V233">
        <f t="shared" ca="1" si="51"/>
        <v>2841837915</v>
      </c>
      <c r="W233">
        <f t="shared" ca="1" si="52"/>
        <v>18</v>
      </c>
      <c r="X233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Tackle','Freshman','1345 North 3920 East','Brooklynn','NY',76485,'7522 North 3660 East','Brooklynn','NY',76485,2841837915,18);</v>
      </c>
    </row>
    <row r="234" spans="9:24" x14ac:dyDescent="0.2">
      <c r="I234" s="3">
        <f t="shared" ca="1" si="48"/>
        <v>11</v>
      </c>
      <c r="J234" t="str">
        <f t="shared" ca="1" si="57"/>
        <v>Megan</v>
      </c>
      <c r="K234" t="str">
        <f t="shared" ca="1" si="57"/>
        <v>Byron</v>
      </c>
      <c r="L234" t="str">
        <f t="shared" ca="1" si="57"/>
        <v>Running Back</v>
      </c>
      <c r="M234" t="str">
        <f t="shared" ca="1" si="57"/>
        <v>Sophmore</v>
      </c>
      <c r="N234" t="str">
        <f t="shared" ca="1" si="49"/>
        <v>7645 North 1841 East</v>
      </c>
      <c r="O234" t="str">
        <f t="shared" ca="1" si="58"/>
        <v>Pierre</v>
      </c>
      <c r="P234" t="str">
        <f t="shared" ca="1" si="58"/>
        <v>SD</v>
      </c>
      <c r="Q234">
        <f t="shared" ca="1" si="58"/>
        <v>73520</v>
      </c>
      <c r="R234" t="str">
        <f t="shared" ca="1" si="50"/>
        <v>9611 North 3084 West</v>
      </c>
      <c r="S234" t="str">
        <f t="shared" ca="1" si="59"/>
        <v>Pierre</v>
      </c>
      <c r="T234" t="str">
        <f t="shared" ca="1" si="59"/>
        <v>SD</v>
      </c>
      <c r="U234">
        <f t="shared" ca="1" si="59"/>
        <v>73520</v>
      </c>
      <c r="V234">
        <f t="shared" ca="1" si="51"/>
        <v>1973310146</v>
      </c>
      <c r="W234">
        <f t="shared" ca="1" si="52"/>
        <v>13</v>
      </c>
      <c r="X234" t="str">
        <f t="shared" ca="1" si="53"/>
        <v>INSERT INTO athlete (fname, lname, position, academic_level, street_current, city_current,state_current,zip_current,street_hometown, city_hometown, state_hometown, zip_hometown, phone, team_id) VALUES ('Megan','Byron','Running Back','Sophmore','7645 North 1841 East','Pierre','SD',73520,'9611 North 3084 West','Pierre','SD',73520,1973310146,13);</v>
      </c>
    </row>
    <row r="235" spans="9:24" x14ac:dyDescent="0.2">
      <c r="I235" s="3">
        <f t="shared" ca="1" si="48"/>
        <v>16</v>
      </c>
      <c r="J235" t="str">
        <f t="shared" ca="1" si="57"/>
        <v>Chris</v>
      </c>
      <c r="K235" t="str">
        <f t="shared" ca="1" si="57"/>
        <v>Burr</v>
      </c>
      <c r="L235" t="str">
        <f t="shared" ca="1" si="57"/>
        <v>Catcher</v>
      </c>
      <c r="M235" t="str">
        <f t="shared" ca="1" si="57"/>
        <v>Freshman</v>
      </c>
      <c r="N235" t="str">
        <f t="shared" ca="1" si="49"/>
        <v>7659 North 3999 West</v>
      </c>
      <c r="O235" t="str">
        <f t="shared" ca="1" si="58"/>
        <v>Bismarck</v>
      </c>
      <c r="P235" t="str">
        <f t="shared" ca="1" si="58"/>
        <v>UT</v>
      </c>
      <c r="Q235">
        <f t="shared" ca="1" si="58"/>
        <v>84101</v>
      </c>
      <c r="R235" t="str">
        <f t="shared" ca="1" si="50"/>
        <v>6697 South 8175 West</v>
      </c>
      <c r="S235" t="str">
        <f t="shared" ca="1" si="59"/>
        <v>Bismarck</v>
      </c>
      <c r="T235" t="str">
        <f t="shared" ca="1" si="59"/>
        <v>UT</v>
      </c>
      <c r="U235">
        <f t="shared" ca="1" si="59"/>
        <v>84101</v>
      </c>
      <c r="V235">
        <f t="shared" ca="1" si="51"/>
        <v>8931462313</v>
      </c>
      <c r="W235">
        <f t="shared" ca="1" si="52"/>
        <v>13</v>
      </c>
      <c r="X235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('Chris','Burr','Catcher','Freshman','7659 North 3999 West','Bismarck','UT',84101,'6697 South 8175 West','Bismarck','UT',84101,8931462313,13);</v>
      </c>
    </row>
    <row r="236" spans="9:24" x14ac:dyDescent="0.2">
      <c r="I236" s="3">
        <f t="shared" ca="1" si="48"/>
        <v>4</v>
      </c>
      <c r="J236" t="str">
        <f t="shared" ca="1" si="57"/>
        <v>Stephanie</v>
      </c>
      <c r="K236" t="str">
        <f t="shared" ca="1" si="57"/>
        <v>Pales</v>
      </c>
      <c r="L236" t="str">
        <f t="shared" ca="1" si="57"/>
        <v>Tackle</v>
      </c>
      <c r="M236" t="str">
        <f t="shared" ca="1" si="57"/>
        <v>Freshman</v>
      </c>
      <c r="N236" t="str">
        <f t="shared" ca="1" si="49"/>
        <v>3648 North 3452 West</v>
      </c>
      <c r="O236" t="str">
        <f t="shared" ca="1" si="58"/>
        <v>Portland</v>
      </c>
      <c r="P236" t="str">
        <f t="shared" ca="1" si="58"/>
        <v>OR</v>
      </c>
      <c r="Q236">
        <f t="shared" ca="1" si="58"/>
        <v>12958</v>
      </c>
      <c r="R236" t="str">
        <f t="shared" ca="1" si="50"/>
        <v>8581 North 6871 West</v>
      </c>
      <c r="S236" t="str">
        <f t="shared" ca="1" si="59"/>
        <v>Portland</v>
      </c>
      <c r="T236" t="str">
        <f t="shared" ca="1" si="59"/>
        <v>OR</v>
      </c>
      <c r="U236">
        <f t="shared" ca="1" si="59"/>
        <v>12958</v>
      </c>
      <c r="V236">
        <f t="shared" ca="1" si="51"/>
        <v>6297418496</v>
      </c>
      <c r="W236">
        <f t="shared" ca="1" si="52"/>
        <v>18</v>
      </c>
      <c r="X236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('Stephanie','Pales','Tackle','Freshman','3648 North 3452 West','Portland','OR',12958,'8581 North 6871 West','Portland','OR',12958,6297418496,18);</v>
      </c>
    </row>
    <row r="237" spans="9:24" x14ac:dyDescent="0.2">
      <c r="I237" s="3">
        <f t="shared" ca="1" si="48"/>
        <v>15</v>
      </c>
      <c r="J237" t="str">
        <f t="shared" ca="1" si="57"/>
        <v>Randy</v>
      </c>
      <c r="K237" t="str">
        <f t="shared" ca="1" si="57"/>
        <v>Peirce</v>
      </c>
      <c r="L237" t="str">
        <f t="shared" ca="1" si="57"/>
        <v>Pitcher</v>
      </c>
      <c r="M237" t="str">
        <f t="shared" ca="1" si="57"/>
        <v>Sophmore</v>
      </c>
      <c r="N237" t="str">
        <f t="shared" ca="1" si="49"/>
        <v>9955 North 1057 East</v>
      </c>
      <c r="O237" t="str">
        <f t="shared" ca="1" si="58"/>
        <v>Pierre</v>
      </c>
      <c r="P237" t="str">
        <f t="shared" ca="1" si="58"/>
        <v>UT</v>
      </c>
      <c r="Q237">
        <f t="shared" ca="1" si="58"/>
        <v>84101</v>
      </c>
      <c r="R237" t="str">
        <f t="shared" ca="1" si="50"/>
        <v>4776 South 7756 West</v>
      </c>
      <c r="S237" t="str">
        <f t="shared" ca="1" si="59"/>
        <v>Pierre</v>
      </c>
      <c r="T237" t="str">
        <f t="shared" ca="1" si="59"/>
        <v>UT</v>
      </c>
      <c r="U237">
        <f t="shared" ca="1" si="59"/>
        <v>84101</v>
      </c>
      <c r="V237">
        <f t="shared" ca="1" si="51"/>
        <v>3863422476</v>
      </c>
      <c r="W237">
        <f t="shared" ca="1" si="52"/>
        <v>16</v>
      </c>
      <c r="X237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('Randy','Peirce','Pitcher','Sophmore','9955 North 1057 East','Pierre','UT',84101,'4776 South 7756 West','Pierre','UT',84101,3863422476,16);</v>
      </c>
    </row>
    <row r="238" spans="9:24" x14ac:dyDescent="0.2">
      <c r="I238" s="3">
        <f t="shared" ca="1" si="48"/>
        <v>15</v>
      </c>
      <c r="J238" t="str">
        <f t="shared" ca="1" si="57"/>
        <v>Randy</v>
      </c>
      <c r="K238" t="str">
        <f t="shared" ca="1" si="57"/>
        <v>Peirce</v>
      </c>
      <c r="L238" t="str">
        <f t="shared" ca="1" si="57"/>
        <v>Pitcher</v>
      </c>
      <c r="M238" t="str">
        <f t="shared" ca="1" si="57"/>
        <v>Sophmore</v>
      </c>
      <c r="N238" t="str">
        <f t="shared" ca="1" si="49"/>
        <v>2016 South 5267 West</v>
      </c>
      <c r="O238" t="str">
        <f t="shared" ca="1" si="58"/>
        <v>Pierre</v>
      </c>
      <c r="P238" t="str">
        <f t="shared" ca="1" si="58"/>
        <v>UT</v>
      </c>
      <c r="Q238">
        <f t="shared" ca="1" si="58"/>
        <v>84101</v>
      </c>
      <c r="R238" t="str">
        <f t="shared" ca="1" si="50"/>
        <v>3244 South 1104 East</v>
      </c>
      <c r="S238" t="str">
        <f t="shared" ca="1" si="59"/>
        <v>Pierre</v>
      </c>
      <c r="T238" t="str">
        <f t="shared" ca="1" si="59"/>
        <v>UT</v>
      </c>
      <c r="U238">
        <f t="shared" ca="1" si="59"/>
        <v>84101</v>
      </c>
      <c r="V238">
        <f t="shared" ca="1" si="51"/>
        <v>2090756109</v>
      </c>
      <c r="W238">
        <f t="shared" ca="1" si="52"/>
        <v>5</v>
      </c>
      <c r="X238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('Randy','Peirce','Pitcher','Sophmore','2016 South 5267 West','Pierre','UT',84101,'3244 South 1104 East','Pierre','UT',84101,2090756109,5);</v>
      </c>
    </row>
    <row r="239" spans="9:24" x14ac:dyDescent="0.2">
      <c r="I239" s="3">
        <f t="shared" ca="1" si="48"/>
        <v>1</v>
      </c>
      <c r="J239" t="str">
        <f t="shared" ca="1" si="57"/>
        <v>Bob</v>
      </c>
      <c r="K239" t="str">
        <f t="shared" ca="1" si="57"/>
        <v>Taylor</v>
      </c>
      <c r="L239" t="str">
        <f t="shared" ca="1" si="57"/>
        <v>Right Wing</v>
      </c>
      <c r="M239" t="str">
        <f t="shared" ca="1" si="57"/>
        <v>Senior</v>
      </c>
      <c r="N239" t="str">
        <f t="shared" ca="1" si="49"/>
        <v>8877 North 3960 East</v>
      </c>
      <c r="O239" t="str">
        <f t="shared" ca="1" si="58"/>
        <v>Salt Lake City</v>
      </c>
      <c r="P239" t="str">
        <f t="shared" ca="1" si="58"/>
        <v>UT</v>
      </c>
      <c r="Q239">
        <f t="shared" ca="1" si="58"/>
        <v>84101</v>
      </c>
      <c r="R239" t="str">
        <f t="shared" ca="1" si="50"/>
        <v>5673 North 5089 West</v>
      </c>
      <c r="S239" t="str">
        <f t="shared" ca="1" si="59"/>
        <v>Salt Lake City</v>
      </c>
      <c r="T239" t="str">
        <f t="shared" ca="1" si="59"/>
        <v>UT</v>
      </c>
      <c r="U239">
        <f t="shared" ca="1" si="59"/>
        <v>84101</v>
      </c>
      <c r="V239">
        <f t="shared" ca="1" si="51"/>
        <v>5750483570</v>
      </c>
      <c r="W239">
        <f t="shared" ca="1" si="52"/>
        <v>16</v>
      </c>
      <c r="X239" t="str">
        <f t="shared" ca="1" si="53"/>
        <v>INSERT INTO athlete (fname, lname, position, academic_level, street_current, city_current,state_current,zip_current,street_hometown, city_hometown, state_hometown, zip_hometown, phone, team_id) VALUES ('Bob','Taylor','Right Wing','Senior','8877 North 3960 East','Salt Lake City','UT',84101,'5673 North 5089 West','Salt Lake City','UT',84101,5750483570,16);</v>
      </c>
    </row>
    <row r="240" spans="9:24" x14ac:dyDescent="0.2">
      <c r="I240" s="3">
        <f t="shared" ca="1" si="48"/>
        <v>7</v>
      </c>
      <c r="J240" t="str">
        <f t="shared" ca="1" si="57"/>
        <v>John</v>
      </c>
      <c r="K240" t="str">
        <f t="shared" ca="1" si="57"/>
        <v>Jensen</v>
      </c>
      <c r="L240" t="str">
        <f t="shared" ca="1" si="57"/>
        <v>Forward</v>
      </c>
      <c r="M240" t="str">
        <f t="shared" ca="1" si="57"/>
        <v>Sophmore</v>
      </c>
      <c r="N240" t="str">
        <f t="shared" ca="1" si="49"/>
        <v>9023 North 9131 East</v>
      </c>
      <c r="O240" t="str">
        <f t="shared" ca="1" si="58"/>
        <v>Tempe</v>
      </c>
      <c r="P240" t="str">
        <f t="shared" ca="1" si="58"/>
        <v>AZ</v>
      </c>
      <c r="Q240">
        <f t="shared" ca="1" si="58"/>
        <v>85765</v>
      </c>
      <c r="R240" t="str">
        <f t="shared" ca="1" si="50"/>
        <v>3300 South 8675 West</v>
      </c>
      <c r="S240" t="str">
        <f t="shared" ca="1" si="59"/>
        <v>Tempe</v>
      </c>
      <c r="T240" t="str">
        <f t="shared" ca="1" si="59"/>
        <v>AZ</v>
      </c>
      <c r="U240">
        <f t="shared" ca="1" si="59"/>
        <v>85765</v>
      </c>
      <c r="V240">
        <f t="shared" ca="1" si="51"/>
        <v>4376574845</v>
      </c>
      <c r="W240">
        <f t="shared" ca="1" si="52"/>
        <v>18</v>
      </c>
      <c r="X240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('John','Jensen','Forward','Sophmore','9023 North 9131 East','Tempe','AZ',85765,'3300 South 8675 West','Tempe','AZ',85765,4376574845,18);</v>
      </c>
    </row>
    <row r="241" spans="9:24" x14ac:dyDescent="0.2">
      <c r="I241" s="3">
        <f t="shared" ca="1" si="48"/>
        <v>2</v>
      </c>
      <c r="J241" t="str">
        <f t="shared" ca="1" si="57"/>
        <v>Joe</v>
      </c>
      <c r="K241" t="str">
        <f t="shared" ca="1" si="57"/>
        <v>Smith</v>
      </c>
      <c r="L241" t="str">
        <f t="shared" ca="1" si="57"/>
        <v>Center</v>
      </c>
      <c r="M241" t="str">
        <f t="shared" ca="1" si="57"/>
        <v>Junior</v>
      </c>
      <c r="N241" t="str">
        <f t="shared" ca="1" si="49"/>
        <v>7258 South 3414 West</v>
      </c>
      <c r="O241" t="str">
        <f t="shared" ca="1" si="58"/>
        <v>Phoenix</v>
      </c>
      <c r="P241" t="str">
        <f t="shared" ca="1" si="58"/>
        <v>AZ</v>
      </c>
      <c r="Q241">
        <f t="shared" ca="1" si="58"/>
        <v>76102</v>
      </c>
      <c r="R241" t="str">
        <f t="shared" ca="1" si="50"/>
        <v>4686 North 8901 West</v>
      </c>
      <c r="S241" t="str">
        <f t="shared" ca="1" si="59"/>
        <v>Phoenix</v>
      </c>
      <c r="T241" t="str">
        <f t="shared" ca="1" si="59"/>
        <v>AZ</v>
      </c>
      <c r="U241">
        <f t="shared" ca="1" si="59"/>
        <v>76102</v>
      </c>
      <c r="V241">
        <f t="shared" ca="1" si="51"/>
        <v>9473065698</v>
      </c>
      <c r="W241">
        <f t="shared" ca="1" si="52"/>
        <v>14</v>
      </c>
      <c r="X241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('Joe','Smith','Center','Junior','7258 South 3414 West','Phoenix','AZ',76102,'4686 North 8901 West','Phoenix','AZ',76102,9473065698,14);</v>
      </c>
    </row>
    <row r="242" spans="9:24" x14ac:dyDescent="0.2">
      <c r="I242" s="3">
        <f t="shared" ca="1" si="48"/>
        <v>14</v>
      </c>
      <c r="J242" t="str">
        <f t="shared" ca="1" si="57"/>
        <v>Carrie</v>
      </c>
      <c r="K242" t="str">
        <f t="shared" ca="1" si="57"/>
        <v>Bishoff</v>
      </c>
      <c r="L242" t="str">
        <f t="shared" ca="1" si="57"/>
        <v>Outfielder</v>
      </c>
      <c r="M242" t="str">
        <f t="shared" ca="1" si="57"/>
        <v>Junior</v>
      </c>
      <c r="N242" t="str">
        <f t="shared" ca="1" si="49"/>
        <v>3194 South 1982 East</v>
      </c>
      <c r="O242" t="str">
        <f t="shared" ca="1" si="58"/>
        <v>Las Vegas</v>
      </c>
      <c r="P242" t="str">
        <f t="shared" ca="1" si="58"/>
        <v>UT</v>
      </c>
      <c r="Q242">
        <f t="shared" ca="1" si="58"/>
        <v>84101</v>
      </c>
      <c r="R242" t="str">
        <f t="shared" ca="1" si="50"/>
        <v>6427 North 1116 West</v>
      </c>
      <c r="S242" t="str">
        <f t="shared" ca="1" si="59"/>
        <v>Las Vegas</v>
      </c>
      <c r="T242" t="str">
        <f t="shared" ca="1" si="59"/>
        <v>UT</v>
      </c>
      <c r="U242">
        <f t="shared" ca="1" si="59"/>
        <v>84101</v>
      </c>
      <c r="V242">
        <f t="shared" ca="1" si="51"/>
        <v>7404806975</v>
      </c>
      <c r="W242">
        <f t="shared" ca="1" si="52"/>
        <v>10</v>
      </c>
      <c r="X242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('Carrie','Bishoff','Outfielder','Junior','3194 South 1982 East','Las Vegas','UT',84101,'6427 North 1116 West','Las Vegas','UT',84101,7404806975,10);</v>
      </c>
    </row>
    <row r="243" spans="9:24" x14ac:dyDescent="0.2">
      <c r="I243" s="3">
        <f t="shared" ca="1" si="48"/>
        <v>14</v>
      </c>
      <c r="J243" t="str">
        <f t="shared" ref="J243:M262" ca="1" si="60">VLOOKUP($I243,athlete, J$1)</f>
        <v>Carrie</v>
      </c>
      <c r="K243" t="str">
        <f t="shared" ca="1" si="60"/>
        <v>Bishoff</v>
      </c>
      <c r="L243" t="str">
        <f t="shared" ca="1" si="60"/>
        <v>Outfielder</v>
      </c>
      <c r="M243" t="str">
        <f t="shared" ca="1" si="60"/>
        <v>Junior</v>
      </c>
      <c r="N243" t="str">
        <f t="shared" ca="1" si="49"/>
        <v>3131 North 8795 East</v>
      </c>
      <c r="O243" t="str">
        <f t="shared" ref="O243:Q262" ca="1" si="61">VLOOKUP($I243,athlete, O$1)</f>
        <v>Las Vegas</v>
      </c>
      <c r="P243" t="str">
        <f t="shared" ca="1" si="61"/>
        <v>UT</v>
      </c>
      <c r="Q243">
        <f t="shared" ca="1" si="61"/>
        <v>84101</v>
      </c>
      <c r="R243" t="str">
        <f t="shared" ca="1" si="50"/>
        <v>6403 North 4951 West</v>
      </c>
      <c r="S243" t="str">
        <f t="shared" ref="S243:U262" ca="1" si="62">VLOOKUP($I243,athlete, S$1)</f>
        <v>Las Vegas</v>
      </c>
      <c r="T243" t="str">
        <f t="shared" ca="1" si="62"/>
        <v>UT</v>
      </c>
      <c r="U243">
        <f t="shared" ca="1" si="62"/>
        <v>84101</v>
      </c>
      <c r="V243">
        <f t="shared" ca="1" si="51"/>
        <v>8104891328</v>
      </c>
      <c r="W243">
        <f t="shared" ca="1" si="52"/>
        <v>14</v>
      </c>
      <c r="X243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('Carrie','Bishoff','Outfielder','Junior','3131 North 8795 East','Las Vegas','UT',84101,'6403 North 4951 West','Las Vegas','UT',84101,8104891328,14);</v>
      </c>
    </row>
    <row r="244" spans="9:24" x14ac:dyDescent="0.2">
      <c r="I244" s="3">
        <f t="shared" ca="1" si="48"/>
        <v>4</v>
      </c>
      <c r="J244" t="str">
        <f t="shared" ca="1" si="60"/>
        <v>Stephanie</v>
      </c>
      <c r="K244" t="str">
        <f t="shared" ca="1" si="60"/>
        <v>Pales</v>
      </c>
      <c r="L244" t="str">
        <f t="shared" ca="1" si="60"/>
        <v>Tackle</v>
      </c>
      <c r="M244" t="str">
        <f t="shared" ca="1" si="60"/>
        <v>Freshman</v>
      </c>
      <c r="N244" t="str">
        <f t="shared" ca="1" si="49"/>
        <v>3341 South 5117 West</v>
      </c>
      <c r="O244" t="str">
        <f t="shared" ca="1" si="61"/>
        <v>Portland</v>
      </c>
      <c r="P244" t="str">
        <f t="shared" ca="1" si="61"/>
        <v>OR</v>
      </c>
      <c r="Q244">
        <f t="shared" ca="1" si="61"/>
        <v>12958</v>
      </c>
      <c r="R244" t="str">
        <f t="shared" ca="1" si="50"/>
        <v>1639 South 1111 West</v>
      </c>
      <c r="S244" t="str">
        <f t="shared" ca="1" si="62"/>
        <v>Portland</v>
      </c>
      <c r="T244" t="str">
        <f t="shared" ca="1" si="62"/>
        <v>OR</v>
      </c>
      <c r="U244">
        <f t="shared" ca="1" si="62"/>
        <v>12958</v>
      </c>
      <c r="V244">
        <f t="shared" ca="1" si="51"/>
        <v>2492596176</v>
      </c>
      <c r="W244">
        <f t="shared" ca="1" si="52"/>
        <v>7</v>
      </c>
      <c r="X244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('Stephanie','Pales','Tackle','Freshman','3341 South 5117 West','Portland','OR',12958,'1639 South 1111 West','Portland','OR',12958,2492596176,7);</v>
      </c>
    </row>
    <row r="245" spans="9:24" x14ac:dyDescent="0.2">
      <c r="I245" s="3">
        <f t="shared" ca="1" si="48"/>
        <v>3</v>
      </c>
      <c r="J245" t="str">
        <f t="shared" ca="1" si="60"/>
        <v>Alex</v>
      </c>
      <c r="K245" t="str">
        <f t="shared" ca="1" si="60"/>
        <v>Johnson</v>
      </c>
      <c r="L245" t="str">
        <f t="shared" ca="1" si="60"/>
        <v>Quarterback</v>
      </c>
      <c r="M245" t="str">
        <f t="shared" ca="1" si="60"/>
        <v>Sophmore</v>
      </c>
      <c r="N245" t="str">
        <f t="shared" ca="1" si="49"/>
        <v>9293 South 2024 West</v>
      </c>
      <c r="O245" t="str">
        <f t="shared" ca="1" si="61"/>
        <v>Seattle</v>
      </c>
      <c r="P245" t="str">
        <f t="shared" ca="1" si="61"/>
        <v>WA</v>
      </c>
      <c r="Q245">
        <f t="shared" ca="1" si="61"/>
        <v>56290</v>
      </c>
      <c r="R245" t="str">
        <f t="shared" ca="1" si="50"/>
        <v>7838 South 4143 West</v>
      </c>
      <c r="S245" t="str">
        <f t="shared" ca="1" si="62"/>
        <v>Seattle</v>
      </c>
      <c r="T245" t="str">
        <f t="shared" ca="1" si="62"/>
        <v>WA</v>
      </c>
      <c r="U245">
        <f t="shared" ca="1" si="62"/>
        <v>56290</v>
      </c>
      <c r="V245">
        <f t="shared" ca="1" si="51"/>
        <v>2303947965</v>
      </c>
      <c r="W245">
        <f t="shared" ca="1" si="52"/>
        <v>13</v>
      </c>
      <c r="X245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('Alex','Johnson','Quarterback','Sophmore','9293 South 2024 West','Seattle','WA',56290,'7838 South 4143 West','Seattle','WA',56290,2303947965,13);</v>
      </c>
    </row>
    <row r="246" spans="9:24" x14ac:dyDescent="0.2">
      <c r="I246" s="3">
        <f t="shared" ca="1" si="48"/>
        <v>9</v>
      </c>
      <c r="J246" t="str">
        <f t="shared" ca="1" si="60"/>
        <v>Nicole</v>
      </c>
      <c r="K246" t="str">
        <f t="shared" ca="1" si="60"/>
        <v>Tindal</v>
      </c>
      <c r="L246" t="str">
        <f t="shared" ca="1" si="60"/>
        <v>Offensive Lineman</v>
      </c>
      <c r="M246" t="str">
        <f t="shared" ca="1" si="60"/>
        <v>Senior</v>
      </c>
      <c r="N246" t="str">
        <f t="shared" ca="1" si="49"/>
        <v>8246 South 4091 West</v>
      </c>
      <c r="O246" t="str">
        <f t="shared" ca="1" si="61"/>
        <v>Provo</v>
      </c>
      <c r="P246" t="str">
        <f t="shared" ca="1" si="61"/>
        <v>UT</v>
      </c>
      <c r="Q246">
        <f t="shared" ca="1" si="61"/>
        <v>75673</v>
      </c>
      <c r="R246" t="str">
        <f t="shared" ca="1" si="50"/>
        <v>9302 South 4903 East</v>
      </c>
      <c r="S246" t="str">
        <f t="shared" ca="1" si="62"/>
        <v>Provo</v>
      </c>
      <c r="T246" t="str">
        <f t="shared" ca="1" si="62"/>
        <v>UT</v>
      </c>
      <c r="U246">
        <f t="shared" ca="1" si="62"/>
        <v>75673</v>
      </c>
      <c r="V246">
        <f t="shared" ca="1" si="51"/>
        <v>5842762381</v>
      </c>
      <c r="W246">
        <f t="shared" ca="1" si="52"/>
        <v>14</v>
      </c>
      <c r="X246" t="str">
        <f t="shared" ca="1" si="53"/>
        <v>INSERT INTO athlete (fname, lname, position, academic_level, street_current, city_current,state_current,zip_current,street_hometown, city_hometown, state_hometown, zip_hometown, phone, team_id) VALUES ('Nicole','Tindal','Offensive Lineman','Senior','8246 South 4091 West','Provo','UT',75673,'9302 South 4903 East','Provo','UT',75673,5842762381,14);</v>
      </c>
    </row>
    <row r="247" spans="9:24" x14ac:dyDescent="0.2">
      <c r="I247" s="3">
        <f t="shared" ca="1" si="48"/>
        <v>10</v>
      </c>
      <c r="J247" t="str">
        <f t="shared" ca="1" si="60"/>
        <v>Laura</v>
      </c>
      <c r="K247" t="str">
        <f t="shared" ca="1" si="60"/>
        <v>Hansen</v>
      </c>
      <c r="L247" t="str">
        <f t="shared" ca="1" si="60"/>
        <v>Corner</v>
      </c>
      <c r="M247" t="str">
        <f t="shared" ca="1" si="60"/>
        <v>Junior</v>
      </c>
      <c r="N247" t="str">
        <f t="shared" ca="1" si="49"/>
        <v>2408 North 7618 East</v>
      </c>
      <c r="O247" t="str">
        <f t="shared" ca="1" si="61"/>
        <v>Las Vegas</v>
      </c>
      <c r="P247" t="str">
        <f t="shared" ca="1" si="61"/>
        <v>NV</v>
      </c>
      <c r="Q247">
        <f t="shared" ca="1" si="61"/>
        <v>19837</v>
      </c>
      <c r="R247" t="str">
        <f t="shared" ca="1" si="50"/>
        <v>1984 South 7469 West</v>
      </c>
      <c r="S247" t="str">
        <f t="shared" ca="1" si="62"/>
        <v>Las Vegas</v>
      </c>
      <c r="T247" t="str">
        <f t="shared" ca="1" si="62"/>
        <v>NV</v>
      </c>
      <c r="U247">
        <f t="shared" ca="1" si="62"/>
        <v>19837</v>
      </c>
      <c r="V247">
        <f t="shared" ca="1" si="51"/>
        <v>3195041513</v>
      </c>
      <c r="W247">
        <f t="shared" ca="1" si="52"/>
        <v>17</v>
      </c>
      <c r="X247" t="str">
        <f t="shared" ca="1" si="53"/>
        <v>INSERT INTO athlete (fname, lname, position, academic_level, street_current, city_current,state_current,zip_current,street_hometown, city_hometown, state_hometown, zip_hometown, phone, team_id) VALUES ('Laura','Hansen','Corner','Junior','2408 North 7618 East','Las Vegas','NV',19837,'1984 South 7469 West','Las Vegas','NV',19837,3195041513,17);</v>
      </c>
    </row>
    <row r="248" spans="9:24" x14ac:dyDescent="0.2">
      <c r="I248" s="3">
        <f t="shared" ca="1" si="48"/>
        <v>15</v>
      </c>
      <c r="J248" t="str">
        <f t="shared" ca="1" si="60"/>
        <v>Randy</v>
      </c>
      <c r="K248" t="str">
        <f t="shared" ca="1" si="60"/>
        <v>Peirce</v>
      </c>
      <c r="L248" t="str">
        <f t="shared" ca="1" si="60"/>
        <v>Pitcher</v>
      </c>
      <c r="M248" t="str">
        <f t="shared" ca="1" si="60"/>
        <v>Sophmore</v>
      </c>
      <c r="N248" t="str">
        <f t="shared" ca="1" si="49"/>
        <v>1008 South 6099 West</v>
      </c>
      <c r="O248" t="str">
        <f t="shared" ca="1" si="61"/>
        <v>Pierre</v>
      </c>
      <c r="P248" t="str">
        <f t="shared" ca="1" si="61"/>
        <v>UT</v>
      </c>
      <c r="Q248">
        <f t="shared" ca="1" si="61"/>
        <v>84101</v>
      </c>
      <c r="R248" t="str">
        <f t="shared" ca="1" si="50"/>
        <v>4194 South 3243 East</v>
      </c>
      <c r="S248" t="str">
        <f t="shared" ca="1" si="62"/>
        <v>Pierre</v>
      </c>
      <c r="T248" t="str">
        <f t="shared" ca="1" si="62"/>
        <v>UT</v>
      </c>
      <c r="U248">
        <f t="shared" ca="1" si="62"/>
        <v>84101</v>
      </c>
      <c r="V248">
        <f t="shared" ca="1" si="51"/>
        <v>2367488336</v>
      </c>
      <c r="W248">
        <f t="shared" ca="1" si="52"/>
        <v>13</v>
      </c>
      <c r="X248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('Randy','Peirce','Pitcher','Sophmore','1008 South 6099 West','Pierre','UT',84101,'4194 South 3243 East','Pierre','UT',84101,2367488336,13);</v>
      </c>
    </row>
    <row r="249" spans="9:24" x14ac:dyDescent="0.2">
      <c r="I249" s="3">
        <f t="shared" ca="1" si="48"/>
        <v>4</v>
      </c>
      <c r="J249" t="str">
        <f t="shared" ca="1" si="60"/>
        <v>Stephanie</v>
      </c>
      <c r="K249" t="str">
        <f t="shared" ca="1" si="60"/>
        <v>Pales</v>
      </c>
      <c r="L249" t="str">
        <f t="shared" ca="1" si="60"/>
        <v>Tackle</v>
      </c>
      <c r="M249" t="str">
        <f t="shared" ca="1" si="60"/>
        <v>Freshman</v>
      </c>
      <c r="N249" t="str">
        <f t="shared" ca="1" si="49"/>
        <v>1992 North 4997 East</v>
      </c>
      <c r="O249" t="str">
        <f t="shared" ca="1" si="61"/>
        <v>Portland</v>
      </c>
      <c r="P249" t="str">
        <f t="shared" ca="1" si="61"/>
        <v>OR</v>
      </c>
      <c r="Q249">
        <f t="shared" ca="1" si="61"/>
        <v>12958</v>
      </c>
      <c r="R249" t="str">
        <f t="shared" ca="1" si="50"/>
        <v>8954 North 6139 West</v>
      </c>
      <c r="S249" t="str">
        <f t="shared" ca="1" si="62"/>
        <v>Portland</v>
      </c>
      <c r="T249" t="str">
        <f t="shared" ca="1" si="62"/>
        <v>OR</v>
      </c>
      <c r="U249">
        <f t="shared" ca="1" si="62"/>
        <v>12958</v>
      </c>
      <c r="V249">
        <f t="shared" ca="1" si="51"/>
        <v>7384618275</v>
      </c>
      <c r="W249">
        <f t="shared" ca="1" si="52"/>
        <v>8</v>
      </c>
      <c r="X249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('Stephanie','Pales','Tackle','Freshman','1992 North 4997 East','Portland','OR',12958,'8954 North 6139 West','Portland','OR',12958,7384618275,8);</v>
      </c>
    </row>
    <row r="250" spans="9:24" x14ac:dyDescent="0.2">
      <c r="I250" s="3">
        <f t="shared" ca="1" si="48"/>
        <v>4</v>
      </c>
      <c r="J250" t="str">
        <f t="shared" ca="1" si="60"/>
        <v>Stephanie</v>
      </c>
      <c r="K250" t="str">
        <f t="shared" ca="1" si="60"/>
        <v>Pales</v>
      </c>
      <c r="L250" t="str">
        <f t="shared" ca="1" si="60"/>
        <v>Tackle</v>
      </c>
      <c r="M250" t="str">
        <f t="shared" ca="1" si="60"/>
        <v>Freshman</v>
      </c>
      <c r="N250" t="str">
        <f t="shared" ca="1" si="49"/>
        <v>3230 South 7205 West</v>
      </c>
      <c r="O250" t="str">
        <f t="shared" ca="1" si="61"/>
        <v>Portland</v>
      </c>
      <c r="P250" t="str">
        <f t="shared" ca="1" si="61"/>
        <v>OR</v>
      </c>
      <c r="Q250">
        <f t="shared" ca="1" si="61"/>
        <v>12958</v>
      </c>
      <c r="R250" t="str">
        <f t="shared" ca="1" si="50"/>
        <v>8555 South 9708 West</v>
      </c>
      <c r="S250" t="str">
        <f t="shared" ca="1" si="62"/>
        <v>Portland</v>
      </c>
      <c r="T250" t="str">
        <f t="shared" ca="1" si="62"/>
        <v>OR</v>
      </c>
      <c r="U250">
        <f t="shared" ca="1" si="62"/>
        <v>12958</v>
      </c>
      <c r="V250">
        <f t="shared" ca="1" si="51"/>
        <v>7256335292</v>
      </c>
      <c r="W250">
        <f t="shared" ca="1" si="52"/>
        <v>16</v>
      </c>
      <c r="X250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('Stephanie','Pales','Tackle','Freshman','3230 South 7205 West','Portland','OR',12958,'8555 South 9708 West','Portland','OR',12958,7256335292,16);</v>
      </c>
    </row>
    <row r="251" spans="9:24" x14ac:dyDescent="0.2">
      <c r="I251" s="3">
        <f t="shared" ca="1" si="48"/>
        <v>6</v>
      </c>
      <c r="J251" t="str">
        <f t="shared" ca="1" si="60"/>
        <v>Jilian</v>
      </c>
      <c r="K251" t="str">
        <f t="shared" ca="1" si="60"/>
        <v>Allen</v>
      </c>
      <c r="L251" t="str">
        <f t="shared" ca="1" si="60"/>
        <v>Winger</v>
      </c>
      <c r="M251" t="str">
        <f t="shared" ca="1" si="60"/>
        <v>Junior</v>
      </c>
      <c r="N251" t="str">
        <f t="shared" ca="1" si="49"/>
        <v>7637 North 9405 East</v>
      </c>
      <c r="O251" t="str">
        <f t="shared" ca="1" si="61"/>
        <v>Los Angeles</v>
      </c>
      <c r="P251" t="str">
        <f t="shared" ca="1" si="61"/>
        <v>CA</v>
      </c>
      <c r="Q251">
        <f t="shared" ca="1" si="61"/>
        <v>26848</v>
      </c>
      <c r="R251" t="str">
        <f t="shared" ca="1" si="50"/>
        <v>9228 North 3653 East</v>
      </c>
      <c r="S251" t="str">
        <f t="shared" ca="1" si="62"/>
        <v>Los Angeles</v>
      </c>
      <c r="T251" t="str">
        <f t="shared" ca="1" si="62"/>
        <v>CA</v>
      </c>
      <c r="U251">
        <f t="shared" ca="1" si="62"/>
        <v>26848</v>
      </c>
      <c r="V251">
        <f t="shared" ca="1" si="51"/>
        <v>2883921705</v>
      </c>
      <c r="W251">
        <f t="shared" ca="1" si="52"/>
        <v>5</v>
      </c>
      <c r="X251" t="str">
        <f t="shared" ca="1" si="53"/>
        <v>INSERT INTO athlete (fname, lname, position, academic_level, street_current, city_current,state_current,zip_current,street_hometown, city_hometown, state_hometown, zip_hometown, phone, team_id) VALUES ('Jilian','Allen','Winger','Junior','7637 North 9405 East','Los Angeles','CA',26848,'9228 North 3653 East','Los Angeles','CA',26848,2883921705,5);</v>
      </c>
    </row>
    <row r="252" spans="9:24" x14ac:dyDescent="0.2">
      <c r="I252" s="3">
        <f t="shared" ca="1" si="48"/>
        <v>13</v>
      </c>
      <c r="J252" t="str">
        <f t="shared" ca="1" si="60"/>
        <v>Kim</v>
      </c>
      <c r="K252" t="str">
        <f t="shared" ca="1" si="60"/>
        <v>Lord</v>
      </c>
      <c r="L252" t="str">
        <f t="shared" ca="1" si="60"/>
        <v>First Base</v>
      </c>
      <c r="M252" t="str">
        <f t="shared" ca="1" si="60"/>
        <v>Senior</v>
      </c>
      <c r="N252" t="str">
        <f t="shared" ca="1" si="49"/>
        <v>6385 South 8843 East</v>
      </c>
      <c r="O252" t="str">
        <f t="shared" ca="1" si="61"/>
        <v>Provo</v>
      </c>
      <c r="P252" t="str">
        <f t="shared" ca="1" si="61"/>
        <v>UT</v>
      </c>
      <c r="Q252">
        <f t="shared" ca="1" si="61"/>
        <v>84101</v>
      </c>
      <c r="R252" t="str">
        <f t="shared" ca="1" si="50"/>
        <v>1035 North 7708 East</v>
      </c>
      <c r="S252" t="str">
        <f t="shared" ca="1" si="62"/>
        <v>Provo</v>
      </c>
      <c r="T252" t="str">
        <f t="shared" ca="1" si="62"/>
        <v>UT</v>
      </c>
      <c r="U252">
        <f t="shared" ca="1" si="62"/>
        <v>84101</v>
      </c>
      <c r="V252">
        <f t="shared" ca="1" si="51"/>
        <v>6394680397</v>
      </c>
      <c r="W252">
        <f t="shared" ca="1" si="52"/>
        <v>8</v>
      </c>
      <c r="X252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Base','Senior','6385 South 8843 East','Provo','UT',84101,'1035 North 7708 East','Provo','UT',84101,6394680397,8);</v>
      </c>
    </row>
    <row r="253" spans="9:24" x14ac:dyDescent="0.2">
      <c r="I253" s="3">
        <f t="shared" ca="1" si="48"/>
        <v>8</v>
      </c>
      <c r="J253" t="str">
        <f t="shared" ca="1" si="60"/>
        <v>Jeremy</v>
      </c>
      <c r="K253" t="str">
        <f t="shared" ca="1" si="60"/>
        <v>Groves</v>
      </c>
      <c r="L253" t="str">
        <f t="shared" ca="1" si="60"/>
        <v>Defensinve Tackle</v>
      </c>
      <c r="M253" t="str">
        <f t="shared" ca="1" si="60"/>
        <v>Freshman</v>
      </c>
      <c r="N253" t="str">
        <f t="shared" ca="1" si="49"/>
        <v>2692 North 2320 East</v>
      </c>
      <c r="O253" t="str">
        <f t="shared" ca="1" si="61"/>
        <v>Brooklynn</v>
      </c>
      <c r="P253" t="str">
        <f t="shared" ca="1" si="61"/>
        <v>NY</v>
      </c>
      <c r="Q253">
        <f t="shared" ca="1" si="61"/>
        <v>76485</v>
      </c>
      <c r="R253" t="str">
        <f t="shared" ca="1" si="50"/>
        <v>1497 South 3889 West</v>
      </c>
      <c r="S253" t="str">
        <f t="shared" ca="1" si="62"/>
        <v>Brooklynn</v>
      </c>
      <c r="T253" t="str">
        <f t="shared" ca="1" si="62"/>
        <v>NY</v>
      </c>
      <c r="U253">
        <f t="shared" ca="1" si="62"/>
        <v>76485</v>
      </c>
      <c r="V253">
        <f t="shared" ca="1" si="51"/>
        <v>5197434590</v>
      </c>
      <c r="W253">
        <f t="shared" ca="1" si="52"/>
        <v>5</v>
      </c>
      <c r="X253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Tackle','Freshman','2692 North 2320 East','Brooklynn','NY',76485,'1497 South 3889 West','Brooklynn','NY',76485,5197434590,5);</v>
      </c>
    </row>
    <row r="254" spans="9:24" x14ac:dyDescent="0.2">
      <c r="I254" s="3">
        <f t="shared" ca="1" si="48"/>
        <v>13</v>
      </c>
      <c r="J254" t="str">
        <f t="shared" ca="1" si="60"/>
        <v>Kim</v>
      </c>
      <c r="K254" t="str">
        <f t="shared" ca="1" si="60"/>
        <v>Lord</v>
      </c>
      <c r="L254" t="str">
        <f t="shared" ca="1" si="60"/>
        <v>First Base</v>
      </c>
      <c r="M254" t="str">
        <f t="shared" ca="1" si="60"/>
        <v>Senior</v>
      </c>
      <c r="N254" t="str">
        <f t="shared" ca="1" si="49"/>
        <v>9754 North 4050 East</v>
      </c>
      <c r="O254" t="str">
        <f t="shared" ca="1" si="61"/>
        <v>Provo</v>
      </c>
      <c r="P254" t="str">
        <f t="shared" ca="1" si="61"/>
        <v>UT</v>
      </c>
      <c r="Q254">
        <f t="shared" ca="1" si="61"/>
        <v>84101</v>
      </c>
      <c r="R254" t="str">
        <f t="shared" ca="1" si="50"/>
        <v>1166 North 1278 West</v>
      </c>
      <c r="S254" t="str">
        <f t="shared" ca="1" si="62"/>
        <v>Provo</v>
      </c>
      <c r="T254" t="str">
        <f t="shared" ca="1" si="62"/>
        <v>UT</v>
      </c>
      <c r="U254">
        <f t="shared" ca="1" si="62"/>
        <v>84101</v>
      </c>
      <c r="V254">
        <f t="shared" ca="1" si="51"/>
        <v>6009839789</v>
      </c>
      <c r="W254">
        <f t="shared" ca="1" si="52"/>
        <v>15</v>
      </c>
      <c r="X254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Base','Senior','9754 North 4050 East','Provo','UT',84101,'1166 North 1278 West','Provo','UT',84101,6009839789,15);</v>
      </c>
    </row>
    <row r="255" spans="9:24" x14ac:dyDescent="0.2">
      <c r="I255" s="3">
        <f t="shared" ca="1" si="48"/>
        <v>7</v>
      </c>
      <c r="J255" t="str">
        <f t="shared" ca="1" si="60"/>
        <v>John</v>
      </c>
      <c r="K255" t="str">
        <f t="shared" ca="1" si="60"/>
        <v>Jensen</v>
      </c>
      <c r="L255" t="str">
        <f t="shared" ca="1" si="60"/>
        <v>Forward</v>
      </c>
      <c r="M255" t="str">
        <f t="shared" ca="1" si="60"/>
        <v>Sophmore</v>
      </c>
      <c r="N255" t="str">
        <f t="shared" ca="1" si="49"/>
        <v>8352 South 4293 West</v>
      </c>
      <c r="O255" t="str">
        <f t="shared" ca="1" si="61"/>
        <v>Tempe</v>
      </c>
      <c r="P255" t="str">
        <f t="shared" ca="1" si="61"/>
        <v>AZ</v>
      </c>
      <c r="Q255">
        <f t="shared" ca="1" si="61"/>
        <v>85765</v>
      </c>
      <c r="R255" t="str">
        <f t="shared" ca="1" si="50"/>
        <v>7474 South 8909 West</v>
      </c>
      <c r="S255" t="str">
        <f t="shared" ca="1" si="62"/>
        <v>Tempe</v>
      </c>
      <c r="T255" t="str">
        <f t="shared" ca="1" si="62"/>
        <v>AZ</v>
      </c>
      <c r="U255">
        <f t="shared" ca="1" si="62"/>
        <v>85765</v>
      </c>
      <c r="V255">
        <f t="shared" ca="1" si="51"/>
        <v>3974005605</v>
      </c>
      <c r="W255">
        <f t="shared" ca="1" si="52"/>
        <v>17</v>
      </c>
      <c r="X255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('John','Jensen','Forward','Sophmore','8352 South 4293 West','Tempe','AZ',85765,'7474 South 8909 West','Tempe','AZ',85765,3974005605,17);</v>
      </c>
    </row>
    <row r="256" spans="9:24" x14ac:dyDescent="0.2">
      <c r="I256" s="3">
        <f t="shared" ca="1" si="48"/>
        <v>9</v>
      </c>
      <c r="J256" t="str">
        <f t="shared" ca="1" si="60"/>
        <v>Nicole</v>
      </c>
      <c r="K256" t="str">
        <f t="shared" ca="1" si="60"/>
        <v>Tindal</v>
      </c>
      <c r="L256" t="str">
        <f t="shared" ca="1" si="60"/>
        <v>Offensive Lineman</v>
      </c>
      <c r="M256" t="str">
        <f t="shared" ca="1" si="60"/>
        <v>Senior</v>
      </c>
      <c r="N256" t="str">
        <f t="shared" ca="1" si="49"/>
        <v>5025 North 3470 East</v>
      </c>
      <c r="O256" t="str">
        <f t="shared" ca="1" si="61"/>
        <v>Provo</v>
      </c>
      <c r="P256" t="str">
        <f t="shared" ca="1" si="61"/>
        <v>UT</v>
      </c>
      <c r="Q256">
        <f t="shared" ca="1" si="61"/>
        <v>75673</v>
      </c>
      <c r="R256" t="str">
        <f t="shared" ca="1" si="50"/>
        <v>8768 North 1669 East</v>
      </c>
      <c r="S256" t="str">
        <f t="shared" ca="1" si="62"/>
        <v>Provo</v>
      </c>
      <c r="T256" t="str">
        <f t="shared" ca="1" si="62"/>
        <v>UT</v>
      </c>
      <c r="U256">
        <f t="shared" ca="1" si="62"/>
        <v>75673</v>
      </c>
      <c r="V256">
        <f t="shared" ca="1" si="51"/>
        <v>7063148800</v>
      </c>
      <c r="W256">
        <f t="shared" ca="1" si="52"/>
        <v>8</v>
      </c>
      <c r="X256" t="str">
        <f t="shared" ca="1" si="53"/>
        <v>INSERT INTO athlete (fname, lname, position, academic_level, street_current, city_current,state_current,zip_current,street_hometown, city_hometown, state_hometown, zip_hometown, phone, team_id) VALUES ('Nicole','Tindal','Offensive Lineman','Senior','5025 North 3470 East','Provo','UT',75673,'8768 North 1669 East','Provo','UT',75673,7063148800,8);</v>
      </c>
    </row>
    <row r="257" spans="9:24" x14ac:dyDescent="0.2">
      <c r="I257" s="3">
        <f t="shared" ca="1" si="48"/>
        <v>10</v>
      </c>
      <c r="J257" t="str">
        <f t="shared" ca="1" si="60"/>
        <v>Laura</v>
      </c>
      <c r="K257" t="str">
        <f t="shared" ca="1" si="60"/>
        <v>Hansen</v>
      </c>
      <c r="L257" t="str">
        <f t="shared" ca="1" si="60"/>
        <v>Corner</v>
      </c>
      <c r="M257" t="str">
        <f t="shared" ca="1" si="60"/>
        <v>Junior</v>
      </c>
      <c r="N257" t="str">
        <f t="shared" ca="1" si="49"/>
        <v>1249 South 5153 West</v>
      </c>
      <c r="O257" t="str">
        <f t="shared" ca="1" si="61"/>
        <v>Las Vegas</v>
      </c>
      <c r="P257" t="str">
        <f t="shared" ca="1" si="61"/>
        <v>NV</v>
      </c>
      <c r="Q257">
        <f t="shared" ca="1" si="61"/>
        <v>19837</v>
      </c>
      <c r="R257" t="str">
        <f t="shared" ca="1" si="50"/>
        <v>5829 South 7268 West</v>
      </c>
      <c r="S257" t="str">
        <f t="shared" ca="1" si="62"/>
        <v>Las Vegas</v>
      </c>
      <c r="T257" t="str">
        <f t="shared" ca="1" si="62"/>
        <v>NV</v>
      </c>
      <c r="U257">
        <f t="shared" ca="1" si="62"/>
        <v>19837</v>
      </c>
      <c r="V257">
        <f t="shared" ca="1" si="51"/>
        <v>6541744645</v>
      </c>
      <c r="W257">
        <f t="shared" ca="1" si="52"/>
        <v>8</v>
      </c>
      <c r="X257" t="str">
        <f t="shared" ca="1" si="53"/>
        <v>INSERT INTO athlete (fname, lname, position, academic_level, street_current, city_current,state_current,zip_current,street_hometown, city_hometown, state_hometown, zip_hometown, phone, team_id) VALUES ('Laura','Hansen','Corner','Junior','1249 South 5153 West','Las Vegas','NV',19837,'5829 South 7268 West','Las Vegas','NV',19837,6541744645,8);</v>
      </c>
    </row>
    <row r="258" spans="9:24" x14ac:dyDescent="0.2">
      <c r="I258" s="3">
        <f t="shared" ca="1" si="48"/>
        <v>8</v>
      </c>
      <c r="J258" t="str">
        <f t="shared" ca="1" si="60"/>
        <v>Jeremy</v>
      </c>
      <c r="K258" t="str">
        <f t="shared" ca="1" si="60"/>
        <v>Groves</v>
      </c>
      <c r="L258" t="str">
        <f t="shared" ca="1" si="60"/>
        <v>Defensinve Tackle</v>
      </c>
      <c r="M258" t="str">
        <f t="shared" ca="1" si="60"/>
        <v>Freshman</v>
      </c>
      <c r="N258" t="str">
        <f t="shared" ca="1" si="49"/>
        <v>9149 South 5230 West</v>
      </c>
      <c r="O258" t="str">
        <f t="shared" ca="1" si="61"/>
        <v>Brooklynn</v>
      </c>
      <c r="P258" t="str">
        <f t="shared" ca="1" si="61"/>
        <v>NY</v>
      </c>
      <c r="Q258">
        <f t="shared" ca="1" si="61"/>
        <v>76485</v>
      </c>
      <c r="R258" t="str">
        <f t="shared" ca="1" si="50"/>
        <v>5531 South 1183 East</v>
      </c>
      <c r="S258" t="str">
        <f t="shared" ca="1" si="62"/>
        <v>Brooklynn</v>
      </c>
      <c r="T258" t="str">
        <f t="shared" ca="1" si="62"/>
        <v>NY</v>
      </c>
      <c r="U258">
        <f t="shared" ca="1" si="62"/>
        <v>76485</v>
      </c>
      <c r="V258">
        <f t="shared" ca="1" si="51"/>
        <v>5903394526</v>
      </c>
      <c r="W258">
        <f t="shared" ca="1" si="52"/>
        <v>5</v>
      </c>
      <c r="X258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Tackle','Freshman','9149 South 5230 West','Brooklynn','NY',76485,'5531 South 1183 East','Brooklynn','NY',76485,5903394526,5);</v>
      </c>
    </row>
    <row r="259" spans="9:24" x14ac:dyDescent="0.2">
      <c r="I259" s="3">
        <f t="shared" ca="1" si="48"/>
        <v>15</v>
      </c>
      <c r="J259" t="str">
        <f t="shared" ca="1" si="60"/>
        <v>Randy</v>
      </c>
      <c r="K259" t="str">
        <f t="shared" ca="1" si="60"/>
        <v>Peirce</v>
      </c>
      <c r="L259" t="str">
        <f t="shared" ca="1" si="60"/>
        <v>Pitcher</v>
      </c>
      <c r="M259" t="str">
        <f t="shared" ca="1" si="60"/>
        <v>Sophmore</v>
      </c>
      <c r="N259" t="str">
        <f t="shared" ca="1" si="49"/>
        <v>7043 North 8541 East</v>
      </c>
      <c r="O259" t="str">
        <f t="shared" ca="1" si="61"/>
        <v>Pierre</v>
      </c>
      <c r="P259" t="str">
        <f t="shared" ca="1" si="61"/>
        <v>UT</v>
      </c>
      <c r="Q259">
        <f t="shared" ca="1" si="61"/>
        <v>84101</v>
      </c>
      <c r="R259" t="str">
        <f t="shared" ca="1" si="50"/>
        <v>5467 North 2480 East</v>
      </c>
      <c r="S259" t="str">
        <f t="shared" ca="1" si="62"/>
        <v>Pierre</v>
      </c>
      <c r="T259" t="str">
        <f t="shared" ca="1" si="62"/>
        <v>UT</v>
      </c>
      <c r="U259">
        <f t="shared" ca="1" si="62"/>
        <v>84101</v>
      </c>
      <c r="V259">
        <f t="shared" ca="1" si="51"/>
        <v>6668896411</v>
      </c>
      <c r="W259">
        <f t="shared" ca="1" si="52"/>
        <v>12</v>
      </c>
      <c r="X259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('Randy','Peirce','Pitcher','Sophmore','7043 North 8541 East','Pierre','UT',84101,'5467 North 2480 East','Pierre','UT',84101,6668896411,12);</v>
      </c>
    </row>
    <row r="260" spans="9:24" x14ac:dyDescent="0.2">
      <c r="I260" s="3">
        <f t="shared" ref="I260:I300" ca="1" si="63">RANDBETWEEN(1,16)</f>
        <v>8</v>
      </c>
      <c r="J260" t="str">
        <f t="shared" ca="1" si="60"/>
        <v>Jeremy</v>
      </c>
      <c r="K260" t="str">
        <f t="shared" ca="1" si="60"/>
        <v>Groves</v>
      </c>
      <c r="L260" t="str">
        <f t="shared" ca="1" si="60"/>
        <v>Defensinve Tackle</v>
      </c>
      <c r="M260" t="str">
        <f t="shared" ca="1" si="60"/>
        <v>Freshman</v>
      </c>
      <c r="N260" t="str">
        <f t="shared" ref="N260:N300" ca="1" si="64">RANDBETWEEN(1000,9999)&amp;" "&amp;VLOOKUP(RANDBETWEEN(1,2),$B$21:$C$24,2)&amp;" "&amp;RANDBETWEEN(1000,9999)&amp;" "&amp;VLOOKUP(RANDBETWEEN(3,4),$B$21:$C$24,2)</f>
        <v>4520 South 3222 West</v>
      </c>
      <c r="O260" t="str">
        <f t="shared" ca="1" si="61"/>
        <v>Brooklynn</v>
      </c>
      <c r="P260" t="str">
        <f t="shared" ca="1" si="61"/>
        <v>NY</v>
      </c>
      <c r="Q260">
        <f t="shared" ca="1" si="61"/>
        <v>76485</v>
      </c>
      <c r="R260" t="str">
        <f t="shared" ref="R260:R300" ca="1" si="65">RANDBETWEEN(1000,9999)&amp;" "&amp;VLOOKUP(RANDBETWEEN(1,2),$B$21:$C$24,2)&amp;" "&amp;RANDBETWEEN(1000,9999)&amp;" "&amp;VLOOKUP(RANDBETWEEN(3,4),$B$21:$C$24,2)</f>
        <v>2411 North 1419 East</v>
      </c>
      <c r="S260" t="str">
        <f t="shared" ca="1" si="62"/>
        <v>Brooklynn</v>
      </c>
      <c r="T260" t="str">
        <f t="shared" ca="1" si="62"/>
        <v>NY</v>
      </c>
      <c r="U260">
        <f t="shared" ca="1" si="62"/>
        <v>76485</v>
      </c>
      <c r="V260">
        <f t="shared" ref="V260:V300" ca="1" si="66">RANDBETWEEN(1000000000,9999999999)</f>
        <v>2904010935</v>
      </c>
      <c r="W260">
        <f t="shared" ref="W260:W300" ca="1" si="67">RANDBETWEEN(5,18)</f>
        <v>7</v>
      </c>
      <c r="X260" t="str">
        <f t="shared" ref="X260:X300" ca="1" si="68">"INSERT INTO athlete (fname, lname, position, academic_level, street_current, city_current,state_current,zip_current,street_hometown, city_hometown, state_hometown, zip_hometown, phone, team_id) VALUES ('"&amp;J260&amp;"','"&amp;K260&amp;"','"&amp;L260&amp;"','"&amp;M260&amp;"','"&amp;N260&amp;"','"&amp;O260&amp;"','"&amp;P260&amp;"',"&amp;Q260&amp;",'"&amp;R260&amp;"','"&amp;S260&amp;"','"&amp;T260&amp;"',"&amp;U260&amp;","&amp;V260&amp;","&amp;W260&amp;");"</f>
        <v>INSERT INTO athlete (fname, lname, position, academic_level, street_current, city_current,state_current,zip_current,street_hometown, city_hometown, state_hometown, zip_hometown, phone, team_id) VALUES ('Jeremy','Groves','Defensinve Tackle','Freshman','4520 South 3222 West','Brooklynn','NY',76485,'2411 North 1419 East','Brooklynn','NY',76485,2904010935,7);</v>
      </c>
    </row>
    <row r="261" spans="9:24" x14ac:dyDescent="0.2">
      <c r="I261" s="3">
        <f t="shared" ca="1" si="63"/>
        <v>12</v>
      </c>
      <c r="J261" t="str">
        <f t="shared" ca="1" si="60"/>
        <v>Marcy</v>
      </c>
      <c r="K261" t="str">
        <f t="shared" ca="1" si="60"/>
        <v>Tice</v>
      </c>
      <c r="L261" t="str">
        <f t="shared" ca="1" si="60"/>
        <v>Goalie</v>
      </c>
      <c r="M261" t="str">
        <f t="shared" ca="1" si="60"/>
        <v>Freshman</v>
      </c>
      <c r="N261" t="str">
        <f t="shared" ca="1" si="64"/>
        <v>6347 North 3271 West</v>
      </c>
      <c r="O261" t="str">
        <f t="shared" ca="1" si="61"/>
        <v>Bismarck</v>
      </c>
      <c r="P261" t="str">
        <f t="shared" ca="1" si="61"/>
        <v>ND</v>
      </c>
      <c r="Q261">
        <f t="shared" ca="1" si="61"/>
        <v>28895</v>
      </c>
      <c r="R261" t="str">
        <f t="shared" ca="1" si="65"/>
        <v>5884 North 8299 East</v>
      </c>
      <c r="S261" t="str">
        <f t="shared" ca="1" si="62"/>
        <v>Bismarck</v>
      </c>
      <c r="T261" t="str">
        <f t="shared" ca="1" si="62"/>
        <v>ND</v>
      </c>
      <c r="U261">
        <f t="shared" ca="1" si="62"/>
        <v>28895</v>
      </c>
      <c r="V261">
        <f t="shared" ca="1" si="66"/>
        <v>7700655720</v>
      </c>
      <c r="W261">
        <f t="shared" ca="1" si="67"/>
        <v>15</v>
      </c>
      <c r="X261" t="str">
        <f t="shared" ca="1" si="68"/>
        <v>INSERT INTO athlete (fname, lname, position, academic_level, street_current, city_current,state_current,zip_current,street_hometown, city_hometown, state_hometown, zip_hometown, phone, team_id) VALUES ('Marcy','Tice','Goalie','Freshman','6347 North 3271 West','Bismarck','ND',28895,'5884 North 8299 East','Bismarck','ND',28895,7700655720,15);</v>
      </c>
    </row>
    <row r="262" spans="9:24" x14ac:dyDescent="0.2">
      <c r="I262" s="3">
        <f t="shared" ca="1" si="63"/>
        <v>7</v>
      </c>
      <c r="J262" t="str">
        <f t="shared" ca="1" si="60"/>
        <v>John</v>
      </c>
      <c r="K262" t="str">
        <f t="shared" ca="1" si="60"/>
        <v>Jensen</v>
      </c>
      <c r="L262" t="str">
        <f t="shared" ca="1" si="60"/>
        <v>Forward</v>
      </c>
      <c r="M262" t="str">
        <f t="shared" ca="1" si="60"/>
        <v>Sophmore</v>
      </c>
      <c r="N262" t="str">
        <f t="shared" ca="1" si="64"/>
        <v>1581 South 4110 West</v>
      </c>
      <c r="O262" t="str">
        <f t="shared" ca="1" si="61"/>
        <v>Tempe</v>
      </c>
      <c r="P262" t="str">
        <f t="shared" ca="1" si="61"/>
        <v>AZ</v>
      </c>
      <c r="Q262">
        <f t="shared" ca="1" si="61"/>
        <v>85765</v>
      </c>
      <c r="R262" t="str">
        <f t="shared" ca="1" si="65"/>
        <v>2899 North 8905 East</v>
      </c>
      <c r="S262" t="str">
        <f t="shared" ca="1" si="62"/>
        <v>Tempe</v>
      </c>
      <c r="T262" t="str">
        <f t="shared" ca="1" si="62"/>
        <v>AZ</v>
      </c>
      <c r="U262">
        <f t="shared" ca="1" si="62"/>
        <v>85765</v>
      </c>
      <c r="V262">
        <f t="shared" ca="1" si="66"/>
        <v>7347399049</v>
      </c>
      <c r="W262">
        <f t="shared" ca="1" si="67"/>
        <v>13</v>
      </c>
      <c r="X262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('John','Jensen','Forward','Sophmore','1581 South 4110 West','Tempe','AZ',85765,'2899 North 8905 East','Tempe','AZ',85765,7347399049,13);</v>
      </c>
    </row>
    <row r="263" spans="9:24" x14ac:dyDescent="0.2">
      <c r="I263" s="3">
        <f t="shared" ca="1" si="63"/>
        <v>16</v>
      </c>
      <c r="J263" t="str">
        <f t="shared" ref="J263:M282" ca="1" si="69">VLOOKUP($I263,athlete, J$1)</f>
        <v>Chris</v>
      </c>
      <c r="K263" t="str">
        <f t="shared" ca="1" si="69"/>
        <v>Burr</v>
      </c>
      <c r="L263" t="str">
        <f t="shared" ca="1" si="69"/>
        <v>Catcher</v>
      </c>
      <c r="M263" t="str">
        <f t="shared" ca="1" si="69"/>
        <v>Freshman</v>
      </c>
      <c r="N263" t="str">
        <f t="shared" ca="1" si="64"/>
        <v>6357 North 9591 East</v>
      </c>
      <c r="O263" t="str">
        <f t="shared" ref="O263:Q282" ca="1" si="70">VLOOKUP($I263,athlete, O$1)</f>
        <v>Bismarck</v>
      </c>
      <c r="P263" t="str">
        <f t="shared" ca="1" si="70"/>
        <v>UT</v>
      </c>
      <c r="Q263">
        <f t="shared" ca="1" si="70"/>
        <v>84101</v>
      </c>
      <c r="R263" t="str">
        <f t="shared" ca="1" si="65"/>
        <v>6480 North 3290 West</v>
      </c>
      <c r="S263" t="str">
        <f t="shared" ref="S263:U282" ca="1" si="71">VLOOKUP($I263,athlete, S$1)</f>
        <v>Bismarck</v>
      </c>
      <c r="T263" t="str">
        <f t="shared" ca="1" si="71"/>
        <v>UT</v>
      </c>
      <c r="U263">
        <f t="shared" ca="1" si="71"/>
        <v>84101</v>
      </c>
      <c r="V263">
        <f t="shared" ca="1" si="66"/>
        <v>5249567068</v>
      </c>
      <c r="W263">
        <f t="shared" ca="1" si="67"/>
        <v>15</v>
      </c>
      <c r="X263" t="str">
        <f t="shared" ca="1" si="68"/>
        <v>INSERT INTO athlete (fname, lname, position, academic_level, street_current, city_current,state_current,zip_current,street_hometown, city_hometown, state_hometown, zip_hometown, phone, team_id) VALUES ('Chris','Burr','Catcher','Freshman','6357 North 9591 East','Bismarck','UT',84101,'6480 North 3290 West','Bismarck','UT',84101,5249567068,15);</v>
      </c>
    </row>
    <row r="264" spans="9:24" x14ac:dyDescent="0.2">
      <c r="I264" s="3">
        <f t="shared" ca="1" si="63"/>
        <v>1</v>
      </c>
      <c r="J264" t="str">
        <f t="shared" ca="1" si="69"/>
        <v>Bob</v>
      </c>
      <c r="K264" t="str">
        <f t="shared" ca="1" si="69"/>
        <v>Taylor</v>
      </c>
      <c r="L264" t="str">
        <f t="shared" ca="1" si="69"/>
        <v>Right Wing</v>
      </c>
      <c r="M264" t="str">
        <f t="shared" ca="1" si="69"/>
        <v>Senior</v>
      </c>
      <c r="N264" t="str">
        <f t="shared" ca="1" si="64"/>
        <v>2982 North 3668 East</v>
      </c>
      <c r="O264" t="str">
        <f t="shared" ca="1" si="70"/>
        <v>Salt Lake City</v>
      </c>
      <c r="P264" t="str">
        <f t="shared" ca="1" si="70"/>
        <v>UT</v>
      </c>
      <c r="Q264">
        <f t="shared" ca="1" si="70"/>
        <v>84101</v>
      </c>
      <c r="R264" t="str">
        <f t="shared" ca="1" si="65"/>
        <v>3288 North 4108 East</v>
      </c>
      <c r="S264" t="str">
        <f t="shared" ca="1" si="71"/>
        <v>Salt Lake City</v>
      </c>
      <c r="T264" t="str">
        <f t="shared" ca="1" si="71"/>
        <v>UT</v>
      </c>
      <c r="U264">
        <f t="shared" ca="1" si="71"/>
        <v>84101</v>
      </c>
      <c r="V264">
        <f t="shared" ca="1" si="66"/>
        <v>3008712162</v>
      </c>
      <c r="W264">
        <f t="shared" ca="1" si="67"/>
        <v>7</v>
      </c>
      <c r="X264" t="str">
        <f t="shared" ca="1" si="68"/>
        <v>INSERT INTO athlete (fname, lname, position, academic_level, street_current, city_current,state_current,zip_current,street_hometown, city_hometown, state_hometown, zip_hometown, phone, team_id) VALUES ('Bob','Taylor','Right Wing','Senior','2982 North 3668 East','Salt Lake City','UT',84101,'3288 North 4108 East','Salt Lake City','UT',84101,3008712162,7);</v>
      </c>
    </row>
    <row r="265" spans="9:24" x14ac:dyDescent="0.2">
      <c r="I265" s="3">
        <f t="shared" ca="1" si="63"/>
        <v>7</v>
      </c>
      <c r="J265" t="str">
        <f t="shared" ca="1" si="69"/>
        <v>John</v>
      </c>
      <c r="K265" t="str">
        <f t="shared" ca="1" si="69"/>
        <v>Jensen</v>
      </c>
      <c r="L265" t="str">
        <f t="shared" ca="1" si="69"/>
        <v>Forward</v>
      </c>
      <c r="M265" t="str">
        <f t="shared" ca="1" si="69"/>
        <v>Sophmore</v>
      </c>
      <c r="N265" t="str">
        <f t="shared" ca="1" si="64"/>
        <v>8102 South 6856 West</v>
      </c>
      <c r="O265" t="str">
        <f t="shared" ca="1" si="70"/>
        <v>Tempe</v>
      </c>
      <c r="P265" t="str">
        <f t="shared" ca="1" si="70"/>
        <v>AZ</v>
      </c>
      <c r="Q265">
        <f t="shared" ca="1" si="70"/>
        <v>85765</v>
      </c>
      <c r="R265" t="str">
        <f t="shared" ca="1" si="65"/>
        <v>9576 South 9742 East</v>
      </c>
      <c r="S265" t="str">
        <f t="shared" ca="1" si="71"/>
        <v>Tempe</v>
      </c>
      <c r="T265" t="str">
        <f t="shared" ca="1" si="71"/>
        <v>AZ</v>
      </c>
      <c r="U265">
        <f t="shared" ca="1" si="71"/>
        <v>85765</v>
      </c>
      <c r="V265">
        <f t="shared" ca="1" si="66"/>
        <v>9602470546</v>
      </c>
      <c r="W265">
        <f t="shared" ca="1" si="67"/>
        <v>13</v>
      </c>
      <c r="X265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('John','Jensen','Forward','Sophmore','8102 South 6856 West','Tempe','AZ',85765,'9576 South 9742 East','Tempe','AZ',85765,9602470546,13);</v>
      </c>
    </row>
    <row r="266" spans="9:24" x14ac:dyDescent="0.2">
      <c r="I266" s="3">
        <f t="shared" ca="1" si="63"/>
        <v>4</v>
      </c>
      <c r="J266" t="str">
        <f t="shared" ca="1" si="69"/>
        <v>Stephanie</v>
      </c>
      <c r="K266" t="str">
        <f t="shared" ca="1" si="69"/>
        <v>Pales</v>
      </c>
      <c r="L266" t="str">
        <f t="shared" ca="1" si="69"/>
        <v>Tackle</v>
      </c>
      <c r="M266" t="str">
        <f t="shared" ca="1" si="69"/>
        <v>Freshman</v>
      </c>
      <c r="N266" t="str">
        <f t="shared" ca="1" si="64"/>
        <v>1995 North 2587 East</v>
      </c>
      <c r="O266" t="str">
        <f t="shared" ca="1" si="70"/>
        <v>Portland</v>
      </c>
      <c r="P266" t="str">
        <f t="shared" ca="1" si="70"/>
        <v>OR</v>
      </c>
      <c r="Q266">
        <f t="shared" ca="1" si="70"/>
        <v>12958</v>
      </c>
      <c r="R266" t="str">
        <f t="shared" ca="1" si="65"/>
        <v>6666 North 5428 East</v>
      </c>
      <c r="S266" t="str">
        <f t="shared" ca="1" si="71"/>
        <v>Portland</v>
      </c>
      <c r="T266" t="str">
        <f t="shared" ca="1" si="71"/>
        <v>OR</v>
      </c>
      <c r="U266">
        <f t="shared" ca="1" si="71"/>
        <v>12958</v>
      </c>
      <c r="V266">
        <f t="shared" ca="1" si="66"/>
        <v>8430978234</v>
      </c>
      <c r="W266">
        <f t="shared" ca="1" si="67"/>
        <v>17</v>
      </c>
      <c r="X266" t="str">
        <f t="shared" ca="1" si="68"/>
        <v>INSERT INTO athlete (fname, lname, position, academic_level, street_current, city_current,state_current,zip_current,street_hometown, city_hometown, state_hometown, zip_hometown, phone, team_id) VALUES ('Stephanie','Pales','Tackle','Freshman','1995 North 2587 East','Portland','OR',12958,'6666 North 5428 East','Portland','OR',12958,8430978234,17);</v>
      </c>
    </row>
    <row r="267" spans="9:24" x14ac:dyDescent="0.2">
      <c r="I267" s="3">
        <f t="shared" ca="1" si="63"/>
        <v>1</v>
      </c>
      <c r="J267" t="str">
        <f t="shared" ca="1" si="69"/>
        <v>Bob</v>
      </c>
      <c r="K267" t="str">
        <f t="shared" ca="1" si="69"/>
        <v>Taylor</v>
      </c>
      <c r="L267" t="str">
        <f t="shared" ca="1" si="69"/>
        <v>Right Wing</v>
      </c>
      <c r="M267" t="str">
        <f t="shared" ca="1" si="69"/>
        <v>Senior</v>
      </c>
      <c r="N267" t="str">
        <f t="shared" ca="1" si="64"/>
        <v>5710 South 9529 West</v>
      </c>
      <c r="O267" t="str">
        <f t="shared" ca="1" si="70"/>
        <v>Salt Lake City</v>
      </c>
      <c r="P267" t="str">
        <f t="shared" ca="1" si="70"/>
        <v>UT</v>
      </c>
      <c r="Q267">
        <f t="shared" ca="1" si="70"/>
        <v>84101</v>
      </c>
      <c r="R267" t="str">
        <f t="shared" ca="1" si="65"/>
        <v>9397 South 8027 West</v>
      </c>
      <c r="S267" t="str">
        <f t="shared" ca="1" si="71"/>
        <v>Salt Lake City</v>
      </c>
      <c r="T267" t="str">
        <f t="shared" ca="1" si="71"/>
        <v>UT</v>
      </c>
      <c r="U267">
        <f t="shared" ca="1" si="71"/>
        <v>84101</v>
      </c>
      <c r="V267">
        <f t="shared" ca="1" si="66"/>
        <v>1115958305</v>
      </c>
      <c r="W267">
        <f t="shared" ca="1" si="67"/>
        <v>9</v>
      </c>
      <c r="X267" t="str">
        <f t="shared" ca="1" si="68"/>
        <v>INSERT INTO athlete (fname, lname, position, academic_level, street_current, city_current,state_current,zip_current,street_hometown, city_hometown, state_hometown, zip_hometown, phone, team_id) VALUES ('Bob','Taylor','Right Wing','Senior','5710 South 9529 West','Salt Lake City','UT',84101,'9397 South 8027 West','Salt Lake City','UT',84101,1115958305,9);</v>
      </c>
    </row>
    <row r="268" spans="9:24" x14ac:dyDescent="0.2">
      <c r="I268" s="3">
        <f t="shared" ca="1" si="63"/>
        <v>15</v>
      </c>
      <c r="J268" t="str">
        <f t="shared" ca="1" si="69"/>
        <v>Randy</v>
      </c>
      <c r="K268" t="str">
        <f t="shared" ca="1" si="69"/>
        <v>Peirce</v>
      </c>
      <c r="L268" t="str">
        <f t="shared" ca="1" si="69"/>
        <v>Pitcher</v>
      </c>
      <c r="M268" t="str">
        <f t="shared" ca="1" si="69"/>
        <v>Sophmore</v>
      </c>
      <c r="N268" t="str">
        <f t="shared" ca="1" si="64"/>
        <v>7351 South 4117 West</v>
      </c>
      <c r="O268" t="str">
        <f t="shared" ca="1" si="70"/>
        <v>Pierre</v>
      </c>
      <c r="P268" t="str">
        <f t="shared" ca="1" si="70"/>
        <v>UT</v>
      </c>
      <c r="Q268">
        <f t="shared" ca="1" si="70"/>
        <v>84101</v>
      </c>
      <c r="R268" t="str">
        <f t="shared" ca="1" si="65"/>
        <v>9183 South 2850 West</v>
      </c>
      <c r="S268" t="str">
        <f t="shared" ca="1" si="71"/>
        <v>Pierre</v>
      </c>
      <c r="T268" t="str">
        <f t="shared" ca="1" si="71"/>
        <v>UT</v>
      </c>
      <c r="U268">
        <f t="shared" ca="1" si="71"/>
        <v>84101</v>
      </c>
      <c r="V268">
        <f t="shared" ca="1" si="66"/>
        <v>1871167362</v>
      </c>
      <c r="W268">
        <f t="shared" ca="1" si="67"/>
        <v>5</v>
      </c>
      <c r="X268" t="str">
        <f t="shared" ca="1" si="68"/>
        <v>INSERT INTO athlete (fname, lname, position, academic_level, street_current, city_current,state_current,zip_current,street_hometown, city_hometown, state_hometown, zip_hometown, phone, team_id) VALUES ('Randy','Peirce','Pitcher','Sophmore','7351 South 4117 West','Pierre','UT',84101,'9183 South 2850 West','Pierre','UT',84101,1871167362,5);</v>
      </c>
    </row>
    <row r="269" spans="9:24" x14ac:dyDescent="0.2">
      <c r="I269" s="3">
        <f t="shared" ca="1" si="63"/>
        <v>9</v>
      </c>
      <c r="J269" t="str">
        <f t="shared" ca="1" si="69"/>
        <v>Nicole</v>
      </c>
      <c r="K269" t="str">
        <f t="shared" ca="1" si="69"/>
        <v>Tindal</v>
      </c>
      <c r="L269" t="str">
        <f t="shared" ca="1" si="69"/>
        <v>Offensive Lineman</v>
      </c>
      <c r="M269" t="str">
        <f t="shared" ca="1" si="69"/>
        <v>Senior</v>
      </c>
      <c r="N269" t="str">
        <f t="shared" ca="1" si="64"/>
        <v>8930 South 3934 West</v>
      </c>
      <c r="O269" t="str">
        <f t="shared" ca="1" si="70"/>
        <v>Provo</v>
      </c>
      <c r="P269" t="str">
        <f t="shared" ca="1" si="70"/>
        <v>UT</v>
      </c>
      <c r="Q269">
        <f t="shared" ca="1" si="70"/>
        <v>75673</v>
      </c>
      <c r="R269" t="str">
        <f t="shared" ca="1" si="65"/>
        <v>8528 North 2702 East</v>
      </c>
      <c r="S269" t="str">
        <f t="shared" ca="1" si="71"/>
        <v>Provo</v>
      </c>
      <c r="T269" t="str">
        <f t="shared" ca="1" si="71"/>
        <v>UT</v>
      </c>
      <c r="U269">
        <f t="shared" ca="1" si="71"/>
        <v>75673</v>
      </c>
      <c r="V269">
        <f t="shared" ca="1" si="66"/>
        <v>7176723028</v>
      </c>
      <c r="W269">
        <f t="shared" ca="1" si="67"/>
        <v>7</v>
      </c>
      <c r="X269" t="str">
        <f t="shared" ca="1" si="68"/>
        <v>INSERT INTO athlete (fname, lname, position, academic_level, street_current, city_current,state_current,zip_current,street_hometown, city_hometown, state_hometown, zip_hometown, phone, team_id) VALUES ('Nicole','Tindal','Offensive Lineman','Senior','8930 South 3934 West','Provo','UT',75673,'8528 North 2702 East','Provo','UT',75673,7176723028,7);</v>
      </c>
    </row>
    <row r="270" spans="9:24" x14ac:dyDescent="0.2">
      <c r="I270" s="3">
        <f t="shared" ca="1" si="63"/>
        <v>4</v>
      </c>
      <c r="J270" t="str">
        <f t="shared" ca="1" si="69"/>
        <v>Stephanie</v>
      </c>
      <c r="K270" t="str">
        <f t="shared" ca="1" si="69"/>
        <v>Pales</v>
      </c>
      <c r="L270" t="str">
        <f t="shared" ca="1" si="69"/>
        <v>Tackle</v>
      </c>
      <c r="M270" t="str">
        <f t="shared" ca="1" si="69"/>
        <v>Freshman</v>
      </c>
      <c r="N270" t="str">
        <f t="shared" ca="1" si="64"/>
        <v>8865 North 7786 East</v>
      </c>
      <c r="O270" t="str">
        <f t="shared" ca="1" si="70"/>
        <v>Portland</v>
      </c>
      <c r="P270" t="str">
        <f t="shared" ca="1" si="70"/>
        <v>OR</v>
      </c>
      <c r="Q270">
        <f t="shared" ca="1" si="70"/>
        <v>12958</v>
      </c>
      <c r="R270" t="str">
        <f t="shared" ca="1" si="65"/>
        <v>7885 South 7238 East</v>
      </c>
      <c r="S270" t="str">
        <f t="shared" ca="1" si="71"/>
        <v>Portland</v>
      </c>
      <c r="T270" t="str">
        <f t="shared" ca="1" si="71"/>
        <v>OR</v>
      </c>
      <c r="U270">
        <f t="shared" ca="1" si="71"/>
        <v>12958</v>
      </c>
      <c r="V270">
        <f t="shared" ca="1" si="66"/>
        <v>3844240923</v>
      </c>
      <c r="W270">
        <f t="shared" ca="1" si="67"/>
        <v>5</v>
      </c>
      <c r="X270" t="str">
        <f t="shared" ca="1" si="68"/>
        <v>INSERT INTO athlete (fname, lname, position, academic_level, street_current, city_current,state_current,zip_current,street_hometown, city_hometown, state_hometown, zip_hometown, phone, team_id) VALUES ('Stephanie','Pales','Tackle','Freshman','8865 North 7786 East','Portland','OR',12958,'7885 South 7238 East','Portland','OR',12958,3844240923,5);</v>
      </c>
    </row>
    <row r="271" spans="9:24" x14ac:dyDescent="0.2">
      <c r="I271" s="3">
        <f t="shared" ca="1" si="63"/>
        <v>3</v>
      </c>
      <c r="J271" t="str">
        <f t="shared" ca="1" si="69"/>
        <v>Alex</v>
      </c>
      <c r="K271" t="str">
        <f t="shared" ca="1" si="69"/>
        <v>Johnson</v>
      </c>
      <c r="L271" t="str">
        <f t="shared" ca="1" si="69"/>
        <v>Quarterback</v>
      </c>
      <c r="M271" t="str">
        <f t="shared" ca="1" si="69"/>
        <v>Sophmore</v>
      </c>
      <c r="N271" t="str">
        <f t="shared" ca="1" si="64"/>
        <v>2465 North 2291 West</v>
      </c>
      <c r="O271" t="str">
        <f t="shared" ca="1" si="70"/>
        <v>Seattle</v>
      </c>
      <c r="P271" t="str">
        <f t="shared" ca="1" si="70"/>
        <v>WA</v>
      </c>
      <c r="Q271">
        <f t="shared" ca="1" si="70"/>
        <v>56290</v>
      </c>
      <c r="R271" t="str">
        <f t="shared" ca="1" si="65"/>
        <v>7907 South 3961 East</v>
      </c>
      <c r="S271" t="str">
        <f t="shared" ca="1" si="71"/>
        <v>Seattle</v>
      </c>
      <c r="T271" t="str">
        <f t="shared" ca="1" si="71"/>
        <v>WA</v>
      </c>
      <c r="U271">
        <f t="shared" ca="1" si="71"/>
        <v>56290</v>
      </c>
      <c r="V271">
        <f t="shared" ca="1" si="66"/>
        <v>4954399814</v>
      </c>
      <c r="W271">
        <f t="shared" ca="1" si="67"/>
        <v>9</v>
      </c>
      <c r="X271" t="str">
        <f t="shared" ca="1" si="68"/>
        <v>INSERT INTO athlete (fname, lname, position, academic_level, street_current, city_current,state_current,zip_current,street_hometown, city_hometown, state_hometown, zip_hometown, phone, team_id) VALUES ('Alex','Johnson','Quarterback','Sophmore','2465 North 2291 West','Seattle','WA',56290,'7907 South 3961 East','Seattle','WA',56290,4954399814,9);</v>
      </c>
    </row>
    <row r="272" spans="9:24" x14ac:dyDescent="0.2">
      <c r="I272" s="3">
        <f t="shared" ca="1" si="63"/>
        <v>2</v>
      </c>
      <c r="J272" t="str">
        <f t="shared" ca="1" si="69"/>
        <v>Joe</v>
      </c>
      <c r="K272" t="str">
        <f t="shared" ca="1" si="69"/>
        <v>Smith</v>
      </c>
      <c r="L272" t="str">
        <f t="shared" ca="1" si="69"/>
        <v>Center</v>
      </c>
      <c r="M272" t="str">
        <f t="shared" ca="1" si="69"/>
        <v>Junior</v>
      </c>
      <c r="N272" t="str">
        <f t="shared" ca="1" si="64"/>
        <v>9161 North 7262 East</v>
      </c>
      <c r="O272" t="str">
        <f t="shared" ca="1" si="70"/>
        <v>Phoenix</v>
      </c>
      <c r="P272" t="str">
        <f t="shared" ca="1" si="70"/>
        <v>AZ</v>
      </c>
      <c r="Q272">
        <f t="shared" ca="1" si="70"/>
        <v>76102</v>
      </c>
      <c r="R272" t="str">
        <f t="shared" ca="1" si="65"/>
        <v>8389 South 2563 East</v>
      </c>
      <c r="S272" t="str">
        <f t="shared" ca="1" si="71"/>
        <v>Phoenix</v>
      </c>
      <c r="T272" t="str">
        <f t="shared" ca="1" si="71"/>
        <v>AZ</v>
      </c>
      <c r="U272">
        <f t="shared" ca="1" si="71"/>
        <v>76102</v>
      </c>
      <c r="V272">
        <f t="shared" ca="1" si="66"/>
        <v>7492517658</v>
      </c>
      <c r="W272">
        <f t="shared" ca="1" si="67"/>
        <v>16</v>
      </c>
      <c r="X272" t="str">
        <f t="shared" ca="1" si="68"/>
        <v>INSERT INTO athlete (fname, lname, position, academic_level, street_current, city_current,state_current,zip_current,street_hometown, city_hometown, state_hometown, zip_hometown, phone, team_id) VALUES ('Joe','Smith','Center','Junior','9161 North 7262 East','Phoenix','AZ',76102,'8389 South 2563 East','Phoenix','AZ',76102,7492517658,16);</v>
      </c>
    </row>
    <row r="273" spans="9:24" x14ac:dyDescent="0.2">
      <c r="I273" s="3">
        <f t="shared" ca="1" si="63"/>
        <v>5</v>
      </c>
      <c r="J273" t="str">
        <f t="shared" ca="1" si="69"/>
        <v>Alicia</v>
      </c>
      <c r="K273" t="str">
        <f t="shared" ca="1" si="69"/>
        <v>McKay</v>
      </c>
      <c r="L273" t="str">
        <f t="shared" ca="1" si="69"/>
        <v>Defense</v>
      </c>
      <c r="M273" t="str">
        <f t="shared" ca="1" si="69"/>
        <v>Senior</v>
      </c>
      <c r="N273" t="str">
        <f t="shared" ca="1" si="64"/>
        <v>8697 North 5982 East</v>
      </c>
      <c r="O273" t="str">
        <f t="shared" ca="1" si="70"/>
        <v>Berkley</v>
      </c>
      <c r="P273" t="str">
        <f t="shared" ca="1" si="70"/>
        <v>CA</v>
      </c>
      <c r="Q273">
        <f t="shared" ca="1" si="70"/>
        <v>84050</v>
      </c>
      <c r="R273" t="str">
        <f t="shared" ca="1" si="65"/>
        <v>5171 North 6730 West</v>
      </c>
      <c r="S273" t="str">
        <f t="shared" ca="1" si="71"/>
        <v>Berkley</v>
      </c>
      <c r="T273" t="str">
        <f t="shared" ca="1" si="71"/>
        <v>CA</v>
      </c>
      <c r="U273">
        <f t="shared" ca="1" si="71"/>
        <v>84050</v>
      </c>
      <c r="V273">
        <f t="shared" ca="1" si="66"/>
        <v>1043745001</v>
      </c>
      <c r="W273">
        <f t="shared" ca="1" si="67"/>
        <v>17</v>
      </c>
      <c r="X273" t="str">
        <f t="shared" ca="1" si="68"/>
        <v>INSERT INTO athlete (fname, lname, position, academic_level, street_current, city_current,state_current,zip_current,street_hometown, city_hometown, state_hometown, zip_hometown, phone, team_id) VALUES ('Alicia','McKay','Defense','Senior','8697 North 5982 East','Berkley','CA',84050,'5171 North 6730 West','Berkley','CA',84050,1043745001,17);</v>
      </c>
    </row>
    <row r="274" spans="9:24" x14ac:dyDescent="0.2">
      <c r="I274" s="3">
        <f t="shared" ca="1" si="63"/>
        <v>3</v>
      </c>
      <c r="J274" t="str">
        <f t="shared" ca="1" si="69"/>
        <v>Alex</v>
      </c>
      <c r="K274" t="str">
        <f t="shared" ca="1" si="69"/>
        <v>Johnson</v>
      </c>
      <c r="L274" t="str">
        <f t="shared" ca="1" si="69"/>
        <v>Quarterback</v>
      </c>
      <c r="M274" t="str">
        <f t="shared" ca="1" si="69"/>
        <v>Sophmore</v>
      </c>
      <c r="N274" t="str">
        <f t="shared" ca="1" si="64"/>
        <v>2637 South 1826 East</v>
      </c>
      <c r="O274" t="str">
        <f t="shared" ca="1" si="70"/>
        <v>Seattle</v>
      </c>
      <c r="P274" t="str">
        <f t="shared" ca="1" si="70"/>
        <v>WA</v>
      </c>
      <c r="Q274">
        <f t="shared" ca="1" si="70"/>
        <v>56290</v>
      </c>
      <c r="R274" t="str">
        <f t="shared" ca="1" si="65"/>
        <v>2995 South 1303 East</v>
      </c>
      <c r="S274" t="str">
        <f t="shared" ca="1" si="71"/>
        <v>Seattle</v>
      </c>
      <c r="T274" t="str">
        <f t="shared" ca="1" si="71"/>
        <v>WA</v>
      </c>
      <c r="U274">
        <f t="shared" ca="1" si="71"/>
        <v>56290</v>
      </c>
      <c r="V274">
        <f t="shared" ca="1" si="66"/>
        <v>4281362764</v>
      </c>
      <c r="W274">
        <f t="shared" ca="1" si="67"/>
        <v>8</v>
      </c>
      <c r="X274" t="str">
        <f t="shared" ca="1" si="68"/>
        <v>INSERT INTO athlete (fname, lname, position, academic_level, street_current, city_current,state_current,zip_current,street_hometown, city_hometown, state_hometown, zip_hometown, phone, team_id) VALUES ('Alex','Johnson','Quarterback','Sophmore','2637 South 1826 East','Seattle','WA',56290,'2995 South 1303 East','Seattle','WA',56290,4281362764,8);</v>
      </c>
    </row>
    <row r="275" spans="9:24" x14ac:dyDescent="0.2">
      <c r="I275" s="3">
        <f t="shared" ca="1" si="63"/>
        <v>15</v>
      </c>
      <c r="J275" t="str">
        <f t="shared" ca="1" si="69"/>
        <v>Randy</v>
      </c>
      <c r="K275" t="str">
        <f t="shared" ca="1" si="69"/>
        <v>Peirce</v>
      </c>
      <c r="L275" t="str">
        <f t="shared" ca="1" si="69"/>
        <v>Pitcher</v>
      </c>
      <c r="M275" t="str">
        <f t="shared" ca="1" si="69"/>
        <v>Sophmore</v>
      </c>
      <c r="N275" t="str">
        <f t="shared" ca="1" si="64"/>
        <v>4756 South 7663 West</v>
      </c>
      <c r="O275" t="str">
        <f t="shared" ca="1" si="70"/>
        <v>Pierre</v>
      </c>
      <c r="P275" t="str">
        <f t="shared" ca="1" si="70"/>
        <v>UT</v>
      </c>
      <c r="Q275">
        <f t="shared" ca="1" si="70"/>
        <v>84101</v>
      </c>
      <c r="R275" t="str">
        <f t="shared" ca="1" si="65"/>
        <v>1020 North 2360 East</v>
      </c>
      <c r="S275" t="str">
        <f t="shared" ca="1" si="71"/>
        <v>Pierre</v>
      </c>
      <c r="T275" t="str">
        <f t="shared" ca="1" si="71"/>
        <v>UT</v>
      </c>
      <c r="U275">
        <f t="shared" ca="1" si="71"/>
        <v>84101</v>
      </c>
      <c r="V275">
        <f t="shared" ca="1" si="66"/>
        <v>3422110816</v>
      </c>
      <c r="W275">
        <f t="shared" ca="1" si="67"/>
        <v>12</v>
      </c>
      <c r="X275" t="str">
        <f t="shared" ca="1" si="68"/>
        <v>INSERT INTO athlete (fname, lname, position, academic_level, street_current, city_current,state_current,zip_current,street_hometown, city_hometown, state_hometown, zip_hometown, phone, team_id) VALUES ('Randy','Peirce','Pitcher','Sophmore','4756 South 7663 West','Pierre','UT',84101,'1020 North 2360 East','Pierre','UT',84101,3422110816,12);</v>
      </c>
    </row>
    <row r="276" spans="9:24" x14ac:dyDescent="0.2">
      <c r="I276" s="3">
        <f t="shared" ca="1" si="63"/>
        <v>10</v>
      </c>
      <c r="J276" t="str">
        <f t="shared" ca="1" si="69"/>
        <v>Laura</v>
      </c>
      <c r="K276" t="str">
        <f t="shared" ca="1" si="69"/>
        <v>Hansen</v>
      </c>
      <c r="L276" t="str">
        <f t="shared" ca="1" si="69"/>
        <v>Corner</v>
      </c>
      <c r="M276" t="str">
        <f t="shared" ca="1" si="69"/>
        <v>Junior</v>
      </c>
      <c r="N276" t="str">
        <f t="shared" ca="1" si="64"/>
        <v>6354 North 3138 East</v>
      </c>
      <c r="O276" t="str">
        <f t="shared" ca="1" si="70"/>
        <v>Las Vegas</v>
      </c>
      <c r="P276" t="str">
        <f t="shared" ca="1" si="70"/>
        <v>NV</v>
      </c>
      <c r="Q276">
        <f t="shared" ca="1" si="70"/>
        <v>19837</v>
      </c>
      <c r="R276" t="str">
        <f t="shared" ca="1" si="65"/>
        <v>9301 South 2872 West</v>
      </c>
      <c r="S276" t="str">
        <f t="shared" ca="1" si="71"/>
        <v>Las Vegas</v>
      </c>
      <c r="T276" t="str">
        <f t="shared" ca="1" si="71"/>
        <v>NV</v>
      </c>
      <c r="U276">
        <f t="shared" ca="1" si="71"/>
        <v>19837</v>
      </c>
      <c r="V276">
        <f t="shared" ca="1" si="66"/>
        <v>5529094030</v>
      </c>
      <c r="W276">
        <f t="shared" ca="1" si="67"/>
        <v>7</v>
      </c>
      <c r="X276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('Laura','Hansen','Corner','Junior','6354 North 3138 East','Las Vegas','NV',19837,'9301 South 2872 West','Las Vegas','NV',19837,5529094030,7);</v>
      </c>
    </row>
    <row r="277" spans="9:24" x14ac:dyDescent="0.2">
      <c r="I277" s="3">
        <f t="shared" ca="1" si="63"/>
        <v>13</v>
      </c>
      <c r="J277" t="str">
        <f t="shared" ca="1" si="69"/>
        <v>Kim</v>
      </c>
      <c r="K277" t="str">
        <f t="shared" ca="1" si="69"/>
        <v>Lord</v>
      </c>
      <c r="L277" t="str">
        <f t="shared" ca="1" si="69"/>
        <v>First Base</v>
      </c>
      <c r="M277" t="str">
        <f t="shared" ca="1" si="69"/>
        <v>Senior</v>
      </c>
      <c r="N277" t="str">
        <f t="shared" ca="1" si="64"/>
        <v>3266 South 9305 West</v>
      </c>
      <c r="O277" t="str">
        <f t="shared" ca="1" si="70"/>
        <v>Provo</v>
      </c>
      <c r="P277" t="str">
        <f t="shared" ca="1" si="70"/>
        <v>UT</v>
      </c>
      <c r="Q277">
        <f t="shared" ca="1" si="70"/>
        <v>84101</v>
      </c>
      <c r="R277" t="str">
        <f t="shared" ca="1" si="65"/>
        <v>5293 South 8128 East</v>
      </c>
      <c r="S277" t="str">
        <f t="shared" ca="1" si="71"/>
        <v>Provo</v>
      </c>
      <c r="T277" t="str">
        <f t="shared" ca="1" si="71"/>
        <v>UT</v>
      </c>
      <c r="U277">
        <f t="shared" ca="1" si="71"/>
        <v>84101</v>
      </c>
      <c r="V277">
        <f t="shared" ca="1" si="66"/>
        <v>2166130945</v>
      </c>
      <c r="W277">
        <f t="shared" ca="1" si="67"/>
        <v>15</v>
      </c>
      <c r="X277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Base','Senior','3266 South 9305 West','Provo','UT',84101,'5293 South 8128 East','Provo','UT',84101,2166130945,15);</v>
      </c>
    </row>
    <row r="278" spans="9:24" x14ac:dyDescent="0.2">
      <c r="I278" s="3">
        <f t="shared" ca="1" si="63"/>
        <v>10</v>
      </c>
      <c r="J278" t="str">
        <f t="shared" ca="1" si="69"/>
        <v>Laura</v>
      </c>
      <c r="K278" t="str">
        <f t="shared" ca="1" si="69"/>
        <v>Hansen</v>
      </c>
      <c r="L278" t="str">
        <f t="shared" ca="1" si="69"/>
        <v>Corner</v>
      </c>
      <c r="M278" t="str">
        <f t="shared" ca="1" si="69"/>
        <v>Junior</v>
      </c>
      <c r="N278" t="str">
        <f t="shared" ca="1" si="64"/>
        <v>5106 South 7082 East</v>
      </c>
      <c r="O278" t="str">
        <f t="shared" ca="1" si="70"/>
        <v>Las Vegas</v>
      </c>
      <c r="P278" t="str">
        <f t="shared" ca="1" si="70"/>
        <v>NV</v>
      </c>
      <c r="Q278">
        <f t="shared" ca="1" si="70"/>
        <v>19837</v>
      </c>
      <c r="R278" t="str">
        <f t="shared" ca="1" si="65"/>
        <v>7662 North 8056 West</v>
      </c>
      <c r="S278" t="str">
        <f t="shared" ca="1" si="71"/>
        <v>Las Vegas</v>
      </c>
      <c r="T278" t="str">
        <f t="shared" ca="1" si="71"/>
        <v>NV</v>
      </c>
      <c r="U278">
        <f t="shared" ca="1" si="71"/>
        <v>19837</v>
      </c>
      <c r="V278">
        <f t="shared" ca="1" si="66"/>
        <v>2993364794</v>
      </c>
      <c r="W278">
        <f t="shared" ca="1" si="67"/>
        <v>8</v>
      </c>
      <c r="X278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('Laura','Hansen','Corner','Junior','5106 South 7082 East','Las Vegas','NV',19837,'7662 North 8056 West','Las Vegas','NV',19837,2993364794,8);</v>
      </c>
    </row>
    <row r="279" spans="9:24" x14ac:dyDescent="0.2">
      <c r="I279" s="3">
        <f t="shared" ca="1" si="63"/>
        <v>13</v>
      </c>
      <c r="J279" t="str">
        <f t="shared" ca="1" si="69"/>
        <v>Kim</v>
      </c>
      <c r="K279" t="str">
        <f t="shared" ca="1" si="69"/>
        <v>Lord</v>
      </c>
      <c r="L279" t="str">
        <f t="shared" ca="1" si="69"/>
        <v>First Base</v>
      </c>
      <c r="M279" t="str">
        <f t="shared" ca="1" si="69"/>
        <v>Senior</v>
      </c>
      <c r="N279" t="str">
        <f t="shared" ca="1" si="64"/>
        <v>2504 South 3713 West</v>
      </c>
      <c r="O279" t="str">
        <f t="shared" ca="1" si="70"/>
        <v>Provo</v>
      </c>
      <c r="P279" t="str">
        <f t="shared" ca="1" si="70"/>
        <v>UT</v>
      </c>
      <c r="Q279">
        <f t="shared" ca="1" si="70"/>
        <v>84101</v>
      </c>
      <c r="R279" t="str">
        <f t="shared" ca="1" si="65"/>
        <v>6494 North 3497 West</v>
      </c>
      <c r="S279" t="str">
        <f t="shared" ca="1" si="71"/>
        <v>Provo</v>
      </c>
      <c r="T279" t="str">
        <f t="shared" ca="1" si="71"/>
        <v>UT</v>
      </c>
      <c r="U279">
        <f t="shared" ca="1" si="71"/>
        <v>84101</v>
      </c>
      <c r="V279">
        <f t="shared" ca="1" si="66"/>
        <v>5094353804</v>
      </c>
      <c r="W279">
        <f t="shared" ca="1" si="67"/>
        <v>17</v>
      </c>
      <c r="X279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Base','Senior','2504 South 3713 West','Provo','UT',84101,'6494 North 3497 West','Provo','UT',84101,5094353804,17);</v>
      </c>
    </row>
    <row r="280" spans="9:24" x14ac:dyDescent="0.2">
      <c r="I280" s="3">
        <f t="shared" ca="1" si="63"/>
        <v>16</v>
      </c>
      <c r="J280" t="str">
        <f t="shared" ca="1" si="69"/>
        <v>Chris</v>
      </c>
      <c r="K280" t="str">
        <f t="shared" ca="1" si="69"/>
        <v>Burr</v>
      </c>
      <c r="L280" t="str">
        <f t="shared" ca="1" si="69"/>
        <v>Catcher</v>
      </c>
      <c r="M280" t="str">
        <f t="shared" ca="1" si="69"/>
        <v>Freshman</v>
      </c>
      <c r="N280" t="str">
        <f t="shared" ca="1" si="64"/>
        <v>1998 South 1748 East</v>
      </c>
      <c r="O280" t="str">
        <f t="shared" ca="1" si="70"/>
        <v>Bismarck</v>
      </c>
      <c r="P280" t="str">
        <f t="shared" ca="1" si="70"/>
        <v>UT</v>
      </c>
      <c r="Q280">
        <f t="shared" ca="1" si="70"/>
        <v>84101</v>
      </c>
      <c r="R280" t="str">
        <f t="shared" ca="1" si="65"/>
        <v>6987 South 4941 East</v>
      </c>
      <c r="S280" t="str">
        <f t="shared" ca="1" si="71"/>
        <v>Bismarck</v>
      </c>
      <c r="T280" t="str">
        <f t="shared" ca="1" si="71"/>
        <v>UT</v>
      </c>
      <c r="U280">
        <f t="shared" ca="1" si="71"/>
        <v>84101</v>
      </c>
      <c r="V280">
        <f t="shared" ca="1" si="66"/>
        <v>7765511958</v>
      </c>
      <c r="W280">
        <f t="shared" ca="1" si="67"/>
        <v>6</v>
      </c>
      <c r="X280" t="str">
        <f t="shared" ca="1" si="68"/>
        <v>INSERT INTO athlete (fname, lname, position, academic_level, street_current, city_current,state_current,zip_current,street_hometown, city_hometown, state_hometown, zip_hometown, phone, team_id) VALUES ('Chris','Burr','Catcher','Freshman','1998 South 1748 East','Bismarck','UT',84101,'6987 South 4941 East','Bismarck','UT',84101,7765511958,6);</v>
      </c>
    </row>
    <row r="281" spans="9:24" x14ac:dyDescent="0.2">
      <c r="I281" s="3">
        <f t="shared" ca="1" si="63"/>
        <v>2</v>
      </c>
      <c r="J281" t="str">
        <f t="shared" ca="1" si="69"/>
        <v>Joe</v>
      </c>
      <c r="K281" t="str">
        <f t="shared" ca="1" si="69"/>
        <v>Smith</v>
      </c>
      <c r="L281" t="str">
        <f t="shared" ca="1" si="69"/>
        <v>Center</v>
      </c>
      <c r="M281" t="str">
        <f t="shared" ca="1" si="69"/>
        <v>Junior</v>
      </c>
      <c r="N281" t="str">
        <f t="shared" ca="1" si="64"/>
        <v>8881 South 8285 West</v>
      </c>
      <c r="O281" t="str">
        <f t="shared" ca="1" si="70"/>
        <v>Phoenix</v>
      </c>
      <c r="P281" t="str">
        <f t="shared" ca="1" si="70"/>
        <v>AZ</v>
      </c>
      <c r="Q281">
        <f t="shared" ca="1" si="70"/>
        <v>76102</v>
      </c>
      <c r="R281" t="str">
        <f t="shared" ca="1" si="65"/>
        <v>8934 South 7694 East</v>
      </c>
      <c r="S281" t="str">
        <f t="shared" ca="1" si="71"/>
        <v>Phoenix</v>
      </c>
      <c r="T281" t="str">
        <f t="shared" ca="1" si="71"/>
        <v>AZ</v>
      </c>
      <c r="U281">
        <f t="shared" ca="1" si="71"/>
        <v>76102</v>
      </c>
      <c r="V281">
        <f t="shared" ca="1" si="66"/>
        <v>9073999083</v>
      </c>
      <c r="W281">
        <f t="shared" ca="1" si="67"/>
        <v>9</v>
      </c>
      <c r="X281" t="str">
        <f t="shared" ca="1" si="68"/>
        <v>INSERT INTO athlete (fname, lname, position, academic_level, street_current, city_current,state_current,zip_current,street_hometown, city_hometown, state_hometown, zip_hometown, phone, team_id) VALUES ('Joe','Smith','Center','Junior','8881 South 8285 West','Phoenix','AZ',76102,'8934 South 7694 East','Phoenix','AZ',76102,9073999083,9);</v>
      </c>
    </row>
    <row r="282" spans="9:24" x14ac:dyDescent="0.2">
      <c r="I282" s="3">
        <f t="shared" ca="1" si="63"/>
        <v>7</v>
      </c>
      <c r="J282" t="str">
        <f t="shared" ca="1" si="69"/>
        <v>John</v>
      </c>
      <c r="K282" t="str">
        <f t="shared" ca="1" si="69"/>
        <v>Jensen</v>
      </c>
      <c r="L282" t="str">
        <f t="shared" ca="1" si="69"/>
        <v>Forward</v>
      </c>
      <c r="M282" t="str">
        <f t="shared" ca="1" si="69"/>
        <v>Sophmore</v>
      </c>
      <c r="N282" t="str">
        <f t="shared" ca="1" si="64"/>
        <v>4744 North 1306 East</v>
      </c>
      <c r="O282" t="str">
        <f t="shared" ca="1" si="70"/>
        <v>Tempe</v>
      </c>
      <c r="P282" t="str">
        <f t="shared" ca="1" si="70"/>
        <v>AZ</v>
      </c>
      <c r="Q282">
        <f t="shared" ca="1" si="70"/>
        <v>85765</v>
      </c>
      <c r="R282" t="str">
        <f t="shared" ca="1" si="65"/>
        <v>3188 North 8330 West</v>
      </c>
      <c r="S282" t="str">
        <f t="shared" ca="1" si="71"/>
        <v>Tempe</v>
      </c>
      <c r="T282" t="str">
        <f t="shared" ca="1" si="71"/>
        <v>AZ</v>
      </c>
      <c r="U282">
        <f t="shared" ca="1" si="71"/>
        <v>85765</v>
      </c>
      <c r="V282">
        <f t="shared" ca="1" si="66"/>
        <v>1634458366</v>
      </c>
      <c r="W282">
        <f t="shared" ca="1" si="67"/>
        <v>5</v>
      </c>
      <c r="X282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('John','Jensen','Forward','Sophmore','4744 North 1306 East','Tempe','AZ',85765,'3188 North 8330 West','Tempe','AZ',85765,1634458366,5);</v>
      </c>
    </row>
    <row r="283" spans="9:24" x14ac:dyDescent="0.2">
      <c r="I283" s="3">
        <f t="shared" ca="1" si="63"/>
        <v>2</v>
      </c>
      <c r="J283" t="str">
        <f t="shared" ref="J283:M300" ca="1" si="72">VLOOKUP($I283,athlete, J$1)</f>
        <v>Joe</v>
      </c>
      <c r="K283" t="str">
        <f t="shared" ca="1" si="72"/>
        <v>Smith</v>
      </c>
      <c r="L283" t="str">
        <f t="shared" ca="1" si="72"/>
        <v>Center</v>
      </c>
      <c r="M283" t="str">
        <f t="shared" ca="1" si="72"/>
        <v>Junior</v>
      </c>
      <c r="N283" t="str">
        <f t="shared" ca="1" si="64"/>
        <v>1625 North 2221 West</v>
      </c>
      <c r="O283" t="str">
        <f t="shared" ref="O283:Q300" ca="1" si="73">VLOOKUP($I283,athlete, O$1)</f>
        <v>Phoenix</v>
      </c>
      <c r="P283" t="str">
        <f t="shared" ca="1" si="73"/>
        <v>AZ</v>
      </c>
      <c r="Q283">
        <f t="shared" ca="1" si="73"/>
        <v>76102</v>
      </c>
      <c r="R283" t="str">
        <f t="shared" ca="1" si="65"/>
        <v>7517 South 5853 East</v>
      </c>
      <c r="S283" t="str">
        <f t="shared" ref="S283:U300" ca="1" si="74">VLOOKUP($I283,athlete, S$1)</f>
        <v>Phoenix</v>
      </c>
      <c r="T283" t="str">
        <f t="shared" ca="1" si="74"/>
        <v>AZ</v>
      </c>
      <c r="U283">
        <f t="shared" ca="1" si="74"/>
        <v>76102</v>
      </c>
      <c r="V283">
        <f t="shared" ca="1" si="66"/>
        <v>9383318140</v>
      </c>
      <c r="W283">
        <f t="shared" ca="1" si="67"/>
        <v>11</v>
      </c>
      <c r="X283" t="str">
        <f t="shared" ca="1" si="68"/>
        <v>INSERT INTO athlete (fname, lname, position, academic_level, street_current, city_current,state_current,zip_current,street_hometown, city_hometown, state_hometown, zip_hometown, phone, team_id) VALUES ('Joe','Smith','Center','Junior','1625 North 2221 West','Phoenix','AZ',76102,'7517 South 5853 East','Phoenix','AZ',76102,9383318140,11);</v>
      </c>
    </row>
    <row r="284" spans="9:24" x14ac:dyDescent="0.2">
      <c r="I284" s="3">
        <f t="shared" ca="1" si="63"/>
        <v>13</v>
      </c>
      <c r="J284" t="str">
        <f t="shared" ca="1" si="72"/>
        <v>Kim</v>
      </c>
      <c r="K284" t="str">
        <f t="shared" ca="1" si="72"/>
        <v>Lord</v>
      </c>
      <c r="L284" t="str">
        <f t="shared" ca="1" si="72"/>
        <v>First Base</v>
      </c>
      <c r="M284" t="str">
        <f t="shared" ca="1" si="72"/>
        <v>Senior</v>
      </c>
      <c r="N284" t="str">
        <f t="shared" ca="1" si="64"/>
        <v>6042 North 2551 West</v>
      </c>
      <c r="O284" t="str">
        <f t="shared" ca="1" si="73"/>
        <v>Provo</v>
      </c>
      <c r="P284" t="str">
        <f t="shared" ca="1" si="73"/>
        <v>UT</v>
      </c>
      <c r="Q284">
        <f t="shared" ca="1" si="73"/>
        <v>84101</v>
      </c>
      <c r="R284" t="str">
        <f t="shared" ca="1" si="65"/>
        <v>3331 North 1896 East</v>
      </c>
      <c r="S284" t="str">
        <f t="shared" ca="1" si="74"/>
        <v>Provo</v>
      </c>
      <c r="T284" t="str">
        <f t="shared" ca="1" si="74"/>
        <v>UT</v>
      </c>
      <c r="U284">
        <f t="shared" ca="1" si="74"/>
        <v>84101</v>
      </c>
      <c r="V284">
        <f t="shared" ca="1" si="66"/>
        <v>5041025373</v>
      </c>
      <c r="W284">
        <f t="shared" ca="1" si="67"/>
        <v>12</v>
      </c>
      <c r="X284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Base','Senior','6042 North 2551 West','Provo','UT',84101,'3331 North 1896 East','Provo','UT',84101,5041025373,12);</v>
      </c>
    </row>
    <row r="285" spans="9:24" x14ac:dyDescent="0.2">
      <c r="I285" s="3">
        <f t="shared" ca="1" si="63"/>
        <v>4</v>
      </c>
      <c r="J285" t="str">
        <f t="shared" ca="1" si="72"/>
        <v>Stephanie</v>
      </c>
      <c r="K285" t="str">
        <f t="shared" ca="1" si="72"/>
        <v>Pales</v>
      </c>
      <c r="L285" t="str">
        <f t="shared" ca="1" si="72"/>
        <v>Tackle</v>
      </c>
      <c r="M285" t="str">
        <f t="shared" ca="1" si="72"/>
        <v>Freshman</v>
      </c>
      <c r="N285" t="str">
        <f t="shared" ca="1" si="64"/>
        <v>4474 North 4445 East</v>
      </c>
      <c r="O285" t="str">
        <f t="shared" ca="1" si="73"/>
        <v>Portland</v>
      </c>
      <c r="P285" t="str">
        <f t="shared" ca="1" si="73"/>
        <v>OR</v>
      </c>
      <c r="Q285">
        <f t="shared" ca="1" si="73"/>
        <v>12958</v>
      </c>
      <c r="R285" t="str">
        <f t="shared" ca="1" si="65"/>
        <v>9103 North 8335 East</v>
      </c>
      <c r="S285" t="str">
        <f t="shared" ca="1" si="74"/>
        <v>Portland</v>
      </c>
      <c r="T285" t="str">
        <f t="shared" ca="1" si="74"/>
        <v>OR</v>
      </c>
      <c r="U285">
        <f t="shared" ca="1" si="74"/>
        <v>12958</v>
      </c>
      <c r="V285">
        <f t="shared" ca="1" si="66"/>
        <v>2805559389</v>
      </c>
      <c r="W285">
        <f t="shared" ca="1" si="67"/>
        <v>9</v>
      </c>
      <c r="X285" t="str">
        <f t="shared" ca="1" si="68"/>
        <v>INSERT INTO athlete (fname, lname, position, academic_level, street_current, city_current,state_current,zip_current,street_hometown, city_hometown, state_hometown, zip_hometown, phone, team_id) VALUES ('Stephanie','Pales','Tackle','Freshman','4474 North 4445 East','Portland','OR',12958,'9103 North 8335 East','Portland','OR',12958,2805559389,9);</v>
      </c>
    </row>
    <row r="286" spans="9:24" x14ac:dyDescent="0.2">
      <c r="I286" s="3">
        <f t="shared" ca="1" si="63"/>
        <v>15</v>
      </c>
      <c r="J286" t="str">
        <f t="shared" ca="1" si="72"/>
        <v>Randy</v>
      </c>
      <c r="K286" t="str">
        <f t="shared" ca="1" si="72"/>
        <v>Peirce</v>
      </c>
      <c r="L286" t="str">
        <f t="shared" ca="1" si="72"/>
        <v>Pitcher</v>
      </c>
      <c r="M286" t="str">
        <f t="shared" ca="1" si="72"/>
        <v>Sophmore</v>
      </c>
      <c r="N286" t="str">
        <f t="shared" ca="1" si="64"/>
        <v>7611 North 7371 West</v>
      </c>
      <c r="O286" t="str">
        <f t="shared" ca="1" si="73"/>
        <v>Pierre</v>
      </c>
      <c r="P286" t="str">
        <f t="shared" ca="1" si="73"/>
        <v>UT</v>
      </c>
      <c r="Q286">
        <f t="shared" ca="1" si="73"/>
        <v>84101</v>
      </c>
      <c r="R286" t="str">
        <f t="shared" ca="1" si="65"/>
        <v>5355 North 4643 East</v>
      </c>
      <c r="S286" t="str">
        <f t="shared" ca="1" si="74"/>
        <v>Pierre</v>
      </c>
      <c r="T286" t="str">
        <f t="shared" ca="1" si="74"/>
        <v>UT</v>
      </c>
      <c r="U286">
        <f t="shared" ca="1" si="74"/>
        <v>84101</v>
      </c>
      <c r="V286">
        <f t="shared" ca="1" si="66"/>
        <v>9574859585</v>
      </c>
      <c r="W286">
        <f t="shared" ca="1" si="67"/>
        <v>15</v>
      </c>
      <c r="X286" t="str">
        <f t="shared" ca="1" si="68"/>
        <v>INSERT INTO athlete (fname, lname, position, academic_level, street_current, city_current,state_current,zip_current,street_hometown, city_hometown, state_hometown, zip_hometown, phone, team_id) VALUES ('Randy','Peirce','Pitcher','Sophmore','7611 North 7371 West','Pierre','UT',84101,'5355 North 4643 East','Pierre','UT',84101,9574859585,15);</v>
      </c>
    </row>
    <row r="287" spans="9:24" x14ac:dyDescent="0.2">
      <c r="I287" s="3">
        <f t="shared" ca="1" si="63"/>
        <v>16</v>
      </c>
      <c r="J287" t="str">
        <f t="shared" ca="1" si="72"/>
        <v>Chris</v>
      </c>
      <c r="K287" t="str">
        <f t="shared" ca="1" si="72"/>
        <v>Burr</v>
      </c>
      <c r="L287" t="str">
        <f t="shared" ca="1" si="72"/>
        <v>Catcher</v>
      </c>
      <c r="M287" t="str">
        <f t="shared" ca="1" si="72"/>
        <v>Freshman</v>
      </c>
      <c r="N287" t="str">
        <f t="shared" ca="1" si="64"/>
        <v>3058 South 8488 East</v>
      </c>
      <c r="O287" t="str">
        <f t="shared" ca="1" si="73"/>
        <v>Bismarck</v>
      </c>
      <c r="P287" t="str">
        <f t="shared" ca="1" si="73"/>
        <v>UT</v>
      </c>
      <c r="Q287">
        <f t="shared" ca="1" si="73"/>
        <v>84101</v>
      </c>
      <c r="R287" t="str">
        <f t="shared" ca="1" si="65"/>
        <v>7031 South 4770 East</v>
      </c>
      <c r="S287" t="str">
        <f t="shared" ca="1" si="74"/>
        <v>Bismarck</v>
      </c>
      <c r="T287" t="str">
        <f t="shared" ca="1" si="74"/>
        <v>UT</v>
      </c>
      <c r="U287">
        <f t="shared" ca="1" si="74"/>
        <v>84101</v>
      </c>
      <c r="V287">
        <f t="shared" ca="1" si="66"/>
        <v>9499252946</v>
      </c>
      <c r="W287">
        <f t="shared" ca="1" si="67"/>
        <v>16</v>
      </c>
      <c r="X287" t="str">
        <f t="shared" ca="1" si="68"/>
        <v>INSERT INTO athlete (fname, lname, position, academic_level, street_current, city_current,state_current,zip_current,street_hometown, city_hometown, state_hometown, zip_hometown, phone, team_id) VALUES ('Chris','Burr','Catcher','Freshman','3058 South 8488 East','Bismarck','UT',84101,'7031 South 4770 East','Bismarck','UT',84101,9499252946,16);</v>
      </c>
    </row>
    <row r="288" spans="9:24" x14ac:dyDescent="0.2">
      <c r="I288" s="3">
        <f t="shared" ca="1" si="63"/>
        <v>4</v>
      </c>
      <c r="J288" t="str">
        <f t="shared" ca="1" si="72"/>
        <v>Stephanie</v>
      </c>
      <c r="K288" t="str">
        <f t="shared" ca="1" si="72"/>
        <v>Pales</v>
      </c>
      <c r="L288" t="str">
        <f t="shared" ca="1" si="72"/>
        <v>Tackle</v>
      </c>
      <c r="M288" t="str">
        <f t="shared" ca="1" si="72"/>
        <v>Freshman</v>
      </c>
      <c r="N288" t="str">
        <f t="shared" ca="1" si="64"/>
        <v>2266 South 8451 East</v>
      </c>
      <c r="O288" t="str">
        <f t="shared" ca="1" si="73"/>
        <v>Portland</v>
      </c>
      <c r="P288" t="str">
        <f t="shared" ca="1" si="73"/>
        <v>OR</v>
      </c>
      <c r="Q288">
        <f t="shared" ca="1" si="73"/>
        <v>12958</v>
      </c>
      <c r="R288" t="str">
        <f t="shared" ca="1" si="65"/>
        <v>2046 North 5876 West</v>
      </c>
      <c r="S288" t="str">
        <f t="shared" ca="1" si="74"/>
        <v>Portland</v>
      </c>
      <c r="T288" t="str">
        <f t="shared" ca="1" si="74"/>
        <v>OR</v>
      </c>
      <c r="U288">
        <f t="shared" ca="1" si="74"/>
        <v>12958</v>
      </c>
      <c r="V288">
        <f t="shared" ca="1" si="66"/>
        <v>8228210572</v>
      </c>
      <c r="W288">
        <f t="shared" ca="1" si="67"/>
        <v>15</v>
      </c>
      <c r="X288" t="str">
        <f t="shared" ca="1" si="68"/>
        <v>INSERT INTO athlete (fname, lname, position, academic_level, street_current, city_current,state_current,zip_current,street_hometown, city_hometown, state_hometown, zip_hometown, phone, team_id) VALUES ('Stephanie','Pales','Tackle','Freshman','2266 South 8451 East','Portland','OR',12958,'2046 North 5876 West','Portland','OR',12958,8228210572,15);</v>
      </c>
    </row>
    <row r="289" spans="9:24" x14ac:dyDescent="0.2">
      <c r="I289" s="3">
        <f t="shared" ca="1" si="63"/>
        <v>8</v>
      </c>
      <c r="J289" t="str">
        <f t="shared" ca="1" si="72"/>
        <v>Jeremy</v>
      </c>
      <c r="K289" t="str">
        <f t="shared" ca="1" si="72"/>
        <v>Groves</v>
      </c>
      <c r="L289" t="str">
        <f t="shared" ca="1" si="72"/>
        <v>Defensinve Tackle</v>
      </c>
      <c r="M289" t="str">
        <f t="shared" ca="1" si="72"/>
        <v>Freshman</v>
      </c>
      <c r="N289" t="str">
        <f t="shared" ca="1" si="64"/>
        <v>9196 South 2532 West</v>
      </c>
      <c r="O289" t="str">
        <f t="shared" ca="1" si="73"/>
        <v>Brooklynn</v>
      </c>
      <c r="P289" t="str">
        <f t="shared" ca="1" si="73"/>
        <v>NY</v>
      </c>
      <c r="Q289">
        <f t="shared" ca="1" si="73"/>
        <v>76485</v>
      </c>
      <c r="R289" t="str">
        <f t="shared" ca="1" si="65"/>
        <v>3946 North 2389 West</v>
      </c>
      <c r="S289" t="str">
        <f t="shared" ca="1" si="74"/>
        <v>Brooklynn</v>
      </c>
      <c r="T289" t="str">
        <f t="shared" ca="1" si="74"/>
        <v>NY</v>
      </c>
      <c r="U289">
        <f t="shared" ca="1" si="74"/>
        <v>76485</v>
      </c>
      <c r="V289">
        <f t="shared" ca="1" si="66"/>
        <v>9296125232</v>
      </c>
      <c r="W289">
        <f t="shared" ca="1" si="67"/>
        <v>11</v>
      </c>
      <c r="X289" t="str">
        <f t="shared" ca="1" si="68"/>
        <v>INSERT INTO athlete (fname, lname, position, academic_level, street_current, city_current,state_current,zip_current,street_hometown, city_hometown, state_hometown, zip_hometown, phone, team_id) VALUES ('Jeremy','Groves','Defensinve Tackle','Freshman','9196 South 2532 West','Brooklynn','NY',76485,'3946 North 2389 West','Brooklynn','NY',76485,9296125232,11);</v>
      </c>
    </row>
    <row r="290" spans="9:24" x14ac:dyDescent="0.2">
      <c r="I290" s="3">
        <f t="shared" ca="1" si="63"/>
        <v>15</v>
      </c>
      <c r="J290" t="str">
        <f t="shared" ca="1" si="72"/>
        <v>Randy</v>
      </c>
      <c r="K290" t="str">
        <f t="shared" ca="1" si="72"/>
        <v>Peirce</v>
      </c>
      <c r="L290" t="str">
        <f t="shared" ca="1" si="72"/>
        <v>Pitcher</v>
      </c>
      <c r="M290" t="str">
        <f t="shared" ca="1" si="72"/>
        <v>Sophmore</v>
      </c>
      <c r="N290" t="str">
        <f t="shared" ca="1" si="64"/>
        <v>1849 South 9786 East</v>
      </c>
      <c r="O290" t="str">
        <f t="shared" ca="1" si="73"/>
        <v>Pierre</v>
      </c>
      <c r="P290" t="str">
        <f t="shared" ca="1" si="73"/>
        <v>UT</v>
      </c>
      <c r="Q290">
        <f t="shared" ca="1" si="73"/>
        <v>84101</v>
      </c>
      <c r="R290" t="str">
        <f t="shared" ca="1" si="65"/>
        <v>3704 North 9226 West</v>
      </c>
      <c r="S290" t="str">
        <f t="shared" ca="1" si="74"/>
        <v>Pierre</v>
      </c>
      <c r="T290" t="str">
        <f t="shared" ca="1" si="74"/>
        <v>UT</v>
      </c>
      <c r="U290">
        <f t="shared" ca="1" si="74"/>
        <v>84101</v>
      </c>
      <c r="V290">
        <f t="shared" ca="1" si="66"/>
        <v>7359026213</v>
      </c>
      <c r="W290">
        <f t="shared" ca="1" si="67"/>
        <v>13</v>
      </c>
      <c r="X290" t="str">
        <f t="shared" ca="1" si="68"/>
        <v>INSERT INTO athlete (fname, lname, position, academic_level, street_current, city_current,state_current,zip_current,street_hometown, city_hometown, state_hometown, zip_hometown, phone, team_id) VALUES ('Randy','Peirce','Pitcher','Sophmore','1849 South 9786 East','Pierre','UT',84101,'3704 North 9226 West','Pierre','UT',84101,7359026213,13);</v>
      </c>
    </row>
    <row r="291" spans="9:24" x14ac:dyDescent="0.2">
      <c r="I291" s="3">
        <f t="shared" ca="1" si="63"/>
        <v>14</v>
      </c>
      <c r="J291" t="str">
        <f t="shared" ca="1" si="72"/>
        <v>Carrie</v>
      </c>
      <c r="K291" t="str">
        <f t="shared" ca="1" si="72"/>
        <v>Bishoff</v>
      </c>
      <c r="L291" t="str">
        <f t="shared" ca="1" si="72"/>
        <v>Outfielder</v>
      </c>
      <c r="M291" t="str">
        <f t="shared" ca="1" si="72"/>
        <v>Junior</v>
      </c>
      <c r="N291" t="str">
        <f t="shared" ca="1" si="64"/>
        <v>8968 South 8317 East</v>
      </c>
      <c r="O291" t="str">
        <f t="shared" ca="1" si="73"/>
        <v>Las Vegas</v>
      </c>
      <c r="P291" t="str">
        <f t="shared" ca="1" si="73"/>
        <v>UT</v>
      </c>
      <c r="Q291">
        <f t="shared" ca="1" si="73"/>
        <v>84101</v>
      </c>
      <c r="R291" t="str">
        <f t="shared" ca="1" si="65"/>
        <v>7649 North 6911 East</v>
      </c>
      <c r="S291" t="str">
        <f t="shared" ca="1" si="74"/>
        <v>Las Vegas</v>
      </c>
      <c r="T291" t="str">
        <f t="shared" ca="1" si="74"/>
        <v>UT</v>
      </c>
      <c r="U291">
        <f t="shared" ca="1" si="74"/>
        <v>84101</v>
      </c>
      <c r="V291">
        <f t="shared" ca="1" si="66"/>
        <v>8796876836</v>
      </c>
      <c r="W291">
        <f t="shared" ca="1" si="67"/>
        <v>9</v>
      </c>
      <c r="X291" t="str">
        <f t="shared" ca="1" si="68"/>
        <v>INSERT INTO athlete (fname, lname, position, academic_level, street_current, city_current,state_current,zip_current,street_hometown, city_hometown, state_hometown, zip_hometown, phone, team_id) VALUES ('Carrie','Bishoff','Outfielder','Junior','8968 South 8317 East','Las Vegas','UT',84101,'7649 North 6911 East','Las Vegas','UT',84101,8796876836,9);</v>
      </c>
    </row>
    <row r="292" spans="9:24" x14ac:dyDescent="0.2">
      <c r="I292" s="3">
        <f t="shared" ca="1" si="63"/>
        <v>13</v>
      </c>
      <c r="J292" t="str">
        <f t="shared" ca="1" si="72"/>
        <v>Kim</v>
      </c>
      <c r="K292" t="str">
        <f t="shared" ca="1" si="72"/>
        <v>Lord</v>
      </c>
      <c r="L292" t="str">
        <f t="shared" ca="1" si="72"/>
        <v>First Base</v>
      </c>
      <c r="M292" t="str">
        <f t="shared" ca="1" si="72"/>
        <v>Senior</v>
      </c>
      <c r="N292" t="str">
        <f t="shared" ca="1" si="64"/>
        <v>1065 North 8491 East</v>
      </c>
      <c r="O292" t="str">
        <f t="shared" ca="1" si="73"/>
        <v>Provo</v>
      </c>
      <c r="P292" t="str">
        <f t="shared" ca="1" si="73"/>
        <v>UT</v>
      </c>
      <c r="Q292">
        <f t="shared" ca="1" si="73"/>
        <v>84101</v>
      </c>
      <c r="R292" t="str">
        <f t="shared" ca="1" si="65"/>
        <v>1441 North 9322 West</v>
      </c>
      <c r="S292" t="str">
        <f t="shared" ca="1" si="74"/>
        <v>Provo</v>
      </c>
      <c r="T292" t="str">
        <f t="shared" ca="1" si="74"/>
        <v>UT</v>
      </c>
      <c r="U292">
        <f t="shared" ca="1" si="74"/>
        <v>84101</v>
      </c>
      <c r="V292">
        <f t="shared" ca="1" si="66"/>
        <v>1454106746</v>
      </c>
      <c r="W292">
        <f t="shared" ca="1" si="67"/>
        <v>12</v>
      </c>
      <c r="X292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Base','Senior','1065 North 8491 East','Provo','UT',84101,'1441 North 9322 West','Provo','UT',84101,1454106746,12);</v>
      </c>
    </row>
    <row r="293" spans="9:24" x14ac:dyDescent="0.2">
      <c r="I293" s="3">
        <f t="shared" ca="1" si="63"/>
        <v>8</v>
      </c>
      <c r="J293" t="str">
        <f t="shared" ca="1" si="72"/>
        <v>Jeremy</v>
      </c>
      <c r="K293" t="str">
        <f t="shared" ca="1" si="72"/>
        <v>Groves</v>
      </c>
      <c r="L293" t="str">
        <f t="shared" ca="1" si="72"/>
        <v>Defensinve Tackle</v>
      </c>
      <c r="M293" t="str">
        <f t="shared" ca="1" si="72"/>
        <v>Freshman</v>
      </c>
      <c r="N293" t="str">
        <f t="shared" ca="1" si="64"/>
        <v>5872 North 4649 East</v>
      </c>
      <c r="O293" t="str">
        <f t="shared" ca="1" si="73"/>
        <v>Brooklynn</v>
      </c>
      <c r="P293" t="str">
        <f t="shared" ca="1" si="73"/>
        <v>NY</v>
      </c>
      <c r="Q293">
        <f t="shared" ca="1" si="73"/>
        <v>76485</v>
      </c>
      <c r="R293" t="str">
        <f t="shared" ca="1" si="65"/>
        <v>1213 South 1086 West</v>
      </c>
      <c r="S293" t="str">
        <f t="shared" ca="1" si="74"/>
        <v>Brooklynn</v>
      </c>
      <c r="T293" t="str">
        <f t="shared" ca="1" si="74"/>
        <v>NY</v>
      </c>
      <c r="U293">
        <f t="shared" ca="1" si="74"/>
        <v>76485</v>
      </c>
      <c r="V293">
        <f t="shared" ca="1" si="66"/>
        <v>9681050258</v>
      </c>
      <c r="W293">
        <f t="shared" ca="1" si="67"/>
        <v>18</v>
      </c>
      <c r="X293" t="str">
        <f t="shared" ca="1" si="68"/>
        <v>INSERT INTO athlete (fname, lname, position, academic_level, street_current, city_current,state_current,zip_current,street_hometown, city_hometown, state_hometown, zip_hometown, phone, team_id) VALUES ('Jeremy','Groves','Defensinve Tackle','Freshman','5872 North 4649 East','Brooklynn','NY',76485,'1213 South 1086 West','Brooklynn','NY',76485,9681050258,18);</v>
      </c>
    </row>
    <row r="294" spans="9:24" x14ac:dyDescent="0.2">
      <c r="I294" s="3">
        <f t="shared" ca="1" si="63"/>
        <v>13</v>
      </c>
      <c r="J294" t="str">
        <f t="shared" ca="1" si="72"/>
        <v>Kim</v>
      </c>
      <c r="K294" t="str">
        <f t="shared" ca="1" si="72"/>
        <v>Lord</v>
      </c>
      <c r="L294" t="str">
        <f t="shared" ca="1" si="72"/>
        <v>First Base</v>
      </c>
      <c r="M294" t="str">
        <f t="shared" ca="1" si="72"/>
        <v>Senior</v>
      </c>
      <c r="N294" t="str">
        <f t="shared" ca="1" si="64"/>
        <v>9025 South 2235 West</v>
      </c>
      <c r="O294" t="str">
        <f t="shared" ca="1" si="73"/>
        <v>Provo</v>
      </c>
      <c r="P294" t="str">
        <f t="shared" ca="1" si="73"/>
        <v>UT</v>
      </c>
      <c r="Q294">
        <f t="shared" ca="1" si="73"/>
        <v>84101</v>
      </c>
      <c r="R294" t="str">
        <f t="shared" ca="1" si="65"/>
        <v>9074 North 8815 West</v>
      </c>
      <c r="S294" t="str">
        <f t="shared" ca="1" si="74"/>
        <v>Provo</v>
      </c>
      <c r="T294" t="str">
        <f t="shared" ca="1" si="74"/>
        <v>UT</v>
      </c>
      <c r="U294">
        <f t="shared" ca="1" si="74"/>
        <v>84101</v>
      </c>
      <c r="V294">
        <f t="shared" ca="1" si="66"/>
        <v>9350408968</v>
      </c>
      <c r="W294">
        <f t="shared" ca="1" si="67"/>
        <v>6</v>
      </c>
      <c r="X294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Base','Senior','9025 South 2235 West','Provo','UT',84101,'9074 North 8815 West','Provo','UT',84101,9350408968,6);</v>
      </c>
    </row>
    <row r="295" spans="9:24" x14ac:dyDescent="0.2">
      <c r="I295" s="3">
        <f t="shared" ca="1" si="63"/>
        <v>6</v>
      </c>
      <c r="J295" t="str">
        <f t="shared" ca="1" si="72"/>
        <v>Jilian</v>
      </c>
      <c r="K295" t="str">
        <f t="shared" ca="1" si="72"/>
        <v>Allen</v>
      </c>
      <c r="L295" t="str">
        <f t="shared" ca="1" si="72"/>
        <v>Winger</v>
      </c>
      <c r="M295" t="str">
        <f t="shared" ca="1" si="72"/>
        <v>Junior</v>
      </c>
      <c r="N295" t="str">
        <f t="shared" ca="1" si="64"/>
        <v>4019 South 9515 West</v>
      </c>
      <c r="O295" t="str">
        <f t="shared" ca="1" si="73"/>
        <v>Los Angeles</v>
      </c>
      <c r="P295" t="str">
        <f t="shared" ca="1" si="73"/>
        <v>CA</v>
      </c>
      <c r="Q295">
        <f t="shared" ca="1" si="73"/>
        <v>26848</v>
      </c>
      <c r="R295" t="str">
        <f t="shared" ca="1" si="65"/>
        <v>5883 North 3946 East</v>
      </c>
      <c r="S295" t="str">
        <f t="shared" ca="1" si="74"/>
        <v>Los Angeles</v>
      </c>
      <c r="T295" t="str">
        <f t="shared" ca="1" si="74"/>
        <v>CA</v>
      </c>
      <c r="U295">
        <f t="shared" ca="1" si="74"/>
        <v>26848</v>
      </c>
      <c r="V295">
        <f t="shared" ca="1" si="66"/>
        <v>7602864365</v>
      </c>
      <c r="W295">
        <f t="shared" ca="1" si="67"/>
        <v>9</v>
      </c>
      <c r="X295" t="str">
        <f t="shared" ca="1" si="68"/>
        <v>INSERT INTO athlete (fname, lname, position, academic_level, street_current, city_current,state_current,zip_current,street_hometown, city_hometown, state_hometown, zip_hometown, phone, team_id) VALUES ('Jilian','Allen','Winger','Junior','4019 South 9515 West','Los Angeles','CA',26848,'5883 North 3946 East','Los Angeles','CA',26848,7602864365,9);</v>
      </c>
    </row>
    <row r="296" spans="9:24" x14ac:dyDescent="0.2">
      <c r="I296" s="3">
        <f t="shared" ca="1" si="63"/>
        <v>8</v>
      </c>
      <c r="J296" t="str">
        <f t="shared" ca="1" si="72"/>
        <v>Jeremy</v>
      </c>
      <c r="K296" t="str">
        <f t="shared" ca="1" si="72"/>
        <v>Groves</v>
      </c>
      <c r="L296" t="str">
        <f t="shared" ca="1" si="72"/>
        <v>Defensinve Tackle</v>
      </c>
      <c r="M296" t="str">
        <f t="shared" ca="1" si="72"/>
        <v>Freshman</v>
      </c>
      <c r="N296" t="str">
        <f t="shared" ca="1" si="64"/>
        <v>6519 North 7737 East</v>
      </c>
      <c r="O296" t="str">
        <f t="shared" ca="1" si="73"/>
        <v>Brooklynn</v>
      </c>
      <c r="P296" t="str">
        <f t="shared" ca="1" si="73"/>
        <v>NY</v>
      </c>
      <c r="Q296">
        <f t="shared" ca="1" si="73"/>
        <v>76485</v>
      </c>
      <c r="R296" t="str">
        <f t="shared" ca="1" si="65"/>
        <v>8597 South 2778 West</v>
      </c>
      <c r="S296" t="str">
        <f t="shared" ca="1" si="74"/>
        <v>Brooklynn</v>
      </c>
      <c r="T296" t="str">
        <f t="shared" ca="1" si="74"/>
        <v>NY</v>
      </c>
      <c r="U296">
        <f t="shared" ca="1" si="74"/>
        <v>76485</v>
      </c>
      <c r="V296">
        <f t="shared" ca="1" si="66"/>
        <v>5932066383</v>
      </c>
      <c r="W296">
        <f t="shared" ca="1" si="67"/>
        <v>13</v>
      </c>
      <c r="X296" t="str">
        <f t="shared" ca="1" si="68"/>
        <v>INSERT INTO athlete (fname, lname, position, academic_level, street_current, city_current,state_current,zip_current,street_hometown, city_hometown, state_hometown, zip_hometown, phone, team_id) VALUES ('Jeremy','Groves','Defensinve Tackle','Freshman','6519 North 7737 East','Brooklynn','NY',76485,'8597 South 2778 West','Brooklynn','NY',76485,5932066383,13);</v>
      </c>
    </row>
    <row r="297" spans="9:24" x14ac:dyDescent="0.2">
      <c r="I297" s="3">
        <f t="shared" ca="1" si="63"/>
        <v>14</v>
      </c>
      <c r="J297" t="str">
        <f t="shared" ca="1" si="72"/>
        <v>Carrie</v>
      </c>
      <c r="K297" t="str">
        <f t="shared" ca="1" si="72"/>
        <v>Bishoff</v>
      </c>
      <c r="L297" t="str">
        <f t="shared" ca="1" si="72"/>
        <v>Outfielder</v>
      </c>
      <c r="M297" t="str">
        <f t="shared" ca="1" si="72"/>
        <v>Junior</v>
      </c>
      <c r="N297" t="str">
        <f t="shared" ca="1" si="64"/>
        <v>6764 South 4367 East</v>
      </c>
      <c r="O297" t="str">
        <f t="shared" ca="1" si="73"/>
        <v>Las Vegas</v>
      </c>
      <c r="P297" t="str">
        <f t="shared" ca="1" si="73"/>
        <v>UT</v>
      </c>
      <c r="Q297">
        <f t="shared" ca="1" si="73"/>
        <v>84101</v>
      </c>
      <c r="R297" t="str">
        <f t="shared" ca="1" si="65"/>
        <v>1409 North 5955 West</v>
      </c>
      <c r="S297" t="str">
        <f t="shared" ca="1" si="74"/>
        <v>Las Vegas</v>
      </c>
      <c r="T297" t="str">
        <f t="shared" ca="1" si="74"/>
        <v>UT</v>
      </c>
      <c r="U297">
        <f t="shared" ca="1" si="74"/>
        <v>84101</v>
      </c>
      <c r="V297">
        <f t="shared" ca="1" si="66"/>
        <v>9228868779</v>
      </c>
      <c r="W297">
        <f t="shared" ca="1" si="67"/>
        <v>9</v>
      </c>
      <c r="X297" t="str">
        <f t="shared" ca="1" si="68"/>
        <v>INSERT INTO athlete (fname, lname, position, academic_level, street_current, city_current,state_current,zip_current,street_hometown, city_hometown, state_hometown, zip_hometown, phone, team_id) VALUES ('Carrie','Bishoff','Outfielder','Junior','6764 South 4367 East','Las Vegas','UT',84101,'1409 North 5955 West','Las Vegas','UT',84101,9228868779,9);</v>
      </c>
    </row>
    <row r="298" spans="9:24" x14ac:dyDescent="0.2">
      <c r="I298" s="3">
        <f t="shared" ca="1" si="63"/>
        <v>10</v>
      </c>
      <c r="J298" t="str">
        <f t="shared" ca="1" si="72"/>
        <v>Laura</v>
      </c>
      <c r="K298" t="str">
        <f t="shared" ca="1" si="72"/>
        <v>Hansen</v>
      </c>
      <c r="L298" t="str">
        <f t="shared" ca="1" si="72"/>
        <v>Corner</v>
      </c>
      <c r="M298" t="str">
        <f t="shared" ca="1" si="72"/>
        <v>Junior</v>
      </c>
      <c r="N298" t="str">
        <f t="shared" ca="1" si="64"/>
        <v>6321 North 2346 West</v>
      </c>
      <c r="O298" t="str">
        <f t="shared" ca="1" si="73"/>
        <v>Las Vegas</v>
      </c>
      <c r="P298" t="str">
        <f t="shared" ca="1" si="73"/>
        <v>NV</v>
      </c>
      <c r="Q298">
        <f t="shared" ca="1" si="73"/>
        <v>19837</v>
      </c>
      <c r="R298" t="str">
        <f t="shared" ca="1" si="65"/>
        <v>2738 North 2613 East</v>
      </c>
      <c r="S298" t="str">
        <f t="shared" ca="1" si="74"/>
        <v>Las Vegas</v>
      </c>
      <c r="T298" t="str">
        <f t="shared" ca="1" si="74"/>
        <v>NV</v>
      </c>
      <c r="U298">
        <f t="shared" ca="1" si="74"/>
        <v>19837</v>
      </c>
      <c r="V298">
        <f t="shared" ca="1" si="66"/>
        <v>6633408707</v>
      </c>
      <c r="W298">
        <f t="shared" ca="1" si="67"/>
        <v>12</v>
      </c>
      <c r="X298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('Laura','Hansen','Corner','Junior','6321 North 2346 West','Las Vegas','NV',19837,'2738 North 2613 East','Las Vegas','NV',19837,6633408707,12);</v>
      </c>
    </row>
    <row r="299" spans="9:24" x14ac:dyDescent="0.2">
      <c r="I299" s="3">
        <f t="shared" ca="1" si="63"/>
        <v>5</v>
      </c>
      <c r="J299" t="str">
        <f t="shared" ca="1" si="72"/>
        <v>Alicia</v>
      </c>
      <c r="K299" t="str">
        <f t="shared" ca="1" si="72"/>
        <v>McKay</v>
      </c>
      <c r="L299" t="str">
        <f t="shared" ca="1" si="72"/>
        <v>Defense</v>
      </c>
      <c r="M299" t="str">
        <f t="shared" ca="1" si="72"/>
        <v>Senior</v>
      </c>
      <c r="N299" t="str">
        <f t="shared" ca="1" si="64"/>
        <v>8680 South 7261 East</v>
      </c>
      <c r="O299" t="str">
        <f t="shared" ca="1" si="73"/>
        <v>Berkley</v>
      </c>
      <c r="P299" t="str">
        <f t="shared" ca="1" si="73"/>
        <v>CA</v>
      </c>
      <c r="Q299">
        <f t="shared" ca="1" si="73"/>
        <v>84050</v>
      </c>
      <c r="R299" t="str">
        <f t="shared" ca="1" si="65"/>
        <v>5048 North 4783 West</v>
      </c>
      <c r="S299" t="str">
        <f t="shared" ca="1" si="74"/>
        <v>Berkley</v>
      </c>
      <c r="T299" t="str">
        <f t="shared" ca="1" si="74"/>
        <v>CA</v>
      </c>
      <c r="U299">
        <f t="shared" ca="1" si="74"/>
        <v>84050</v>
      </c>
      <c r="V299">
        <f t="shared" ca="1" si="66"/>
        <v>5385040663</v>
      </c>
      <c r="W299">
        <f t="shared" ca="1" si="67"/>
        <v>6</v>
      </c>
      <c r="X299" t="str">
        <f t="shared" ca="1" si="68"/>
        <v>INSERT INTO athlete (fname, lname, position, academic_level, street_current, city_current,state_current,zip_current,street_hometown, city_hometown, state_hometown, zip_hometown, phone, team_id) VALUES ('Alicia','McKay','Defense','Senior','8680 South 7261 East','Berkley','CA',84050,'5048 North 4783 West','Berkley','CA',84050,5385040663,6);</v>
      </c>
    </row>
    <row r="300" spans="9:24" x14ac:dyDescent="0.2">
      <c r="I300" s="3">
        <f t="shared" ca="1" si="63"/>
        <v>16</v>
      </c>
      <c r="J300" t="str">
        <f t="shared" ca="1" si="72"/>
        <v>Chris</v>
      </c>
      <c r="K300" t="str">
        <f t="shared" ca="1" si="72"/>
        <v>Burr</v>
      </c>
      <c r="L300" t="str">
        <f t="shared" ca="1" si="72"/>
        <v>Catcher</v>
      </c>
      <c r="M300" t="str">
        <f t="shared" ca="1" si="72"/>
        <v>Freshman</v>
      </c>
      <c r="N300" t="str">
        <f t="shared" ca="1" si="64"/>
        <v>7949 North 8128 West</v>
      </c>
      <c r="O300" t="str">
        <f t="shared" ca="1" si="73"/>
        <v>Bismarck</v>
      </c>
      <c r="P300" t="str">
        <f t="shared" ca="1" si="73"/>
        <v>UT</v>
      </c>
      <c r="Q300">
        <f t="shared" ca="1" si="73"/>
        <v>84101</v>
      </c>
      <c r="R300" t="str">
        <f t="shared" ca="1" si="65"/>
        <v>7056 North 7695 West</v>
      </c>
      <c r="S300" t="str">
        <f t="shared" ca="1" si="74"/>
        <v>Bismarck</v>
      </c>
      <c r="T300" t="str">
        <f t="shared" ca="1" si="74"/>
        <v>UT</v>
      </c>
      <c r="U300">
        <f t="shared" ca="1" si="74"/>
        <v>84101</v>
      </c>
      <c r="V300">
        <f t="shared" ca="1" si="66"/>
        <v>2183621139</v>
      </c>
      <c r="W300">
        <f t="shared" ca="1" si="67"/>
        <v>17</v>
      </c>
      <c r="X300" t="str">
        <f t="shared" ca="1" si="68"/>
        <v>INSERT INTO athlete (fname, lname, position, academic_level, street_current, city_current,state_current,zip_current,street_hometown, city_hometown, state_hometown, zip_hometown, phone, team_id) VALUES ('Chris','Burr','Catcher','Freshman','7949 North 8128 West','Bismarck','UT',84101,'7056 North 7695 West','Bismarck','UT',84101,2183621139,17);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E1" t="s">
        <v>108</v>
      </c>
      <c r="F1" t="s">
        <v>380</v>
      </c>
      <c r="G1" t="s">
        <v>381</v>
      </c>
    </row>
    <row r="2" spans="1:8" x14ac:dyDescent="0.2">
      <c r="A2">
        <v>1</v>
      </c>
      <c r="B2" t="s">
        <v>382</v>
      </c>
      <c r="E2" t="str">
        <f t="shared" ref="E2:E33" ca="1" si="0">VLOOKUP(RANDBETWEEN(1,3),scholarship,2)</f>
        <v>partial</v>
      </c>
      <c r="F2" t="str">
        <f ca="1">RANDBETWEEN(100,10000)&amp;"."&amp;TEXT(RANDBETWEEN(0,99),"00")</f>
        <v>6218.82</v>
      </c>
      <c r="G2">
        <f ca="1">RANDBETWEEN(1,298)</f>
        <v>245</v>
      </c>
      <c r="H2" t="str">
        <f ca="1">"INSERT INTO scholarship (type, amount, athlete_id) VALUES ('"&amp;E2&amp;"',"&amp;F2&amp;","&amp;G2&amp;");"</f>
        <v>INSERT INTO scholarship (type, amount, athlete_id) VALUES ('partial',6218.82,245);</v>
      </c>
    </row>
    <row r="3" spans="1:8" x14ac:dyDescent="0.2">
      <c r="A3">
        <v>2</v>
      </c>
      <c r="B3" t="s">
        <v>383</v>
      </c>
      <c r="E3" t="str">
        <f t="shared" ca="1" si="0"/>
        <v>partial</v>
      </c>
      <c r="F3" t="str">
        <f t="shared" ref="F3:F66" ca="1" si="1">RANDBETWEEN(100,10000)&amp;"."&amp;TEXT(RANDBETWEEN(0,99),"00")</f>
        <v>9361.99</v>
      </c>
      <c r="G3">
        <f t="shared" ref="G3:G66" ca="1" si="2">RANDBETWEEN(1,298)</f>
        <v>118</v>
      </c>
      <c r="H3" t="str">
        <f t="shared" ref="H3:H66" ca="1" si="3">"INSERT INTO scholarship (type, amount, athlete_id) VALUES ('"&amp;E3&amp;"',"&amp;F3&amp;","&amp;G3&amp;");"</f>
        <v>INSERT INTO scholarship (type, amount, athlete_id) VALUES ('partial',9361.99,118);</v>
      </c>
    </row>
    <row r="4" spans="1:8" x14ac:dyDescent="0.2">
      <c r="A4">
        <v>3</v>
      </c>
      <c r="B4" t="s">
        <v>384</v>
      </c>
      <c r="E4" t="str">
        <f t="shared" ca="1" si="0"/>
        <v>graduate</v>
      </c>
      <c r="F4" t="str">
        <f t="shared" ca="1" si="1"/>
        <v>9017.87</v>
      </c>
      <c r="G4">
        <f t="shared" ca="1" si="2"/>
        <v>90</v>
      </c>
      <c r="H4" t="str">
        <f t="shared" ca="1" si="3"/>
        <v>INSERT INTO scholarship (type, amount, athlete_id) VALUES ('graduate',9017.87,90);</v>
      </c>
    </row>
    <row r="5" spans="1:8" x14ac:dyDescent="0.2">
      <c r="E5" t="str">
        <f t="shared" ca="1" si="0"/>
        <v>partial</v>
      </c>
      <c r="F5" t="str">
        <f t="shared" ca="1" si="1"/>
        <v>4358.23</v>
      </c>
      <c r="G5">
        <f t="shared" ca="1" si="2"/>
        <v>159</v>
      </c>
      <c r="H5" t="str">
        <f t="shared" ca="1" si="3"/>
        <v>INSERT INTO scholarship (type, amount, athlete_id) VALUES ('partial',4358.23,159);</v>
      </c>
    </row>
    <row r="6" spans="1:8" x14ac:dyDescent="0.2">
      <c r="E6" t="str">
        <f t="shared" ca="1" si="0"/>
        <v>graduate</v>
      </c>
      <c r="F6" t="str">
        <f t="shared" ca="1" si="1"/>
        <v>5413.96</v>
      </c>
      <c r="G6">
        <f t="shared" ca="1" si="2"/>
        <v>236</v>
      </c>
      <c r="H6" t="str">
        <f t="shared" ca="1" si="3"/>
        <v>INSERT INTO scholarship (type, amount, athlete_id) VALUES ('graduate',5413.96,236);</v>
      </c>
    </row>
    <row r="7" spans="1:8" x14ac:dyDescent="0.2">
      <c r="E7" t="str">
        <f t="shared" ca="1" si="0"/>
        <v>full</v>
      </c>
      <c r="F7" t="str">
        <f t="shared" ca="1" si="1"/>
        <v>5195.24</v>
      </c>
      <c r="G7">
        <f t="shared" ca="1" si="2"/>
        <v>85</v>
      </c>
      <c r="H7" t="str">
        <f t="shared" ca="1" si="3"/>
        <v>INSERT INTO scholarship (type, amount, athlete_id) VALUES ('full',5195.24,85);</v>
      </c>
    </row>
    <row r="8" spans="1:8" x14ac:dyDescent="0.2">
      <c r="E8" t="str">
        <f t="shared" ca="1" si="0"/>
        <v>partial</v>
      </c>
      <c r="F8" t="str">
        <f t="shared" ca="1" si="1"/>
        <v>9799.69</v>
      </c>
      <c r="G8">
        <f t="shared" ca="1" si="2"/>
        <v>149</v>
      </c>
      <c r="H8" t="str">
        <f t="shared" ca="1" si="3"/>
        <v>INSERT INTO scholarship (type, amount, athlete_id) VALUES ('partial',9799.69,149);</v>
      </c>
    </row>
    <row r="9" spans="1:8" x14ac:dyDescent="0.2">
      <c r="E9" t="str">
        <f t="shared" ca="1" si="0"/>
        <v>graduate</v>
      </c>
      <c r="F9" t="str">
        <f t="shared" ca="1" si="1"/>
        <v>3285.93</v>
      </c>
      <c r="G9">
        <f t="shared" ca="1" si="2"/>
        <v>197</v>
      </c>
      <c r="H9" t="str">
        <f t="shared" ca="1" si="3"/>
        <v>INSERT INTO scholarship (type, amount, athlete_id) VALUES ('graduate',3285.93,197);</v>
      </c>
    </row>
    <row r="10" spans="1:8" x14ac:dyDescent="0.2">
      <c r="E10" t="str">
        <f t="shared" ca="1" si="0"/>
        <v>partial</v>
      </c>
      <c r="F10" t="str">
        <f t="shared" ca="1" si="1"/>
        <v>5408.28</v>
      </c>
      <c r="G10">
        <f t="shared" ca="1" si="2"/>
        <v>65</v>
      </c>
      <c r="H10" t="str">
        <f t="shared" ca="1" si="3"/>
        <v>INSERT INTO scholarship (type, amount, athlete_id) VALUES ('partial',5408.28,65);</v>
      </c>
    </row>
    <row r="11" spans="1:8" x14ac:dyDescent="0.2">
      <c r="E11" t="str">
        <f t="shared" ca="1" si="0"/>
        <v>graduate</v>
      </c>
      <c r="F11" t="str">
        <f t="shared" ca="1" si="1"/>
        <v>7331.29</v>
      </c>
      <c r="G11">
        <f t="shared" ca="1" si="2"/>
        <v>288</v>
      </c>
      <c r="H11" t="str">
        <f t="shared" ca="1" si="3"/>
        <v>INSERT INTO scholarship (type, amount, athlete_id) VALUES ('graduate',7331.29,288);</v>
      </c>
    </row>
    <row r="12" spans="1:8" x14ac:dyDescent="0.2">
      <c r="E12" t="str">
        <f t="shared" ca="1" si="0"/>
        <v>partial</v>
      </c>
      <c r="F12" t="str">
        <f t="shared" ca="1" si="1"/>
        <v>3203.95</v>
      </c>
      <c r="G12">
        <f t="shared" ca="1" si="2"/>
        <v>176</v>
      </c>
      <c r="H12" t="str">
        <f t="shared" ca="1" si="3"/>
        <v>INSERT INTO scholarship (type, amount, athlete_id) VALUES ('partial',3203.95,176);</v>
      </c>
    </row>
    <row r="13" spans="1:8" x14ac:dyDescent="0.2">
      <c r="E13" t="str">
        <f t="shared" ca="1" si="0"/>
        <v>graduate</v>
      </c>
      <c r="F13" t="str">
        <f t="shared" ca="1" si="1"/>
        <v>2572.59</v>
      </c>
      <c r="G13">
        <f t="shared" ca="1" si="2"/>
        <v>164</v>
      </c>
      <c r="H13" t="str">
        <f t="shared" ca="1" si="3"/>
        <v>INSERT INTO scholarship (type, amount, athlete_id) VALUES ('graduate',2572.59,164);</v>
      </c>
    </row>
    <row r="14" spans="1:8" x14ac:dyDescent="0.2">
      <c r="E14" t="str">
        <f t="shared" ca="1" si="0"/>
        <v>partial</v>
      </c>
      <c r="F14" t="str">
        <f t="shared" ca="1" si="1"/>
        <v>6556.34</v>
      </c>
      <c r="G14">
        <f t="shared" ca="1" si="2"/>
        <v>256</v>
      </c>
      <c r="H14" t="str">
        <f t="shared" ca="1" si="3"/>
        <v>INSERT INTO scholarship (type, amount, athlete_id) VALUES ('partial',6556.34,256);</v>
      </c>
    </row>
    <row r="15" spans="1:8" x14ac:dyDescent="0.2">
      <c r="E15" t="str">
        <f t="shared" ca="1" si="0"/>
        <v>partial</v>
      </c>
      <c r="F15" t="str">
        <f t="shared" ca="1" si="1"/>
        <v>9254.96</v>
      </c>
      <c r="G15">
        <f t="shared" ca="1" si="2"/>
        <v>255</v>
      </c>
      <c r="H15" t="str">
        <f t="shared" ca="1" si="3"/>
        <v>INSERT INTO scholarship (type, amount, athlete_id) VALUES ('partial',9254.96,255);</v>
      </c>
    </row>
    <row r="16" spans="1:8" x14ac:dyDescent="0.2">
      <c r="E16" t="str">
        <f t="shared" ca="1" si="0"/>
        <v>partial</v>
      </c>
      <c r="F16" t="str">
        <f t="shared" ca="1" si="1"/>
        <v>3716.13</v>
      </c>
      <c r="G16">
        <f t="shared" ca="1" si="2"/>
        <v>149</v>
      </c>
      <c r="H16" t="str">
        <f t="shared" ca="1" si="3"/>
        <v>INSERT INTO scholarship (type, amount, athlete_id) VALUES ('partial',3716.13,149);</v>
      </c>
    </row>
    <row r="17" spans="5:8" x14ac:dyDescent="0.2">
      <c r="E17" t="str">
        <f t="shared" ca="1" si="0"/>
        <v>partial</v>
      </c>
      <c r="F17" t="str">
        <f t="shared" ca="1" si="1"/>
        <v>9874.19</v>
      </c>
      <c r="G17">
        <f t="shared" ca="1" si="2"/>
        <v>122</v>
      </c>
      <c r="H17" t="str">
        <f t="shared" ca="1" si="3"/>
        <v>INSERT INTO scholarship (type, amount, athlete_id) VALUES ('partial',9874.19,122);</v>
      </c>
    </row>
    <row r="18" spans="5:8" x14ac:dyDescent="0.2">
      <c r="E18" t="str">
        <f t="shared" ca="1" si="0"/>
        <v>graduate</v>
      </c>
      <c r="F18" t="str">
        <f t="shared" ca="1" si="1"/>
        <v>5027.22</v>
      </c>
      <c r="G18">
        <f t="shared" ca="1" si="2"/>
        <v>270</v>
      </c>
      <c r="H18" t="str">
        <f t="shared" ca="1" si="3"/>
        <v>INSERT INTO scholarship (type, amount, athlete_id) VALUES ('graduate',5027.22,270);</v>
      </c>
    </row>
    <row r="19" spans="5:8" x14ac:dyDescent="0.2">
      <c r="E19" t="str">
        <f t="shared" ca="1" si="0"/>
        <v>full</v>
      </c>
      <c r="F19" t="str">
        <f t="shared" ca="1" si="1"/>
        <v>7296.71</v>
      </c>
      <c r="G19">
        <f t="shared" ca="1" si="2"/>
        <v>282</v>
      </c>
      <c r="H19" t="str">
        <f t="shared" ca="1" si="3"/>
        <v>INSERT INTO scholarship (type, amount, athlete_id) VALUES ('full',7296.71,282);</v>
      </c>
    </row>
    <row r="20" spans="5:8" x14ac:dyDescent="0.2">
      <c r="E20" t="str">
        <f t="shared" ca="1" si="0"/>
        <v>graduate</v>
      </c>
      <c r="F20" t="str">
        <f t="shared" ca="1" si="1"/>
        <v>5098.06</v>
      </c>
      <c r="G20">
        <f t="shared" ca="1" si="2"/>
        <v>65</v>
      </c>
      <c r="H20" t="str">
        <f t="shared" ca="1" si="3"/>
        <v>INSERT INTO scholarship (type, amount, athlete_id) VALUES ('graduate',5098.06,65);</v>
      </c>
    </row>
    <row r="21" spans="5:8" x14ac:dyDescent="0.2">
      <c r="E21" t="str">
        <f t="shared" ca="1" si="0"/>
        <v>graduate</v>
      </c>
      <c r="F21" t="str">
        <f t="shared" ca="1" si="1"/>
        <v>3486.40</v>
      </c>
      <c r="G21">
        <f t="shared" ca="1" si="2"/>
        <v>239</v>
      </c>
      <c r="H21" t="str">
        <f t="shared" ca="1" si="3"/>
        <v>INSERT INTO scholarship (type, amount, athlete_id) VALUES ('graduate',3486.40,239);</v>
      </c>
    </row>
    <row r="22" spans="5:8" x14ac:dyDescent="0.2">
      <c r="E22" t="str">
        <f t="shared" ca="1" si="0"/>
        <v>partial</v>
      </c>
      <c r="F22" t="str">
        <f t="shared" ca="1" si="1"/>
        <v>4692.25</v>
      </c>
      <c r="G22">
        <f t="shared" ca="1" si="2"/>
        <v>126</v>
      </c>
      <c r="H22" t="str">
        <f t="shared" ca="1" si="3"/>
        <v>INSERT INTO scholarship (type, amount, athlete_id) VALUES ('partial',4692.25,126);</v>
      </c>
    </row>
    <row r="23" spans="5:8" x14ac:dyDescent="0.2">
      <c r="E23" t="str">
        <f t="shared" ca="1" si="0"/>
        <v>partial</v>
      </c>
      <c r="F23" t="str">
        <f t="shared" ca="1" si="1"/>
        <v>9517.92</v>
      </c>
      <c r="G23">
        <f t="shared" ca="1" si="2"/>
        <v>49</v>
      </c>
      <c r="H23" t="str">
        <f t="shared" ca="1" si="3"/>
        <v>INSERT INTO scholarship (type, amount, athlete_id) VALUES ('partial',9517.92,49);</v>
      </c>
    </row>
    <row r="24" spans="5:8" x14ac:dyDescent="0.2">
      <c r="E24" t="str">
        <f t="shared" ca="1" si="0"/>
        <v>full</v>
      </c>
      <c r="F24" t="str">
        <f t="shared" ca="1" si="1"/>
        <v>6387.01</v>
      </c>
      <c r="G24">
        <f t="shared" ca="1" si="2"/>
        <v>220</v>
      </c>
      <c r="H24" t="str">
        <f t="shared" ca="1" si="3"/>
        <v>INSERT INTO scholarship (type, amount, athlete_id) VALUES ('full',6387.01,220);</v>
      </c>
    </row>
    <row r="25" spans="5:8" x14ac:dyDescent="0.2">
      <c r="E25" t="str">
        <f t="shared" ca="1" si="0"/>
        <v>graduate</v>
      </c>
      <c r="F25" t="str">
        <f t="shared" ca="1" si="1"/>
        <v>134.30</v>
      </c>
      <c r="G25">
        <f t="shared" ca="1" si="2"/>
        <v>122</v>
      </c>
      <c r="H25" t="str">
        <f t="shared" ca="1" si="3"/>
        <v>INSERT INTO scholarship (type, amount, athlete_id) VALUES ('graduate',134.30,122);</v>
      </c>
    </row>
    <row r="26" spans="5:8" x14ac:dyDescent="0.2">
      <c r="E26" t="str">
        <f t="shared" ca="1" si="0"/>
        <v>full</v>
      </c>
      <c r="F26" t="str">
        <f t="shared" ca="1" si="1"/>
        <v>5572.93</v>
      </c>
      <c r="G26">
        <f t="shared" ca="1" si="2"/>
        <v>184</v>
      </c>
      <c r="H26" t="str">
        <f t="shared" ca="1" si="3"/>
        <v>INSERT INTO scholarship (type, amount, athlete_id) VALUES ('full',5572.93,184);</v>
      </c>
    </row>
    <row r="27" spans="5:8" x14ac:dyDescent="0.2">
      <c r="E27" t="str">
        <f t="shared" ca="1" si="0"/>
        <v>graduate</v>
      </c>
      <c r="F27" t="str">
        <f t="shared" ca="1" si="1"/>
        <v>1198.90</v>
      </c>
      <c r="G27">
        <f t="shared" ca="1" si="2"/>
        <v>251</v>
      </c>
      <c r="H27" t="str">
        <f t="shared" ca="1" si="3"/>
        <v>INSERT INTO scholarship (type, amount, athlete_id) VALUES ('graduate',1198.90,251);</v>
      </c>
    </row>
    <row r="28" spans="5:8" x14ac:dyDescent="0.2">
      <c r="E28" t="str">
        <f t="shared" ca="1" si="0"/>
        <v>partial</v>
      </c>
      <c r="F28" t="str">
        <f t="shared" ca="1" si="1"/>
        <v>1568.96</v>
      </c>
      <c r="G28">
        <f t="shared" ca="1" si="2"/>
        <v>295</v>
      </c>
      <c r="H28" t="str">
        <f t="shared" ca="1" si="3"/>
        <v>INSERT INTO scholarship (type, amount, athlete_id) VALUES ('partial',1568.96,295);</v>
      </c>
    </row>
    <row r="29" spans="5:8" x14ac:dyDescent="0.2">
      <c r="E29" t="str">
        <f t="shared" ca="1" si="0"/>
        <v>graduate</v>
      </c>
      <c r="F29" t="str">
        <f t="shared" ca="1" si="1"/>
        <v>9647.95</v>
      </c>
      <c r="G29">
        <f t="shared" ca="1" si="2"/>
        <v>18</v>
      </c>
      <c r="H29" t="str">
        <f t="shared" ca="1" si="3"/>
        <v>INSERT INTO scholarship (type, amount, athlete_id) VALUES ('graduate',9647.95,18);</v>
      </c>
    </row>
    <row r="30" spans="5:8" x14ac:dyDescent="0.2">
      <c r="E30" t="str">
        <f t="shared" ca="1" si="0"/>
        <v>full</v>
      </c>
      <c r="F30" t="str">
        <f t="shared" ca="1" si="1"/>
        <v>6523.92</v>
      </c>
      <c r="G30">
        <f t="shared" ca="1" si="2"/>
        <v>134</v>
      </c>
      <c r="H30" t="str">
        <f t="shared" ca="1" si="3"/>
        <v>INSERT INTO scholarship (type, amount, athlete_id) VALUES ('full',6523.92,134);</v>
      </c>
    </row>
    <row r="31" spans="5:8" x14ac:dyDescent="0.2">
      <c r="E31" t="str">
        <f t="shared" ca="1" si="0"/>
        <v>partial</v>
      </c>
      <c r="F31" t="str">
        <f t="shared" ca="1" si="1"/>
        <v>3748.87</v>
      </c>
      <c r="G31">
        <f t="shared" ca="1" si="2"/>
        <v>117</v>
      </c>
      <c r="H31" t="str">
        <f t="shared" ca="1" si="3"/>
        <v>INSERT INTO scholarship (type, amount, athlete_id) VALUES ('partial',3748.87,117);</v>
      </c>
    </row>
    <row r="32" spans="5:8" x14ac:dyDescent="0.2">
      <c r="E32" t="str">
        <f t="shared" ca="1" si="0"/>
        <v>full</v>
      </c>
      <c r="F32" t="str">
        <f t="shared" ca="1" si="1"/>
        <v>207.95</v>
      </c>
      <c r="G32">
        <f t="shared" ca="1" si="2"/>
        <v>291</v>
      </c>
      <c r="H32" t="str">
        <f t="shared" ca="1" si="3"/>
        <v>INSERT INTO scholarship (type, amount, athlete_id) VALUES ('full',207.95,291);</v>
      </c>
    </row>
    <row r="33" spans="5:8" x14ac:dyDescent="0.2">
      <c r="E33" t="str">
        <f t="shared" ca="1" si="0"/>
        <v>partial</v>
      </c>
      <c r="F33" t="str">
        <f t="shared" ca="1" si="1"/>
        <v>7508.74</v>
      </c>
      <c r="G33">
        <f t="shared" ca="1" si="2"/>
        <v>13</v>
      </c>
      <c r="H33" t="str">
        <f t="shared" ca="1" si="3"/>
        <v>INSERT INTO scholarship (type, amount, athlete_id) VALUES ('partial',7508.74,13);</v>
      </c>
    </row>
    <row r="34" spans="5:8" x14ac:dyDescent="0.2">
      <c r="E34" t="str">
        <f t="shared" ref="E34:E65" ca="1" si="4">VLOOKUP(RANDBETWEEN(1,3),scholarship,2)</f>
        <v>partial</v>
      </c>
      <c r="F34" t="str">
        <f t="shared" ca="1" si="1"/>
        <v>4784.89</v>
      </c>
      <c r="G34">
        <f t="shared" ca="1" si="2"/>
        <v>284</v>
      </c>
      <c r="H34" t="str">
        <f t="shared" ca="1" si="3"/>
        <v>INSERT INTO scholarship (type, amount, athlete_id) VALUES ('partial',4784.89,284);</v>
      </c>
    </row>
    <row r="35" spans="5:8" x14ac:dyDescent="0.2">
      <c r="E35" t="str">
        <f t="shared" ca="1" si="4"/>
        <v>graduate</v>
      </c>
      <c r="F35" t="str">
        <f t="shared" ca="1" si="1"/>
        <v>8853.69</v>
      </c>
      <c r="G35">
        <f t="shared" ca="1" si="2"/>
        <v>185</v>
      </c>
      <c r="H35" t="str">
        <f t="shared" ca="1" si="3"/>
        <v>INSERT INTO scholarship (type, amount, athlete_id) VALUES ('graduate',8853.69,185);</v>
      </c>
    </row>
    <row r="36" spans="5:8" x14ac:dyDescent="0.2">
      <c r="E36" t="str">
        <f t="shared" ca="1" si="4"/>
        <v>graduate</v>
      </c>
      <c r="F36" t="str">
        <f t="shared" ca="1" si="1"/>
        <v>2707.68</v>
      </c>
      <c r="G36">
        <f t="shared" ca="1" si="2"/>
        <v>202</v>
      </c>
      <c r="H36" t="str">
        <f t="shared" ca="1" si="3"/>
        <v>INSERT INTO scholarship (type, amount, athlete_id) VALUES ('graduate',2707.68,202);</v>
      </c>
    </row>
    <row r="37" spans="5:8" x14ac:dyDescent="0.2">
      <c r="E37" t="str">
        <f t="shared" ca="1" si="4"/>
        <v>graduate</v>
      </c>
      <c r="F37" t="str">
        <f t="shared" ca="1" si="1"/>
        <v>6441.81</v>
      </c>
      <c r="G37">
        <f t="shared" ca="1" si="2"/>
        <v>207</v>
      </c>
      <c r="H37" t="str">
        <f t="shared" ca="1" si="3"/>
        <v>INSERT INTO scholarship (type, amount, athlete_id) VALUES ('graduate',6441.81,207);</v>
      </c>
    </row>
    <row r="38" spans="5:8" x14ac:dyDescent="0.2">
      <c r="E38" t="str">
        <f t="shared" ca="1" si="4"/>
        <v>full</v>
      </c>
      <c r="F38" t="str">
        <f t="shared" ca="1" si="1"/>
        <v>8232.43</v>
      </c>
      <c r="G38">
        <f t="shared" ca="1" si="2"/>
        <v>27</v>
      </c>
      <c r="H38" t="str">
        <f t="shared" ca="1" si="3"/>
        <v>INSERT INTO scholarship (type, amount, athlete_id) VALUES ('full',8232.43,27);</v>
      </c>
    </row>
    <row r="39" spans="5:8" x14ac:dyDescent="0.2">
      <c r="E39" t="str">
        <f t="shared" ca="1" si="4"/>
        <v>graduate</v>
      </c>
      <c r="F39" t="str">
        <f t="shared" ca="1" si="1"/>
        <v>9446.56</v>
      </c>
      <c r="G39">
        <f t="shared" ca="1" si="2"/>
        <v>52</v>
      </c>
      <c r="H39" t="str">
        <f t="shared" ca="1" si="3"/>
        <v>INSERT INTO scholarship (type, amount, athlete_id) VALUES ('graduate',9446.56,52);</v>
      </c>
    </row>
    <row r="40" spans="5:8" x14ac:dyDescent="0.2">
      <c r="E40" t="str">
        <f t="shared" ca="1" si="4"/>
        <v>full</v>
      </c>
      <c r="F40" t="str">
        <f t="shared" ca="1" si="1"/>
        <v>6040.20</v>
      </c>
      <c r="G40">
        <f t="shared" ca="1" si="2"/>
        <v>191</v>
      </c>
      <c r="H40" t="str">
        <f t="shared" ca="1" si="3"/>
        <v>INSERT INTO scholarship (type, amount, athlete_id) VALUES ('full',6040.20,191);</v>
      </c>
    </row>
    <row r="41" spans="5:8" x14ac:dyDescent="0.2">
      <c r="E41" t="str">
        <f t="shared" ca="1" si="4"/>
        <v>graduate</v>
      </c>
      <c r="F41" t="str">
        <f t="shared" ca="1" si="1"/>
        <v>9052.83</v>
      </c>
      <c r="G41">
        <f t="shared" ca="1" si="2"/>
        <v>74</v>
      </c>
      <c r="H41" t="str">
        <f t="shared" ca="1" si="3"/>
        <v>INSERT INTO scholarship (type, amount, athlete_id) VALUES ('graduate',9052.83,74);</v>
      </c>
    </row>
    <row r="42" spans="5:8" x14ac:dyDescent="0.2">
      <c r="E42" t="str">
        <f t="shared" ca="1" si="4"/>
        <v>full</v>
      </c>
      <c r="F42" t="str">
        <f t="shared" ca="1" si="1"/>
        <v>4112.61</v>
      </c>
      <c r="G42">
        <f t="shared" ca="1" si="2"/>
        <v>58</v>
      </c>
      <c r="H42" t="str">
        <f t="shared" ca="1" si="3"/>
        <v>INSERT INTO scholarship (type, amount, athlete_id) VALUES ('full',4112.61,58);</v>
      </c>
    </row>
    <row r="43" spans="5:8" x14ac:dyDescent="0.2">
      <c r="E43" t="str">
        <f t="shared" ca="1" si="4"/>
        <v>full</v>
      </c>
      <c r="F43" t="str">
        <f t="shared" ca="1" si="1"/>
        <v>4412.44</v>
      </c>
      <c r="G43">
        <f t="shared" ca="1" si="2"/>
        <v>7</v>
      </c>
      <c r="H43" t="str">
        <f t="shared" ca="1" si="3"/>
        <v>INSERT INTO scholarship (type, amount, athlete_id) VALUES ('full',4412.44,7);</v>
      </c>
    </row>
    <row r="44" spans="5:8" x14ac:dyDescent="0.2">
      <c r="E44" t="str">
        <f t="shared" ca="1" si="4"/>
        <v>partial</v>
      </c>
      <c r="F44" t="str">
        <f t="shared" ca="1" si="1"/>
        <v>2412.00</v>
      </c>
      <c r="G44">
        <f t="shared" ca="1" si="2"/>
        <v>58</v>
      </c>
      <c r="H44" t="str">
        <f t="shared" ca="1" si="3"/>
        <v>INSERT INTO scholarship (type, amount, athlete_id) VALUES ('partial',2412.00,58);</v>
      </c>
    </row>
    <row r="45" spans="5:8" x14ac:dyDescent="0.2">
      <c r="E45" t="str">
        <f t="shared" ca="1" si="4"/>
        <v>partial</v>
      </c>
      <c r="F45" t="str">
        <f t="shared" ca="1" si="1"/>
        <v>8049.94</v>
      </c>
      <c r="G45">
        <f t="shared" ca="1" si="2"/>
        <v>239</v>
      </c>
      <c r="H45" t="str">
        <f t="shared" ca="1" si="3"/>
        <v>INSERT INTO scholarship (type, amount, athlete_id) VALUES ('partial',8049.94,239);</v>
      </c>
    </row>
    <row r="46" spans="5:8" x14ac:dyDescent="0.2">
      <c r="E46" t="str">
        <f t="shared" ca="1" si="4"/>
        <v>full</v>
      </c>
      <c r="F46" t="str">
        <f t="shared" ca="1" si="1"/>
        <v>650.54</v>
      </c>
      <c r="G46">
        <f t="shared" ca="1" si="2"/>
        <v>32</v>
      </c>
      <c r="H46" t="str">
        <f t="shared" ca="1" si="3"/>
        <v>INSERT INTO scholarship (type, amount, athlete_id) VALUES ('full',650.54,32);</v>
      </c>
    </row>
    <row r="47" spans="5:8" x14ac:dyDescent="0.2">
      <c r="E47" t="str">
        <f t="shared" ca="1" si="4"/>
        <v>full</v>
      </c>
      <c r="F47" t="str">
        <f t="shared" ca="1" si="1"/>
        <v>8741.13</v>
      </c>
      <c r="G47">
        <f t="shared" ca="1" si="2"/>
        <v>43</v>
      </c>
      <c r="H47" t="str">
        <f t="shared" ca="1" si="3"/>
        <v>INSERT INTO scholarship (type, amount, athlete_id) VALUES ('full',8741.13,43);</v>
      </c>
    </row>
    <row r="48" spans="5:8" x14ac:dyDescent="0.2">
      <c r="E48" t="str">
        <f t="shared" ca="1" si="4"/>
        <v>partial</v>
      </c>
      <c r="F48" t="str">
        <f t="shared" ca="1" si="1"/>
        <v>7751.57</v>
      </c>
      <c r="G48">
        <f t="shared" ca="1" si="2"/>
        <v>36</v>
      </c>
      <c r="H48" t="str">
        <f t="shared" ca="1" si="3"/>
        <v>INSERT INTO scholarship (type, amount, athlete_id) VALUES ('partial',7751.57,36);</v>
      </c>
    </row>
    <row r="49" spans="5:8" x14ac:dyDescent="0.2">
      <c r="E49" t="str">
        <f t="shared" ca="1" si="4"/>
        <v>graduate</v>
      </c>
      <c r="F49" t="str">
        <f t="shared" ca="1" si="1"/>
        <v>6738.08</v>
      </c>
      <c r="G49">
        <f t="shared" ca="1" si="2"/>
        <v>224</v>
      </c>
      <c r="H49" t="str">
        <f t="shared" ca="1" si="3"/>
        <v>INSERT INTO scholarship (type, amount, athlete_id) VALUES ('graduate',6738.08,224);</v>
      </c>
    </row>
    <row r="50" spans="5:8" x14ac:dyDescent="0.2">
      <c r="E50" t="str">
        <f t="shared" ca="1" si="4"/>
        <v>full</v>
      </c>
      <c r="F50" t="str">
        <f t="shared" ca="1" si="1"/>
        <v>8200.07</v>
      </c>
      <c r="G50">
        <f t="shared" ca="1" si="2"/>
        <v>25</v>
      </c>
      <c r="H50" t="str">
        <f t="shared" ca="1" si="3"/>
        <v>INSERT INTO scholarship (type, amount, athlete_id) VALUES ('full',8200.07,25);</v>
      </c>
    </row>
    <row r="51" spans="5:8" x14ac:dyDescent="0.2">
      <c r="E51" t="str">
        <f t="shared" ca="1" si="4"/>
        <v>graduate</v>
      </c>
      <c r="F51" t="str">
        <f t="shared" ca="1" si="1"/>
        <v>8909.52</v>
      </c>
      <c r="G51">
        <f t="shared" ca="1" si="2"/>
        <v>287</v>
      </c>
      <c r="H51" t="str">
        <f t="shared" ca="1" si="3"/>
        <v>INSERT INTO scholarship (type, amount, athlete_id) VALUES ('graduate',8909.52,287);</v>
      </c>
    </row>
    <row r="52" spans="5:8" x14ac:dyDescent="0.2">
      <c r="E52" t="str">
        <f t="shared" ca="1" si="4"/>
        <v>full</v>
      </c>
      <c r="F52" t="str">
        <f t="shared" ca="1" si="1"/>
        <v>5371.88</v>
      </c>
      <c r="G52">
        <f t="shared" ca="1" si="2"/>
        <v>265</v>
      </c>
      <c r="H52" t="str">
        <f t="shared" ca="1" si="3"/>
        <v>INSERT INTO scholarship (type, amount, athlete_id) VALUES ('full',5371.88,265);</v>
      </c>
    </row>
    <row r="53" spans="5:8" x14ac:dyDescent="0.2">
      <c r="E53" t="str">
        <f t="shared" ca="1" si="4"/>
        <v>full</v>
      </c>
      <c r="F53" t="str">
        <f t="shared" ca="1" si="1"/>
        <v>4655.40</v>
      </c>
      <c r="G53">
        <f t="shared" ca="1" si="2"/>
        <v>264</v>
      </c>
      <c r="H53" t="str">
        <f t="shared" ca="1" si="3"/>
        <v>INSERT INTO scholarship (type, amount, athlete_id) VALUES ('full',4655.40,264);</v>
      </c>
    </row>
    <row r="54" spans="5:8" x14ac:dyDescent="0.2">
      <c r="E54" t="str">
        <f t="shared" ca="1" si="4"/>
        <v>graduate</v>
      </c>
      <c r="F54" t="str">
        <f t="shared" ca="1" si="1"/>
        <v>3842.20</v>
      </c>
      <c r="G54">
        <f t="shared" ca="1" si="2"/>
        <v>1</v>
      </c>
      <c r="H54" t="str">
        <f t="shared" ca="1" si="3"/>
        <v>INSERT INTO scholarship (type, amount, athlete_id) VALUES ('graduate',3842.20,1);</v>
      </c>
    </row>
    <row r="55" spans="5:8" x14ac:dyDescent="0.2">
      <c r="E55" t="str">
        <f t="shared" ca="1" si="4"/>
        <v>full</v>
      </c>
      <c r="F55" t="str">
        <f t="shared" ca="1" si="1"/>
        <v>4570.87</v>
      </c>
      <c r="G55">
        <f t="shared" ca="1" si="2"/>
        <v>16</v>
      </c>
      <c r="H55" t="str">
        <f t="shared" ca="1" si="3"/>
        <v>INSERT INTO scholarship (type, amount, athlete_id) VALUES ('full',4570.87,16);</v>
      </c>
    </row>
    <row r="56" spans="5:8" x14ac:dyDescent="0.2">
      <c r="E56" t="str">
        <f t="shared" ca="1" si="4"/>
        <v>partial</v>
      </c>
      <c r="F56" t="str">
        <f t="shared" ca="1" si="1"/>
        <v>5843.24</v>
      </c>
      <c r="G56">
        <f t="shared" ca="1" si="2"/>
        <v>23</v>
      </c>
      <c r="H56" t="str">
        <f t="shared" ca="1" si="3"/>
        <v>INSERT INTO scholarship (type, amount, athlete_id) VALUES ('partial',5843.24,23);</v>
      </c>
    </row>
    <row r="57" spans="5:8" x14ac:dyDescent="0.2">
      <c r="E57" t="str">
        <f t="shared" ca="1" si="4"/>
        <v>partial</v>
      </c>
      <c r="F57" t="str">
        <f t="shared" ca="1" si="1"/>
        <v>8368.01</v>
      </c>
      <c r="G57">
        <f t="shared" ca="1" si="2"/>
        <v>146</v>
      </c>
      <c r="H57" t="str">
        <f t="shared" ca="1" si="3"/>
        <v>INSERT INTO scholarship (type, amount, athlete_id) VALUES ('partial',8368.01,146);</v>
      </c>
    </row>
    <row r="58" spans="5:8" x14ac:dyDescent="0.2">
      <c r="E58" t="str">
        <f t="shared" ca="1" si="4"/>
        <v>full</v>
      </c>
      <c r="F58" t="str">
        <f t="shared" ca="1" si="1"/>
        <v>2413.23</v>
      </c>
      <c r="G58">
        <f t="shared" ca="1" si="2"/>
        <v>107</v>
      </c>
      <c r="H58" t="str">
        <f t="shared" ca="1" si="3"/>
        <v>INSERT INTO scholarship (type, amount, athlete_id) VALUES ('full',2413.23,107);</v>
      </c>
    </row>
    <row r="59" spans="5:8" x14ac:dyDescent="0.2">
      <c r="E59" t="str">
        <f t="shared" ca="1" si="4"/>
        <v>full</v>
      </c>
      <c r="F59" t="str">
        <f t="shared" ca="1" si="1"/>
        <v>3667.92</v>
      </c>
      <c r="G59">
        <f t="shared" ca="1" si="2"/>
        <v>42</v>
      </c>
      <c r="H59" t="str">
        <f t="shared" ca="1" si="3"/>
        <v>INSERT INTO scholarship (type, amount, athlete_id) VALUES ('full',3667.92,42);</v>
      </c>
    </row>
    <row r="60" spans="5:8" x14ac:dyDescent="0.2">
      <c r="E60" t="str">
        <f t="shared" ca="1" si="4"/>
        <v>full</v>
      </c>
      <c r="F60" t="str">
        <f t="shared" ca="1" si="1"/>
        <v>1794.59</v>
      </c>
      <c r="G60">
        <f t="shared" ca="1" si="2"/>
        <v>121</v>
      </c>
      <c r="H60" t="str">
        <f t="shared" ca="1" si="3"/>
        <v>INSERT INTO scholarship (type, amount, athlete_id) VALUES ('full',1794.59,121);</v>
      </c>
    </row>
    <row r="61" spans="5:8" x14ac:dyDescent="0.2">
      <c r="E61" t="str">
        <f t="shared" ca="1" si="4"/>
        <v>graduate</v>
      </c>
      <c r="F61" t="str">
        <f t="shared" ca="1" si="1"/>
        <v>8841.29</v>
      </c>
      <c r="G61">
        <f t="shared" ca="1" si="2"/>
        <v>286</v>
      </c>
      <c r="H61" t="str">
        <f t="shared" ca="1" si="3"/>
        <v>INSERT INTO scholarship (type, amount, athlete_id) VALUES ('graduate',8841.29,286);</v>
      </c>
    </row>
    <row r="62" spans="5:8" x14ac:dyDescent="0.2">
      <c r="E62" t="str">
        <f t="shared" ca="1" si="4"/>
        <v>partial</v>
      </c>
      <c r="F62" t="str">
        <f t="shared" ca="1" si="1"/>
        <v>3692.50</v>
      </c>
      <c r="G62">
        <f t="shared" ca="1" si="2"/>
        <v>157</v>
      </c>
      <c r="H62" t="str">
        <f t="shared" ca="1" si="3"/>
        <v>INSERT INTO scholarship (type, amount, athlete_id) VALUES ('partial',3692.50,157);</v>
      </c>
    </row>
    <row r="63" spans="5:8" x14ac:dyDescent="0.2">
      <c r="E63" t="str">
        <f t="shared" ca="1" si="4"/>
        <v>partial</v>
      </c>
      <c r="F63" t="str">
        <f t="shared" ca="1" si="1"/>
        <v>7867.83</v>
      </c>
      <c r="G63">
        <f t="shared" ca="1" si="2"/>
        <v>42</v>
      </c>
      <c r="H63" t="str">
        <f t="shared" ca="1" si="3"/>
        <v>INSERT INTO scholarship (type, amount, athlete_id) VALUES ('partial',7867.83,42);</v>
      </c>
    </row>
    <row r="64" spans="5:8" x14ac:dyDescent="0.2">
      <c r="E64" t="str">
        <f t="shared" ca="1" si="4"/>
        <v>partial</v>
      </c>
      <c r="F64" t="str">
        <f t="shared" ca="1" si="1"/>
        <v>4782.67</v>
      </c>
      <c r="G64">
        <f t="shared" ca="1" si="2"/>
        <v>297</v>
      </c>
      <c r="H64" t="str">
        <f t="shared" ca="1" si="3"/>
        <v>INSERT INTO scholarship (type, amount, athlete_id) VALUES ('partial',4782.67,297);</v>
      </c>
    </row>
    <row r="65" spans="5:8" x14ac:dyDescent="0.2">
      <c r="E65" t="str">
        <f t="shared" ca="1" si="4"/>
        <v>full</v>
      </c>
      <c r="F65" t="str">
        <f t="shared" ca="1" si="1"/>
        <v>7385.35</v>
      </c>
      <c r="G65">
        <f t="shared" ca="1" si="2"/>
        <v>239</v>
      </c>
      <c r="H65" t="str">
        <f t="shared" ca="1" si="3"/>
        <v>INSERT INTO scholarship (type, amount, athlete_id) VALUES ('full',7385.35,239);</v>
      </c>
    </row>
    <row r="66" spans="5:8" x14ac:dyDescent="0.2">
      <c r="E66" t="str">
        <f t="shared" ref="E66:E100" ca="1" si="5">VLOOKUP(RANDBETWEEN(1,3),scholarship,2)</f>
        <v>full</v>
      </c>
      <c r="F66" t="str">
        <f t="shared" ca="1" si="1"/>
        <v>2152.29</v>
      </c>
      <c r="G66">
        <f t="shared" ca="1" si="2"/>
        <v>133</v>
      </c>
      <c r="H66" t="str">
        <f t="shared" ca="1" si="3"/>
        <v>INSERT INTO scholarship (type, amount, athlete_id) VALUES ('full',2152.29,133);</v>
      </c>
    </row>
    <row r="67" spans="5:8" x14ac:dyDescent="0.2">
      <c r="E67" t="str">
        <f t="shared" ca="1" si="5"/>
        <v>partial</v>
      </c>
      <c r="F67" t="str">
        <f t="shared" ref="F67:F100" ca="1" si="6">RANDBETWEEN(100,10000)&amp;"."&amp;TEXT(RANDBETWEEN(0,99),"00")</f>
        <v>279.21</v>
      </c>
      <c r="G67">
        <f t="shared" ref="G67:G100" ca="1" si="7">RANDBETWEEN(1,298)</f>
        <v>291</v>
      </c>
      <c r="H67" t="str">
        <f t="shared" ref="H67:H100" ca="1" si="8">"INSERT INTO scholarship (type, amount, athlete_id) VALUES ('"&amp;E67&amp;"',"&amp;F67&amp;","&amp;G67&amp;");"</f>
        <v>INSERT INTO scholarship (type, amount, athlete_id) VALUES ('partial',279.21,291);</v>
      </c>
    </row>
    <row r="68" spans="5:8" x14ac:dyDescent="0.2">
      <c r="E68" t="str">
        <f t="shared" ca="1" si="5"/>
        <v>graduate</v>
      </c>
      <c r="F68" t="str">
        <f t="shared" ca="1" si="6"/>
        <v>5728.68</v>
      </c>
      <c r="G68">
        <f t="shared" ca="1" si="7"/>
        <v>256</v>
      </c>
      <c r="H68" t="str">
        <f t="shared" ca="1" si="8"/>
        <v>INSERT INTO scholarship (type, amount, athlete_id) VALUES ('graduate',5728.68,256);</v>
      </c>
    </row>
    <row r="69" spans="5:8" x14ac:dyDescent="0.2">
      <c r="E69" t="str">
        <f t="shared" ca="1" si="5"/>
        <v>partial</v>
      </c>
      <c r="F69" t="str">
        <f t="shared" ca="1" si="6"/>
        <v>2633.34</v>
      </c>
      <c r="G69">
        <f t="shared" ca="1" si="7"/>
        <v>159</v>
      </c>
      <c r="H69" t="str">
        <f t="shared" ca="1" si="8"/>
        <v>INSERT INTO scholarship (type, amount, athlete_id) VALUES ('partial',2633.34,159);</v>
      </c>
    </row>
    <row r="70" spans="5:8" x14ac:dyDescent="0.2">
      <c r="E70" t="str">
        <f t="shared" ca="1" si="5"/>
        <v>partial</v>
      </c>
      <c r="F70" t="str">
        <f t="shared" ca="1" si="6"/>
        <v>307.91</v>
      </c>
      <c r="G70">
        <f t="shared" ca="1" si="7"/>
        <v>264</v>
      </c>
      <c r="H70" t="str">
        <f t="shared" ca="1" si="8"/>
        <v>INSERT INTO scholarship (type, amount, athlete_id) VALUES ('partial',307.91,264);</v>
      </c>
    </row>
    <row r="71" spans="5:8" x14ac:dyDescent="0.2">
      <c r="E71" t="str">
        <f t="shared" ca="1" si="5"/>
        <v>partial</v>
      </c>
      <c r="F71" t="str">
        <f t="shared" ca="1" si="6"/>
        <v>9972.97</v>
      </c>
      <c r="G71">
        <f t="shared" ca="1" si="7"/>
        <v>230</v>
      </c>
      <c r="H71" t="str">
        <f t="shared" ca="1" si="8"/>
        <v>INSERT INTO scholarship (type, amount, athlete_id) VALUES ('partial',9972.97,230);</v>
      </c>
    </row>
    <row r="72" spans="5:8" x14ac:dyDescent="0.2">
      <c r="E72" t="str">
        <f t="shared" ca="1" si="5"/>
        <v>graduate</v>
      </c>
      <c r="F72" t="str">
        <f t="shared" ca="1" si="6"/>
        <v>8127.60</v>
      </c>
      <c r="G72">
        <f t="shared" ca="1" si="7"/>
        <v>78</v>
      </c>
      <c r="H72" t="str">
        <f t="shared" ca="1" si="8"/>
        <v>INSERT INTO scholarship (type, amount, athlete_id) VALUES ('graduate',8127.60,78);</v>
      </c>
    </row>
    <row r="73" spans="5:8" x14ac:dyDescent="0.2">
      <c r="E73" t="str">
        <f t="shared" ca="1" si="5"/>
        <v>graduate</v>
      </c>
      <c r="F73" t="str">
        <f t="shared" ca="1" si="6"/>
        <v>2174.70</v>
      </c>
      <c r="G73">
        <f t="shared" ca="1" si="7"/>
        <v>149</v>
      </c>
      <c r="H73" t="str">
        <f t="shared" ca="1" si="8"/>
        <v>INSERT INTO scholarship (type, amount, athlete_id) VALUES ('graduate',2174.70,149);</v>
      </c>
    </row>
    <row r="74" spans="5:8" x14ac:dyDescent="0.2">
      <c r="E74" t="str">
        <f t="shared" ca="1" si="5"/>
        <v>full</v>
      </c>
      <c r="F74" t="str">
        <f t="shared" ca="1" si="6"/>
        <v>6618.53</v>
      </c>
      <c r="G74">
        <f t="shared" ca="1" si="7"/>
        <v>110</v>
      </c>
      <c r="H74" t="str">
        <f t="shared" ca="1" si="8"/>
        <v>INSERT INTO scholarship (type, amount, athlete_id) VALUES ('full',6618.53,110);</v>
      </c>
    </row>
    <row r="75" spans="5:8" x14ac:dyDescent="0.2">
      <c r="E75" t="str">
        <f t="shared" ca="1" si="5"/>
        <v>partial</v>
      </c>
      <c r="F75" t="str">
        <f t="shared" ca="1" si="6"/>
        <v>7167.26</v>
      </c>
      <c r="G75">
        <f t="shared" ca="1" si="7"/>
        <v>219</v>
      </c>
      <c r="H75" t="str">
        <f t="shared" ca="1" si="8"/>
        <v>INSERT INTO scholarship (type, amount, athlete_id) VALUES ('partial',7167.26,219);</v>
      </c>
    </row>
    <row r="76" spans="5:8" x14ac:dyDescent="0.2">
      <c r="E76" t="str">
        <f t="shared" ca="1" si="5"/>
        <v>full</v>
      </c>
      <c r="F76" t="str">
        <f t="shared" ca="1" si="6"/>
        <v>2033.00</v>
      </c>
      <c r="G76">
        <f t="shared" ca="1" si="7"/>
        <v>119</v>
      </c>
      <c r="H76" t="str">
        <f t="shared" ca="1" si="8"/>
        <v>INSERT INTO scholarship (type, amount, athlete_id) VALUES ('full',2033.00,119);</v>
      </c>
    </row>
    <row r="77" spans="5:8" x14ac:dyDescent="0.2">
      <c r="E77" t="str">
        <f t="shared" ca="1" si="5"/>
        <v>graduate</v>
      </c>
      <c r="F77" t="str">
        <f t="shared" ca="1" si="6"/>
        <v>9736.55</v>
      </c>
      <c r="G77">
        <f t="shared" ca="1" si="7"/>
        <v>190</v>
      </c>
      <c r="H77" t="str">
        <f t="shared" ca="1" si="8"/>
        <v>INSERT INTO scholarship (type, amount, athlete_id) VALUES ('graduate',9736.55,190);</v>
      </c>
    </row>
    <row r="78" spans="5:8" x14ac:dyDescent="0.2">
      <c r="E78" t="str">
        <f t="shared" ca="1" si="5"/>
        <v>graduate</v>
      </c>
      <c r="F78" t="str">
        <f t="shared" ca="1" si="6"/>
        <v>7580.83</v>
      </c>
      <c r="G78">
        <f t="shared" ca="1" si="7"/>
        <v>170</v>
      </c>
      <c r="H78" t="str">
        <f t="shared" ca="1" si="8"/>
        <v>INSERT INTO scholarship (type, amount, athlete_id) VALUES ('graduate',7580.83,170);</v>
      </c>
    </row>
    <row r="79" spans="5:8" x14ac:dyDescent="0.2">
      <c r="E79" t="str">
        <f t="shared" ca="1" si="5"/>
        <v>full</v>
      </c>
      <c r="F79" t="str">
        <f t="shared" ca="1" si="6"/>
        <v>109.37</v>
      </c>
      <c r="G79">
        <f t="shared" ca="1" si="7"/>
        <v>257</v>
      </c>
      <c r="H79" t="str">
        <f t="shared" ca="1" si="8"/>
        <v>INSERT INTO scholarship (type, amount, athlete_id) VALUES ('full',109.37,257);</v>
      </c>
    </row>
    <row r="80" spans="5:8" x14ac:dyDescent="0.2">
      <c r="E80" t="str">
        <f t="shared" ca="1" si="5"/>
        <v>full</v>
      </c>
      <c r="F80" t="str">
        <f t="shared" ca="1" si="6"/>
        <v>5995.27</v>
      </c>
      <c r="G80">
        <f t="shared" ca="1" si="7"/>
        <v>143</v>
      </c>
      <c r="H80" t="str">
        <f t="shared" ca="1" si="8"/>
        <v>INSERT INTO scholarship (type, amount, athlete_id) VALUES ('full',5995.27,143);</v>
      </c>
    </row>
    <row r="81" spans="5:8" x14ac:dyDescent="0.2">
      <c r="E81" t="str">
        <f t="shared" ca="1" si="5"/>
        <v>full</v>
      </c>
      <c r="F81" t="str">
        <f t="shared" ca="1" si="6"/>
        <v>3262.61</v>
      </c>
      <c r="G81">
        <f t="shared" ca="1" si="7"/>
        <v>76</v>
      </c>
      <c r="H81" t="str">
        <f t="shared" ca="1" si="8"/>
        <v>INSERT INTO scholarship (type, amount, athlete_id) VALUES ('full',3262.61,76);</v>
      </c>
    </row>
    <row r="82" spans="5:8" x14ac:dyDescent="0.2">
      <c r="E82" t="str">
        <f t="shared" ca="1" si="5"/>
        <v>graduate</v>
      </c>
      <c r="F82" t="str">
        <f t="shared" ca="1" si="6"/>
        <v>1409.10</v>
      </c>
      <c r="G82">
        <f t="shared" ca="1" si="7"/>
        <v>192</v>
      </c>
      <c r="H82" t="str">
        <f t="shared" ca="1" si="8"/>
        <v>INSERT INTO scholarship (type, amount, athlete_id) VALUES ('graduate',1409.10,192);</v>
      </c>
    </row>
    <row r="83" spans="5:8" x14ac:dyDescent="0.2">
      <c r="E83" t="str">
        <f t="shared" ca="1" si="5"/>
        <v>full</v>
      </c>
      <c r="F83" t="str">
        <f t="shared" ca="1" si="6"/>
        <v>9869.91</v>
      </c>
      <c r="G83">
        <f t="shared" ca="1" si="7"/>
        <v>168</v>
      </c>
      <c r="H83" t="str">
        <f t="shared" ca="1" si="8"/>
        <v>INSERT INTO scholarship (type, amount, athlete_id) VALUES ('full',9869.91,168);</v>
      </c>
    </row>
    <row r="84" spans="5:8" x14ac:dyDescent="0.2">
      <c r="E84" t="str">
        <f t="shared" ca="1" si="5"/>
        <v>partial</v>
      </c>
      <c r="F84" t="str">
        <f t="shared" ca="1" si="6"/>
        <v>1588.90</v>
      </c>
      <c r="G84">
        <f t="shared" ca="1" si="7"/>
        <v>17</v>
      </c>
      <c r="H84" t="str">
        <f t="shared" ca="1" si="8"/>
        <v>INSERT INTO scholarship (type, amount, athlete_id) VALUES ('partial',1588.90,17);</v>
      </c>
    </row>
    <row r="85" spans="5:8" x14ac:dyDescent="0.2">
      <c r="E85" t="str">
        <f t="shared" ca="1" si="5"/>
        <v>partial</v>
      </c>
      <c r="F85" t="str">
        <f t="shared" ca="1" si="6"/>
        <v>5934.06</v>
      </c>
      <c r="G85">
        <f t="shared" ca="1" si="7"/>
        <v>190</v>
      </c>
      <c r="H85" t="str">
        <f t="shared" ca="1" si="8"/>
        <v>INSERT INTO scholarship (type, amount, athlete_id) VALUES ('partial',5934.06,190);</v>
      </c>
    </row>
    <row r="86" spans="5:8" x14ac:dyDescent="0.2">
      <c r="E86" t="str">
        <f t="shared" ca="1" si="5"/>
        <v>partial</v>
      </c>
      <c r="F86" t="str">
        <f t="shared" ca="1" si="6"/>
        <v>5620.92</v>
      </c>
      <c r="G86">
        <f t="shared" ca="1" si="7"/>
        <v>115</v>
      </c>
      <c r="H86" t="str">
        <f t="shared" ca="1" si="8"/>
        <v>INSERT INTO scholarship (type, amount, athlete_id) VALUES ('partial',5620.92,115);</v>
      </c>
    </row>
    <row r="87" spans="5:8" x14ac:dyDescent="0.2">
      <c r="E87" t="str">
        <f t="shared" ca="1" si="5"/>
        <v>full</v>
      </c>
      <c r="F87" t="str">
        <f t="shared" ca="1" si="6"/>
        <v>5359.86</v>
      </c>
      <c r="G87">
        <f t="shared" ca="1" si="7"/>
        <v>28</v>
      </c>
      <c r="H87" t="str">
        <f t="shared" ca="1" si="8"/>
        <v>INSERT INTO scholarship (type, amount, athlete_id) VALUES ('full',5359.86,28);</v>
      </c>
    </row>
    <row r="88" spans="5:8" x14ac:dyDescent="0.2">
      <c r="E88" t="str">
        <f t="shared" ca="1" si="5"/>
        <v>graduate</v>
      </c>
      <c r="F88" t="str">
        <f t="shared" ca="1" si="6"/>
        <v>3774.92</v>
      </c>
      <c r="G88">
        <f t="shared" ca="1" si="7"/>
        <v>201</v>
      </c>
      <c r="H88" t="str">
        <f t="shared" ca="1" si="8"/>
        <v>INSERT INTO scholarship (type, amount, athlete_id) VALUES ('graduate',3774.92,201);</v>
      </c>
    </row>
    <row r="89" spans="5:8" x14ac:dyDescent="0.2">
      <c r="E89" t="str">
        <f t="shared" ca="1" si="5"/>
        <v>partial</v>
      </c>
      <c r="F89" t="str">
        <f t="shared" ca="1" si="6"/>
        <v>7000.62</v>
      </c>
      <c r="G89">
        <f t="shared" ca="1" si="7"/>
        <v>19</v>
      </c>
      <c r="H89" t="str">
        <f t="shared" ca="1" si="8"/>
        <v>INSERT INTO scholarship (type, amount, athlete_id) VALUES ('partial',7000.62,19);</v>
      </c>
    </row>
    <row r="90" spans="5:8" x14ac:dyDescent="0.2">
      <c r="E90" t="str">
        <f t="shared" ca="1" si="5"/>
        <v>full</v>
      </c>
      <c r="F90" t="str">
        <f t="shared" ca="1" si="6"/>
        <v>5637.70</v>
      </c>
      <c r="G90">
        <f t="shared" ca="1" si="7"/>
        <v>1</v>
      </c>
      <c r="H90" t="str">
        <f t="shared" ca="1" si="8"/>
        <v>INSERT INTO scholarship (type, amount, athlete_id) VALUES ('full',5637.70,1);</v>
      </c>
    </row>
    <row r="91" spans="5:8" x14ac:dyDescent="0.2">
      <c r="E91" t="str">
        <f t="shared" ca="1" si="5"/>
        <v>partial</v>
      </c>
      <c r="F91" t="str">
        <f t="shared" ca="1" si="6"/>
        <v>8612.75</v>
      </c>
      <c r="G91">
        <f t="shared" ca="1" si="7"/>
        <v>76</v>
      </c>
      <c r="H91" t="str">
        <f t="shared" ca="1" si="8"/>
        <v>INSERT INTO scholarship (type, amount, athlete_id) VALUES ('partial',8612.75,76);</v>
      </c>
    </row>
    <row r="92" spans="5:8" x14ac:dyDescent="0.2">
      <c r="E92" t="str">
        <f t="shared" ca="1" si="5"/>
        <v>graduate</v>
      </c>
      <c r="F92" t="str">
        <f t="shared" ca="1" si="6"/>
        <v>7172.32</v>
      </c>
      <c r="G92">
        <f t="shared" ca="1" si="7"/>
        <v>167</v>
      </c>
      <c r="H92" t="str">
        <f t="shared" ca="1" si="8"/>
        <v>INSERT INTO scholarship (type, amount, athlete_id) VALUES ('graduate',7172.32,167);</v>
      </c>
    </row>
    <row r="93" spans="5:8" x14ac:dyDescent="0.2">
      <c r="E93" t="str">
        <f t="shared" ca="1" si="5"/>
        <v>graduate</v>
      </c>
      <c r="F93" t="str">
        <f t="shared" ca="1" si="6"/>
        <v>1274.64</v>
      </c>
      <c r="G93">
        <f t="shared" ca="1" si="7"/>
        <v>237</v>
      </c>
      <c r="H93" t="str">
        <f t="shared" ca="1" si="8"/>
        <v>INSERT INTO scholarship (type, amount, athlete_id) VALUES ('graduate',1274.64,237);</v>
      </c>
    </row>
    <row r="94" spans="5:8" x14ac:dyDescent="0.2">
      <c r="E94" t="str">
        <f t="shared" ca="1" si="5"/>
        <v>full</v>
      </c>
      <c r="F94" t="str">
        <f t="shared" ca="1" si="6"/>
        <v>6172.65</v>
      </c>
      <c r="G94">
        <f t="shared" ca="1" si="7"/>
        <v>158</v>
      </c>
      <c r="H94" t="str">
        <f t="shared" ca="1" si="8"/>
        <v>INSERT INTO scholarship (type, amount, athlete_id) VALUES ('full',6172.65,158);</v>
      </c>
    </row>
    <row r="95" spans="5:8" x14ac:dyDescent="0.2">
      <c r="E95" t="str">
        <f t="shared" ca="1" si="5"/>
        <v>graduate</v>
      </c>
      <c r="F95" t="str">
        <f t="shared" ca="1" si="6"/>
        <v>2302.99</v>
      </c>
      <c r="G95">
        <f t="shared" ca="1" si="7"/>
        <v>28</v>
      </c>
      <c r="H95" t="str">
        <f t="shared" ca="1" si="8"/>
        <v>INSERT INTO scholarship (type, amount, athlete_id) VALUES ('graduate',2302.99,28);</v>
      </c>
    </row>
    <row r="96" spans="5:8" x14ac:dyDescent="0.2">
      <c r="E96" t="str">
        <f t="shared" ca="1" si="5"/>
        <v>graduate</v>
      </c>
      <c r="F96" t="str">
        <f t="shared" ca="1" si="6"/>
        <v>5098.91</v>
      </c>
      <c r="G96">
        <f t="shared" ca="1" si="7"/>
        <v>242</v>
      </c>
      <c r="H96" t="str">
        <f t="shared" ca="1" si="8"/>
        <v>INSERT INTO scholarship (type, amount, athlete_id) VALUES ('graduate',5098.91,242);</v>
      </c>
    </row>
    <row r="97" spans="5:8" x14ac:dyDescent="0.2">
      <c r="E97" t="str">
        <f t="shared" ca="1" si="5"/>
        <v>graduate</v>
      </c>
      <c r="F97" t="str">
        <f t="shared" ca="1" si="6"/>
        <v>9379.69</v>
      </c>
      <c r="G97">
        <f t="shared" ca="1" si="7"/>
        <v>157</v>
      </c>
      <c r="H97" t="str">
        <f t="shared" ca="1" si="8"/>
        <v>INSERT INTO scholarship (type, amount, athlete_id) VALUES ('graduate',9379.69,157);</v>
      </c>
    </row>
    <row r="98" spans="5:8" x14ac:dyDescent="0.2">
      <c r="E98" t="str">
        <f t="shared" ca="1" si="5"/>
        <v>graduate</v>
      </c>
      <c r="F98" t="str">
        <f t="shared" ca="1" si="6"/>
        <v>9777.66</v>
      </c>
      <c r="G98">
        <f t="shared" ca="1" si="7"/>
        <v>12</v>
      </c>
      <c r="H98" t="str">
        <f t="shared" ca="1" si="8"/>
        <v>INSERT INTO scholarship (type, amount, athlete_id) VALUES ('graduate',9777.66,12);</v>
      </c>
    </row>
    <row r="99" spans="5:8" x14ac:dyDescent="0.2">
      <c r="E99" t="str">
        <f t="shared" ca="1" si="5"/>
        <v>graduate</v>
      </c>
      <c r="F99" t="str">
        <f t="shared" ca="1" si="6"/>
        <v>7046.60</v>
      </c>
      <c r="G99">
        <f t="shared" ca="1" si="7"/>
        <v>116</v>
      </c>
      <c r="H99" t="str">
        <f t="shared" ca="1" si="8"/>
        <v>INSERT INTO scholarship (type, amount, athlete_id) VALUES ('graduate',7046.60,116);</v>
      </c>
    </row>
    <row r="100" spans="5:8" x14ac:dyDescent="0.2">
      <c r="E100" t="str">
        <f t="shared" ca="1" si="5"/>
        <v>partial</v>
      </c>
      <c r="F100" t="str">
        <f t="shared" ca="1" si="6"/>
        <v>6193.26</v>
      </c>
      <c r="G100">
        <f t="shared" ca="1" si="7"/>
        <v>123</v>
      </c>
      <c r="H100" t="str">
        <f t="shared" ca="1" si="8"/>
        <v>INSERT INTO scholarship (type, amount, athlete_id) VALUES ('partial',6193.26,123);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Equipment and purpose</vt:lpstr>
      <vt:lpstr>Venue</vt:lpstr>
      <vt:lpstr>Event</vt:lpstr>
      <vt:lpstr>Employee</vt:lpstr>
      <vt:lpstr>Wages</vt:lpstr>
      <vt:lpstr>Athlete</vt:lpstr>
      <vt:lpstr>Scholarship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2017-11-19T21:32:12Z</dcterms:created>
  <dcterms:modified xsi:type="dcterms:W3CDTF">2017-11-25T10:28:16Z</dcterms:modified>
</cp:coreProperties>
</file>