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bobtaylor/personal/School/IS 6465-01 Fall 2017 - Web Apps/Group Project/"/>
    </mc:Choice>
  </mc:AlternateContent>
  <bookViews>
    <workbookView xWindow="2400" yWindow="460" windowWidth="28800" windowHeight="17460" tabRatio="500" activeTab="7"/>
  </bookViews>
  <sheets>
    <sheet name="team" sheetId="1" r:id="rId1"/>
    <sheet name="Equipment and purpose" sheetId="2" r:id="rId2"/>
    <sheet name="Venue" sheetId="3" r:id="rId3"/>
    <sheet name="Event" sheetId="4" r:id="rId4"/>
    <sheet name="Employee" sheetId="5" r:id="rId5"/>
    <sheet name="Wages" sheetId="6" r:id="rId6"/>
    <sheet name="Athlete" sheetId="8" r:id="rId7"/>
    <sheet name="Scholarship" sheetId="9" r:id="rId8"/>
  </sheets>
  <definedNames>
    <definedName name="athlete">Athlete!$A$3:$H$18</definedName>
    <definedName name="employee">Employee!$A$2:$H$17</definedName>
    <definedName name="employee_1" localSheetId="5">Wages!$A$1:$K$100</definedName>
    <definedName name="scholarship">Scholarship!$A$2:$B$4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9" l="1"/>
  <c r="F3" i="9"/>
  <c r="G3" i="9"/>
  <c r="H3" i="9"/>
  <c r="E4" i="9"/>
  <c r="F4" i="9"/>
  <c r="G4" i="9"/>
  <c r="H4" i="9"/>
  <c r="E5" i="9"/>
  <c r="F5" i="9"/>
  <c r="G5" i="9"/>
  <c r="H5" i="9"/>
  <c r="E6" i="9"/>
  <c r="F6" i="9"/>
  <c r="G6" i="9"/>
  <c r="H6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E31" i="9"/>
  <c r="F31" i="9"/>
  <c r="G31" i="9"/>
  <c r="H31" i="9"/>
  <c r="E32" i="9"/>
  <c r="F32" i="9"/>
  <c r="G32" i="9"/>
  <c r="H32" i="9"/>
  <c r="E33" i="9"/>
  <c r="F33" i="9"/>
  <c r="G33" i="9"/>
  <c r="H33" i="9"/>
  <c r="E34" i="9"/>
  <c r="F34" i="9"/>
  <c r="G34" i="9"/>
  <c r="H34" i="9"/>
  <c r="E35" i="9"/>
  <c r="F35" i="9"/>
  <c r="G35" i="9"/>
  <c r="H35" i="9"/>
  <c r="E36" i="9"/>
  <c r="F36" i="9"/>
  <c r="G36" i="9"/>
  <c r="H36" i="9"/>
  <c r="E37" i="9"/>
  <c r="F37" i="9"/>
  <c r="G37" i="9"/>
  <c r="H37" i="9"/>
  <c r="E38" i="9"/>
  <c r="F38" i="9"/>
  <c r="G38" i="9"/>
  <c r="H38" i="9"/>
  <c r="E39" i="9"/>
  <c r="F39" i="9"/>
  <c r="G39" i="9"/>
  <c r="H39" i="9"/>
  <c r="E40" i="9"/>
  <c r="F40" i="9"/>
  <c r="G40" i="9"/>
  <c r="H40" i="9"/>
  <c r="E41" i="9"/>
  <c r="F41" i="9"/>
  <c r="G41" i="9"/>
  <c r="H41" i="9"/>
  <c r="E42" i="9"/>
  <c r="F42" i="9"/>
  <c r="G42" i="9"/>
  <c r="H42" i="9"/>
  <c r="E43" i="9"/>
  <c r="F43" i="9"/>
  <c r="G43" i="9"/>
  <c r="H43" i="9"/>
  <c r="E44" i="9"/>
  <c r="F44" i="9"/>
  <c r="G44" i="9"/>
  <c r="H44" i="9"/>
  <c r="E45" i="9"/>
  <c r="F45" i="9"/>
  <c r="G45" i="9"/>
  <c r="H45" i="9"/>
  <c r="E46" i="9"/>
  <c r="F46" i="9"/>
  <c r="G46" i="9"/>
  <c r="H46" i="9"/>
  <c r="E47" i="9"/>
  <c r="F47" i="9"/>
  <c r="G47" i="9"/>
  <c r="H47" i="9"/>
  <c r="E48" i="9"/>
  <c r="F48" i="9"/>
  <c r="G48" i="9"/>
  <c r="H48" i="9"/>
  <c r="E49" i="9"/>
  <c r="F49" i="9"/>
  <c r="G49" i="9"/>
  <c r="H49" i="9"/>
  <c r="E50" i="9"/>
  <c r="F50" i="9"/>
  <c r="G50" i="9"/>
  <c r="H50" i="9"/>
  <c r="E51" i="9"/>
  <c r="F51" i="9"/>
  <c r="G51" i="9"/>
  <c r="H51" i="9"/>
  <c r="E52" i="9"/>
  <c r="F52" i="9"/>
  <c r="G52" i="9"/>
  <c r="H52" i="9"/>
  <c r="E53" i="9"/>
  <c r="F53" i="9"/>
  <c r="G53" i="9"/>
  <c r="H53" i="9"/>
  <c r="E54" i="9"/>
  <c r="F54" i="9"/>
  <c r="G54" i="9"/>
  <c r="H54" i="9"/>
  <c r="E55" i="9"/>
  <c r="F55" i="9"/>
  <c r="G55" i="9"/>
  <c r="H55" i="9"/>
  <c r="E56" i="9"/>
  <c r="F56" i="9"/>
  <c r="G56" i="9"/>
  <c r="H56" i="9"/>
  <c r="E57" i="9"/>
  <c r="F57" i="9"/>
  <c r="G57" i="9"/>
  <c r="H57" i="9"/>
  <c r="E58" i="9"/>
  <c r="F58" i="9"/>
  <c r="G58" i="9"/>
  <c r="H58" i="9"/>
  <c r="E59" i="9"/>
  <c r="F59" i="9"/>
  <c r="G59" i="9"/>
  <c r="H59" i="9"/>
  <c r="E60" i="9"/>
  <c r="F60" i="9"/>
  <c r="G60" i="9"/>
  <c r="H60" i="9"/>
  <c r="E61" i="9"/>
  <c r="F61" i="9"/>
  <c r="G61" i="9"/>
  <c r="H61" i="9"/>
  <c r="E62" i="9"/>
  <c r="F62" i="9"/>
  <c r="G62" i="9"/>
  <c r="H62" i="9"/>
  <c r="E63" i="9"/>
  <c r="F63" i="9"/>
  <c r="G63" i="9"/>
  <c r="H63" i="9"/>
  <c r="E64" i="9"/>
  <c r="F64" i="9"/>
  <c r="G64" i="9"/>
  <c r="H64" i="9"/>
  <c r="E65" i="9"/>
  <c r="F65" i="9"/>
  <c r="G65" i="9"/>
  <c r="H65" i="9"/>
  <c r="E66" i="9"/>
  <c r="F66" i="9"/>
  <c r="G66" i="9"/>
  <c r="H66" i="9"/>
  <c r="E67" i="9"/>
  <c r="F67" i="9"/>
  <c r="G67" i="9"/>
  <c r="H67" i="9"/>
  <c r="E68" i="9"/>
  <c r="F68" i="9"/>
  <c r="G68" i="9"/>
  <c r="H68" i="9"/>
  <c r="E69" i="9"/>
  <c r="F69" i="9"/>
  <c r="G69" i="9"/>
  <c r="H69" i="9"/>
  <c r="E70" i="9"/>
  <c r="F70" i="9"/>
  <c r="G70" i="9"/>
  <c r="H70" i="9"/>
  <c r="E71" i="9"/>
  <c r="F71" i="9"/>
  <c r="G71" i="9"/>
  <c r="H71" i="9"/>
  <c r="E72" i="9"/>
  <c r="F72" i="9"/>
  <c r="G72" i="9"/>
  <c r="H72" i="9"/>
  <c r="E73" i="9"/>
  <c r="F73" i="9"/>
  <c r="G73" i="9"/>
  <c r="H73" i="9"/>
  <c r="E74" i="9"/>
  <c r="F74" i="9"/>
  <c r="G74" i="9"/>
  <c r="H74" i="9"/>
  <c r="E75" i="9"/>
  <c r="F75" i="9"/>
  <c r="G75" i="9"/>
  <c r="H75" i="9"/>
  <c r="E76" i="9"/>
  <c r="F76" i="9"/>
  <c r="G76" i="9"/>
  <c r="H76" i="9"/>
  <c r="E77" i="9"/>
  <c r="F77" i="9"/>
  <c r="G77" i="9"/>
  <c r="H77" i="9"/>
  <c r="E78" i="9"/>
  <c r="F78" i="9"/>
  <c r="G78" i="9"/>
  <c r="H78" i="9"/>
  <c r="E79" i="9"/>
  <c r="F79" i="9"/>
  <c r="G79" i="9"/>
  <c r="H79" i="9"/>
  <c r="E80" i="9"/>
  <c r="F80" i="9"/>
  <c r="G80" i="9"/>
  <c r="H80" i="9"/>
  <c r="E81" i="9"/>
  <c r="F81" i="9"/>
  <c r="G81" i="9"/>
  <c r="H81" i="9"/>
  <c r="E82" i="9"/>
  <c r="F82" i="9"/>
  <c r="G82" i="9"/>
  <c r="H82" i="9"/>
  <c r="E83" i="9"/>
  <c r="F83" i="9"/>
  <c r="G83" i="9"/>
  <c r="H83" i="9"/>
  <c r="E84" i="9"/>
  <c r="F84" i="9"/>
  <c r="G84" i="9"/>
  <c r="H84" i="9"/>
  <c r="E85" i="9"/>
  <c r="F85" i="9"/>
  <c r="G85" i="9"/>
  <c r="H85" i="9"/>
  <c r="E86" i="9"/>
  <c r="F86" i="9"/>
  <c r="G86" i="9"/>
  <c r="H86" i="9"/>
  <c r="E87" i="9"/>
  <c r="F87" i="9"/>
  <c r="G87" i="9"/>
  <c r="H87" i="9"/>
  <c r="E88" i="9"/>
  <c r="F88" i="9"/>
  <c r="G88" i="9"/>
  <c r="H88" i="9"/>
  <c r="E89" i="9"/>
  <c r="F89" i="9"/>
  <c r="G89" i="9"/>
  <c r="H89" i="9"/>
  <c r="E90" i="9"/>
  <c r="F90" i="9"/>
  <c r="G90" i="9"/>
  <c r="H90" i="9"/>
  <c r="E91" i="9"/>
  <c r="F91" i="9"/>
  <c r="G91" i="9"/>
  <c r="H91" i="9"/>
  <c r="E92" i="9"/>
  <c r="F92" i="9"/>
  <c r="G92" i="9"/>
  <c r="H92" i="9"/>
  <c r="E93" i="9"/>
  <c r="F93" i="9"/>
  <c r="G93" i="9"/>
  <c r="H93" i="9"/>
  <c r="E94" i="9"/>
  <c r="F94" i="9"/>
  <c r="G94" i="9"/>
  <c r="H94" i="9"/>
  <c r="E95" i="9"/>
  <c r="F95" i="9"/>
  <c r="G95" i="9"/>
  <c r="H95" i="9"/>
  <c r="E96" i="9"/>
  <c r="F96" i="9"/>
  <c r="G96" i="9"/>
  <c r="H96" i="9"/>
  <c r="E97" i="9"/>
  <c r="F97" i="9"/>
  <c r="G97" i="9"/>
  <c r="H97" i="9"/>
  <c r="E98" i="9"/>
  <c r="F98" i="9"/>
  <c r="G98" i="9"/>
  <c r="H98" i="9"/>
  <c r="E99" i="9"/>
  <c r="F99" i="9"/>
  <c r="G99" i="9"/>
  <c r="H99" i="9"/>
  <c r="E100" i="9"/>
  <c r="F100" i="9"/>
  <c r="G100" i="9"/>
  <c r="H100" i="9"/>
  <c r="E2" i="9"/>
  <c r="F2" i="9"/>
  <c r="G2" i="9"/>
  <c r="H2" i="9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I101" i="5"/>
  <c r="N101" i="5"/>
  <c r="I100" i="5"/>
  <c r="N100" i="5"/>
  <c r="I99" i="5"/>
  <c r="N99" i="5"/>
  <c r="I98" i="5"/>
  <c r="N98" i="5"/>
  <c r="I97" i="5"/>
  <c r="N97" i="5"/>
  <c r="I96" i="5"/>
  <c r="N96" i="5"/>
  <c r="I95" i="5"/>
  <c r="N95" i="5"/>
  <c r="I94" i="5"/>
  <c r="N94" i="5"/>
  <c r="I93" i="5"/>
  <c r="N93" i="5"/>
  <c r="I92" i="5"/>
  <c r="N92" i="5"/>
  <c r="I91" i="5"/>
  <c r="N91" i="5"/>
  <c r="I90" i="5"/>
  <c r="N90" i="5"/>
  <c r="I89" i="5"/>
  <c r="N89" i="5"/>
  <c r="I88" i="5"/>
  <c r="N88" i="5"/>
  <c r="I87" i="5"/>
  <c r="N87" i="5"/>
  <c r="I86" i="5"/>
  <c r="N86" i="5"/>
  <c r="I85" i="5"/>
  <c r="N85" i="5"/>
  <c r="I84" i="5"/>
  <c r="N84" i="5"/>
  <c r="I83" i="5"/>
  <c r="N83" i="5"/>
  <c r="I82" i="5"/>
  <c r="N82" i="5"/>
  <c r="I81" i="5"/>
  <c r="N81" i="5"/>
  <c r="I80" i="5"/>
  <c r="N80" i="5"/>
  <c r="I79" i="5"/>
  <c r="N79" i="5"/>
  <c r="I78" i="5"/>
  <c r="N78" i="5"/>
  <c r="I77" i="5"/>
  <c r="N77" i="5"/>
  <c r="I76" i="5"/>
  <c r="N76" i="5"/>
  <c r="I75" i="5"/>
  <c r="N75" i="5"/>
  <c r="I74" i="5"/>
  <c r="N74" i="5"/>
  <c r="I73" i="5"/>
  <c r="N73" i="5"/>
  <c r="I72" i="5"/>
  <c r="N72" i="5"/>
  <c r="I71" i="5"/>
  <c r="N71" i="5"/>
  <c r="I70" i="5"/>
  <c r="N70" i="5"/>
  <c r="I69" i="5"/>
  <c r="N69" i="5"/>
  <c r="I68" i="5"/>
  <c r="N68" i="5"/>
  <c r="I67" i="5"/>
  <c r="N67" i="5"/>
  <c r="I66" i="5"/>
  <c r="N66" i="5"/>
  <c r="I65" i="5"/>
  <c r="N65" i="5"/>
  <c r="I64" i="5"/>
  <c r="N64" i="5"/>
  <c r="I63" i="5"/>
  <c r="N63" i="5"/>
  <c r="I62" i="5"/>
  <c r="N62" i="5"/>
  <c r="I61" i="5"/>
  <c r="N61" i="5"/>
  <c r="I60" i="5"/>
  <c r="N60" i="5"/>
  <c r="I59" i="5"/>
  <c r="N59" i="5"/>
  <c r="I58" i="5"/>
  <c r="N58" i="5"/>
  <c r="I57" i="5"/>
  <c r="N57" i="5"/>
  <c r="I56" i="5"/>
  <c r="N56" i="5"/>
  <c r="I55" i="5"/>
  <c r="N55" i="5"/>
  <c r="I54" i="5"/>
  <c r="N54" i="5"/>
  <c r="I53" i="5"/>
  <c r="N53" i="5"/>
  <c r="I52" i="5"/>
  <c r="N52" i="5"/>
  <c r="I51" i="5"/>
  <c r="N51" i="5"/>
  <c r="I50" i="5"/>
  <c r="N50" i="5"/>
  <c r="I49" i="5"/>
  <c r="N49" i="5"/>
  <c r="I48" i="5"/>
  <c r="N48" i="5"/>
  <c r="I47" i="5"/>
  <c r="N47" i="5"/>
  <c r="I46" i="5"/>
  <c r="N46" i="5"/>
  <c r="I45" i="5"/>
  <c r="N45" i="5"/>
  <c r="I44" i="5"/>
  <c r="N44" i="5"/>
  <c r="I43" i="5"/>
  <c r="N43" i="5"/>
  <c r="I42" i="5"/>
  <c r="N42" i="5"/>
  <c r="I41" i="5"/>
  <c r="N41" i="5"/>
  <c r="I40" i="5"/>
  <c r="N40" i="5"/>
  <c r="I39" i="5"/>
  <c r="N39" i="5"/>
  <c r="I38" i="5"/>
  <c r="N38" i="5"/>
  <c r="I37" i="5"/>
  <c r="N37" i="5"/>
  <c r="I36" i="5"/>
  <c r="N36" i="5"/>
  <c r="I35" i="5"/>
  <c r="N35" i="5"/>
  <c r="I34" i="5"/>
  <c r="N34" i="5"/>
  <c r="I33" i="5"/>
  <c r="N33" i="5"/>
  <c r="I32" i="5"/>
  <c r="N32" i="5"/>
  <c r="I31" i="5"/>
  <c r="N31" i="5"/>
  <c r="I30" i="5"/>
  <c r="N30" i="5"/>
  <c r="I29" i="5"/>
  <c r="N29" i="5"/>
  <c r="I28" i="5"/>
  <c r="N28" i="5"/>
  <c r="I27" i="5"/>
  <c r="N27" i="5"/>
  <c r="I26" i="5"/>
  <c r="N26" i="5"/>
  <c r="I25" i="5"/>
  <c r="N25" i="5"/>
  <c r="I24" i="5"/>
  <c r="N24" i="5"/>
  <c r="I23" i="5"/>
  <c r="N23" i="5"/>
  <c r="I22" i="5"/>
  <c r="N22" i="5"/>
  <c r="I21" i="5"/>
  <c r="N21" i="5"/>
  <c r="I20" i="5"/>
  <c r="N20" i="5"/>
  <c r="I19" i="5"/>
  <c r="N19" i="5"/>
  <c r="I18" i="5"/>
  <c r="N18" i="5"/>
  <c r="I17" i="5"/>
  <c r="N17" i="5"/>
  <c r="I16" i="5"/>
  <c r="N16" i="5"/>
  <c r="I15" i="5"/>
  <c r="N15" i="5"/>
  <c r="I14" i="5"/>
  <c r="N14" i="5"/>
  <c r="I13" i="5"/>
  <c r="N13" i="5"/>
  <c r="I12" i="5"/>
  <c r="N12" i="5"/>
  <c r="I11" i="5"/>
  <c r="N11" i="5"/>
  <c r="I10" i="5"/>
  <c r="N10" i="5"/>
  <c r="I9" i="5"/>
  <c r="N9" i="5"/>
  <c r="I8" i="5"/>
  <c r="N8" i="5"/>
  <c r="I7" i="5"/>
  <c r="N7" i="5"/>
  <c r="I6" i="5"/>
  <c r="N6" i="5"/>
  <c r="I5" i="5"/>
  <c r="N5" i="5"/>
  <c r="I4" i="5"/>
  <c r="N4" i="5"/>
  <c r="I3" i="5"/>
  <c r="N3" i="5"/>
  <c r="I2" i="5"/>
  <c r="N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2" i="6"/>
  <c r="O2" i="6"/>
  <c r="M2" i="6"/>
  <c r="P2" i="6"/>
  <c r="N2" i="6"/>
  <c r="L3" i="6"/>
  <c r="O3" i="6"/>
  <c r="M3" i="6"/>
  <c r="P3" i="6"/>
  <c r="N3" i="6"/>
  <c r="L4" i="6"/>
  <c r="M4" i="6"/>
  <c r="P4" i="6"/>
  <c r="N4" i="6"/>
  <c r="O4" i="6"/>
  <c r="L5" i="6"/>
  <c r="O5" i="6"/>
  <c r="M5" i="6"/>
  <c r="P5" i="6"/>
  <c r="N5" i="6"/>
  <c r="L6" i="6"/>
  <c r="O6" i="6"/>
  <c r="M6" i="6"/>
  <c r="P6" i="6"/>
  <c r="N6" i="6"/>
  <c r="L7" i="6"/>
  <c r="M7" i="6"/>
  <c r="P7" i="6"/>
  <c r="O7" i="6"/>
  <c r="N7" i="6"/>
  <c r="L8" i="6"/>
  <c r="M8" i="6"/>
  <c r="P8" i="6"/>
  <c r="O8" i="6"/>
  <c r="N8" i="6"/>
  <c r="L9" i="6"/>
  <c r="M9" i="6"/>
  <c r="P9" i="6"/>
  <c r="O9" i="6"/>
  <c r="N9" i="6"/>
  <c r="L10" i="6"/>
  <c r="O10" i="6"/>
  <c r="M10" i="6"/>
  <c r="P10" i="6"/>
  <c r="N10" i="6"/>
  <c r="L11" i="6"/>
  <c r="M11" i="6"/>
  <c r="P11" i="6"/>
  <c r="O11" i="6"/>
  <c r="N11" i="6"/>
  <c r="L12" i="6"/>
  <c r="M12" i="6"/>
  <c r="P12" i="6"/>
  <c r="O12" i="6"/>
  <c r="N12" i="6"/>
  <c r="L13" i="6"/>
  <c r="M13" i="6"/>
  <c r="P13" i="6"/>
  <c r="N13" i="6"/>
  <c r="O13" i="6"/>
  <c r="L14" i="6"/>
  <c r="M14" i="6"/>
  <c r="P14" i="6"/>
  <c r="N14" i="6"/>
  <c r="O14" i="6"/>
  <c r="L15" i="6"/>
  <c r="M15" i="6"/>
  <c r="P15" i="6"/>
  <c r="N15" i="6"/>
  <c r="O15" i="6"/>
  <c r="L16" i="6"/>
  <c r="O16" i="6"/>
  <c r="M16" i="6"/>
  <c r="P16" i="6"/>
  <c r="N16" i="6"/>
  <c r="L17" i="6"/>
  <c r="M17" i="6"/>
  <c r="P17" i="6"/>
  <c r="O17" i="6"/>
  <c r="N17" i="6"/>
  <c r="L18" i="6"/>
  <c r="O18" i="6"/>
  <c r="M18" i="6"/>
  <c r="P18" i="6"/>
  <c r="N18" i="6"/>
  <c r="L19" i="6"/>
  <c r="M19" i="6"/>
  <c r="P19" i="6"/>
  <c r="N19" i="6"/>
  <c r="O19" i="6"/>
  <c r="L20" i="6"/>
  <c r="M20" i="6"/>
  <c r="P20" i="6"/>
  <c r="N20" i="6"/>
  <c r="O20" i="6"/>
  <c r="L21" i="6"/>
  <c r="M21" i="6"/>
  <c r="P21" i="6"/>
  <c r="N21" i="6"/>
  <c r="O21" i="6"/>
  <c r="L22" i="6"/>
  <c r="O22" i="6"/>
  <c r="M22" i="6"/>
  <c r="P22" i="6"/>
  <c r="N22" i="6"/>
  <c r="L23" i="6"/>
  <c r="O23" i="6"/>
  <c r="M23" i="6"/>
  <c r="P23" i="6"/>
  <c r="N23" i="6"/>
  <c r="L24" i="6"/>
  <c r="M24" i="6"/>
  <c r="P24" i="6"/>
  <c r="O24" i="6"/>
  <c r="N24" i="6"/>
  <c r="L25" i="6"/>
  <c r="O25" i="6"/>
  <c r="M25" i="6"/>
  <c r="P25" i="6"/>
  <c r="N25" i="6"/>
  <c r="L26" i="6"/>
  <c r="O26" i="6"/>
  <c r="M26" i="6"/>
  <c r="P26" i="6"/>
  <c r="N26" i="6"/>
  <c r="L27" i="6"/>
  <c r="O27" i="6"/>
  <c r="M27" i="6"/>
  <c r="P27" i="6"/>
  <c r="N27" i="6"/>
  <c r="L28" i="6"/>
  <c r="M28" i="6"/>
  <c r="P28" i="6"/>
  <c r="N28" i="6"/>
  <c r="O28" i="6"/>
  <c r="L29" i="6"/>
  <c r="M29" i="6"/>
  <c r="P29" i="6"/>
  <c r="N29" i="6"/>
  <c r="O29" i="6"/>
  <c r="L30" i="6"/>
  <c r="M30" i="6"/>
  <c r="P30" i="6"/>
  <c r="O30" i="6"/>
  <c r="N30" i="6"/>
  <c r="L31" i="6"/>
  <c r="O31" i="6"/>
  <c r="M31" i="6"/>
  <c r="P31" i="6"/>
  <c r="N31" i="6"/>
  <c r="L32" i="6"/>
  <c r="M32" i="6"/>
  <c r="P32" i="6"/>
  <c r="O32" i="6"/>
  <c r="N32" i="6"/>
  <c r="L33" i="6"/>
  <c r="O33" i="6"/>
  <c r="M33" i="6"/>
  <c r="P33" i="6"/>
  <c r="N33" i="6"/>
  <c r="L34" i="6"/>
  <c r="M34" i="6"/>
  <c r="P34" i="6"/>
  <c r="O34" i="6"/>
  <c r="N34" i="6"/>
  <c r="L35" i="6"/>
  <c r="M35" i="6"/>
  <c r="P35" i="6"/>
  <c r="N35" i="6"/>
  <c r="O35" i="6"/>
  <c r="L36" i="6"/>
  <c r="M36" i="6"/>
  <c r="P36" i="6"/>
  <c r="N36" i="6"/>
  <c r="O36" i="6"/>
  <c r="L37" i="6"/>
  <c r="O37" i="6"/>
  <c r="M37" i="6"/>
  <c r="P37" i="6"/>
  <c r="N37" i="6"/>
  <c r="L38" i="6"/>
  <c r="M38" i="6"/>
  <c r="P38" i="6"/>
  <c r="N38" i="6"/>
  <c r="O38" i="6"/>
  <c r="L39" i="6"/>
  <c r="M39" i="6"/>
  <c r="P39" i="6"/>
  <c r="O39" i="6"/>
  <c r="N39" i="6"/>
  <c r="L40" i="6"/>
  <c r="M40" i="6"/>
  <c r="P40" i="6"/>
  <c r="O40" i="6"/>
  <c r="N40" i="6"/>
  <c r="L41" i="6"/>
  <c r="O41" i="6"/>
  <c r="M41" i="6"/>
  <c r="P41" i="6"/>
  <c r="N41" i="6"/>
  <c r="L42" i="6"/>
  <c r="O42" i="6"/>
  <c r="M42" i="6"/>
  <c r="P42" i="6"/>
  <c r="N42" i="6"/>
  <c r="L43" i="6"/>
  <c r="O43" i="6"/>
  <c r="M43" i="6"/>
  <c r="P43" i="6"/>
  <c r="N43" i="6"/>
  <c r="L44" i="6"/>
  <c r="M44" i="6"/>
  <c r="P44" i="6"/>
  <c r="O44" i="6"/>
  <c r="N44" i="6"/>
  <c r="L45" i="6"/>
  <c r="O45" i="6"/>
  <c r="M45" i="6"/>
  <c r="P45" i="6"/>
  <c r="N45" i="6"/>
  <c r="L46" i="6"/>
  <c r="M46" i="6"/>
  <c r="P46" i="6"/>
  <c r="O46" i="6"/>
  <c r="N46" i="6"/>
  <c r="L47" i="6"/>
  <c r="M47" i="6"/>
  <c r="P47" i="6"/>
  <c r="O47" i="6"/>
  <c r="N47" i="6"/>
  <c r="L48" i="6"/>
  <c r="O48" i="6"/>
  <c r="M48" i="6"/>
  <c r="P48" i="6"/>
  <c r="N48" i="6"/>
  <c r="L49" i="6"/>
  <c r="O49" i="6"/>
  <c r="M49" i="6"/>
  <c r="P49" i="6"/>
  <c r="N49" i="6"/>
  <c r="L50" i="6"/>
  <c r="O50" i="6"/>
  <c r="M50" i="6"/>
  <c r="P50" i="6"/>
  <c r="N50" i="6"/>
  <c r="L51" i="6"/>
  <c r="O51" i="6"/>
  <c r="M51" i="6"/>
  <c r="P51" i="6"/>
  <c r="N51" i="6"/>
  <c r="L52" i="6"/>
  <c r="M52" i="6"/>
  <c r="P52" i="6"/>
  <c r="N52" i="6"/>
  <c r="O52" i="6"/>
  <c r="L53" i="6"/>
  <c r="M53" i="6"/>
  <c r="P53" i="6"/>
  <c r="O53" i="6"/>
  <c r="N53" i="6"/>
  <c r="L54" i="6"/>
  <c r="O54" i="6"/>
  <c r="M54" i="6"/>
  <c r="P54" i="6"/>
  <c r="N54" i="6"/>
  <c r="L55" i="6"/>
  <c r="M55" i="6"/>
  <c r="P55" i="6"/>
  <c r="N55" i="6"/>
  <c r="O55" i="6"/>
  <c r="L56" i="6"/>
  <c r="M56" i="6"/>
  <c r="P56" i="6"/>
  <c r="O56" i="6"/>
  <c r="N56" i="6"/>
  <c r="L57" i="6"/>
  <c r="M57" i="6"/>
  <c r="P57" i="6"/>
  <c r="N57" i="6"/>
  <c r="O57" i="6"/>
  <c r="L58" i="6"/>
  <c r="O58" i="6"/>
  <c r="M58" i="6"/>
  <c r="P58" i="6"/>
  <c r="N58" i="6"/>
  <c r="L59" i="6"/>
  <c r="O59" i="6"/>
  <c r="M59" i="6"/>
  <c r="P59" i="6"/>
  <c r="N59" i="6"/>
  <c r="L60" i="6"/>
  <c r="O60" i="6"/>
  <c r="M60" i="6"/>
  <c r="P60" i="6"/>
  <c r="N60" i="6"/>
  <c r="L61" i="6"/>
  <c r="O61" i="6"/>
  <c r="M61" i="6"/>
  <c r="P61" i="6"/>
  <c r="N61" i="6"/>
  <c r="L62" i="6"/>
  <c r="M62" i="6"/>
  <c r="P62" i="6"/>
  <c r="O62" i="6"/>
  <c r="N62" i="6"/>
  <c r="L63" i="6"/>
  <c r="M63" i="6"/>
  <c r="P63" i="6"/>
  <c r="O63" i="6"/>
  <c r="N63" i="6"/>
  <c r="L64" i="6"/>
  <c r="O64" i="6"/>
  <c r="M64" i="6"/>
  <c r="P64" i="6"/>
  <c r="N64" i="6"/>
  <c r="L65" i="6"/>
  <c r="M65" i="6"/>
  <c r="P65" i="6"/>
  <c r="O65" i="6"/>
  <c r="N65" i="6"/>
  <c r="L66" i="6"/>
  <c r="M66" i="6"/>
  <c r="P66" i="6"/>
  <c r="N66" i="6"/>
  <c r="O66" i="6"/>
  <c r="L67" i="6"/>
  <c r="M67" i="6"/>
  <c r="P67" i="6"/>
  <c r="O67" i="6"/>
  <c r="N67" i="6"/>
  <c r="L68" i="6"/>
  <c r="M68" i="6"/>
  <c r="P68" i="6"/>
  <c r="O68" i="6"/>
  <c r="N68" i="6"/>
  <c r="L69" i="6"/>
  <c r="M69" i="6"/>
  <c r="P69" i="6"/>
  <c r="O69" i="6"/>
  <c r="N69" i="6"/>
  <c r="L70" i="6"/>
  <c r="O70" i="6"/>
  <c r="M70" i="6"/>
  <c r="P70" i="6"/>
  <c r="N70" i="6"/>
  <c r="L71" i="6"/>
  <c r="M71" i="6"/>
  <c r="P71" i="6"/>
  <c r="N71" i="6"/>
  <c r="O71" i="6"/>
  <c r="L72" i="6"/>
  <c r="O72" i="6"/>
  <c r="M72" i="6"/>
  <c r="P72" i="6"/>
  <c r="N72" i="6"/>
  <c r="L73" i="6"/>
  <c r="O73" i="6"/>
  <c r="M73" i="6"/>
  <c r="P73" i="6"/>
  <c r="N73" i="6"/>
  <c r="L74" i="6"/>
  <c r="O74" i="6"/>
  <c r="M74" i="6"/>
  <c r="P74" i="6"/>
  <c r="N74" i="6"/>
  <c r="L75" i="6"/>
  <c r="O75" i="6"/>
  <c r="M75" i="6"/>
  <c r="P75" i="6"/>
  <c r="N75" i="6"/>
  <c r="L76" i="6"/>
  <c r="M76" i="6"/>
  <c r="P76" i="6"/>
  <c r="N76" i="6"/>
  <c r="O76" i="6"/>
  <c r="L77" i="6"/>
  <c r="M77" i="6"/>
  <c r="P77" i="6"/>
  <c r="N77" i="6"/>
  <c r="O77" i="6"/>
  <c r="L78" i="6"/>
  <c r="O78" i="6"/>
  <c r="M78" i="6"/>
  <c r="P78" i="6"/>
  <c r="N78" i="6"/>
  <c r="L79" i="6"/>
  <c r="M79" i="6"/>
  <c r="P79" i="6"/>
  <c r="N79" i="6"/>
  <c r="O79" i="6"/>
  <c r="L80" i="6"/>
  <c r="M80" i="6"/>
  <c r="P80" i="6"/>
  <c r="O80" i="6"/>
  <c r="N80" i="6"/>
  <c r="L81" i="6"/>
  <c r="M81" i="6"/>
  <c r="P81" i="6"/>
  <c r="N81" i="6"/>
  <c r="O81" i="6"/>
  <c r="L82" i="6"/>
  <c r="O82" i="6"/>
  <c r="M82" i="6"/>
  <c r="P82" i="6"/>
  <c r="N82" i="6"/>
  <c r="L83" i="6"/>
  <c r="O83" i="6"/>
  <c r="M83" i="6"/>
  <c r="P83" i="6"/>
  <c r="N83" i="6"/>
  <c r="L84" i="6"/>
  <c r="O84" i="6"/>
  <c r="M84" i="6"/>
  <c r="P84" i="6"/>
  <c r="N84" i="6"/>
  <c r="L85" i="6"/>
  <c r="O85" i="6"/>
  <c r="M85" i="6"/>
  <c r="P85" i="6"/>
  <c r="N85" i="6"/>
  <c r="L86" i="6"/>
  <c r="O86" i="6"/>
  <c r="M86" i="6"/>
  <c r="P86" i="6"/>
  <c r="N86" i="6"/>
  <c r="L87" i="6"/>
  <c r="O87" i="6"/>
  <c r="M87" i="6"/>
  <c r="P87" i="6"/>
  <c r="N87" i="6"/>
  <c r="L88" i="6"/>
  <c r="M88" i="6"/>
  <c r="P88" i="6"/>
  <c r="N88" i="6"/>
  <c r="O88" i="6"/>
  <c r="L89" i="6"/>
  <c r="O89" i="6"/>
  <c r="M89" i="6"/>
  <c r="P89" i="6"/>
  <c r="N89" i="6"/>
  <c r="L90" i="6"/>
  <c r="O90" i="6"/>
  <c r="M90" i="6"/>
  <c r="P90" i="6"/>
  <c r="N90" i="6"/>
  <c r="L91" i="6"/>
  <c r="M91" i="6"/>
  <c r="P91" i="6"/>
  <c r="N91" i="6"/>
  <c r="O91" i="6"/>
  <c r="L92" i="6"/>
  <c r="M92" i="6"/>
  <c r="P92" i="6"/>
  <c r="O92" i="6"/>
  <c r="N92" i="6"/>
  <c r="L93" i="6"/>
  <c r="O93" i="6"/>
  <c r="M93" i="6"/>
  <c r="P93" i="6"/>
  <c r="N93" i="6"/>
  <c r="L94" i="6"/>
  <c r="M94" i="6"/>
  <c r="P94" i="6"/>
  <c r="O94" i="6"/>
  <c r="N94" i="6"/>
  <c r="L95" i="6"/>
  <c r="O95" i="6"/>
  <c r="M95" i="6"/>
  <c r="P95" i="6"/>
  <c r="N95" i="6"/>
  <c r="L96" i="6"/>
  <c r="M96" i="6"/>
  <c r="P96" i="6"/>
  <c r="O96" i="6"/>
  <c r="N96" i="6"/>
  <c r="L97" i="6"/>
  <c r="M97" i="6"/>
  <c r="P97" i="6"/>
  <c r="N97" i="6"/>
  <c r="O97" i="6"/>
  <c r="L98" i="6"/>
  <c r="M98" i="6"/>
  <c r="P98" i="6"/>
  <c r="O98" i="6"/>
  <c r="N98" i="6"/>
  <c r="L99" i="6"/>
  <c r="M99" i="6"/>
  <c r="P99" i="6"/>
  <c r="O99" i="6"/>
  <c r="N99" i="6"/>
  <c r="L100" i="6"/>
  <c r="O100" i="6"/>
  <c r="M100" i="6"/>
  <c r="P100" i="6"/>
  <c r="N100" i="6"/>
  <c r="L1" i="6"/>
  <c r="M1" i="6"/>
  <c r="P1" i="6"/>
  <c r="O1" i="6"/>
  <c r="N1" i="6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J3" i="5"/>
  <c r="K3" i="5"/>
  <c r="M3" i="5"/>
  <c r="R3" i="5"/>
  <c r="S3" i="5"/>
  <c r="T3" i="5"/>
  <c r="J4" i="5"/>
  <c r="K4" i="5"/>
  <c r="M4" i="5"/>
  <c r="R4" i="5"/>
  <c r="S4" i="5"/>
  <c r="T4" i="5"/>
  <c r="J5" i="5"/>
  <c r="K5" i="5"/>
  <c r="M5" i="5"/>
  <c r="R5" i="5"/>
  <c r="S5" i="5"/>
  <c r="T5" i="5"/>
  <c r="J6" i="5"/>
  <c r="K6" i="5"/>
  <c r="M6" i="5"/>
  <c r="R6" i="5"/>
  <c r="S6" i="5"/>
  <c r="T6" i="5"/>
  <c r="J7" i="5"/>
  <c r="K7" i="5"/>
  <c r="M7" i="5"/>
  <c r="R7" i="5"/>
  <c r="S7" i="5"/>
  <c r="T7" i="5"/>
  <c r="J8" i="5"/>
  <c r="K8" i="5"/>
  <c r="M8" i="5"/>
  <c r="R8" i="5"/>
  <c r="S8" i="5"/>
  <c r="T8" i="5"/>
  <c r="J9" i="5"/>
  <c r="K9" i="5"/>
  <c r="M9" i="5"/>
  <c r="R9" i="5"/>
  <c r="S9" i="5"/>
  <c r="T9" i="5"/>
  <c r="J10" i="5"/>
  <c r="K10" i="5"/>
  <c r="M10" i="5"/>
  <c r="R10" i="5"/>
  <c r="S10" i="5"/>
  <c r="T10" i="5"/>
  <c r="J11" i="5"/>
  <c r="K11" i="5"/>
  <c r="M11" i="5"/>
  <c r="R11" i="5"/>
  <c r="S11" i="5"/>
  <c r="T11" i="5"/>
  <c r="J12" i="5"/>
  <c r="K12" i="5"/>
  <c r="M12" i="5"/>
  <c r="R12" i="5"/>
  <c r="S12" i="5"/>
  <c r="T12" i="5"/>
  <c r="J13" i="5"/>
  <c r="K13" i="5"/>
  <c r="M13" i="5"/>
  <c r="R13" i="5"/>
  <c r="S13" i="5"/>
  <c r="T13" i="5"/>
  <c r="J14" i="5"/>
  <c r="K14" i="5"/>
  <c r="M14" i="5"/>
  <c r="R14" i="5"/>
  <c r="S14" i="5"/>
  <c r="T14" i="5"/>
  <c r="J15" i="5"/>
  <c r="K15" i="5"/>
  <c r="M15" i="5"/>
  <c r="R15" i="5"/>
  <c r="S15" i="5"/>
  <c r="T15" i="5"/>
  <c r="J16" i="5"/>
  <c r="K16" i="5"/>
  <c r="M16" i="5"/>
  <c r="R16" i="5"/>
  <c r="S16" i="5"/>
  <c r="T16" i="5"/>
  <c r="J17" i="5"/>
  <c r="K17" i="5"/>
  <c r="M17" i="5"/>
  <c r="R17" i="5"/>
  <c r="S17" i="5"/>
  <c r="T17" i="5"/>
  <c r="J18" i="5"/>
  <c r="K18" i="5"/>
  <c r="M18" i="5"/>
  <c r="R18" i="5"/>
  <c r="S18" i="5"/>
  <c r="T18" i="5"/>
  <c r="J19" i="5"/>
  <c r="K19" i="5"/>
  <c r="M19" i="5"/>
  <c r="R19" i="5"/>
  <c r="S19" i="5"/>
  <c r="T19" i="5"/>
  <c r="J20" i="5"/>
  <c r="K20" i="5"/>
  <c r="M20" i="5"/>
  <c r="R20" i="5"/>
  <c r="S20" i="5"/>
  <c r="T20" i="5"/>
  <c r="J21" i="5"/>
  <c r="K21" i="5"/>
  <c r="M21" i="5"/>
  <c r="R21" i="5"/>
  <c r="S21" i="5"/>
  <c r="T21" i="5"/>
  <c r="J22" i="5"/>
  <c r="K22" i="5"/>
  <c r="M22" i="5"/>
  <c r="R22" i="5"/>
  <c r="S22" i="5"/>
  <c r="T22" i="5"/>
  <c r="J23" i="5"/>
  <c r="K23" i="5"/>
  <c r="M23" i="5"/>
  <c r="R23" i="5"/>
  <c r="S23" i="5"/>
  <c r="T23" i="5"/>
  <c r="J24" i="5"/>
  <c r="K24" i="5"/>
  <c r="M24" i="5"/>
  <c r="R24" i="5"/>
  <c r="S24" i="5"/>
  <c r="T24" i="5"/>
  <c r="J25" i="5"/>
  <c r="K25" i="5"/>
  <c r="M25" i="5"/>
  <c r="R25" i="5"/>
  <c r="S25" i="5"/>
  <c r="T25" i="5"/>
  <c r="J26" i="5"/>
  <c r="K26" i="5"/>
  <c r="M26" i="5"/>
  <c r="R26" i="5"/>
  <c r="S26" i="5"/>
  <c r="T26" i="5"/>
  <c r="J27" i="5"/>
  <c r="K27" i="5"/>
  <c r="M27" i="5"/>
  <c r="R27" i="5"/>
  <c r="S27" i="5"/>
  <c r="T27" i="5"/>
  <c r="J28" i="5"/>
  <c r="K28" i="5"/>
  <c r="M28" i="5"/>
  <c r="R28" i="5"/>
  <c r="S28" i="5"/>
  <c r="T28" i="5"/>
  <c r="J29" i="5"/>
  <c r="K29" i="5"/>
  <c r="M29" i="5"/>
  <c r="R29" i="5"/>
  <c r="S29" i="5"/>
  <c r="T29" i="5"/>
  <c r="J30" i="5"/>
  <c r="K30" i="5"/>
  <c r="M30" i="5"/>
  <c r="R30" i="5"/>
  <c r="S30" i="5"/>
  <c r="T30" i="5"/>
  <c r="J31" i="5"/>
  <c r="K31" i="5"/>
  <c r="M31" i="5"/>
  <c r="R31" i="5"/>
  <c r="S31" i="5"/>
  <c r="T31" i="5"/>
  <c r="J32" i="5"/>
  <c r="K32" i="5"/>
  <c r="M32" i="5"/>
  <c r="R32" i="5"/>
  <c r="S32" i="5"/>
  <c r="T32" i="5"/>
  <c r="J33" i="5"/>
  <c r="K33" i="5"/>
  <c r="M33" i="5"/>
  <c r="R33" i="5"/>
  <c r="S33" i="5"/>
  <c r="T33" i="5"/>
  <c r="J34" i="5"/>
  <c r="K34" i="5"/>
  <c r="M34" i="5"/>
  <c r="R34" i="5"/>
  <c r="S34" i="5"/>
  <c r="T34" i="5"/>
  <c r="J35" i="5"/>
  <c r="K35" i="5"/>
  <c r="M35" i="5"/>
  <c r="R35" i="5"/>
  <c r="S35" i="5"/>
  <c r="T35" i="5"/>
  <c r="J36" i="5"/>
  <c r="K36" i="5"/>
  <c r="M36" i="5"/>
  <c r="R36" i="5"/>
  <c r="S36" i="5"/>
  <c r="T36" i="5"/>
  <c r="J37" i="5"/>
  <c r="K37" i="5"/>
  <c r="M37" i="5"/>
  <c r="R37" i="5"/>
  <c r="S37" i="5"/>
  <c r="T37" i="5"/>
  <c r="J38" i="5"/>
  <c r="K38" i="5"/>
  <c r="M38" i="5"/>
  <c r="R38" i="5"/>
  <c r="S38" i="5"/>
  <c r="T38" i="5"/>
  <c r="J39" i="5"/>
  <c r="K39" i="5"/>
  <c r="M39" i="5"/>
  <c r="R39" i="5"/>
  <c r="S39" i="5"/>
  <c r="T39" i="5"/>
  <c r="J40" i="5"/>
  <c r="K40" i="5"/>
  <c r="M40" i="5"/>
  <c r="R40" i="5"/>
  <c r="S40" i="5"/>
  <c r="T40" i="5"/>
  <c r="J41" i="5"/>
  <c r="K41" i="5"/>
  <c r="M41" i="5"/>
  <c r="R41" i="5"/>
  <c r="S41" i="5"/>
  <c r="T41" i="5"/>
  <c r="J42" i="5"/>
  <c r="K42" i="5"/>
  <c r="M42" i="5"/>
  <c r="R42" i="5"/>
  <c r="S42" i="5"/>
  <c r="T42" i="5"/>
  <c r="J43" i="5"/>
  <c r="K43" i="5"/>
  <c r="M43" i="5"/>
  <c r="R43" i="5"/>
  <c r="S43" i="5"/>
  <c r="T43" i="5"/>
  <c r="J44" i="5"/>
  <c r="K44" i="5"/>
  <c r="M44" i="5"/>
  <c r="R44" i="5"/>
  <c r="S44" i="5"/>
  <c r="T44" i="5"/>
  <c r="J45" i="5"/>
  <c r="K45" i="5"/>
  <c r="M45" i="5"/>
  <c r="R45" i="5"/>
  <c r="S45" i="5"/>
  <c r="T45" i="5"/>
  <c r="J46" i="5"/>
  <c r="K46" i="5"/>
  <c r="M46" i="5"/>
  <c r="R46" i="5"/>
  <c r="S46" i="5"/>
  <c r="T46" i="5"/>
  <c r="J47" i="5"/>
  <c r="K47" i="5"/>
  <c r="M47" i="5"/>
  <c r="R47" i="5"/>
  <c r="S47" i="5"/>
  <c r="T47" i="5"/>
  <c r="J48" i="5"/>
  <c r="K48" i="5"/>
  <c r="M48" i="5"/>
  <c r="R48" i="5"/>
  <c r="S48" i="5"/>
  <c r="T48" i="5"/>
  <c r="J49" i="5"/>
  <c r="K49" i="5"/>
  <c r="M49" i="5"/>
  <c r="R49" i="5"/>
  <c r="S49" i="5"/>
  <c r="T49" i="5"/>
  <c r="J50" i="5"/>
  <c r="K50" i="5"/>
  <c r="M50" i="5"/>
  <c r="R50" i="5"/>
  <c r="S50" i="5"/>
  <c r="T50" i="5"/>
  <c r="J51" i="5"/>
  <c r="K51" i="5"/>
  <c r="M51" i="5"/>
  <c r="R51" i="5"/>
  <c r="S51" i="5"/>
  <c r="T51" i="5"/>
  <c r="J52" i="5"/>
  <c r="K52" i="5"/>
  <c r="M52" i="5"/>
  <c r="R52" i="5"/>
  <c r="S52" i="5"/>
  <c r="T52" i="5"/>
  <c r="J53" i="5"/>
  <c r="K53" i="5"/>
  <c r="M53" i="5"/>
  <c r="R53" i="5"/>
  <c r="S53" i="5"/>
  <c r="T53" i="5"/>
  <c r="J54" i="5"/>
  <c r="K54" i="5"/>
  <c r="M54" i="5"/>
  <c r="R54" i="5"/>
  <c r="S54" i="5"/>
  <c r="T54" i="5"/>
  <c r="J55" i="5"/>
  <c r="K55" i="5"/>
  <c r="M55" i="5"/>
  <c r="R55" i="5"/>
  <c r="S55" i="5"/>
  <c r="T55" i="5"/>
  <c r="J56" i="5"/>
  <c r="K56" i="5"/>
  <c r="M56" i="5"/>
  <c r="R56" i="5"/>
  <c r="S56" i="5"/>
  <c r="T56" i="5"/>
  <c r="J57" i="5"/>
  <c r="K57" i="5"/>
  <c r="M57" i="5"/>
  <c r="R57" i="5"/>
  <c r="S57" i="5"/>
  <c r="T57" i="5"/>
  <c r="J58" i="5"/>
  <c r="K58" i="5"/>
  <c r="M58" i="5"/>
  <c r="R58" i="5"/>
  <c r="S58" i="5"/>
  <c r="T58" i="5"/>
  <c r="J59" i="5"/>
  <c r="K59" i="5"/>
  <c r="M59" i="5"/>
  <c r="R59" i="5"/>
  <c r="S59" i="5"/>
  <c r="T59" i="5"/>
  <c r="J60" i="5"/>
  <c r="K60" i="5"/>
  <c r="M60" i="5"/>
  <c r="R60" i="5"/>
  <c r="S60" i="5"/>
  <c r="T60" i="5"/>
  <c r="J61" i="5"/>
  <c r="K61" i="5"/>
  <c r="M61" i="5"/>
  <c r="R61" i="5"/>
  <c r="S61" i="5"/>
  <c r="T61" i="5"/>
  <c r="J62" i="5"/>
  <c r="K62" i="5"/>
  <c r="M62" i="5"/>
  <c r="R62" i="5"/>
  <c r="S62" i="5"/>
  <c r="T62" i="5"/>
  <c r="J63" i="5"/>
  <c r="K63" i="5"/>
  <c r="M63" i="5"/>
  <c r="R63" i="5"/>
  <c r="S63" i="5"/>
  <c r="T63" i="5"/>
  <c r="J64" i="5"/>
  <c r="K64" i="5"/>
  <c r="M64" i="5"/>
  <c r="R64" i="5"/>
  <c r="S64" i="5"/>
  <c r="T64" i="5"/>
  <c r="J65" i="5"/>
  <c r="K65" i="5"/>
  <c r="M65" i="5"/>
  <c r="R65" i="5"/>
  <c r="S65" i="5"/>
  <c r="T65" i="5"/>
  <c r="J66" i="5"/>
  <c r="K66" i="5"/>
  <c r="M66" i="5"/>
  <c r="R66" i="5"/>
  <c r="S66" i="5"/>
  <c r="T66" i="5"/>
  <c r="J67" i="5"/>
  <c r="K67" i="5"/>
  <c r="M67" i="5"/>
  <c r="R67" i="5"/>
  <c r="S67" i="5"/>
  <c r="T67" i="5"/>
  <c r="J68" i="5"/>
  <c r="K68" i="5"/>
  <c r="M68" i="5"/>
  <c r="R68" i="5"/>
  <c r="S68" i="5"/>
  <c r="T68" i="5"/>
  <c r="J69" i="5"/>
  <c r="K69" i="5"/>
  <c r="M69" i="5"/>
  <c r="R69" i="5"/>
  <c r="S69" i="5"/>
  <c r="T69" i="5"/>
  <c r="J70" i="5"/>
  <c r="K70" i="5"/>
  <c r="M70" i="5"/>
  <c r="R70" i="5"/>
  <c r="S70" i="5"/>
  <c r="T70" i="5"/>
  <c r="J71" i="5"/>
  <c r="K71" i="5"/>
  <c r="M71" i="5"/>
  <c r="R71" i="5"/>
  <c r="S71" i="5"/>
  <c r="T71" i="5"/>
  <c r="J72" i="5"/>
  <c r="K72" i="5"/>
  <c r="M72" i="5"/>
  <c r="R72" i="5"/>
  <c r="S72" i="5"/>
  <c r="T72" i="5"/>
  <c r="J73" i="5"/>
  <c r="K73" i="5"/>
  <c r="M73" i="5"/>
  <c r="R73" i="5"/>
  <c r="S73" i="5"/>
  <c r="T73" i="5"/>
  <c r="J74" i="5"/>
  <c r="K74" i="5"/>
  <c r="M74" i="5"/>
  <c r="R74" i="5"/>
  <c r="S74" i="5"/>
  <c r="T74" i="5"/>
  <c r="J75" i="5"/>
  <c r="K75" i="5"/>
  <c r="M75" i="5"/>
  <c r="R75" i="5"/>
  <c r="S75" i="5"/>
  <c r="T75" i="5"/>
  <c r="J76" i="5"/>
  <c r="K76" i="5"/>
  <c r="M76" i="5"/>
  <c r="R76" i="5"/>
  <c r="S76" i="5"/>
  <c r="T76" i="5"/>
  <c r="J77" i="5"/>
  <c r="K77" i="5"/>
  <c r="M77" i="5"/>
  <c r="R77" i="5"/>
  <c r="S77" i="5"/>
  <c r="T77" i="5"/>
  <c r="J78" i="5"/>
  <c r="K78" i="5"/>
  <c r="M78" i="5"/>
  <c r="R78" i="5"/>
  <c r="S78" i="5"/>
  <c r="T78" i="5"/>
  <c r="J79" i="5"/>
  <c r="K79" i="5"/>
  <c r="M79" i="5"/>
  <c r="R79" i="5"/>
  <c r="S79" i="5"/>
  <c r="T79" i="5"/>
  <c r="J80" i="5"/>
  <c r="K80" i="5"/>
  <c r="M80" i="5"/>
  <c r="R80" i="5"/>
  <c r="S80" i="5"/>
  <c r="T80" i="5"/>
  <c r="J81" i="5"/>
  <c r="K81" i="5"/>
  <c r="M81" i="5"/>
  <c r="R81" i="5"/>
  <c r="S81" i="5"/>
  <c r="T81" i="5"/>
  <c r="J82" i="5"/>
  <c r="K82" i="5"/>
  <c r="M82" i="5"/>
  <c r="R82" i="5"/>
  <c r="S82" i="5"/>
  <c r="T82" i="5"/>
  <c r="J83" i="5"/>
  <c r="K83" i="5"/>
  <c r="M83" i="5"/>
  <c r="R83" i="5"/>
  <c r="S83" i="5"/>
  <c r="T83" i="5"/>
  <c r="J84" i="5"/>
  <c r="K84" i="5"/>
  <c r="M84" i="5"/>
  <c r="R84" i="5"/>
  <c r="S84" i="5"/>
  <c r="T84" i="5"/>
  <c r="J85" i="5"/>
  <c r="K85" i="5"/>
  <c r="M85" i="5"/>
  <c r="R85" i="5"/>
  <c r="S85" i="5"/>
  <c r="T85" i="5"/>
  <c r="J86" i="5"/>
  <c r="K86" i="5"/>
  <c r="M86" i="5"/>
  <c r="R86" i="5"/>
  <c r="S86" i="5"/>
  <c r="T86" i="5"/>
  <c r="J87" i="5"/>
  <c r="K87" i="5"/>
  <c r="M87" i="5"/>
  <c r="R87" i="5"/>
  <c r="S87" i="5"/>
  <c r="T87" i="5"/>
  <c r="J88" i="5"/>
  <c r="K88" i="5"/>
  <c r="M88" i="5"/>
  <c r="R88" i="5"/>
  <c r="S88" i="5"/>
  <c r="T88" i="5"/>
  <c r="J89" i="5"/>
  <c r="K89" i="5"/>
  <c r="M89" i="5"/>
  <c r="R89" i="5"/>
  <c r="S89" i="5"/>
  <c r="T89" i="5"/>
  <c r="J90" i="5"/>
  <c r="K90" i="5"/>
  <c r="M90" i="5"/>
  <c r="R90" i="5"/>
  <c r="S90" i="5"/>
  <c r="T90" i="5"/>
  <c r="J91" i="5"/>
  <c r="K91" i="5"/>
  <c r="M91" i="5"/>
  <c r="R91" i="5"/>
  <c r="S91" i="5"/>
  <c r="T91" i="5"/>
  <c r="J92" i="5"/>
  <c r="K92" i="5"/>
  <c r="M92" i="5"/>
  <c r="R92" i="5"/>
  <c r="S92" i="5"/>
  <c r="T92" i="5"/>
  <c r="J93" i="5"/>
  <c r="K93" i="5"/>
  <c r="M93" i="5"/>
  <c r="R93" i="5"/>
  <c r="S93" i="5"/>
  <c r="T93" i="5"/>
  <c r="J94" i="5"/>
  <c r="K94" i="5"/>
  <c r="M94" i="5"/>
  <c r="R94" i="5"/>
  <c r="S94" i="5"/>
  <c r="T94" i="5"/>
  <c r="J95" i="5"/>
  <c r="K95" i="5"/>
  <c r="M95" i="5"/>
  <c r="R95" i="5"/>
  <c r="S95" i="5"/>
  <c r="T95" i="5"/>
  <c r="J96" i="5"/>
  <c r="K96" i="5"/>
  <c r="M96" i="5"/>
  <c r="R96" i="5"/>
  <c r="S96" i="5"/>
  <c r="T96" i="5"/>
  <c r="J97" i="5"/>
  <c r="K97" i="5"/>
  <c r="M97" i="5"/>
  <c r="R97" i="5"/>
  <c r="S97" i="5"/>
  <c r="T97" i="5"/>
  <c r="J98" i="5"/>
  <c r="K98" i="5"/>
  <c r="M98" i="5"/>
  <c r="R98" i="5"/>
  <c r="S98" i="5"/>
  <c r="T98" i="5"/>
  <c r="J99" i="5"/>
  <c r="K99" i="5"/>
  <c r="M99" i="5"/>
  <c r="R99" i="5"/>
  <c r="S99" i="5"/>
  <c r="T99" i="5"/>
  <c r="J100" i="5"/>
  <c r="K100" i="5"/>
  <c r="M100" i="5"/>
  <c r="R100" i="5"/>
  <c r="S100" i="5"/>
  <c r="T100" i="5"/>
  <c r="J101" i="5"/>
  <c r="K101" i="5"/>
  <c r="M101" i="5"/>
  <c r="R101" i="5"/>
  <c r="S101" i="5"/>
  <c r="T101" i="5"/>
  <c r="J2" i="5"/>
  <c r="K2" i="5"/>
  <c r="M2" i="5"/>
  <c r="R2" i="5"/>
  <c r="S2" i="5"/>
  <c r="T2" i="5"/>
  <c r="I2" i="3"/>
  <c r="E201" i="4"/>
  <c r="F201" i="4"/>
  <c r="D201" i="4"/>
  <c r="G201" i="4"/>
  <c r="H201" i="4"/>
  <c r="I201" i="4"/>
  <c r="J201" i="4"/>
  <c r="K201" i="4"/>
  <c r="E200" i="4"/>
  <c r="F200" i="4"/>
  <c r="D200" i="4"/>
  <c r="G200" i="4"/>
  <c r="H200" i="4"/>
  <c r="I200" i="4"/>
  <c r="J200" i="4"/>
  <c r="K200" i="4"/>
  <c r="E199" i="4"/>
  <c r="F199" i="4"/>
  <c r="D199" i="4"/>
  <c r="G199" i="4"/>
  <c r="H199" i="4"/>
  <c r="I199" i="4"/>
  <c r="J199" i="4"/>
  <c r="K199" i="4"/>
  <c r="E198" i="4"/>
  <c r="F198" i="4"/>
  <c r="D198" i="4"/>
  <c r="G198" i="4"/>
  <c r="H198" i="4"/>
  <c r="I198" i="4"/>
  <c r="J198" i="4"/>
  <c r="K198" i="4"/>
  <c r="E197" i="4"/>
  <c r="F197" i="4"/>
  <c r="D197" i="4"/>
  <c r="G197" i="4"/>
  <c r="H197" i="4"/>
  <c r="I197" i="4"/>
  <c r="J197" i="4"/>
  <c r="K197" i="4"/>
  <c r="E196" i="4"/>
  <c r="F196" i="4"/>
  <c r="D196" i="4"/>
  <c r="G196" i="4"/>
  <c r="H196" i="4"/>
  <c r="I196" i="4"/>
  <c r="J196" i="4"/>
  <c r="K196" i="4"/>
  <c r="E195" i="4"/>
  <c r="F195" i="4"/>
  <c r="D195" i="4"/>
  <c r="G195" i="4"/>
  <c r="H195" i="4"/>
  <c r="I195" i="4"/>
  <c r="J195" i="4"/>
  <c r="K195" i="4"/>
  <c r="E194" i="4"/>
  <c r="F194" i="4"/>
  <c r="D194" i="4"/>
  <c r="G194" i="4"/>
  <c r="H194" i="4"/>
  <c r="I194" i="4"/>
  <c r="J194" i="4"/>
  <c r="K194" i="4"/>
  <c r="E193" i="4"/>
  <c r="F193" i="4"/>
  <c r="D193" i="4"/>
  <c r="G193" i="4"/>
  <c r="H193" i="4"/>
  <c r="I193" i="4"/>
  <c r="J193" i="4"/>
  <c r="K193" i="4"/>
  <c r="E192" i="4"/>
  <c r="F192" i="4"/>
  <c r="D192" i="4"/>
  <c r="G192" i="4"/>
  <c r="H192" i="4"/>
  <c r="I192" i="4"/>
  <c r="J192" i="4"/>
  <c r="K192" i="4"/>
  <c r="E191" i="4"/>
  <c r="F191" i="4"/>
  <c r="D191" i="4"/>
  <c r="G191" i="4"/>
  <c r="H191" i="4"/>
  <c r="I191" i="4"/>
  <c r="J191" i="4"/>
  <c r="K191" i="4"/>
  <c r="E190" i="4"/>
  <c r="F190" i="4"/>
  <c r="D190" i="4"/>
  <c r="G190" i="4"/>
  <c r="H190" i="4"/>
  <c r="I190" i="4"/>
  <c r="J190" i="4"/>
  <c r="K190" i="4"/>
  <c r="E189" i="4"/>
  <c r="F189" i="4"/>
  <c r="D189" i="4"/>
  <c r="G189" i="4"/>
  <c r="H189" i="4"/>
  <c r="I189" i="4"/>
  <c r="J189" i="4"/>
  <c r="K189" i="4"/>
  <c r="E188" i="4"/>
  <c r="F188" i="4"/>
  <c r="D188" i="4"/>
  <c r="G188" i="4"/>
  <c r="H188" i="4"/>
  <c r="I188" i="4"/>
  <c r="J188" i="4"/>
  <c r="K188" i="4"/>
  <c r="E187" i="4"/>
  <c r="F187" i="4"/>
  <c r="D187" i="4"/>
  <c r="G187" i="4"/>
  <c r="H187" i="4"/>
  <c r="I187" i="4"/>
  <c r="J187" i="4"/>
  <c r="K187" i="4"/>
  <c r="E186" i="4"/>
  <c r="F186" i="4"/>
  <c r="D186" i="4"/>
  <c r="G186" i="4"/>
  <c r="H186" i="4"/>
  <c r="I186" i="4"/>
  <c r="J186" i="4"/>
  <c r="K186" i="4"/>
  <c r="E185" i="4"/>
  <c r="F185" i="4"/>
  <c r="D185" i="4"/>
  <c r="G185" i="4"/>
  <c r="H185" i="4"/>
  <c r="I185" i="4"/>
  <c r="J185" i="4"/>
  <c r="K185" i="4"/>
  <c r="E184" i="4"/>
  <c r="F184" i="4"/>
  <c r="D184" i="4"/>
  <c r="G184" i="4"/>
  <c r="H184" i="4"/>
  <c r="I184" i="4"/>
  <c r="J184" i="4"/>
  <c r="K184" i="4"/>
  <c r="E183" i="4"/>
  <c r="F183" i="4"/>
  <c r="D183" i="4"/>
  <c r="G183" i="4"/>
  <c r="H183" i="4"/>
  <c r="I183" i="4"/>
  <c r="J183" i="4"/>
  <c r="K183" i="4"/>
  <c r="E182" i="4"/>
  <c r="F182" i="4"/>
  <c r="D182" i="4"/>
  <c r="G182" i="4"/>
  <c r="H182" i="4"/>
  <c r="I182" i="4"/>
  <c r="J182" i="4"/>
  <c r="K182" i="4"/>
  <c r="E181" i="4"/>
  <c r="F181" i="4"/>
  <c r="D181" i="4"/>
  <c r="G181" i="4"/>
  <c r="H181" i="4"/>
  <c r="I181" i="4"/>
  <c r="J181" i="4"/>
  <c r="K181" i="4"/>
  <c r="E180" i="4"/>
  <c r="F180" i="4"/>
  <c r="D180" i="4"/>
  <c r="G180" i="4"/>
  <c r="H180" i="4"/>
  <c r="I180" i="4"/>
  <c r="J180" i="4"/>
  <c r="K180" i="4"/>
  <c r="E179" i="4"/>
  <c r="F179" i="4"/>
  <c r="D179" i="4"/>
  <c r="G179" i="4"/>
  <c r="H179" i="4"/>
  <c r="I179" i="4"/>
  <c r="J179" i="4"/>
  <c r="K179" i="4"/>
  <c r="E178" i="4"/>
  <c r="F178" i="4"/>
  <c r="D178" i="4"/>
  <c r="G178" i="4"/>
  <c r="H178" i="4"/>
  <c r="I178" i="4"/>
  <c r="J178" i="4"/>
  <c r="K178" i="4"/>
  <c r="E177" i="4"/>
  <c r="F177" i="4"/>
  <c r="D177" i="4"/>
  <c r="G177" i="4"/>
  <c r="H177" i="4"/>
  <c r="I177" i="4"/>
  <c r="J177" i="4"/>
  <c r="K177" i="4"/>
  <c r="E176" i="4"/>
  <c r="F176" i="4"/>
  <c r="D176" i="4"/>
  <c r="G176" i="4"/>
  <c r="H176" i="4"/>
  <c r="I176" i="4"/>
  <c r="J176" i="4"/>
  <c r="K176" i="4"/>
  <c r="E175" i="4"/>
  <c r="F175" i="4"/>
  <c r="D175" i="4"/>
  <c r="G175" i="4"/>
  <c r="H175" i="4"/>
  <c r="I175" i="4"/>
  <c r="J175" i="4"/>
  <c r="K175" i="4"/>
  <c r="E174" i="4"/>
  <c r="F174" i="4"/>
  <c r="D174" i="4"/>
  <c r="G174" i="4"/>
  <c r="H174" i="4"/>
  <c r="I174" i="4"/>
  <c r="J174" i="4"/>
  <c r="K174" i="4"/>
  <c r="E173" i="4"/>
  <c r="F173" i="4"/>
  <c r="D173" i="4"/>
  <c r="G173" i="4"/>
  <c r="H173" i="4"/>
  <c r="I173" i="4"/>
  <c r="J173" i="4"/>
  <c r="K173" i="4"/>
  <c r="E172" i="4"/>
  <c r="F172" i="4"/>
  <c r="D172" i="4"/>
  <c r="G172" i="4"/>
  <c r="H172" i="4"/>
  <c r="I172" i="4"/>
  <c r="J172" i="4"/>
  <c r="K172" i="4"/>
  <c r="E171" i="4"/>
  <c r="F171" i="4"/>
  <c r="D171" i="4"/>
  <c r="G171" i="4"/>
  <c r="H171" i="4"/>
  <c r="I171" i="4"/>
  <c r="J171" i="4"/>
  <c r="K171" i="4"/>
  <c r="E170" i="4"/>
  <c r="F170" i="4"/>
  <c r="D170" i="4"/>
  <c r="G170" i="4"/>
  <c r="H170" i="4"/>
  <c r="I170" i="4"/>
  <c r="J170" i="4"/>
  <c r="K170" i="4"/>
  <c r="E169" i="4"/>
  <c r="F169" i="4"/>
  <c r="D169" i="4"/>
  <c r="G169" i="4"/>
  <c r="H169" i="4"/>
  <c r="I169" i="4"/>
  <c r="J169" i="4"/>
  <c r="K169" i="4"/>
  <c r="E168" i="4"/>
  <c r="F168" i="4"/>
  <c r="D168" i="4"/>
  <c r="G168" i="4"/>
  <c r="H168" i="4"/>
  <c r="I168" i="4"/>
  <c r="J168" i="4"/>
  <c r="K168" i="4"/>
  <c r="E167" i="4"/>
  <c r="F167" i="4"/>
  <c r="D167" i="4"/>
  <c r="G167" i="4"/>
  <c r="H167" i="4"/>
  <c r="I167" i="4"/>
  <c r="J167" i="4"/>
  <c r="K167" i="4"/>
  <c r="E166" i="4"/>
  <c r="F166" i="4"/>
  <c r="D166" i="4"/>
  <c r="G166" i="4"/>
  <c r="H166" i="4"/>
  <c r="I166" i="4"/>
  <c r="J166" i="4"/>
  <c r="K166" i="4"/>
  <c r="E165" i="4"/>
  <c r="F165" i="4"/>
  <c r="D165" i="4"/>
  <c r="G165" i="4"/>
  <c r="H165" i="4"/>
  <c r="I165" i="4"/>
  <c r="J165" i="4"/>
  <c r="K165" i="4"/>
  <c r="E164" i="4"/>
  <c r="F164" i="4"/>
  <c r="D164" i="4"/>
  <c r="G164" i="4"/>
  <c r="H164" i="4"/>
  <c r="I164" i="4"/>
  <c r="J164" i="4"/>
  <c r="K164" i="4"/>
  <c r="E163" i="4"/>
  <c r="F163" i="4"/>
  <c r="D163" i="4"/>
  <c r="G163" i="4"/>
  <c r="H163" i="4"/>
  <c r="I163" i="4"/>
  <c r="J163" i="4"/>
  <c r="K163" i="4"/>
  <c r="E162" i="4"/>
  <c r="F162" i="4"/>
  <c r="D162" i="4"/>
  <c r="G162" i="4"/>
  <c r="H162" i="4"/>
  <c r="I162" i="4"/>
  <c r="J162" i="4"/>
  <c r="K162" i="4"/>
  <c r="E161" i="4"/>
  <c r="F161" i="4"/>
  <c r="D161" i="4"/>
  <c r="G161" i="4"/>
  <c r="H161" i="4"/>
  <c r="I161" i="4"/>
  <c r="J161" i="4"/>
  <c r="K161" i="4"/>
  <c r="E160" i="4"/>
  <c r="F160" i="4"/>
  <c r="D160" i="4"/>
  <c r="G160" i="4"/>
  <c r="H160" i="4"/>
  <c r="I160" i="4"/>
  <c r="J160" i="4"/>
  <c r="K160" i="4"/>
  <c r="E159" i="4"/>
  <c r="F159" i="4"/>
  <c r="D159" i="4"/>
  <c r="G159" i="4"/>
  <c r="H159" i="4"/>
  <c r="I159" i="4"/>
  <c r="J159" i="4"/>
  <c r="K159" i="4"/>
  <c r="E158" i="4"/>
  <c r="F158" i="4"/>
  <c r="D158" i="4"/>
  <c r="G158" i="4"/>
  <c r="H158" i="4"/>
  <c r="I158" i="4"/>
  <c r="J158" i="4"/>
  <c r="K158" i="4"/>
  <c r="E157" i="4"/>
  <c r="F157" i="4"/>
  <c r="D157" i="4"/>
  <c r="G157" i="4"/>
  <c r="H157" i="4"/>
  <c r="I157" i="4"/>
  <c r="J157" i="4"/>
  <c r="K157" i="4"/>
  <c r="E156" i="4"/>
  <c r="F156" i="4"/>
  <c r="D156" i="4"/>
  <c r="G156" i="4"/>
  <c r="H156" i="4"/>
  <c r="I156" i="4"/>
  <c r="J156" i="4"/>
  <c r="K156" i="4"/>
  <c r="E155" i="4"/>
  <c r="F155" i="4"/>
  <c r="D155" i="4"/>
  <c r="G155" i="4"/>
  <c r="H155" i="4"/>
  <c r="I155" i="4"/>
  <c r="J155" i="4"/>
  <c r="K155" i="4"/>
  <c r="E154" i="4"/>
  <c r="F154" i="4"/>
  <c r="D154" i="4"/>
  <c r="G154" i="4"/>
  <c r="H154" i="4"/>
  <c r="I154" i="4"/>
  <c r="J154" i="4"/>
  <c r="K154" i="4"/>
  <c r="E153" i="4"/>
  <c r="F153" i="4"/>
  <c r="D153" i="4"/>
  <c r="G153" i="4"/>
  <c r="H153" i="4"/>
  <c r="I153" i="4"/>
  <c r="J153" i="4"/>
  <c r="K153" i="4"/>
  <c r="E152" i="4"/>
  <c r="F152" i="4"/>
  <c r="D152" i="4"/>
  <c r="G152" i="4"/>
  <c r="H152" i="4"/>
  <c r="I152" i="4"/>
  <c r="J152" i="4"/>
  <c r="K152" i="4"/>
  <c r="E151" i="4"/>
  <c r="F151" i="4"/>
  <c r="D151" i="4"/>
  <c r="G151" i="4"/>
  <c r="H151" i="4"/>
  <c r="I151" i="4"/>
  <c r="J151" i="4"/>
  <c r="K151" i="4"/>
  <c r="E150" i="4"/>
  <c r="F150" i="4"/>
  <c r="D150" i="4"/>
  <c r="G150" i="4"/>
  <c r="H150" i="4"/>
  <c r="I150" i="4"/>
  <c r="J150" i="4"/>
  <c r="K150" i="4"/>
  <c r="E149" i="4"/>
  <c r="F149" i="4"/>
  <c r="D149" i="4"/>
  <c r="G149" i="4"/>
  <c r="H149" i="4"/>
  <c r="I149" i="4"/>
  <c r="J149" i="4"/>
  <c r="K149" i="4"/>
  <c r="E148" i="4"/>
  <c r="F148" i="4"/>
  <c r="D148" i="4"/>
  <c r="G148" i="4"/>
  <c r="H148" i="4"/>
  <c r="I148" i="4"/>
  <c r="J148" i="4"/>
  <c r="K148" i="4"/>
  <c r="E147" i="4"/>
  <c r="F147" i="4"/>
  <c r="D147" i="4"/>
  <c r="G147" i="4"/>
  <c r="H147" i="4"/>
  <c r="I147" i="4"/>
  <c r="J147" i="4"/>
  <c r="K147" i="4"/>
  <c r="E146" i="4"/>
  <c r="F146" i="4"/>
  <c r="D146" i="4"/>
  <c r="G146" i="4"/>
  <c r="H146" i="4"/>
  <c r="I146" i="4"/>
  <c r="J146" i="4"/>
  <c r="K146" i="4"/>
  <c r="E145" i="4"/>
  <c r="F145" i="4"/>
  <c r="D145" i="4"/>
  <c r="G145" i="4"/>
  <c r="H145" i="4"/>
  <c r="I145" i="4"/>
  <c r="J145" i="4"/>
  <c r="K145" i="4"/>
  <c r="E144" i="4"/>
  <c r="F144" i="4"/>
  <c r="D144" i="4"/>
  <c r="G144" i="4"/>
  <c r="H144" i="4"/>
  <c r="I144" i="4"/>
  <c r="J144" i="4"/>
  <c r="K144" i="4"/>
  <c r="E143" i="4"/>
  <c r="F143" i="4"/>
  <c r="D143" i="4"/>
  <c r="G143" i="4"/>
  <c r="H143" i="4"/>
  <c r="I143" i="4"/>
  <c r="J143" i="4"/>
  <c r="K143" i="4"/>
  <c r="E142" i="4"/>
  <c r="F142" i="4"/>
  <c r="D142" i="4"/>
  <c r="G142" i="4"/>
  <c r="H142" i="4"/>
  <c r="I142" i="4"/>
  <c r="J142" i="4"/>
  <c r="K142" i="4"/>
  <c r="E141" i="4"/>
  <c r="F141" i="4"/>
  <c r="D141" i="4"/>
  <c r="G141" i="4"/>
  <c r="H141" i="4"/>
  <c r="I141" i="4"/>
  <c r="J141" i="4"/>
  <c r="K141" i="4"/>
  <c r="E140" i="4"/>
  <c r="F140" i="4"/>
  <c r="D140" i="4"/>
  <c r="G140" i="4"/>
  <c r="H140" i="4"/>
  <c r="I140" i="4"/>
  <c r="J140" i="4"/>
  <c r="K140" i="4"/>
  <c r="E139" i="4"/>
  <c r="F139" i="4"/>
  <c r="D139" i="4"/>
  <c r="G139" i="4"/>
  <c r="H139" i="4"/>
  <c r="I139" i="4"/>
  <c r="J139" i="4"/>
  <c r="K139" i="4"/>
  <c r="E138" i="4"/>
  <c r="F138" i="4"/>
  <c r="D138" i="4"/>
  <c r="G138" i="4"/>
  <c r="H138" i="4"/>
  <c r="I138" i="4"/>
  <c r="J138" i="4"/>
  <c r="K138" i="4"/>
  <c r="E137" i="4"/>
  <c r="F137" i="4"/>
  <c r="D137" i="4"/>
  <c r="G137" i="4"/>
  <c r="H137" i="4"/>
  <c r="I137" i="4"/>
  <c r="J137" i="4"/>
  <c r="K137" i="4"/>
  <c r="E136" i="4"/>
  <c r="F136" i="4"/>
  <c r="D136" i="4"/>
  <c r="G136" i="4"/>
  <c r="H136" i="4"/>
  <c r="I136" i="4"/>
  <c r="J136" i="4"/>
  <c r="K136" i="4"/>
  <c r="E135" i="4"/>
  <c r="F135" i="4"/>
  <c r="D135" i="4"/>
  <c r="G135" i="4"/>
  <c r="H135" i="4"/>
  <c r="I135" i="4"/>
  <c r="J135" i="4"/>
  <c r="K135" i="4"/>
  <c r="E134" i="4"/>
  <c r="F134" i="4"/>
  <c r="D134" i="4"/>
  <c r="G134" i="4"/>
  <c r="H134" i="4"/>
  <c r="I134" i="4"/>
  <c r="J134" i="4"/>
  <c r="K134" i="4"/>
  <c r="E133" i="4"/>
  <c r="F133" i="4"/>
  <c r="D133" i="4"/>
  <c r="G133" i="4"/>
  <c r="H133" i="4"/>
  <c r="I133" i="4"/>
  <c r="J133" i="4"/>
  <c r="K133" i="4"/>
  <c r="E132" i="4"/>
  <c r="F132" i="4"/>
  <c r="D132" i="4"/>
  <c r="G132" i="4"/>
  <c r="H132" i="4"/>
  <c r="I132" i="4"/>
  <c r="J132" i="4"/>
  <c r="K132" i="4"/>
  <c r="E131" i="4"/>
  <c r="F131" i="4"/>
  <c r="D131" i="4"/>
  <c r="G131" i="4"/>
  <c r="H131" i="4"/>
  <c r="I131" i="4"/>
  <c r="J131" i="4"/>
  <c r="K131" i="4"/>
  <c r="E130" i="4"/>
  <c r="F130" i="4"/>
  <c r="D130" i="4"/>
  <c r="G130" i="4"/>
  <c r="H130" i="4"/>
  <c r="I130" i="4"/>
  <c r="J130" i="4"/>
  <c r="K130" i="4"/>
  <c r="E129" i="4"/>
  <c r="F129" i="4"/>
  <c r="D129" i="4"/>
  <c r="G129" i="4"/>
  <c r="H129" i="4"/>
  <c r="I129" i="4"/>
  <c r="J129" i="4"/>
  <c r="K129" i="4"/>
  <c r="E128" i="4"/>
  <c r="F128" i="4"/>
  <c r="D128" i="4"/>
  <c r="G128" i="4"/>
  <c r="H128" i="4"/>
  <c r="I128" i="4"/>
  <c r="J128" i="4"/>
  <c r="K128" i="4"/>
  <c r="E127" i="4"/>
  <c r="F127" i="4"/>
  <c r="D127" i="4"/>
  <c r="G127" i="4"/>
  <c r="H127" i="4"/>
  <c r="I127" i="4"/>
  <c r="J127" i="4"/>
  <c r="K127" i="4"/>
  <c r="E126" i="4"/>
  <c r="F126" i="4"/>
  <c r="D126" i="4"/>
  <c r="G126" i="4"/>
  <c r="H126" i="4"/>
  <c r="I126" i="4"/>
  <c r="J126" i="4"/>
  <c r="K126" i="4"/>
  <c r="E125" i="4"/>
  <c r="F125" i="4"/>
  <c r="D125" i="4"/>
  <c r="G125" i="4"/>
  <c r="H125" i="4"/>
  <c r="I125" i="4"/>
  <c r="J125" i="4"/>
  <c r="K125" i="4"/>
  <c r="E124" i="4"/>
  <c r="F124" i="4"/>
  <c r="D124" i="4"/>
  <c r="G124" i="4"/>
  <c r="H124" i="4"/>
  <c r="I124" i="4"/>
  <c r="J124" i="4"/>
  <c r="K124" i="4"/>
  <c r="E123" i="4"/>
  <c r="F123" i="4"/>
  <c r="D123" i="4"/>
  <c r="G123" i="4"/>
  <c r="H123" i="4"/>
  <c r="I123" i="4"/>
  <c r="J123" i="4"/>
  <c r="K123" i="4"/>
  <c r="E122" i="4"/>
  <c r="F122" i="4"/>
  <c r="D122" i="4"/>
  <c r="G122" i="4"/>
  <c r="H122" i="4"/>
  <c r="I122" i="4"/>
  <c r="J122" i="4"/>
  <c r="K122" i="4"/>
  <c r="E121" i="4"/>
  <c r="F121" i="4"/>
  <c r="D121" i="4"/>
  <c r="G121" i="4"/>
  <c r="H121" i="4"/>
  <c r="I121" i="4"/>
  <c r="J121" i="4"/>
  <c r="K121" i="4"/>
  <c r="E120" i="4"/>
  <c r="F120" i="4"/>
  <c r="D120" i="4"/>
  <c r="G120" i="4"/>
  <c r="H120" i="4"/>
  <c r="I120" i="4"/>
  <c r="J120" i="4"/>
  <c r="K120" i="4"/>
  <c r="E119" i="4"/>
  <c r="F119" i="4"/>
  <c r="D119" i="4"/>
  <c r="G119" i="4"/>
  <c r="H119" i="4"/>
  <c r="I119" i="4"/>
  <c r="J119" i="4"/>
  <c r="K119" i="4"/>
  <c r="E118" i="4"/>
  <c r="F118" i="4"/>
  <c r="D118" i="4"/>
  <c r="G118" i="4"/>
  <c r="H118" i="4"/>
  <c r="I118" i="4"/>
  <c r="J118" i="4"/>
  <c r="K118" i="4"/>
  <c r="E117" i="4"/>
  <c r="F117" i="4"/>
  <c r="D117" i="4"/>
  <c r="G117" i="4"/>
  <c r="H117" i="4"/>
  <c r="I117" i="4"/>
  <c r="J117" i="4"/>
  <c r="K117" i="4"/>
  <c r="E116" i="4"/>
  <c r="F116" i="4"/>
  <c r="D116" i="4"/>
  <c r="G116" i="4"/>
  <c r="H116" i="4"/>
  <c r="I116" i="4"/>
  <c r="J116" i="4"/>
  <c r="K116" i="4"/>
  <c r="E115" i="4"/>
  <c r="F115" i="4"/>
  <c r="D115" i="4"/>
  <c r="G115" i="4"/>
  <c r="H115" i="4"/>
  <c r="I115" i="4"/>
  <c r="J115" i="4"/>
  <c r="K115" i="4"/>
  <c r="E114" i="4"/>
  <c r="F114" i="4"/>
  <c r="D114" i="4"/>
  <c r="G114" i="4"/>
  <c r="H114" i="4"/>
  <c r="I114" i="4"/>
  <c r="J114" i="4"/>
  <c r="K114" i="4"/>
  <c r="E113" i="4"/>
  <c r="F113" i="4"/>
  <c r="D113" i="4"/>
  <c r="G113" i="4"/>
  <c r="H113" i="4"/>
  <c r="I113" i="4"/>
  <c r="J113" i="4"/>
  <c r="K113" i="4"/>
  <c r="E112" i="4"/>
  <c r="F112" i="4"/>
  <c r="D112" i="4"/>
  <c r="G112" i="4"/>
  <c r="H112" i="4"/>
  <c r="I112" i="4"/>
  <c r="J112" i="4"/>
  <c r="K112" i="4"/>
  <c r="E111" i="4"/>
  <c r="F111" i="4"/>
  <c r="D111" i="4"/>
  <c r="G111" i="4"/>
  <c r="H111" i="4"/>
  <c r="I111" i="4"/>
  <c r="J111" i="4"/>
  <c r="K111" i="4"/>
  <c r="E110" i="4"/>
  <c r="F110" i="4"/>
  <c r="D110" i="4"/>
  <c r="G110" i="4"/>
  <c r="H110" i="4"/>
  <c r="I110" i="4"/>
  <c r="J110" i="4"/>
  <c r="K110" i="4"/>
  <c r="E109" i="4"/>
  <c r="F109" i="4"/>
  <c r="D109" i="4"/>
  <c r="G109" i="4"/>
  <c r="H109" i="4"/>
  <c r="I109" i="4"/>
  <c r="J109" i="4"/>
  <c r="K109" i="4"/>
  <c r="E108" i="4"/>
  <c r="F108" i="4"/>
  <c r="D108" i="4"/>
  <c r="G108" i="4"/>
  <c r="H108" i="4"/>
  <c r="I108" i="4"/>
  <c r="J108" i="4"/>
  <c r="K108" i="4"/>
  <c r="E107" i="4"/>
  <c r="F107" i="4"/>
  <c r="D107" i="4"/>
  <c r="G107" i="4"/>
  <c r="H107" i="4"/>
  <c r="I107" i="4"/>
  <c r="J107" i="4"/>
  <c r="K107" i="4"/>
  <c r="E106" i="4"/>
  <c r="F106" i="4"/>
  <c r="D106" i="4"/>
  <c r="G106" i="4"/>
  <c r="H106" i="4"/>
  <c r="I106" i="4"/>
  <c r="J106" i="4"/>
  <c r="K106" i="4"/>
  <c r="E105" i="4"/>
  <c r="F105" i="4"/>
  <c r="D105" i="4"/>
  <c r="G105" i="4"/>
  <c r="H105" i="4"/>
  <c r="I105" i="4"/>
  <c r="J105" i="4"/>
  <c r="K105" i="4"/>
  <c r="E104" i="4"/>
  <c r="F104" i="4"/>
  <c r="D104" i="4"/>
  <c r="G104" i="4"/>
  <c r="H104" i="4"/>
  <c r="I104" i="4"/>
  <c r="J104" i="4"/>
  <c r="K104" i="4"/>
  <c r="E103" i="4"/>
  <c r="F103" i="4"/>
  <c r="D103" i="4"/>
  <c r="G103" i="4"/>
  <c r="H103" i="4"/>
  <c r="I103" i="4"/>
  <c r="J103" i="4"/>
  <c r="K103" i="4"/>
  <c r="E102" i="4"/>
  <c r="F102" i="4"/>
  <c r="D102" i="4"/>
  <c r="G102" i="4"/>
  <c r="H102" i="4"/>
  <c r="I102" i="4"/>
  <c r="J102" i="4"/>
  <c r="K102" i="4"/>
  <c r="E101" i="4"/>
  <c r="F101" i="4"/>
  <c r="D101" i="4"/>
  <c r="G101" i="4"/>
  <c r="H101" i="4"/>
  <c r="I101" i="4"/>
  <c r="J101" i="4"/>
  <c r="K101" i="4"/>
  <c r="E100" i="4"/>
  <c r="F100" i="4"/>
  <c r="D100" i="4"/>
  <c r="G100" i="4"/>
  <c r="H100" i="4"/>
  <c r="I100" i="4"/>
  <c r="J100" i="4"/>
  <c r="K100" i="4"/>
  <c r="E99" i="4"/>
  <c r="F99" i="4"/>
  <c r="D99" i="4"/>
  <c r="G99" i="4"/>
  <c r="H99" i="4"/>
  <c r="I99" i="4"/>
  <c r="J99" i="4"/>
  <c r="K99" i="4"/>
  <c r="E98" i="4"/>
  <c r="F98" i="4"/>
  <c r="D98" i="4"/>
  <c r="G98" i="4"/>
  <c r="H98" i="4"/>
  <c r="I98" i="4"/>
  <c r="J98" i="4"/>
  <c r="K98" i="4"/>
  <c r="E97" i="4"/>
  <c r="F97" i="4"/>
  <c r="D97" i="4"/>
  <c r="G97" i="4"/>
  <c r="H97" i="4"/>
  <c r="I97" i="4"/>
  <c r="J97" i="4"/>
  <c r="K97" i="4"/>
  <c r="E96" i="4"/>
  <c r="F96" i="4"/>
  <c r="D96" i="4"/>
  <c r="G96" i="4"/>
  <c r="H96" i="4"/>
  <c r="I96" i="4"/>
  <c r="J96" i="4"/>
  <c r="K96" i="4"/>
  <c r="E95" i="4"/>
  <c r="F95" i="4"/>
  <c r="D95" i="4"/>
  <c r="G95" i="4"/>
  <c r="H95" i="4"/>
  <c r="I95" i="4"/>
  <c r="J95" i="4"/>
  <c r="K95" i="4"/>
  <c r="E94" i="4"/>
  <c r="F94" i="4"/>
  <c r="D94" i="4"/>
  <c r="G94" i="4"/>
  <c r="H94" i="4"/>
  <c r="I94" i="4"/>
  <c r="J94" i="4"/>
  <c r="K94" i="4"/>
  <c r="E93" i="4"/>
  <c r="F93" i="4"/>
  <c r="D93" i="4"/>
  <c r="G93" i="4"/>
  <c r="H93" i="4"/>
  <c r="I93" i="4"/>
  <c r="J93" i="4"/>
  <c r="K93" i="4"/>
  <c r="E92" i="4"/>
  <c r="F92" i="4"/>
  <c r="D92" i="4"/>
  <c r="G92" i="4"/>
  <c r="H92" i="4"/>
  <c r="I92" i="4"/>
  <c r="J92" i="4"/>
  <c r="K92" i="4"/>
  <c r="E91" i="4"/>
  <c r="F91" i="4"/>
  <c r="D91" i="4"/>
  <c r="G91" i="4"/>
  <c r="H91" i="4"/>
  <c r="I91" i="4"/>
  <c r="J91" i="4"/>
  <c r="K91" i="4"/>
  <c r="E90" i="4"/>
  <c r="F90" i="4"/>
  <c r="D90" i="4"/>
  <c r="G90" i="4"/>
  <c r="H90" i="4"/>
  <c r="I90" i="4"/>
  <c r="J90" i="4"/>
  <c r="K90" i="4"/>
  <c r="E89" i="4"/>
  <c r="F89" i="4"/>
  <c r="D89" i="4"/>
  <c r="G89" i="4"/>
  <c r="H89" i="4"/>
  <c r="I89" i="4"/>
  <c r="J89" i="4"/>
  <c r="K89" i="4"/>
  <c r="E88" i="4"/>
  <c r="F88" i="4"/>
  <c r="D88" i="4"/>
  <c r="G88" i="4"/>
  <c r="H88" i="4"/>
  <c r="I88" i="4"/>
  <c r="J88" i="4"/>
  <c r="K88" i="4"/>
  <c r="E87" i="4"/>
  <c r="F87" i="4"/>
  <c r="D87" i="4"/>
  <c r="G87" i="4"/>
  <c r="H87" i="4"/>
  <c r="I87" i="4"/>
  <c r="J87" i="4"/>
  <c r="K87" i="4"/>
  <c r="E86" i="4"/>
  <c r="F86" i="4"/>
  <c r="D86" i="4"/>
  <c r="G86" i="4"/>
  <c r="H86" i="4"/>
  <c r="I86" i="4"/>
  <c r="J86" i="4"/>
  <c r="K86" i="4"/>
  <c r="E85" i="4"/>
  <c r="F85" i="4"/>
  <c r="D85" i="4"/>
  <c r="G85" i="4"/>
  <c r="H85" i="4"/>
  <c r="I85" i="4"/>
  <c r="J85" i="4"/>
  <c r="K85" i="4"/>
  <c r="E84" i="4"/>
  <c r="F84" i="4"/>
  <c r="D84" i="4"/>
  <c r="G84" i="4"/>
  <c r="H84" i="4"/>
  <c r="I84" i="4"/>
  <c r="J84" i="4"/>
  <c r="K84" i="4"/>
  <c r="E83" i="4"/>
  <c r="F83" i="4"/>
  <c r="D83" i="4"/>
  <c r="G83" i="4"/>
  <c r="H83" i="4"/>
  <c r="I83" i="4"/>
  <c r="J83" i="4"/>
  <c r="K83" i="4"/>
  <c r="E82" i="4"/>
  <c r="F82" i="4"/>
  <c r="D82" i="4"/>
  <c r="G82" i="4"/>
  <c r="H82" i="4"/>
  <c r="I82" i="4"/>
  <c r="J82" i="4"/>
  <c r="K82" i="4"/>
  <c r="E81" i="4"/>
  <c r="F81" i="4"/>
  <c r="D81" i="4"/>
  <c r="G81" i="4"/>
  <c r="H81" i="4"/>
  <c r="I81" i="4"/>
  <c r="J81" i="4"/>
  <c r="K81" i="4"/>
  <c r="E80" i="4"/>
  <c r="F80" i="4"/>
  <c r="D80" i="4"/>
  <c r="G80" i="4"/>
  <c r="H80" i="4"/>
  <c r="I80" i="4"/>
  <c r="J80" i="4"/>
  <c r="K80" i="4"/>
  <c r="E79" i="4"/>
  <c r="F79" i="4"/>
  <c r="D79" i="4"/>
  <c r="G79" i="4"/>
  <c r="H79" i="4"/>
  <c r="I79" i="4"/>
  <c r="J79" i="4"/>
  <c r="K79" i="4"/>
  <c r="E78" i="4"/>
  <c r="F78" i="4"/>
  <c r="D78" i="4"/>
  <c r="G78" i="4"/>
  <c r="H78" i="4"/>
  <c r="I78" i="4"/>
  <c r="J78" i="4"/>
  <c r="K78" i="4"/>
  <c r="E77" i="4"/>
  <c r="F77" i="4"/>
  <c r="D77" i="4"/>
  <c r="G77" i="4"/>
  <c r="H77" i="4"/>
  <c r="I77" i="4"/>
  <c r="J77" i="4"/>
  <c r="K77" i="4"/>
  <c r="E76" i="4"/>
  <c r="F76" i="4"/>
  <c r="D76" i="4"/>
  <c r="G76" i="4"/>
  <c r="H76" i="4"/>
  <c r="I76" i="4"/>
  <c r="J76" i="4"/>
  <c r="K76" i="4"/>
  <c r="E75" i="4"/>
  <c r="F75" i="4"/>
  <c r="D75" i="4"/>
  <c r="G75" i="4"/>
  <c r="H75" i="4"/>
  <c r="I75" i="4"/>
  <c r="J75" i="4"/>
  <c r="K75" i="4"/>
  <c r="E74" i="4"/>
  <c r="F74" i="4"/>
  <c r="D74" i="4"/>
  <c r="G74" i="4"/>
  <c r="H74" i="4"/>
  <c r="I74" i="4"/>
  <c r="J74" i="4"/>
  <c r="K74" i="4"/>
  <c r="E73" i="4"/>
  <c r="F73" i="4"/>
  <c r="D73" i="4"/>
  <c r="G73" i="4"/>
  <c r="H73" i="4"/>
  <c r="I73" i="4"/>
  <c r="J73" i="4"/>
  <c r="K73" i="4"/>
  <c r="E72" i="4"/>
  <c r="F72" i="4"/>
  <c r="D72" i="4"/>
  <c r="G72" i="4"/>
  <c r="H72" i="4"/>
  <c r="I72" i="4"/>
  <c r="J72" i="4"/>
  <c r="K72" i="4"/>
  <c r="E71" i="4"/>
  <c r="F71" i="4"/>
  <c r="D71" i="4"/>
  <c r="G71" i="4"/>
  <c r="H71" i="4"/>
  <c r="I71" i="4"/>
  <c r="J71" i="4"/>
  <c r="K71" i="4"/>
  <c r="E70" i="4"/>
  <c r="F70" i="4"/>
  <c r="D70" i="4"/>
  <c r="G70" i="4"/>
  <c r="H70" i="4"/>
  <c r="I70" i="4"/>
  <c r="J70" i="4"/>
  <c r="K70" i="4"/>
  <c r="E69" i="4"/>
  <c r="F69" i="4"/>
  <c r="D69" i="4"/>
  <c r="G69" i="4"/>
  <c r="H69" i="4"/>
  <c r="I69" i="4"/>
  <c r="J69" i="4"/>
  <c r="K69" i="4"/>
  <c r="E68" i="4"/>
  <c r="F68" i="4"/>
  <c r="D68" i="4"/>
  <c r="G68" i="4"/>
  <c r="H68" i="4"/>
  <c r="I68" i="4"/>
  <c r="J68" i="4"/>
  <c r="K68" i="4"/>
  <c r="E67" i="4"/>
  <c r="F67" i="4"/>
  <c r="D67" i="4"/>
  <c r="G67" i="4"/>
  <c r="H67" i="4"/>
  <c r="I67" i="4"/>
  <c r="J67" i="4"/>
  <c r="K67" i="4"/>
  <c r="E66" i="4"/>
  <c r="F66" i="4"/>
  <c r="D66" i="4"/>
  <c r="G66" i="4"/>
  <c r="H66" i="4"/>
  <c r="I66" i="4"/>
  <c r="J66" i="4"/>
  <c r="K66" i="4"/>
  <c r="E65" i="4"/>
  <c r="F65" i="4"/>
  <c r="D65" i="4"/>
  <c r="G65" i="4"/>
  <c r="H65" i="4"/>
  <c r="I65" i="4"/>
  <c r="J65" i="4"/>
  <c r="K65" i="4"/>
  <c r="E64" i="4"/>
  <c r="F64" i="4"/>
  <c r="D64" i="4"/>
  <c r="G64" i="4"/>
  <c r="H64" i="4"/>
  <c r="I64" i="4"/>
  <c r="J64" i="4"/>
  <c r="K64" i="4"/>
  <c r="E63" i="4"/>
  <c r="F63" i="4"/>
  <c r="D63" i="4"/>
  <c r="G63" i="4"/>
  <c r="H63" i="4"/>
  <c r="I63" i="4"/>
  <c r="J63" i="4"/>
  <c r="K63" i="4"/>
  <c r="E62" i="4"/>
  <c r="F62" i="4"/>
  <c r="D62" i="4"/>
  <c r="G62" i="4"/>
  <c r="H62" i="4"/>
  <c r="I62" i="4"/>
  <c r="J62" i="4"/>
  <c r="K62" i="4"/>
  <c r="E61" i="4"/>
  <c r="F61" i="4"/>
  <c r="D61" i="4"/>
  <c r="G61" i="4"/>
  <c r="H61" i="4"/>
  <c r="I61" i="4"/>
  <c r="J61" i="4"/>
  <c r="K61" i="4"/>
  <c r="E60" i="4"/>
  <c r="F60" i="4"/>
  <c r="D60" i="4"/>
  <c r="G60" i="4"/>
  <c r="H60" i="4"/>
  <c r="I60" i="4"/>
  <c r="J60" i="4"/>
  <c r="K60" i="4"/>
  <c r="E59" i="4"/>
  <c r="F59" i="4"/>
  <c r="D59" i="4"/>
  <c r="G59" i="4"/>
  <c r="H59" i="4"/>
  <c r="I59" i="4"/>
  <c r="J59" i="4"/>
  <c r="K59" i="4"/>
  <c r="E58" i="4"/>
  <c r="F58" i="4"/>
  <c r="D58" i="4"/>
  <c r="G58" i="4"/>
  <c r="H58" i="4"/>
  <c r="I58" i="4"/>
  <c r="J58" i="4"/>
  <c r="K58" i="4"/>
  <c r="E57" i="4"/>
  <c r="F57" i="4"/>
  <c r="D57" i="4"/>
  <c r="G57" i="4"/>
  <c r="H57" i="4"/>
  <c r="I57" i="4"/>
  <c r="J57" i="4"/>
  <c r="K57" i="4"/>
  <c r="E56" i="4"/>
  <c r="F56" i="4"/>
  <c r="D56" i="4"/>
  <c r="G56" i="4"/>
  <c r="H56" i="4"/>
  <c r="I56" i="4"/>
  <c r="J56" i="4"/>
  <c r="K56" i="4"/>
  <c r="E55" i="4"/>
  <c r="F55" i="4"/>
  <c r="D55" i="4"/>
  <c r="G55" i="4"/>
  <c r="H55" i="4"/>
  <c r="I55" i="4"/>
  <c r="J55" i="4"/>
  <c r="K55" i="4"/>
  <c r="E54" i="4"/>
  <c r="F54" i="4"/>
  <c r="D54" i="4"/>
  <c r="G54" i="4"/>
  <c r="H54" i="4"/>
  <c r="I54" i="4"/>
  <c r="J54" i="4"/>
  <c r="K54" i="4"/>
  <c r="E53" i="4"/>
  <c r="F53" i="4"/>
  <c r="D53" i="4"/>
  <c r="G53" i="4"/>
  <c r="H53" i="4"/>
  <c r="I53" i="4"/>
  <c r="J53" i="4"/>
  <c r="K53" i="4"/>
  <c r="E52" i="4"/>
  <c r="F52" i="4"/>
  <c r="D52" i="4"/>
  <c r="G52" i="4"/>
  <c r="H52" i="4"/>
  <c r="I52" i="4"/>
  <c r="J52" i="4"/>
  <c r="K52" i="4"/>
  <c r="E51" i="4"/>
  <c r="F51" i="4"/>
  <c r="D51" i="4"/>
  <c r="G51" i="4"/>
  <c r="H51" i="4"/>
  <c r="I51" i="4"/>
  <c r="J51" i="4"/>
  <c r="K51" i="4"/>
  <c r="E50" i="4"/>
  <c r="F50" i="4"/>
  <c r="D50" i="4"/>
  <c r="G50" i="4"/>
  <c r="H50" i="4"/>
  <c r="I50" i="4"/>
  <c r="J50" i="4"/>
  <c r="K50" i="4"/>
  <c r="E49" i="4"/>
  <c r="F49" i="4"/>
  <c r="D49" i="4"/>
  <c r="G49" i="4"/>
  <c r="H49" i="4"/>
  <c r="I49" i="4"/>
  <c r="J49" i="4"/>
  <c r="K49" i="4"/>
  <c r="E48" i="4"/>
  <c r="F48" i="4"/>
  <c r="D48" i="4"/>
  <c r="G48" i="4"/>
  <c r="H48" i="4"/>
  <c r="I48" i="4"/>
  <c r="J48" i="4"/>
  <c r="K48" i="4"/>
  <c r="E47" i="4"/>
  <c r="F47" i="4"/>
  <c r="D47" i="4"/>
  <c r="G47" i="4"/>
  <c r="H47" i="4"/>
  <c r="I47" i="4"/>
  <c r="J47" i="4"/>
  <c r="K47" i="4"/>
  <c r="E46" i="4"/>
  <c r="F46" i="4"/>
  <c r="D46" i="4"/>
  <c r="G46" i="4"/>
  <c r="H46" i="4"/>
  <c r="I46" i="4"/>
  <c r="J46" i="4"/>
  <c r="K46" i="4"/>
  <c r="E45" i="4"/>
  <c r="F45" i="4"/>
  <c r="D45" i="4"/>
  <c r="G45" i="4"/>
  <c r="H45" i="4"/>
  <c r="I45" i="4"/>
  <c r="J45" i="4"/>
  <c r="K45" i="4"/>
  <c r="E44" i="4"/>
  <c r="F44" i="4"/>
  <c r="D44" i="4"/>
  <c r="G44" i="4"/>
  <c r="H44" i="4"/>
  <c r="I44" i="4"/>
  <c r="J44" i="4"/>
  <c r="K44" i="4"/>
  <c r="E43" i="4"/>
  <c r="F43" i="4"/>
  <c r="D43" i="4"/>
  <c r="G43" i="4"/>
  <c r="H43" i="4"/>
  <c r="I43" i="4"/>
  <c r="J43" i="4"/>
  <c r="K43" i="4"/>
  <c r="E42" i="4"/>
  <c r="F42" i="4"/>
  <c r="D42" i="4"/>
  <c r="G42" i="4"/>
  <c r="H42" i="4"/>
  <c r="I42" i="4"/>
  <c r="J42" i="4"/>
  <c r="K42" i="4"/>
  <c r="E41" i="4"/>
  <c r="F41" i="4"/>
  <c r="D41" i="4"/>
  <c r="G41" i="4"/>
  <c r="H41" i="4"/>
  <c r="I41" i="4"/>
  <c r="J41" i="4"/>
  <c r="K41" i="4"/>
  <c r="E40" i="4"/>
  <c r="F40" i="4"/>
  <c r="D40" i="4"/>
  <c r="G40" i="4"/>
  <c r="H40" i="4"/>
  <c r="I40" i="4"/>
  <c r="J40" i="4"/>
  <c r="K40" i="4"/>
  <c r="E39" i="4"/>
  <c r="F39" i="4"/>
  <c r="D39" i="4"/>
  <c r="G39" i="4"/>
  <c r="H39" i="4"/>
  <c r="I39" i="4"/>
  <c r="J39" i="4"/>
  <c r="K39" i="4"/>
  <c r="E38" i="4"/>
  <c r="F38" i="4"/>
  <c r="D38" i="4"/>
  <c r="G38" i="4"/>
  <c r="H38" i="4"/>
  <c r="I38" i="4"/>
  <c r="J38" i="4"/>
  <c r="K38" i="4"/>
  <c r="E37" i="4"/>
  <c r="F37" i="4"/>
  <c r="D37" i="4"/>
  <c r="G37" i="4"/>
  <c r="H37" i="4"/>
  <c r="I37" i="4"/>
  <c r="J37" i="4"/>
  <c r="K37" i="4"/>
  <c r="E36" i="4"/>
  <c r="F36" i="4"/>
  <c r="D36" i="4"/>
  <c r="G36" i="4"/>
  <c r="H36" i="4"/>
  <c r="I36" i="4"/>
  <c r="J36" i="4"/>
  <c r="K36" i="4"/>
  <c r="E35" i="4"/>
  <c r="F35" i="4"/>
  <c r="D35" i="4"/>
  <c r="G35" i="4"/>
  <c r="H35" i="4"/>
  <c r="I35" i="4"/>
  <c r="J35" i="4"/>
  <c r="K35" i="4"/>
  <c r="E34" i="4"/>
  <c r="F34" i="4"/>
  <c r="D34" i="4"/>
  <c r="G34" i="4"/>
  <c r="H34" i="4"/>
  <c r="I34" i="4"/>
  <c r="J34" i="4"/>
  <c r="K34" i="4"/>
  <c r="E33" i="4"/>
  <c r="F33" i="4"/>
  <c r="D33" i="4"/>
  <c r="G33" i="4"/>
  <c r="H33" i="4"/>
  <c r="I33" i="4"/>
  <c r="J33" i="4"/>
  <c r="K33" i="4"/>
  <c r="E32" i="4"/>
  <c r="F32" i="4"/>
  <c r="D32" i="4"/>
  <c r="G32" i="4"/>
  <c r="H32" i="4"/>
  <c r="I32" i="4"/>
  <c r="J32" i="4"/>
  <c r="K32" i="4"/>
  <c r="E31" i="4"/>
  <c r="F31" i="4"/>
  <c r="D31" i="4"/>
  <c r="G31" i="4"/>
  <c r="H31" i="4"/>
  <c r="I31" i="4"/>
  <c r="J31" i="4"/>
  <c r="K31" i="4"/>
  <c r="E30" i="4"/>
  <c r="F30" i="4"/>
  <c r="D30" i="4"/>
  <c r="G30" i="4"/>
  <c r="H30" i="4"/>
  <c r="I30" i="4"/>
  <c r="J30" i="4"/>
  <c r="K30" i="4"/>
  <c r="E29" i="4"/>
  <c r="F29" i="4"/>
  <c r="D29" i="4"/>
  <c r="G29" i="4"/>
  <c r="H29" i="4"/>
  <c r="I29" i="4"/>
  <c r="J29" i="4"/>
  <c r="K29" i="4"/>
  <c r="E28" i="4"/>
  <c r="F28" i="4"/>
  <c r="D28" i="4"/>
  <c r="G28" i="4"/>
  <c r="H28" i="4"/>
  <c r="I28" i="4"/>
  <c r="J28" i="4"/>
  <c r="K28" i="4"/>
  <c r="E27" i="4"/>
  <c r="F27" i="4"/>
  <c r="D27" i="4"/>
  <c r="G27" i="4"/>
  <c r="H27" i="4"/>
  <c r="I27" i="4"/>
  <c r="J27" i="4"/>
  <c r="K27" i="4"/>
  <c r="E26" i="4"/>
  <c r="F26" i="4"/>
  <c r="D26" i="4"/>
  <c r="G26" i="4"/>
  <c r="H26" i="4"/>
  <c r="I26" i="4"/>
  <c r="J26" i="4"/>
  <c r="K26" i="4"/>
  <c r="E25" i="4"/>
  <c r="F25" i="4"/>
  <c r="D25" i="4"/>
  <c r="G25" i="4"/>
  <c r="H25" i="4"/>
  <c r="I25" i="4"/>
  <c r="J25" i="4"/>
  <c r="K25" i="4"/>
  <c r="E24" i="4"/>
  <c r="F24" i="4"/>
  <c r="D24" i="4"/>
  <c r="G24" i="4"/>
  <c r="H24" i="4"/>
  <c r="I24" i="4"/>
  <c r="J24" i="4"/>
  <c r="K24" i="4"/>
  <c r="E23" i="4"/>
  <c r="F23" i="4"/>
  <c r="D23" i="4"/>
  <c r="G23" i="4"/>
  <c r="H23" i="4"/>
  <c r="I23" i="4"/>
  <c r="J23" i="4"/>
  <c r="K23" i="4"/>
  <c r="E22" i="4"/>
  <c r="F22" i="4"/>
  <c r="D22" i="4"/>
  <c r="G22" i="4"/>
  <c r="H22" i="4"/>
  <c r="I22" i="4"/>
  <c r="J22" i="4"/>
  <c r="K22" i="4"/>
  <c r="E21" i="4"/>
  <c r="F21" i="4"/>
  <c r="D21" i="4"/>
  <c r="G21" i="4"/>
  <c r="H21" i="4"/>
  <c r="I21" i="4"/>
  <c r="J21" i="4"/>
  <c r="K21" i="4"/>
  <c r="E20" i="4"/>
  <c r="F20" i="4"/>
  <c r="D20" i="4"/>
  <c r="G20" i="4"/>
  <c r="H20" i="4"/>
  <c r="I20" i="4"/>
  <c r="J20" i="4"/>
  <c r="K20" i="4"/>
  <c r="E19" i="4"/>
  <c r="F19" i="4"/>
  <c r="D19" i="4"/>
  <c r="G19" i="4"/>
  <c r="H19" i="4"/>
  <c r="I19" i="4"/>
  <c r="J19" i="4"/>
  <c r="K19" i="4"/>
  <c r="E18" i="4"/>
  <c r="F18" i="4"/>
  <c r="D18" i="4"/>
  <c r="G18" i="4"/>
  <c r="H18" i="4"/>
  <c r="I18" i="4"/>
  <c r="J18" i="4"/>
  <c r="K18" i="4"/>
  <c r="E17" i="4"/>
  <c r="F17" i="4"/>
  <c r="D17" i="4"/>
  <c r="G17" i="4"/>
  <c r="H17" i="4"/>
  <c r="I17" i="4"/>
  <c r="J17" i="4"/>
  <c r="K17" i="4"/>
  <c r="E16" i="4"/>
  <c r="F16" i="4"/>
  <c r="D16" i="4"/>
  <c r="G16" i="4"/>
  <c r="H16" i="4"/>
  <c r="I16" i="4"/>
  <c r="J16" i="4"/>
  <c r="K16" i="4"/>
  <c r="E15" i="4"/>
  <c r="F15" i="4"/>
  <c r="D15" i="4"/>
  <c r="G15" i="4"/>
  <c r="H15" i="4"/>
  <c r="I15" i="4"/>
  <c r="J15" i="4"/>
  <c r="K15" i="4"/>
  <c r="E14" i="4"/>
  <c r="F14" i="4"/>
  <c r="D14" i="4"/>
  <c r="G14" i="4"/>
  <c r="H14" i="4"/>
  <c r="I14" i="4"/>
  <c r="J14" i="4"/>
  <c r="K14" i="4"/>
  <c r="E13" i="4"/>
  <c r="F13" i="4"/>
  <c r="D13" i="4"/>
  <c r="G13" i="4"/>
  <c r="H13" i="4"/>
  <c r="I13" i="4"/>
  <c r="J13" i="4"/>
  <c r="K13" i="4"/>
  <c r="E12" i="4"/>
  <c r="F12" i="4"/>
  <c r="D12" i="4"/>
  <c r="G12" i="4"/>
  <c r="H12" i="4"/>
  <c r="I12" i="4"/>
  <c r="J12" i="4"/>
  <c r="K12" i="4"/>
  <c r="E11" i="4"/>
  <c r="F11" i="4"/>
  <c r="D11" i="4"/>
  <c r="G11" i="4"/>
  <c r="H11" i="4"/>
  <c r="I11" i="4"/>
  <c r="J11" i="4"/>
  <c r="K11" i="4"/>
  <c r="E10" i="4"/>
  <c r="F10" i="4"/>
  <c r="D10" i="4"/>
  <c r="G10" i="4"/>
  <c r="H10" i="4"/>
  <c r="I10" i="4"/>
  <c r="J10" i="4"/>
  <c r="K10" i="4"/>
  <c r="E9" i="4"/>
  <c r="F9" i="4"/>
  <c r="D9" i="4"/>
  <c r="G9" i="4"/>
  <c r="H9" i="4"/>
  <c r="I9" i="4"/>
  <c r="J9" i="4"/>
  <c r="K9" i="4"/>
  <c r="E8" i="4"/>
  <c r="F8" i="4"/>
  <c r="D8" i="4"/>
  <c r="G8" i="4"/>
  <c r="H8" i="4"/>
  <c r="I8" i="4"/>
  <c r="J8" i="4"/>
  <c r="K8" i="4"/>
  <c r="E7" i="4"/>
  <c r="F7" i="4"/>
  <c r="D7" i="4"/>
  <c r="G7" i="4"/>
  <c r="H7" i="4"/>
  <c r="I7" i="4"/>
  <c r="J7" i="4"/>
  <c r="K7" i="4"/>
  <c r="E6" i="4"/>
  <c r="F6" i="4"/>
  <c r="D6" i="4"/>
  <c r="G6" i="4"/>
  <c r="H6" i="4"/>
  <c r="I6" i="4"/>
  <c r="J6" i="4"/>
  <c r="K6" i="4"/>
  <c r="E5" i="4"/>
  <c r="F5" i="4"/>
  <c r="D5" i="4"/>
  <c r="G5" i="4"/>
  <c r="H5" i="4"/>
  <c r="I5" i="4"/>
  <c r="J5" i="4"/>
  <c r="K5" i="4"/>
  <c r="E4" i="4"/>
  <c r="F4" i="4"/>
  <c r="D4" i="4"/>
  <c r="G4" i="4"/>
  <c r="H4" i="4"/>
  <c r="I4" i="4"/>
  <c r="J4" i="4"/>
  <c r="K4" i="4"/>
  <c r="E3" i="4"/>
  <c r="F3" i="4"/>
  <c r="D3" i="4"/>
  <c r="G3" i="4"/>
  <c r="H3" i="4"/>
  <c r="I3" i="4"/>
  <c r="J3" i="4"/>
  <c r="K3" i="4"/>
  <c r="E2" i="4"/>
  <c r="F2" i="4"/>
  <c r="D2" i="4"/>
  <c r="G2" i="4"/>
  <c r="H2" i="4"/>
  <c r="I2" i="4"/>
  <c r="J2" i="4"/>
  <c r="K2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G100" i="3"/>
  <c r="H100" i="3"/>
  <c r="I100" i="3"/>
  <c r="J100" i="3"/>
  <c r="K100" i="3"/>
  <c r="L100" i="3"/>
  <c r="M100" i="3"/>
  <c r="N100" i="3"/>
  <c r="G99" i="3"/>
  <c r="H99" i="3"/>
  <c r="I99" i="3"/>
  <c r="J99" i="3"/>
  <c r="K99" i="3"/>
  <c r="L99" i="3"/>
  <c r="M99" i="3"/>
  <c r="N99" i="3"/>
  <c r="G98" i="3"/>
  <c r="H98" i="3"/>
  <c r="I98" i="3"/>
  <c r="J98" i="3"/>
  <c r="K98" i="3"/>
  <c r="L98" i="3"/>
  <c r="M98" i="3"/>
  <c r="N98" i="3"/>
  <c r="G97" i="3"/>
  <c r="H97" i="3"/>
  <c r="I97" i="3"/>
  <c r="J97" i="3"/>
  <c r="K97" i="3"/>
  <c r="L97" i="3"/>
  <c r="M97" i="3"/>
  <c r="N97" i="3"/>
  <c r="G96" i="3"/>
  <c r="H96" i="3"/>
  <c r="I96" i="3"/>
  <c r="J96" i="3"/>
  <c r="K96" i="3"/>
  <c r="L96" i="3"/>
  <c r="M96" i="3"/>
  <c r="N96" i="3"/>
  <c r="G95" i="3"/>
  <c r="H95" i="3"/>
  <c r="I95" i="3"/>
  <c r="J95" i="3"/>
  <c r="K95" i="3"/>
  <c r="L95" i="3"/>
  <c r="M95" i="3"/>
  <c r="N95" i="3"/>
  <c r="G94" i="3"/>
  <c r="H94" i="3"/>
  <c r="I94" i="3"/>
  <c r="J94" i="3"/>
  <c r="K94" i="3"/>
  <c r="L94" i="3"/>
  <c r="M94" i="3"/>
  <c r="N94" i="3"/>
  <c r="G93" i="3"/>
  <c r="H93" i="3"/>
  <c r="I93" i="3"/>
  <c r="J93" i="3"/>
  <c r="K93" i="3"/>
  <c r="L93" i="3"/>
  <c r="M93" i="3"/>
  <c r="N93" i="3"/>
  <c r="G92" i="3"/>
  <c r="H92" i="3"/>
  <c r="I92" i="3"/>
  <c r="J92" i="3"/>
  <c r="K92" i="3"/>
  <c r="L92" i="3"/>
  <c r="M92" i="3"/>
  <c r="N92" i="3"/>
  <c r="G91" i="3"/>
  <c r="H91" i="3"/>
  <c r="I91" i="3"/>
  <c r="J91" i="3"/>
  <c r="K91" i="3"/>
  <c r="L91" i="3"/>
  <c r="M91" i="3"/>
  <c r="N91" i="3"/>
  <c r="G90" i="3"/>
  <c r="H90" i="3"/>
  <c r="I90" i="3"/>
  <c r="J90" i="3"/>
  <c r="K90" i="3"/>
  <c r="L90" i="3"/>
  <c r="M90" i="3"/>
  <c r="N90" i="3"/>
  <c r="G89" i="3"/>
  <c r="H89" i="3"/>
  <c r="I89" i="3"/>
  <c r="J89" i="3"/>
  <c r="K89" i="3"/>
  <c r="L89" i="3"/>
  <c r="M89" i="3"/>
  <c r="N89" i="3"/>
  <c r="G88" i="3"/>
  <c r="H88" i="3"/>
  <c r="I88" i="3"/>
  <c r="J88" i="3"/>
  <c r="K88" i="3"/>
  <c r="L88" i="3"/>
  <c r="M88" i="3"/>
  <c r="N88" i="3"/>
  <c r="G87" i="3"/>
  <c r="H87" i="3"/>
  <c r="I87" i="3"/>
  <c r="J87" i="3"/>
  <c r="K87" i="3"/>
  <c r="L87" i="3"/>
  <c r="M87" i="3"/>
  <c r="N87" i="3"/>
  <c r="G86" i="3"/>
  <c r="H86" i="3"/>
  <c r="I86" i="3"/>
  <c r="J86" i="3"/>
  <c r="K86" i="3"/>
  <c r="L86" i="3"/>
  <c r="M86" i="3"/>
  <c r="N86" i="3"/>
  <c r="G85" i="3"/>
  <c r="H85" i="3"/>
  <c r="I85" i="3"/>
  <c r="J85" i="3"/>
  <c r="K85" i="3"/>
  <c r="L85" i="3"/>
  <c r="M85" i="3"/>
  <c r="N85" i="3"/>
  <c r="G84" i="3"/>
  <c r="H84" i="3"/>
  <c r="I84" i="3"/>
  <c r="J84" i="3"/>
  <c r="K84" i="3"/>
  <c r="L84" i="3"/>
  <c r="M84" i="3"/>
  <c r="N84" i="3"/>
  <c r="G83" i="3"/>
  <c r="H83" i="3"/>
  <c r="I83" i="3"/>
  <c r="J83" i="3"/>
  <c r="K83" i="3"/>
  <c r="L83" i="3"/>
  <c r="M83" i="3"/>
  <c r="N83" i="3"/>
  <c r="G82" i="3"/>
  <c r="H82" i="3"/>
  <c r="I82" i="3"/>
  <c r="J82" i="3"/>
  <c r="K82" i="3"/>
  <c r="L82" i="3"/>
  <c r="M82" i="3"/>
  <c r="N82" i="3"/>
  <c r="G81" i="3"/>
  <c r="H81" i="3"/>
  <c r="I81" i="3"/>
  <c r="J81" i="3"/>
  <c r="K81" i="3"/>
  <c r="L81" i="3"/>
  <c r="M81" i="3"/>
  <c r="N81" i="3"/>
  <c r="G80" i="3"/>
  <c r="H80" i="3"/>
  <c r="I80" i="3"/>
  <c r="J80" i="3"/>
  <c r="K80" i="3"/>
  <c r="L80" i="3"/>
  <c r="M80" i="3"/>
  <c r="N80" i="3"/>
  <c r="G79" i="3"/>
  <c r="H79" i="3"/>
  <c r="I79" i="3"/>
  <c r="J79" i="3"/>
  <c r="K79" i="3"/>
  <c r="L79" i="3"/>
  <c r="M79" i="3"/>
  <c r="N79" i="3"/>
  <c r="G78" i="3"/>
  <c r="H78" i="3"/>
  <c r="I78" i="3"/>
  <c r="J78" i="3"/>
  <c r="K78" i="3"/>
  <c r="L78" i="3"/>
  <c r="M78" i="3"/>
  <c r="N78" i="3"/>
  <c r="G77" i="3"/>
  <c r="H77" i="3"/>
  <c r="I77" i="3"/>
  <c r="J77" i="3"/>
  <c r="K77" i="3"/>
  <c r="L77" i="3"/>
  <c r="M77" i="3"/>
  <c r="N77" i="3"/>
  <c r="G76" i="3"/>
  <c r="H76" i="3"/>
  <c r="I76" i="3"/>
  <c r="J76" i="3"/>
  <c r="K76" i="3"/>
  <c r="L76" i="3"/>
  <c r="M76" i="3"/>
  <c r="N76" i="3"/>
  <c r="G75" i="3"/>
  <c r="H75" i="3"/>
  <c r="I75" i="3"/>
  <c r="J75" i="3"/>
  <c r="K75" i="3"/>
  <c r="L75" i="3"/>
  <c r="M75" i="3"/>
  <c r="N75" i="3"/>
  <c r="G74" i="3"/>
  <c r="H74" i="3"/>
  <c r="I74" i="3"/>
  <c r="J74" i="3"/>
  <c r="K74" i="3"/>
  <c r="L74" i="3"/>
  <c r="M74" i="3"/>
  <c r="N74" i="3"/>
  <c r="G73" i="3"/>
  <c r="H73" i="3"/>
  <c r="I73" i="3"/>
  <c r="J73" i="3"/>
  <c r="K73" i="3"/>
  <c r="L73" i="3"/>
  <c r="M73" i="3"/>
  <c r="N73" i="3"/>
  <c r="G72" i="3"/>
  <c r="H72" i="3"/>
  <c r="I72" i="3"/>
  <c r="J72" i="3"/>
  <c r="K72" i="3"/>
  <c r="L72" i="3"/>
  <c r="M72" i="3"/>
  <c r="N72" i="3"/>
  <c r="G71" i="3"/>
  <c r="H71" i="3"/>
  <c r="I71" i="3"/>
  <c r="J71" i="3"/>
  <c r="K71" i="3"/>
  <c r="L71" i="3"/>
  <c r="M71" i="3"/>
  <c r="N71" i="3"/>
  <c r="G70" i="3"/>
  <c r="H70" i="3"/>
  <c r="I70" i="3"/>
  <c r="J70" i="3"/>
  <c r="K70" i="3"/>
  <c r="L70" i="3"/>
  <c r="M70" i="3"/>
  <c r="N70" i="3"/>
  <c r="G69" i="3"/>
  <c r="H69" i="3"/>
  <c r="I69" i="3"/>
  <c r="J69" i="3"/>
  <c r="K69" i="3"/>
  <c r="L69" i="3"/>
  <c r="M69" i="3"/>
  <c r="N69" i="3"/>
  <c r="G68" i="3"/>
  <c r="H68" i="3"/>
  <c r="I68" i="3"/>
  <c r="J68" i="3"/>
  <c r="K68" i="3"/>
  <c r="L68" i="3"/>
  <c r="M68" i="3"/>
  <c r="N68" i="3"/>
  <c r="G67" i="3"/>
  <c r="H67" i="3"/>
  <c r="I67" i="3"/>
  <c r="J67" i="3"/>
  <c r="K67" i="3"/>
  <c r="L67" i="3"/>
  <c r="M67" i="3"/>
  <c r="N67" i="3"/>
  <c r="G66" i="3"/>
  <c r="H66" i="3"/>
  <c r="I66" i="3"/>
  <c r="J66" i="3"/>
  <c r="K66" i="3"/>
  <c r="L66" i="3"/>
  <c r="M66" i="3"/>
  <c r="N66" i="3"/>
  <c r="G65" i="3"/>
  <c r="H65" i="3"/>
  <c r="I65" i="3"/>
  <c r="J65" i="3"/>
  <c r="K65" i="3"/>
  <c r="L65" i="3"/>
  <c r="M65" i="3"/>
  <c r="N65" i="3"/>
  <c r="G64" i="3"/>
  <c r="H64" i="3"/>
  <c r="I64" i="3"/>
  <c r="J64" i="3"/>
  <c r="K64" i="3"/>
  <c r="L64" i="3"/>
  <c r="M64" i="3"/>
  <c r="N64" i="3"/>
  <c r="G63" i="3"/>
  <c r="H63" i="3"/>
  <c r="I63" i="3"/>
  <c r="J63" i="3"/>
  <c r="K63" i="3"/>
  <c r="L63" i="3"/>
  <c r="M63" i="3"/>
  <c r="N63" i="3"/>
  <c r="G62" i="3"/>
  <c r="H62" i="3"/>
  <c r="I62" i="3"/>
  <c r="J62" i="3"/>
  <c r="K62" i="3"/>
  <c r="L62" i="3"/>
  <c r="M62" i="3"/>
  <c r="N62" i="3"/>
  <c r="G61" i="3"/>
  <c r="H61" i="3"/>
  <c r="I61" i="3"/>
  <c r="J61" i="3"/>
  <c r="K61" i="3"/>
  <c r="L61" i="3"/>
  <c r="M61" i="3"/>
  <c r="N61" i="3"/>
  <c r="G60" i="3"/>
  <c r="H60" i="3"/>
  <c r="I60" i="3"/>
  <c r="J60" i="3"/>
  <c r="K60" i="3"/>
  <c r="L60" i="3"/>
  <c r="M60" i="3"/>
  <c r="N60" i="3"/>
  <c r="G59" i="3"/>
  <c r="H59" i="3"/>
  <c r="I59" i="3"/>
  <c r="J59" i="3"/>
  <c r="K59" i="3"/>
  <c r="L59" i="3"/>
  <c r="M59" i="3"/>
  <c r="N59" i="3"/>
  <c r="G58" i="3"/>
  <c r="H58" i="3"/>
  <c r="I58" i="3"/>
  <c r="J58" i="3"/>
  <c r="K58" i="3"/>
  <c r="L58" i="3"/>
  <c r="M58" i="3"/>
  <c r="N58" i="3"/>
  <c r="G57" i="3"/>
  <c r="H57" i="3"/>
  <c r="I57" i="3"/>
  <c r="J57" i="3"/>
  <c r="K57" i="3"/>
  <c r="L57" i="3"/>
  <c r="M57" i="3"/>
  <c r="N57" i="3"/>
  <c r="G56" i="3"/>
  <c r="H56" i="3"/>
  <c r="I56" i="3"/>
  <c r="J56" i="3"/>
  <c r="K56" i="3"/>
  <c r="L56" i="3"/>
  <c r="M56" i="3"/>
  <c r="N56" i="3"/>
  <c r="G55" i="3"/>
  <c r="H55" i="3"/>
  <c r="I55" i="3"/>
  <c r="J55" i="3"/>
  <c r="K55" i="3"/>
  <c r="L55" i="3"/>
  <c r="M55" i="3"/>
  <c r="N55" i="3"/>
  <c r="G54" i="3"/>
  <c r="H54" i="3"/>
  <c r="I54" i="3"/>
  <c r="J54" i="3"/>
  <c r="K54" i="3"/>
  <c r="L54" i="3"/>
  <c r="M54" i="3"/>
  <c r="N54" i="3"/>
  <c r="G53" i="3"/>
  <c r="H53" i="3"/>
  <c r="I53" i="3"/>
  <c r="J53" i="3"/>
  <c r="K53" i="3"/>
  <c r="L53" i="3"/>
  <c r="M53" i="3"/>
  <c r="N53" i="3"/>
  <c r="G52" i="3"/>
  <c r="H52" i="3"/>
  <c r="I52" i="3"/>
  <c r="J52" i="3"/>
  <c r="K52" i="3"/>
  <c r="L52" i="3"/>
  <c r="M52" i="3"/>
  <c r="N52" i="3"/>
  <c r="G51" i="3"/>
  <c r="H51" i="3"/>
  <c r="I51" i="3"/>
  <c r="J51" i="3"/>
  <c r="K51" i="3"/>
  <c r="L51" i="3"/>
  <c r="M51" i="3"/>
  <c r="N51" i="3"/>
  <c r="G50" i="3"/>
  <c r="H50" i="3"/>
  <c r="I50" i="3"/>
  <c r="J50" i="3"/>
  <c r="K50" i="3"/>
  <c r="L50" i="3"/>
  <c r="M50" i="3"/>
  <c r="N50" i="3"/>
  <c r="G49" i="3"/>
  <c r="H49" i="3"/>
  <c r="I49" i="3"/>
  <c r="J49" i="3"/>
  <c r="K49" i="3"/>
  <c r="L49" i="3"/>
  <c r="M49" i="3"/>
  <c r="N49" i="3"/>
  <c r="G48" i="3"/>
  <c r="H48" i="3"/>
  <c r="I48" i="3"/>
  <c r="J48" i="3"/>
  <c r="K48" i="3"/>
  <c r="L48" i="3"/>
  <c r="M48" i="3"/>
  <c r="N48" i="3"/>
  <c r="G47" i="3"/>
  <c r="H47" i="3"/>
  <c r="I47" i="3"/>
  <c r="J47" i="3"/>
  <c r="K47" i="3"/>
  <c r="L47" i="3"/>
  <c r="M47" i="3"/>
  <c r="N47" i="3"/>
  <c r="G46" i="3"/>
  <c r="H46" i="3"/>
  <c r="I46" i="3"/>
  <c r="J46" i="3"/>
  <c r="K46" i="3"/>
  <c r="L46" i="3"/>
  <c r="M46" i="3"/>
  <c r="N46" i="3"/>
  <c r="G45" i="3"/>
  <c r="H45" i="3"/>
  <c r="I45" i="3"/>
  <c r="J45" i="3"/>
  <c r="K45" i="3"/>
  <c r="L45" i="3"/>
  <c r="M45" i="3"/>
  <c r="N45" i="3"/>
  <c r="G44" i="3"/>
  <c r="H44" i="3"/>
  <c r="I44" i="3"/>
  <c r="J44" i="3"/>
  <c r="K44" i="3"/>
  <c r="L44" i="3"/>
  <c r="M44" i="3"/>
  <c r="N44" i="3"/>
  <c r="G43" i="3"/>
  <c r="H43" i="3"/>
  <c r="I43" i="3"/>
  <c r="J43" i="3"/>
  <c r="K43" i="3"/>
  <c r="L43" i="3"/>
  <c r="M43" i="3"/>
  <c r="N43" i="3"/>
  <c r="G42" i="3"/>
  <c r="H42" i="3"/>
  <c r="I42" i="3"/>
  <c r="J42" i="3"/>
  <c r="K42" i="3"/>
  <c r="L42" i="3"/>
  <c r="M42" i="3"/>
  <c r="N42" i="3"/>
  <c r="G41" i="3"/>
  <c r="H41" i="3"/>
  <c r="I41" i="3"/>
  <c r="J41" i="3"/>
  <c r="K41" i="3"/>
  <c r="L41" i="3"/>
  <c r="M41" i="3"/>
  <c r="N41" i="3"/>
  <c r="G40" i="3"/>
  <c r="H40" i="3"/>
  <c r="I40" i="3"/>
  <c r="J40" i="3"/>
  <c r="K40" i="3"/>
  <c r="L40" i="3"/>
  <c r="M40" i="3"/>
  <c r="N40" i="3"/>
  <c r="G39" i="3"/>
  <c r="H39" i="3"/>
  <c r="I39" i="3"/>
  <c r="J39" i="3"/>
  <c r="K39" i="3"/>
  <c r="L39" i="3"/>
  <c r="M39" i="3"/>
  <c r="N39" i="3"/>
  <c r="G38" i="3"/>
  <c r="H38" i="3"/>
  <c r="I38" i="3"/>
  <c r="J38" i="3"/>
  <c r="K38" i="3"/>
  <c r="L38" i="3"/>
  <c r="M38" i="3"/>
  <c r="N38" i="3"/>
  <c r="G37" i="3"/>
  <c r="H37" i="3"/>
  <c r="I37" i="3"/>
  <c r="J37" i="3"/>
  <c r="K37" i="3"/>
  <c r="L37" i="3"/>
  <c r="M37" i="3"/>
  <c r="N37" i="3"/>
  <c r="G36" i="3"/>
  <c r="H36" i="3"/>
  <c r="I36" i="3"/>
  <c r="J36" i="3"/>
  <c r="K36" i="3"/>
  <c r="L36" i="3"/>
  <c r="M36" i="3"/>
  <c r="N36" i="3"/>
  <c r="G35" i="3"/>
  <c r="H35" i="3"/>
  <c r="I35" i="3"/>
  <c r="J35" i="3"/>
  <c r="K35" i="3"/>
  <c r="L35" i="3"/>
  <c r="M35" i="3"/>
  <c r="N35" i="3"/>
  <c r="G34" i="3"/>
  <c r="H34" i="3"/>
  <c r="I34" i="3"/>
  <c r="J34" i="3"/>
  <c r="K34" i="3"/>
  <c r="L34" i="3"/>
  <c r="M34" i="3"/>
  <c r="N34" i="3"/>
  <c r="G33" i="3"/>
  <c r="H33" i="3"/>
  <c r="I33" i="3"/>
  <c r="J33" i="3"/>
  <c r="K33" i="3"/>
  <c r="L33" i="3"/>
  <c r="M33" i="3"/>
  <c r="N33" i="3"/>
  <c r="G32" i="3"/>
  <c r="H32" i="3"/>
  <c r="I32" i="3"/>
  <c r="J32" i="3"/>
  <c r="K32" i="3"/>
  <c r="L32" i="3"/>
  <c r="M32" i="3"/>
  <c r="N32" i="3"/>
  <c r="G31" i="3"/>
  <c r="H31" i="3"/>
  <c r="I31" i="3"/>
  <c r="J31" i="3"/>
  <c r="K31" i="3"/>
  <c r="L31" i="3"/>
  <c r="M31" i="3"/>
  <c r="N31" i="3"/>
  <c r="G30" i="3"/>
  <c r="H30" i="3"/>
  <c r="I30" i="3"/>
  <c r="J30" i="3"/>
  <c r="K30" i="3"/>
  <c r="L30" i="3"/>
  <c r="M30" i="3"/>
  <c r="N30" i="3"/>
  <c r="G29" i="3"/>
  <c r="H29" i="3"/>
  <c r="I29" i="3"/>
  <c r="J29" i="3"/>
  <c r="K29" i="3"/>
  <c r="L29" i="3"/>
  <c r="M29" i="3"/>
  <c r="N29" i="3"/>
  <c r="G28" i="3"/>
  <c r="H28" i="3"/>
  <c r="I28" i="3"/>
  <c r="J28" i="3"/>
  <c r="K28" i="3"/>
  <c r="L28" i="3"/>
  <c r="M28" i="3"/>
  <c r="N28" i="3"/>
  <c r="G27" i="3"/>
  <c r="H27" i="3"/>
  <c r="I27" i="3"/>
  <c r="J27" i="3"/>
  <c r="K27" i="3"/>
  <c r="L27" i="3"/>
  <c r="M27" i="3"/>
  <c r="N27" i="3"/>
  <c r="G26" i="3"/>
  <c r="H26" i="3"/>
  <c r="I26" i="3"/>
  <c r="J26" i="3"/>
  <c r="K26" i="3"/>
  <c r="L26" i="3"/>
  <c r="M26" i="3"/>
  <c r="N26" i="3"/>
  <c r="G25" i="3"/>
  <c r="H25" i="3"/>
  <c r="I25" i="3"/>
  <c r="J25" i="3"/>
  <c r="K25" i="3"/>
  <c r="L25" i="3"/>
  <c r="M25" i="3"/>
  <c r="N25" i="3"/>
  <c r="G24" i="3"/>
  <c r="H24" i="3"/>
  <c r="I24" i="3"/>
  <c r="J24" i="3"/>
  <c r="K24" i="3"/>
  <c r="L24" i="3"/>
  <c r="M24" i="3"/>
  <c r="N24" i="3"/>
  <c r="G23" i="3"/>
  <c r="H23" i="3"/>
  <c r="I23" i="3"/>
  <c r="J23" i="3"/>
  <c r="K23" i="3"/>
  <c r="L23" i="3"/>
  <c r="M23" i="3"/>
  <c r="N23" i="3"/>
  <c r="G22" i="3"/>
  <c r="H22" i="3"/>
  <c r="I22" i="3"/>
  <c r="J22" i="3"/>
  <c r="K22" i="3"/>
  <c r="L22" i="3"/>
  <c r="M22" i="3"/>
  <c r="N22" i="3"/>
  <c r="G21" i="3"/>
  <c r="H21" i="3"/>
  <c r="I21" i="3"/>
  <c r="J21" i="3"/>
  <c r="K21" i="3"/>
  <c r="L21" i="3"/>
  <c r="M21" i="3"/>
  <c r="N21" i="3"/>
  <c r="G20" i="3"/>
  <c r="H20" i="3"/>
  <c r="I20" i="3"/>
  <c r="J20" i="3"/>
  <c r="K20" i="3"/>
  <c r="L20" i="3"/>
  <c r="M20" i="3"/>
  <c r="N20" i="3"/>
  <c r="G19" i="3"/>
  <c r="H19" i="3"/>
  <c r="I19" i="3"/>
  <c r="J19" i="3"/>
  <c r="K19" i="3"/>
  <c r="L19" i="3"/>
  <c r="M19" i="3"/>
  <c r="N19" i="3"/>
  <c r="G18" i="3"/>
  <c r="H18" i="3"/>
  <c r="I18" i="3"/>
  <c r="J18" i="3"/>
  <c r="K18" i="3"/>
  <c r="L18" i="3"/>
  <c r="M18" i="3"/>
  <c r="N18" i="3"/>
  <c r="G17" i="3"/>
  <c r="H17" i="3"/>
  <c r="I17" i="3"/>
  <c r="J17" i="3"/>
  <c r="K17" i="3"/>
  <c r="L17" i="3"/>
  <c r="M17" i="3"/>
  <c r="N17" i="3"/>
  <c r="G16" i="3"/>
  <c r="H16" i="3"/>
  <c r="I16" i="3"/>
  <c r="J16" i="3"/>
  <c r="K16" i="3"/>
  <c r="L16" i="3"/>
  <c r="M16" i="3"/>
  <c r="N16" i="3"/>
  <c r="G15" i="3"/>
  <c r="H15" i="3"/>
  <c r="I15" i="3"/>
  <c r="J15" i="3"/>
  <c r="K15" i="3"/>
  <c r="L15" i="3"/>
  <c r="M15" i="3"/>
  <c r="N15" i="3"/>
  <c r="G14" i="3"/>
  <c r="H14" i="3"/>
  <c r="I14" i="3"/>
  <c r="J14" i="3"/>
  <c r="K14" i="3"/>
  <c r="L14" i="3"/>
  <c r="M14" i="3"/>
  <c r="N14" i="3"/>
  <c r="G13" i="3"/>
  <c r="H13" i="3"/>
  <c r="I13" i="3"/>
  <c r="J13" i="3"/>
  <c r="K13" i="3"/>
  <c r="L13" i="3"/>
  <c r="M13" i="3"/>
  <c r="N13" i="3"/>
  <c r="G12" i="3"/>
  <c r="H12" i="3"/>
  <c r="I12" i="3"/>
  <c r="J12" i="3"/>
  <c r="K12" i="3"/>
  <c r="L12" i="3"/>
  <c r="M12" i="3"/>
  <c r="N12" i="3"/>
  <c r="G11" i="3"/>
  <c r="H11" i="3"/>
  <c r="I11" i="3"/>
  <c r="J11" i="3"/>
  <c r="K11" i="3"/>
  <c r="L11" i="3"/>
  <c r="M11" i="3"/>
  <c r="N11" i="3"/>
  <c r="G10" i="3"/>
  <c r="H10" i="3"/>
  <c r="I10" i="3"/>
  <c r="J10" i="3"/>
  <c r="K10" i="3"/>
  <c r="L10" i="3"/>
  <c r="M10" i="3"/>
  <c r="N10" i="3"/>
  <c r="G9" i="3"/>
  <c r="H9" i="3"/>
  <c r="I9" i="3"/>
  <c r="J9" i="3"/>
  <c r="K9" i="3"/>
  <c r="L9" i="3"/>
  <c r="M9" i="3"/>
  <c r="N9" i="3"/>
  <c r="G8" i="3"/>
  <c r="H8" i="3"/>
  <c r="I8" i="3"/>
  <c r="J8" i="3"/>
  <c r="K8" i="3"/>
  <c r="L8" i="3"/>
  <c r="M8" i="3"/>
  <c r="N8" i="3"/>
  <c r="G7" i="3"/>
  <c r="H7" i="3"/>
  <c r="I7" i="3"/>
  <c r="J7" i="3"/>
  <c r="K7" i="3"/>
  <c r="L7" i="3"/>
  <c r="M7" i="3"/>
  <c r="N7" i="3"/>
  <c r="G6" i="3"/>
  <c r="H6" i="3"/>
  <c r="I6" i="3"/>
  <c r="J6" i="3"/>
  <c r="K6" i="3"/>
  <c r="L6" i="3"/>
  <c r="M6" i="3"/>
  <c r="N6" i="3"/>
  <c r="G5" i="3"/>
  <c r="H5" i="3"/>
  <c r="I5" i="3"/>
  <c r="J5" i="3"/>
  <c r="K5" i="3"/>
  <c r="L5" i="3"/>
  <c r="M5" i="3"/>
  <c r="N5" i="3"/>
  <c r="G4" i="3"/>
  <c r="H4" i="3"/>
  <c r="I4" i="3"/>
  <c r="J4" i="3"/>
  <c r="K4" i="3"/>
  <c r="L4" i="3"/>
  <c r="M4" i="3"/>
  <c r="N4" i="3"/>
  <c r="G3" i="3"/>
  <c r="H3" i="3"/>
  <c r="I3" i="3"/>
  <c r="J3" i="3"/>
  <c r="K3" i="3"/>
  <c r="L3" i="3"/>
  <c r="M3" i="3"/>
  <c r="N3" i="3"/>
  <c r="G2" i="3"/>
  <c r="H2" i="3"/>
  <c r="J2" i="3"/>
  <c r="K2" i="3"/>
  <c r="L2" i="3"/>
  <c r="M2" i="3"/>
  <c r="N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C6" i="1"/>
  <c r="D6" i="1"/>
  <c r="F6" i="1"/>
  <c r="G5" i="1"/>
  <c r="G6" i="1"/>
  <c r="G7" i="1"/>
  <c r="G8" i="1"/>
  <c r="G9" i="1"/>
  <c r="G10" i="1"/>
  <c r="G11" i="1"/>
  <c r="G12" i="1"/>
  <c r="G13" i="1"/>
  <c r="G14" i="1"/>
  <c r="G15" i="1"/>
  <c r="G4" i="1"/>
  <c r="G3" i="1"/>
  <c r="B297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D297" i="2"/>
  <c r="B296" i="2"/>
  <c r="D296" i="2"/>
  <c r="B295" i="2"/>
  <c r="D295" i="2"/>
  <c r="B294" i="2"/>
  <c r="D294" i="2"/>
  <c r="B293" i="2"/>
  <c r="D293" i="2"/>
  <c r="B292" i="2"/>
  <c r="D292" i="2"/>
  <c r="B291" i="2"/>
  <c r="D291" i="2"/>
  <c r="B290" i="2"/>
  <c r="D290" i="2"/>
  <c r="B289" i="2"/>
  <c r="D289" i="2"/>
  <c r="B288" i="2"/>
  <c r="D288" i="2"/>
  <c r="B287" i="2"/>
  <c r="D287" i="2"/>
  <c r="B286" i="2"/>
  <c r="D286" i="2"/>
  <c r="B285" i="2"/>
  <c r="D285" i="2"/>
  <c r="B284" i="2"/>
  <c r="D284" i="2"/>
  <c r="B283" i="2"/>
  <c r="D283" i="2"/>
  <c r="B282" i="2"/>
  <c r="D282" i="2"/>
  <c r="B281" i="2"/>
  <c r="D281" i="2"/>
  <c r="B280" i="2"/>
  <c r="D280" i="2"/>
  <c r="B279" i="2"/>
  <c r="D279" i="2"/>
  <c r="B278" i="2"/>
  <c r="D278" i="2"/>
  <c r="B277" i="2"/>
  <c r="D277" i="2"/>
  <c r="B276" i="2"/>
  <c r="D276" i="2"/>
  <c r="B275" i="2"/>
  <c r="D275" i="2"/>
  <c r="B274" i="2"/>
  <c r="D274" i="2"/>
  <c r="B273" i="2"/>
  <c r="C264" i="2"/>
  <c r="C265" i="2"/>
  <c r="C266" i="2"/>
  <c r="C267" i="2"/>
  <c r="C268" i="2"/>
  <c r="C269" i="2"/>
  <c r="C270" i="2"/>
  <c r="C271" i="2"/>
  <c r="C272" i="2"/>
  <c r="C273" i="2"/>
  <c r="D273" i="2"/>
  <c r="B272" i="2"/>
  <c r="D272" i="2"/>
  <c r="B271" i="2"/>
  <c r="D271" i="2"/>
  <c r="B270" i="2"/>
  <c r="D270" i="2"/>
  <c r="B269" i="2"/>
  <c r="D269" i="2"/>
  <c r="B268" i="2"/>
  <c r="D268" i="2"/>
  <c r="B267" i="2"/>
  <c r="D267" i="2"/>
  <c r="B266" i="2"/>
  <c r="D266" i="2"/>
  <c r="B265" i="2"/>
  <c r="D265" i="2"/>
  <c r="B264" i="2"/>
  <c r="D264" i="2"/>
  <c r="B263" i="2"/>
  <c r="D263" i="2"/>
  <c r="B262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D262" i="2"/>
  <c r="B261" i="2"/>
  <c r="D261" i="2"/>
  <c r="B260" i="2"/>
  <c r="D260" i="2"/>
  <c r="B259" i="2"/>
  <c r="D259" i="2"/>
  <c r="B258" i="2"/>
  <c r="D258" i="2"/>
  <c r="B257" i="2"/>
  <c r="D257" i="2"/>
  <c r="B256" i="2"/>
  <c r="D256" i="2"/>
  <c r="B255" i="2"/>
  <c r="D255" i="2"/>
  <c r="B254" i="2"/>
  <c r="D254" i="2"/>
  <c r="B253" i="2"/>
  <c r="D253" i="2"/>
  <c r="B252" i="2"/>
  <c r="D252" i="2"/>
  <c r="B251" i="2"/>
  <c r="D251" i="2"/>
  <c r="B250" i="2"/>
  <c r="D250" i="2"/>
  <c r="B249" i="2"/>
  <c r="D249" i="2"/>
  <c r="B248" i="2"/>
  <c r="D248" i="2"/>
  <c r="B247" i="2"/>
  <c r="D247" i="2"/>
  <c r="B246" i="2"/>
  <c r="D246" i="2"/>
  <c r="B245" i="2"/>
  <c r="D245" i="2"/>
  <c r="B244" i="2"/>
  <c r="D244" i="2"/>
  <c r="B243" i="2"/>
  <c r="D243" i="2"/>
  <c r="B242" i="2"/>
  <c r="D242" i="2"/>
  <c r="B241" i="2"/>
  <c r="D241" i="2"/>
  <c r="B240" i="2"/>
  <c r="D240" i="2"/>
  <c r="B239" i="2"/>
  <c r="D239" i="2"/>
  <c r="B238" i="2"/>
  <c r="D238" i="2"/>
  <c r="B237" i="2"/>
  <c r="D237" i="2"/>
  <c r="B236" i="2"/>
  <c r="D236" i="2"/>
  <c r="B235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D235" i="2"/>
  <c r="B234" i="2"/>
  <c r="D234" i="2"/>
  <c r="B233" i="2"/>
  <c r="D233" i="2"/>
  <c r="B232" i="2"/>
  <c r="D232" i="2"/>
  <c r="B231" i="2"/>
  <c r="D231" i="2"/>
  <c r="B230" i="2"/>
  <c r="D230" i="2"/>
  <c r="B229" i="2"/>
  <c r="D229" i="2"/>
  <c r="B228" i="2"/>
  <c r="D228" i="2"/>
  <c r="B227" i="2"/>
  <c r="D227" i="2"/>
  <c r="B226" i="2"/>
  <c r="D226" i="2"/>
  <c r="B225" i="2"/>
  <c r="D225" i="2"/>
  <c r="B224" i="2"/>
  <c r="D224" i="2"/>
  <c r="B223" i="2"/>
  <c r="D223" i="2"/>
  <c r="B222" i="2"/>
  <c r="D222" i="2"/>
  <c r="B221" i="2"/>
  <c r="D221" i="2"/>
  <c r="B220" i="2"/>
  <c r="D220" i="2"/>
  <c r="B219" i="2"/>
  <c r="D219" i="2"/>
  <c r="B218" i="2"/>
  <c r="D218" i="2"/>
  <c r="B217" i="2"/>
  <c r="D217" i="2"/>
  <c r="B216" i="2"/>
  <c r="D216" i="2"/>
  <c r="B215" i="2"/>
  <c r="D215" i="2"/>
  <c r="B214" i="2"/>
  <c r="D214" i="2"/>
  <c r="B213" i="2"/>
  <c r="D213" i="2"/>
  <c r="B212" i="2"/>
  <c r="D212" i="2"/>
  <c r="B211" i="2"/>
  <c r="D211" i="2"/>
  <c r="B210" i="2"/>
  <c r="D210" i="2"/>
  <c r="B209" i="2"/>
  <c r="D209" i="2"/>
  <c r="B208" i="2"/>
  <c r="D208" i="2"/>
  <c r="B207" i="2"/>
  <c r="D207" i="2"/>
  <c r="B206" i="2"/>
  <c r="D206" i="2"/>
  <c r="B205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D205" i="2"/>
  <c r="B204" i="2"/>
  <c r="D204" i="2"/>
  <c r="B203" i="2"/>
  <c r="D203" i="2"/>
  <c r="B202" i="2"/>
  <c r="D202" i="2"/>
  <c r="B201" i="2"/>
  <c r="D201" i="2"/>
  <c r="B200" i="2"/>
  <c r="D200" i="2"/>
  <c r="B199" i="2"/>
  <c r="D199" i="2"/>
  <c r="B198" i="2"/>
  <c r="D198" i="2"/>
  <c r="B197" i="2"/>
  <c r="D197" i="2"/>
  <c r="B196" i="2"/>
  <c r="D196" i="2"/>
  <c r="B195" i="2"/>
  <c r="D195" i="2"/>
  <c r="B194" i="2"/>
  <c r="D194" i="2"/>
  <c r="B193" i="2"/>
  <c r="D193" i="2"/>
  <c r="B192" i="2"/>
  <c r="D192" i="2"/>
  <c r="B191" i="2"/>
  <c r="D191" i="2"/>
  <c r="B190" i="2"/>
  <c r="D190" i="2"/>
  <c r="B189" i="2"/>
  <c r="D189" i="2"/>
  <c r="B188" i="2"/>
  <c r="D188" i="2"/>
  <c r="B187" i="2"/>
  <c r="C180" i="2"/>
  <c r="C181" i="2"/>
  <c r="C182" i="2"/>
  <c r="C183" i="2"/>
  <c r="C184" i="2"/>
  <c r="C185" i="2"/>
  <c r="C186" i="2"/>
  <c r="C187" i="2"/>
  <c r="D187" i="2"/>
  <c r="B186" i="2"/>
  <c r="D186" i="2"/>
  <c r="B185" i="2"/>
  <c r="D185" i="2"/>
  <c r="B184" i="2"/>
  <c r="D184" i="2"/>
  <c r="B183" i="2"/>
  <c r="D183" i="2"/>
  <c r="B182" i="2"/>
  <c r="D182" i="2"/>
  <c r="B181" i="2"/>
  <c r="D181" i="2"/>
  <c r="B180" i="2"/>
  <c r="D180" i="2"/>
  <c r="B179" i="2"/>
  <c r="D179" i="2"/>
  <c r="B178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D178" i="2"/>
  <c r="B177" i="2"/>
  <c r="D177" i="2"/>
  <c r="B176" i="2"/>
  <c r="D176" i="2"/>
  <c r="B175" i="2"/>
  <c r="D175" i="2"/>
  <c r="B174" i="2"/>
  <c r="D174" i="2"/>
  <c r="B173" i="2"/>
  <c r="D173" i="2"/>
  <c r="B172" i="2"/>
  <c r="D172" i="2"/>
  <c r="B171" i="2"/>
  <c r="D171" i="2"/>
  <c r="B170" i="2"/>
  <c r="D170" i="2"/>
  <c r="B169" i="2"/>
  <c r="D169" i="2"/>
  <c r="B168" i="2"/>
  <c r="D168" i="2"/>
  <c r="B167" i="2"/>
  <c r="D167" i="2"/>
  <c r="B166" i="2"/>
  <c r="D166" i="2"/>
  <c r="B165" i="2"/>
  <c r="D165" i="2"/>
  <c r="B164" i="2"/>
  <c r="D164" i="2"/>
  <c r="B163" i="2"/>
  <c r="D163" i="2"/>
  <c r="B162" i="2"/>
  <c r="D162" i="2"/>
  <c r="B161" i="2"/>
  <c r="D161" i="2"/>
  <c r="B160" i="2"/>
  <c r="D160" i="2"/>
  <c r="B159" i="2"/>
  <c r="D159" i="2"/>
  <c r="B158" i="2"/>
  <c r="D158" i="2"/>
  <c r="B157" i="2"/>
  <c r="D157" i="2"/>
  <c r="B156" i="2"/>
  <c r="D156" i="2"/>
  <c r="B155" i="2"/>
  <c r="D155" i="2"/>
  <c r="B154" i="2"/>
  <c r="D154" i="2"/>
  <c r="B153" i="2"/>
  <c r="D153" i="2"/>
  <c r="B152" i="2"/>
  <c r="D152" i="2"/>
  <c r="B151" i="2"/>
  <c r="D151" i="2"/>
  <c r="B150" i="2"/>
  <c r="D150" i="2"/>
  <c r="B149" i="2"/>
  <c r="D149" i="2"/>
  <c r="B148" i="2"/>
  <c r="D148" i="2"/>
  <c r="B147" i="2"/>
  <c r="D147" i="2"/>
  <c r="B146" i="2"/>
  <c r="D146" i="2"/>
  <c r="B145" i="2"/>
  <c r="D145" i="2"/>
  <c r="B144" i="2"/>
  <c r="D144" i="2"/>
  <c r="B143" i="2"/>
  <c r="C137" i="2"/>
  <c r="C138" i="2"/>
  <c r="C139" i="2"/>
  <c r="C140" i="2"/>
  <c r="C141" i="2"/>
  <c r="C142" i="2"/>
  <c r="C143" i="2"/>
  <c r="D143" i="2"/>
  <c r="B142" i="2"/>
  <c r="D142" i="2"/>
  <c r="B141" i="2"/>
  <c r="D141" i="2"/>
  <c r="B140" i="2"/>
  <c r="D140" i="2"/>
  <c r="B139" i="2"/>
  <c r="D139" i="2"/>
  <c r="B138" i="2"/>
  <c r="D138" i="2"/>
  <c r="B137" i="2"/>
  <c r="D137" i="2"/>
  <c r="B136" i="2"/>
  <c r="D136" i="2"/>
  <c r="B135" i="2"/>
  <c r="C127" i="2"/>
  <c r="C128" i="2"/>
  <c r="C129" i="2"/>
  <c r="C130" i="2"/>
  <c r="C131" i="2"/>
  <c r="C132" i="2"/>
  <c r="C133" i="2"/>
  <c r="C134" i="2"/>
  <c r="C135" i="2"/>
  <c r="D135" i="2"/>
  <c r="B134" i="2"/>
  <c r="D134" i="2"/>
  <c r="B133" i="2"/>
  <c r="D133" i="2"/>
  <c r="B132" i="2"/>
  <c r="D132" i="2"/>
  <c r="B131" i="2"/>
  <c r="D131" i="2"/>
  <c r="B130" i="2"/>
  <c r="D130" i="2"/>
  <c r="B129" i="2"/>
  <c r="D129" i="2"/>
  <c r="B128" i="2"/>
  <c r="D128" i="2"/>
  <c r="B127" i="2"/>
  <c r="D127" i="2"/>
  <c r="B126" i="2"/>
  <c r="D126" i="2"/>
  <c r="B125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D125" i="2"/>
  <c r="B124" i="2"/>
  <c r="D124" i="2"/>
  <c r="B123" i="2"/>
  <c r="D123" i="2"/>
  <c r="B122" i="2"/>
  <c r="D122" i="2"/>
  <c r="B121" i="2"/>
  <c r="D121" i="2"/>
  <c r="B120" i="2"/>
  <c r="D120" i="2"/>
  <c r="B119" i="2"/>
  <c r="D119" i="2"/>
  <c r="B118" i="2"/>
  <c r="D118" i="2"/>
  <c r="B117" i="2"/>
  <c r="D117" i="2"/>
  <c r="B116" i="2"/>
  <c r="D116" i="2"/>
  <c r="B115" i="2"/>
  <c r="D115" i="2"/>
  <c r="B114" i="2"/>
  <c r="D114" i="2"/>
  <c r="B113" i="2"/>
  <c r="D113" i="2"/>
  <c r="B112" i="2"/>
  <c r="D112" i="2"/>
  <c r="B111" i="2"/>
  <c r="D111" i="2"/>
  <c r="B110" i="2"/>
  <c r="D110" i="2"/>
  <c r="B109" i="2"/>
  <c r="D109" i="2"/>
  <c r="B108" i="2"/>
  <c r="D108" i="2"/>
  <c r="B107" i="2"/>
  <c r="D107" i="2"/>
  <c r="B106" i="2"/>
  <c r="D106" i="2"/>
  <c r="B105" i="2"/>
  <c r="D105" i="2"/>
  <c r="B104" i="2"/>
  <c r="D104" i="2"/>
  <c r="B103" i="2"/>
  <c r="D103" i="2"/>
  <c r="B102" i="2"/>
  <c r="D102" i="2"/>
  <c r="B101" i="2"/>
  <c r="D101" i="2"/>
  <c r="B100" i="2"/>
  <c r="D100" i="2"/>
  <c r="B99" i="2"/>
  <c r="D99" i="2"/>
  <c r="B98" i="2"/>
  <c r="D98" i="2"/>
  <c r="B97" i="2"/>
  <c r="D97" i="2"/>
  <c r="B96" i="2"/>
  <c r="D96" i="2"/>
  <c r="B95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D95" i="2"/>
  <c r="B94" i="2"/>
  <c r="D94" i="2"/>
  <c r="B93" i="2"/>
  <c r="D93" i="2"/>
  <c r="B92" i="2"/>
  <c r="D92" i="2"/>
  <c r="B91" i="2"/>
  <c r="D91" i="2"/>
  <c r="B90" i="2"/>
  <c r="D90" i="2"/>
  <c r="B89" i="2"/>
  <c r="D89" i="2"/>
  <c r="B88" i="2"/>
  <c r="D88" i="2"/>
  <c r="B87" i="2"/>
  <c r="D87" i="2"/>
  <c r="B86" i="2"/>
  <c r="D86" i="2"/>
  <c r="B85" i="2"/>
  <c r="D85" i="2"/>
  <c r="B84" i="2"/>
  <c r="D84" i="2"/>
  <c r="B83" i="2"/>
  <c r="D83" i="2"/>
  <c r="B82" i="2"/>
  <c r="D82" i="2"/>
  <c r="B81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D81" i="2"/>
  <c r="B80" i="2"/>
  <c r="D80" i="2"/>
  <c r="B79" i="2"/>
  <c r="D79" i="2"/>
  <c r="B78" i="2"/>
  <c r="D78" i="2"/>
  <c r="B77" i="2"/>
  <c r="D77" i="2"/>
  <c r="B76" i="2"/>
  <c r="D76" i="2"/>
  <c r="B75" i="2"/>
  <c r="D75" i="2"/>
  <c r="B74" i="2"/>
  <c r="D74" i="2"/>
  <c r="B73" i="2"/>
  <c r="D73" i="2"/>
  <c r="B72" i="2"/>
  <c r="D72" i="2"/>
  <c r="B71" i="2"/>
  <c r="D71" i="2"/>
  <c r="B70" i="2"/>
  <c r="D70" i="2"/>
  <c r="B69" i="2"/>
  <c r="D69" i="2"/>
  <c r="B68" i="2"/>
  <c r="D68" i="2"/>
  <c r="B67" i="2"/>
  <c r="D67" i="2"/>
  <c r="B66" i="2"/>
  <c r="D66" i="2"/>
  <c r="B65" i="2"/>
  <c r="D65" i="2"/>
  <c r="B64" i="2"/>
  <c r="D64" i="2"/>
  <c r="B63" i="2"/>
  <c r="D63" i="2"/>
  <c r="B62" i="2"/>
  <c r="D62" i="2"/>
  <c r="B61" i="2"/>
  <c r="D61" i="2"/>
  <c r="B60" i="2"/>
  <c r="D60" i="2"/>
  <c r="B59" i="2"/>
  <c r="D59" i="2"/>
  <c r="B58" i="2"/>
  <c r="D58" i="2"/>
  <c r="B57" i="2"/>
  <c r="D57" i="2"/>
  <c r="B56" i="2"/>
  <c r="D56" i="2"/>
  <c r="B55" i="2"/>
  <c r="D55" i="2"/>
  <c r="B54" i="2"/>
  <c r="D54" i="2"/>
  <c r="B53" i="2"/>
  <c r="D53" i="2"/>
  <c r="B52" i="2"/>
  <c r="D52" i="2"/>
  <c r="B51" i="2"/>
  <c r="D51" i="2"/>
  <c r="B50" i="2"/>
  <c r="D50" i="2"/>
  <c r="B49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D49" i="2"/>
  <c r="B48" i="2"/>
  <c r="D48" i="2"/>
  <c r="B47" i="2"/>
  <c r="D47" i="2"/>
  <c r="B46" i="2"/>
  <c r="D46" i="2"/>
  <c r="B45" i="2"/>
  <c r="D45" i="2"/>
  <c r="B44" i="2"/>
  <c r="D44" i="2"/>
  <c r="B43" i="2"/>
  <c r="D43" i="2"/>
  <c r="B42" i="2"/>
  <c r="D42" i="2"/>
  <c r="B41" i="2"/>
  <c r="D41" i="2"/>
  <c r="B40" i="2"/>
  <c r="D40" i="2"/>
  <c r="B39" i="2"/>
  <c r="D39" i="2"/>
  <c r="B38" i="2"/>
  <c r="D38" i="2"/>
  <c r="B37" i="2"/>
  <c r="D37" i="2"/>
  <c r="B36" i="2"/>
  <c r="D36" i="2"/>
  <c r="B35" i="2"/>
  <c r="D35" i="2"/>
  <c r="B34" i="2"/>
  <c r="D34" i="2"/>
  <c r="B33" i="2"/>
  <c r="D33" i="2"/>
  <c r="B32" i="2"/>
  <c r="D32" i="2"/>
  <c r="B31" i="2"/>
  <c r="D31" i="2"/>
  <c r="B30" i="2"/>
  <c r="D30" i="2"/>
  <c r="B2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D29" i="2"/>
  <c r="B28" i="2"/>
  <c r="D28" i="2"/>
  <c r="B27" i="2"/>
  <c r="D27" i="2"/>
  <c r="B26" i="2"/>
  <c r="D26" i="2"/>
  <c r="B25" i="2"/>
  <c r="D25" i="2"/>
  <c r="B24" i="2"/>
  <c r="D24" i="2"/>
  <c r="B23" i="2"/>
  <c r="D23" i="2"/>
  <c r="B22" i="2"/>
  <c r="D22" i="2"/>
  <c r="B21" i="2"/>
  <c r="D21" i="2"/>
  <c r="B20" i="2"/>
  <c r="D20" i="2"/>
  <c r="B19" i="2"/>
  <c r="D19" i="2"/>
  <c r="B18" i="2"/>
  <c r="D18" i="2"/>
  <c r="B17" i="2"/>
  <c r="D17" i="2"/>
  <c r="B16" i="2"/>
  <c r="D16" i="2"/>
  <c r="B15" i="2"/>
  <c r="D15" i="2"/>
  <c r="B14" i="2"/>
  <c r="D14" i="2"/>
  <c r="B13" i="2"/>
  <c r="D13" i="2"/>
  <c r="B12" i="2"/>
  <c r="D12" i="2"/>
  <c r="B11" i="2"/>
  <c r="D11" i="2"/>
  <c r="B10" i="2"/>
  <c r="D10" i="2"/>
  <c r="B9" i="2"/>
  <c r="D9" i="2"/>
  <c r="B8" i="2"/>
  <c r="D8" i="2"/>
  <c r="B7" i="2"/>
  <c r="D7" i="2"/>
  <c r="B6" i="2"/>
  <c r="D6" i="2"/>
  <c r="B5" i="2"/>
  <c r="D5" i="2"/>
  <c r="B4" i="2"/>
  <c r="D4" i="2"/>
  <c r="B3" i="2"/>
  <c r="D3" i="2"/>
  <c r="B2" i="2"/>
  <c r="D2" i="2"/>
  <c r="C15" i="1"/>
  <c r="D15" i="1"/>
  <c r="F15" i="1"/>
  <c r="C14" i="1"/>
  <c r="D14" i="1"/>
  <c r="F14" i="1"/>
  <c r="C13" i="1"/>
  <c r="D13" i="1"/>
  <c r="F13" i="1"/>
  <c r="C12" i="1"/>
  <c r="D12" i="1"/>
  <c r="F12" i="1"/>
  <c r="C11" i="1"/>
  <c r="D11" i="1"/>
  <c r="F11" i="1"/>
  <c r="C10" i="1"/>
  <c r="D10" i="1"/>
  <c r="F10" i="1"/>
  <c r="C9" i="1"/>
  <c r="D9" i="1"/>
  <c r="F9" i="1"/>
  <c r="C8" i="1"/>
  <c r="D8" i="1"/>
  <c r="F8" i="1"/>
  <c r="C7" i="1"/>
  <c r="D7" i="1"/>
  <c r="F7" i="1"/>
  <c r="C5" i="1"/>
  <c r="D5" i="1"/>
  <c r="F5" i="1"/>
  <c r="C4" i="1"/>
  <c r="D4" i="1"/>
  <c r="F4" i="1"/>
  <c r="C3" i="1"/>
  <c r="D3" i="1"/>
  <c r="F3" i="1"/>
  <c r="D2" i="1"/>
  <c r="C2" i="1"/>
  <c r="F2" i="1"/>
</calcChain>
</file>

<file path=xl/connections.xml><?xml version="1.0" encoding="utf-8"?>
<connections xmlns="http://schemas.openxmlformats.org/spreadsheetml/2006/main">
  <connection id="1" name="employee1" type="6" refreshedVersion="0" background="1" saveData="1">
    <textPr fileType="mac" codePage="10000" sourceFile="/Users/bobtaylor/personal/School/IS 6465-01 Fall 2017 - Web Apps/Group Project/employee.csv" comma="1" semicolon="1">
      <textFields count="11">
        <textField type="text"/>
        <textField type="text"/>
        <textField type="text"/>
        <textField type="text"/>
        <textField type="text"/>
        <textField type="text"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<sst xmlns="http://schemas.openxmlformats.org/spreadsheetml/2006/main" count="1448" uniqueCount="385">
  <si>
    <t>team_type</t>
  </si>
  <si>
    <t>rank</t>
  </si>
  <si>
    <t>record</t>
  </si>
  <si>
    <t>start_date</t>
  </si>
  <si>
    <t>end_date</t>
  </si>
  <si>
    <t>mens hockey</t>
  </si>
  <si>
    <t>womens hockey</t>
  </si>
  <si>
    <t>mens basketball</t>
  </si>
  <si>
    <t>womens basketball</t>
  </si>
  <si>
    <t>baseball</t>
  </si>
  <si>
    <t>softball</t>
  </si>
  <si>
    <t>mens soccer</t>
  </si>
  <si>
    <t>womens soccer</t>
  </si>
  <si>
    <t>field hockey</t>
  </si>
  <si>
    <t>polo</t>
  </si>
  <si>
    <t>mens lacrosse</t>
  </si>
  <si>
    <t>womens lacrosse</t>
  </si>
  <si>
    <t>football</t>
  </si>
  <si>
    <t>gymnastics</t>
  </si>
  <si>
    <t>equipment_type</t>
  </si>
  <si>
    <t>yearly_cost</t>
  </si>
  <si>
    <t>year</t>
  </si>
  <si>
    <t>insert into equipment_purpose (equipment_id, team_id) values (1,1);</t>
  </si>
  <si>
    <t>id INT unsigned not null auto_increment key,</t>
  </si>
  <si>
    <t>)</t>
  </si>
  <si>
    <t>Engine InnoDB;</t>
  </si>
  <si>
    <t>venue_name</t>
  </si>
  <si>
    <t>street_venue</t>
  </si>
  <si>
    <t>City</t>
  </si>
  <si>
    <t>State</t>
  </si>
  <si>
    <t>Zip</t>
  </si>
  <si>
    <t>fees</t>
  </si>
  <si>
    <t>Cal State</t>
  </si>
  <si>
    <t>USC</t>
  </si>
  <si>
    <t>Tempe</t>
  </si>
  <si>
    <t>NYU</t>
  </si>
  <si>
    <t>BYU</t>
  </si>
  <si>
    <t>Nevada</t>
  </si>
  <si>
    <t>South Dakota</t>
  </si>
  <si>
    <t>North Dakota</t>
  </si>
  <si>
    <t>Utah</t>
  </si>
  <si>
    <t>Arizona</t>
  </si>
  <si>
    <t>Washington</t>
  </si>
  <si>
    <t>Oregon</t>
  </si>
  <si>
    <t>Place</t>
  </si>
  <si>
    <t>Stadium</t>
  </si>
  <si>
    <t>Arena</t>
  </si>
  <si>
    <t>Field</t>
  </si>
  <si>
    <t>Center</t>
  </si>
  <si>
    <t>North</t>
  </si>
  <si>
    <t>South</t>
  </si>
  <si>
    <t>East</t>
  </si>
  <si>
    <t>West</t>
  </si>
  <si>
    <t>Salt Lake City</t>
  </si>
  <si>
    <t>Phoenix</t>
  </si>
  <si>
    <t>Seattle</t>
  </si>
  <si>
    <t>Portland</t>
  </si>
  <si>
    <t>Berkley</t>
  </si>
  <si>
    <t>Los Angeles</t>
  </si>
  <si>
    <t>Provo</t>
  </si>
  <si>
    <t>Las Vegas</t>
  </si>
  <si>
    <t>Pierre</t>
  </si>
  <si>
    <t>Brooklynn</t>
  </si>
  <si>
    <t>Bismarck</t>
  </si>
  <si>
    <t>ASU</t>
  </si>
  <si>
    <t>UT</t>
  </si>
  <si>
    <t>AZ</t>
  </si>
  <si>
    <t>WA</t>
  </si>
  <si>
    <t>OR</t>
  </si>
  <si>
    <t>CA</t>
  </si>
  <si>
    <t>NY</t>
  </si>
  <si>
    <t>NV</t>
  </si>
  <si>
    <t>SD</t>
  </si>
  <si>
    <t>ND</t>
  </si>
  <si>
    <t>create table event (</t>
  </si>
  <si>
    <t>income float not null,</t>
  </si>
  <si>
    <t>event_date date not null,</t>
  </si>
  <si>
    <t>opposing_team varchar(128),</t>
  </si>
  <si>
    <t>attendance INT(10) unsigned,</t>
  </si>
  <si>
    <t>team_id INT unsigned not null,</t>
  </si>
  <si>
    <t>venue_id INT unsigned not null,</t>
  </si>
  <si>
    <t>index (team_id),</t>
  </si>
  <si>
    <t>index (venue_id),</t>
  </si>
  <si>
    <t>foreign key (team_id) references team(id),</t>
  </si>
  <si>
    <t>foreign key (venue_id) references venue(id)</t>
  </si>
  <si>
    <t>income</t>
  </si>
  <si>
    <t>event_date</t>
  </si>
  <si>
    <t>opposing_team</t>
  </si>
  <si>
    <t>attendance</t>
  </si>
  <si>
    <t>team_id</t>
  </si>
  <si>
    <t>venue_id</t>
  </si>
  <si>
    <t>Oregon State</t>
  </si>
  <si>
    <t>USU</t>
  </si>
  <si>
    <t>UVU</t>
  </si>
  <si>
    <t>SUU</t>
  </si>
  <si>
    <t>Wyoming</t>
  </si>
  <si>
    <t>Colorado State</t>
  </si>
  <si>
    <t>University of Colorado</t>
  </si>
  <si>
    <t>Boise State</t>
  </si>
  <si>
    <t>Washington State</t>
  </si>
  <si>
    <t>Oregon University</t>
  </si>
  <si>
    <t>title</t>
  </si>
  <si>
    <t>fname</t>
  </si>
  <si>
    <t>lname</t>
  </si>
  <si>
    <t>street_address</t>
  </si>
  <si>
    <t>City_address</t>
  </si>
  <si>
    <t>state_address</t>
  </si>
  <si>
    <t>zip_address</t>
  </si>
  <si>
    <t>type</t>
  </si>
  <si>
    <t>years_employed</t>
  </si>
  <si>
    <t>salary</t>
  </si>
  <si>
    <t>hourly</t>
  </si>
  <si>
    <t>Manager</t>
  </si>
  <si>
    <t>Director</t>
  </si>
  <si>
    <t>Lead</t>
  </si>
  <si>
    <t>SR</t>
  </si>
  <si>
    <t>VP</t>
  </si>
  <si>
    <t>Associate</t>
  </si>
  <si>
    <t>Bob</t>
  </si>
  <si>
    <t>Joe</t>
  </si>
  <si>
    <t>Alex</t>
  </si>
  <si>
    <t>Stephanie</t>
  </si>
  <si>
    <t>Alicia</t>
  </si>
  <si>
    <t>Jilian</t>
  </si>
  <si>
    <t>John</t>
  </si>
  <si>
    <t>Jeremy</t>
  </si>
  <si>
    <t>Nicole</t>
  </si>
  <si>
    <t>Laura</t>
  </si>
  <si>
    <t>Megan</t>
  </si>
  <si>
    <t>Marcy</t>
  </si>
  <si>
    <t>Kim</t>
  </si>
  <si>
    <t>Carrie</t>
  </si>
  <si>
    <t>Randy</t>
  </si>
  <si>
    <t>Chris</t>
  </si>
  <si>
    <t>Taylor</t>
  </si>
  <si>
    <t>Smith</t>
  </si>
  <si>
    <t>Johnson</t>
  </si>
  <si>
    <t>Pales</t>
  </si>
  <si>
    <t>McKay</t>
  </si>
  <si>
    <t>Allen</t>
  </si>
  <si>
    <t>Jensen</t>
  </si>
  <si>
    <t>Groves</t>
  </si>
  <si>
    <t>Tindal</t>
  </si>
  <si>
    <t>Hansen</t>
  </si>
  <si>
    <t>Byron</t>
  </si>
  <si>
    <t>Tice</t>
  </si>
  <si>
    <t>Lord</t>
  </si>
  <si>
    <t>Bishoff</t>
  </si>
  <si>
    <t>Peirce</t>
  </si>
  <si>
    <t>Burr</t>
  </si>
  <si>
    <t>202</t>
  </si>
  <si>
    <t>1177 North 8602 East</t>
  </si>
  <si>
    <t>203</t>
  </si>
  <si>
    <t>8608 South 6586 East</t>
  </si>
  <si>
    <t>204</t>
  </si>
  <si>
    <t>8123 South 6772 West</t>
  </si>
  <si>
    <t>205</t>
  </si>
  <si>
    <t>2639 North 1082 East</t>
  </si>
  <si>
    <t>206</t>
  </si>
  <si>
    <t>4440 South 6552 East</t>
  </si>
  <si>
    <t>207</t>
  </si>
  <si>
    <t>2833 South 8792 East</t>
  </si>
  <si>
    <t>208</t>
  </si>
  <si>
    <t>2112 North 2640 West</t>
  </si>
  <si>
    <t>209</t>
  </si>
  <si>
    <t>9005 North 9466 West</t>
  </si>
  <si>
    <t>210</t>
  </si>
  <si>
    <t>6690 North 6013 East</t>
  </si>
  <si>
    <t>211</t>
  </si>
  <si>
    <t>1170 South 8738 East</t>
  </si>
  <si>
    <t>212</t>
  </si>
  <si>
    <t>5664 South 6043 East</t>
  </si>
  <si>
    <t>213</t>
  </si>
  <si>
    <t>2993 North 9286 East</t>
  </si>
  <si>
    <t>214</t>
  </si>
  <si>
    <t>2678 South 6658 West</t>
  </si>
  <si>
    <t>215</t>
  </si>
  <si>
    <t>6726 North 4821 East</t>
  </si>
  <si>
    <t>216</t>
  </si>
  <si>
    <t>5581 South 8688 East</t>
  </si>
  <si>
    <t>217</t>
  </si>
  <si>
    <t>8219 South 7348 East</t>
  </si>
  <si>
    <t>218</t>
  </si>
  <si>
    <t>1579 North 9176 West</t>
  </si>
  <si>
    <t>219</t>
  </si>
  <si>
    <t>5352 North 8764 West</t>
  </si>
  <si>
    <t>220</t>
  </si>
  <si>
    <t>3535 South 3339 East</t>
  </si>
  <si>
    <t>221</t>
  </si>
  <si>
    <t>9053 South 1136 West</t>
  </si>
  <si>
    <t>222</t>
  </si>
  <si>
    <t>4429 North 3416 West</t>
  </si>
  <si>
    <t>223</t>
  </si>
  <si>
    <t>2130 South 9328 East</t>
  </si>
  <si>
    <t>224</t>
  </si>
  <si>
    <t>4799 South 6035 East</t>
  </si>
  <si>
    <t>225</t>
  </si>
  <si>
    <t>9937 North 7085 West</t>
  </si>
  <si>
    <t>226</t>
  </si>
  <si>
    <t>8189 North 8050 West</t>
  </si>
  <si>
    <t>227</t>
  </si>
  <si>
    <t>4341 North 7977 West</t>
  </si>
  <si>
    <t>228</t>
  </si>
  <si>
    <t>7089 South 2927 West</t>
  </si>
  <si>
    <t>229</t>
  </si>
  <si>
    <t>7928 South 9942 West</t>
  </si>
  <si>
    <t>230</t>
  </si>
  <si>
    <t>9639 North 8587 East</t>
  </si>
  <si>
    <t>231</t>
  </si>
  <si>
    <t>7928 South 3354 East</t>
  </si>
  <si>
    <t>232</t>
  </si>
  <si>
    <t>6160 South 9732 West</t>
  </si>
  <si>
    <t>233</t>
  </si>
  <si>
    <t>3252 North 3264 East</t>
  </si>
  <si>
    <t>234</t>
  </si>
  <si>
    <t>7147 North 4494 East</t>
  </si>
  <si>
    <t>235</t>
  </si>
  <si>
    <t>5206 South 8434 East</t>
  </si>
  <si>
    <t>236</t>
  </si>
  <si>
    <t>9948 North 8350 West</t>
  </si>
  <si>
    <t>237</t>
  </si>
  <si>
    <t>4176 South 7015 West</t>
  </si>
  <si>
    <t>238</t>
  </si>
  <si>
    <t>9614 South 5815 West</t>
  </si>
  <si>
    <t>239</t>
  </si>
  <si>
    <t>5941 South 6884 West</t>
  </si>
  <si>
    <t>240</t>
  </si>
  <si>
    <t>1135 North 1219 East</t>
  </si>
  <si>
    <t>241</t>
  </si>
  <si>
    <t>9681 North 3008 East</t>
  </si>
  <si>
    <t>242</t>
  </si>
  <si>
    <t>7848 North 2817 West</t>
  </si>
  <si>
    <t>243</t>
  </si>
  <si>
    <t>6914 South 5910 East</t>
  </si>
  <si>
    <t>244</t>
  </si>
  <si>
    <t>7427 North 4625 West</t>
  </si>
  <si>
    <t>245</t>
  </si>
  <si>
    <t>8043 North 7279 East</t>
  </si>
  <si>
    <t>246</t>
  </si>
  <si>
    <t>6091 South 2711 East</t>
  </si>
  <si>
    <t>247</t>
  </si>
  <si>
    <t>7581 South 4264 East</t>
  </si>
  <si>
    <t>248</t>
  </si>
  <si>
    <t>1606 North 7955 West</t>
  </si>
  <si>
    <t>249</t>
  </si>
  <si>
    <t>9340 South 4491 West</t>
  </si>
  <si>
    <t>250</t>
  </si>
  <si>
    <t>6977 North 6214 East</t>
  </si>
  <si>
    <t>251</t>
  </si>
  <si>
    <t>9618 North 7402 East</t>
  </si>
  <si>
    <t>252</t>
  </si>
  <si>
    <t>5501 South 5349 East</t>
  </si>
  <si>
    <t>253</t>
  </si>
  <si>
    <t>3577 South 5273 East</t>
  </si>
  <si>
    <t>254</t>
  </si>
  <si>
    <t>7664 South 5436 East</t>
  </si>
  <si>
    <t>255</t>
  </si>
  <si>
    <t>1138 North 9100 West</t>
  </si>
  <si>
    <t>256</t>
  </si>
  <si>
    <t>3828 North 8173 West</t>
  </si>
  <si>
    <t>257</t>
  </si>
  <si>
    <t>6678 South 2322 West</t>
  </si>
  <si>
    <t>258</t>
  </si>
  <si>
    <t>9296 South 2065 West</t>
  </si>
  <si>
    <t>259</t>
  </si>
  <si>
    <t>1824 North 7602 West</t>
  </si>
  <si>
    <t>260</t>
  </si>
  <si>
    <t>1077 South 6365 West</t>
  </si>
  <si>
    <t>261</t>
  </si>
  <si>
    <t>8310 North 4028 West</t>
  </si>
  <si>
    <t>262</t>
  </si>
  <si>
    <t>8668 South 2007 West</t>
  </si>
  <si>
    <t>263</t>
  </si>
  <si>
    <t>8329 South 5232 West</t>
  </si>
  <si>
    <t>264</t>
  </si>
  <si>
    <t>8835 North 9089 West</t>
  </si>
  <si>
    <t>265</t>
  </si>
  <si>
    <t>9119 North 3813 West</t>
  </si>
  <si>
    <t>266</t>
  </si>
  <si>
    <t>6682 North 2537 East</t>
  </si>
  <si>
    <t>267</t>
  </si>
  <si>
    <t>1936 North 3897 East</t>
  </si>
  <si>
    <t>268</t>
  </si>
  <si>
    <t>1886 North 6782 West</t>
  </si>
  <si>
    <t>269</t>
  </si>
  <si>
    <t>3129 North 2290 West</t>
  </si>
  <si>
    <t>270</t>
  </si>
  <si>
    <t>8855 North 2625 West</t>
  </si>
  <si>
    <t>271</t>
  </si>
  <si>
    <t>1333 North 6271 West</t>
  </si>
  <si>
    <t>272</t>
  </si>
  <si>
    <t>8470 South 2240 East</t>
  </si>
  <si>
    <t>273</t>
  </si>
  <si>
    <t>6583 South 7320 West</t>
  </si>
  <si>
    <t>274</t>
  </si>
  <si>
    <t>2148 North 8059 East</t>
  </si>
  <si>
    <t>275</t>
  </si>
  <si>
    <t>3894 North 2464 East</t>
  </si>
  <si>
    <t>276</t>
  </si>
  <si>
    <t>4808 South 9948 East</t>
  </si>
  <si>
    <t>277</t>
  </si>
  <si>
    <t>7452 North 9899 West</t>
  </si>
  <si>
    <t>278</t>
  </si>
  <si>
    <t>3835 North 2136 East</t>
  </si>
  <si>
    <t>279</t>
  </si>
  <si>
    <t>6152 South 3531 East</t>
  </si>
  <si>
    <t>280</t>
  </si>
  <si>
    <t>9214 South 4376 West</t>
  </si>
  <si>
    <t>281</t>
  </si>
  <si>
    <t>7065 South 1372 West</t>
  </si>
  <si>
    <t>282</t>
  </si>
  <si>
    <t>9799 South 3839 East</t>
  </si>
  <si>
    <t>283</t>
  </si>
  <si>
    <t>3157 North 9964 West</t>
  </si>
  <si>
    <t>284</t>
  </si>
  <si>
    <t>6112 South 9532 West</t>
  </si>
  <si>
    <t>285</t>
  </si>
  <si>
    <t>1933 North 4636 West</t>
  </si>
  <si>
    <t>286</t>
  </si>
  <si>
    <t>8069 North 7468 West</t>
  </si>
  <si>
    <t>287</t>
  </si>
  <si>
    <t>7047 North 2588 West</t>
  </si>
  <si>
    <t>288</t>
  </si>
  <si>
    <t>8080 North 9644 East</t>
  </si>
  <si>
    <t>289</t>
  </si>
  <si>
    <t>7768 South 1143 West</t>
  </si>
  <si>
    <t>290</t>
  </si>
  <si>
    <t>9897 South 3752 East</t>
  </si>
  <si>
    <t>291</t>
  </si>
  <si>
    <t>7541 North 4212 East</t>
  </si>
  <si>
    <t>292</t>
  </si>
  <si>
    <t>6967 South 4188 West</t>
  </si>
  <si>
    <t>293</t>
  </si>
  <si>
    <t>5136 North 6229 East</t>
  </si>
  <si>
    <t>294</t>
  </si>
  <si>
    <t>6682 North 8323 East</t>
  </si>
  <si>
    <t>295</t>
  </si>
  <si>
    <t>8569 North 6890 East</t>
  </si>
  <si>
    <t>296</t>
  </si>
  <si>
    <t>2758 South 6739 West</t>
  </si>
  <si>
    <t>297</t>
  </si>
  <si>
    <t>3978 North 7476 East</t>
  </si>
  <si>
    <t>298</t>
  </si>
  <si>
    <t>3088 South 5795 West</t>
  </si>
  <si>
    <t>299</t>
  </si>
  <si>
    <t>9893 South 6195 West</t>
  </si>
  <si>
    <t>300</t>
  </si>
  <si>
    <t>6434 North 6213 West</t>
  </si>
  <si>
    <t>301</t>
  </si>
  <si>
    <t>7074 North 6742 East</t>
  </si>
  <si>
    <t>position</t>
  </si>
  <si>
    <t>academic_level</t>
  </si>
  <si>
    <t>street_current</t>
  </si>
  <si>
    <t>city_current</t>
  </si>
  <si>
    <t>state_current</t>
  </si>
  <si>
    <t>zip_current</t>
  </si>
  <si>
    <t>street_hometown</t>
  </si>
  <si>
    <t>city_hometown</t>
  </si>
  <si>
    <t>state_hometown</t>
  </si>
  <si>
    <t>zip_hometown</t>
  </si>
  <si>
    <t>phone</t>
  </si>
  <si>
    <t>Right Wing</t>
  </si>
  <si>
    <t>Quarterback</t>
  </si>
  <si>
    <t>Tackle</t>
  </si>
  <si>
    <t>Defense</t>
  </si>
  <si>
    <t>Winger</t>
  </si>
  <si>
    <t>Forward</t>
  </si>
  <si>
    <t>Defensinve Tackle</t>
  </si>
  <si>
    <t>Offensive Lineman</t>
  </si>
  <si>
    <t>Corner</t>
  </si>
  <si>
    <t>Running Back</t>
  </si>
  <si>
    <t>Goalie</t>
  </si>
  <si>
    <t>First Base</t>
  </si>
  <si>
    <t>Outfielder</t>
  </si>
  <si>
    <t>Pitcher</t>
  </si>
  <si>
    <t>Catcher</t>
  </si>
  <si>
    <t>Senior</t>
  </si>
  <si>
    <t>Junior</t>
  </si>
  <si>
    <t>Sophmore</t>
  </si>
  <si>
    <t>Freshman</t>
  </si>
  <si>
    <t>amount</t>
  </si>
  <si>
    <t>athlete_id</t>
  </si>
  <si>
    <t>full</t>
  </si>
  <si>
    <t>partial</t>
  </si>
  <si>
    <t>graduate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</si>
</sst>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###\-##\-##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5" fontId="0" fillId="0" borderId="0" xfId="0" applyNumberFormat="1"/>
    <xf numFmtId="2" fontId="0" fillId="0" borderId="0" xfId="0" applyNumberFormat="1"/>
    <xf numFmtId="0" fontId="3" fillId="0" borderId="0" xfId="0" applyFont="1"/>
    <xf numFmtId="49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mployee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2" sqref="D2"/>
    </sheetView>
  </sheetViews>
  <sheetFormatPr baseColWidth="10" defaultRowHeight="16" x14ac:dyDescent="0.2"/>
  <cols>
    <col min="6" max="6" width="90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A2" t="s">
        <v>5</v>
      </c>
      <c r="B2">
        <v>2</v>
      </c>
      <c r="C2" t="str">
        <f ca="1">RANDBETWEEN(1,9)&amp;"-"&amp;RANDBETWEEN(1,19)&amp;"-"&amp;RANDBETWEEN(1,19)</f>
        <v>3-11-11</v>
      </c>
      <c r="D2" s="1" t="str">
        <f ca="1">RANDBETWEEN(1982,2017)&amp;"-"&amp;TEXT(RANDBETWEEN(1,12),"00")&amp;"-"&amp;TEXT(RANDBETWEEN(1,30),"00")</f>
        <v>2015-06-17</v>
      </c>
      <c r="F2" t="str">
        <f ca="1">"INSERT INTO TEAM (team_type, rank, record, start_date) values ('"&amp;A2&amp;"',"&amp;B2&amp;",'"&amp;C2&amp;"','"&amp;D2&amp;"');"</f>
        <v>INSERT INTO TEAM (team_type, rank, record, start_date) values ('mens hockey',2,'3-11-11','2015-06-17');</v>
      </c>
      <c r="G2">
        <v>5</v>
      </c>
      <c r="H2" t="s">
        <v>5</v>
      </c>
      <c r="I2">
        <v>5</v>
      </c>
    </row>
    <row r="3" spans="1:9" x14ac:dyDescent="0.2">
      <c r="A3" t="s">
        <v>6</v>
      </c>
      <c r="B3">
        <v>1</v>
      </c>
      <c r="C3" t="str">
        <f ca="1">RANDBETWEEN(1,9)&amp;"-"&amp;RANDBETWEEN(1,19)&amp;"-"&amp;RANDBETWEEN(1,19)</f>
        <v>4-1-6</v>
      </c>
      <c r="D3" s="1" t="str">
        <f ca="1">RANDBETWEEN(1982,2017)&amp;"-"&amp;TEXT(RANDBETWEEN(1,12),"00")&amp;"-"&amp;TEXT(RANDBETWEEN(1,30),"00")</f>
        <v>1990-03-02</v>
      </c>
      <c r="F3" t="str">
        <f t="shared" ref="F3:F15" ca="1" si="0">"INSERT INTO TEAM (team_type, rank, record, start_date) values ('"&amp;A3&amp;"',"&amp;B3&amp;",'"&amp;C3&amp;"','"&amp;D3&amp;"');"</f>
        <v>INSERT INTO TEAM (team_type, rank, record, start_date) values ('womens hockey',1,'4-1-6','1990-03-02');</v>
      </c>
      <c r="G3">
        <f>G2+1</f>
        <v>6</v>
      </c>
      <c r="H3" t="s">
        <v>6</v>
      </c>
      <c r="I3">
        <f>I2+1</f>
        <v>6</v>
      </c>
    </row>
    <row r="4" spans="1:9" x14ac:dyDescent="0.2">
      <c r="A4" t="s">
        <v>7</v>
      </c>
      <c r="B4">
        <v>4</v>
      </c>
      <c r="C4" t="str">
        <f ca="1">RANDBETWEEN(1,9)&amp;"-"&amp;RANDBETWEEN(1,19)&amp;"-"&amp;RANDBETWEEN(1,19)</f>
        <v>2-4-9</v>
      </c>
      <c r="D4" s="1" t="str">
        <f ca="1">RANDBETWEEN(1982,2017)&amp;"-"&amp;TEXT(RANDBETWEEN(1,12),"00")&amp;"-"&amp;TEXT(RANDBETWEEN(1,30),"00")</f>
        <v>2003-12-26</v>
      </c>
      <c r="F4" t="str">
        <f t="shared" ca="1" si="0"/>
        <v>INSERT INTO TEAM (team_type, rank, record, start_date) values ('mens basketball',4,'2-4-9','2003-12-26');</v>
      </c>
      <c r="G4">
        <f>G3+1</f>
        <v>7</v>
      </c>
      <c r="H4" t="s">
        <v>7</v>
      </c>
      <c r="I4">
        <f>I3+1</f>
        <v>7</v>
      </c>
    </row>
    <row r="5" spans="1:9" x14ac:dyDescent="0.2">
      <c r="A5" t="s">
        <v>8</v>
      </c>
      <c r="B5">
        <v>3</v>
      </c>
      <c r="C5" t="str">
        <f ca="1">RANDBETWEEN(1,9)&amp;"-"&amp;RANDBETWEEN(1,19)&amp;"-"&amp;RANDBETWEEN(1,19)</f>
        <v>3-11-16</v>
      </c>
      <c r="D5" s="1" t="str">
        <f t="shared" ref="D5:D15" ca="1" si="1">RANDBETWEEN(1982,2017)&amp;"-"&amp;TEXT(RANDBETWEEN(1,12),"00")&amp;"-"&amp;TEXT(RANDBETWEEN(1,30),"00")</f>
        <v>1990-12-06</v>
      </c>
      <c r="F5" t="str">
        <f t="shared" ca="1" si="0"/>
        <v>INSERT INTO TEAM (team_type, rank, record, start_date) values ('womens basketball',3,'3-11-16','1990-12-06');</v>
      </c>
      <c r="G5">
        <f t="shared" ref="G5:I15" si="2">G4+1</f>
        <v>8</v>
      </c>
      <c r="H5" t="s">
        <v>8</v>
      </c>
      <c r="I5">
        <f t="shared" si="2"/>
        <v>8</v>
      </c>
    </row>
    <row r="6" spans="1:9" x14ac:dyDescent="0.2">
      <c r="A6" t="s">
        <v>9</v>
      </c>
      <c r="B6">
        <v>6</v>
      </c>
      <c r="C6" t="str">
        <f ca="1">RANDBETWEEN(1,9)&amp;"-"&amp;RANDBETWEEN(1,19)&amp;"-"&amp;RANDBETWEEN(1,19)</f>
        <v>6-17-7</v>
      </c>
      <c r="D6" s="1" t="str">
        <f t="shared" ca="1" si="1"/>
        <v>1996-12-08</v>
      </c>
      <c r="F6" t="str">
        <f t="shared" ca="1" si="0"/>
        <v>INSERT INTO TEAM (team_type, rank, record, start_date) values ('baseball',6,'6-17-7','1996-12-08');</v>
      </c>
      <c r="G6">
        <f t="shared" si="2"/>
        <v>9</v>
      </c>
      <c r="H6" t="s">
        <v>9</v>
      </c>
      <c r="I6">
        <f t="shared" si="2"/>
        <v>9</v>
      </c>
    </row>
    <row r="7" spans="1:9" x14ac:dyDescent="0.2">
      <c r="A7" t="s">
        <v>10</v>
      </c>
      <c r="B7">
        <v>8</v>
      </c>
      <c r="C7" t="str">
        <f ca="1">RANDBETWEEN(1,9)&amp;"-"&amp;RANDBETWEEN(1,19)&amp;"-"&amp;RANDBETWEEN(1,19)</f>
        <v>3-5-2</v>
      </c>
      <c r="D7" s="1" t="str">
        <f t="shared" ca="1" si="1"/>
        <v>1984-08-03</v>
      </c>
      <c r="F7" t="str">
        <f t="shared" ca="1" si="0"/>
        <v>INSERT INTO TEAM (team_type, rank, record, start_date) values ('softball',8,'3-5-2','1984-08-03');</v>
      </c>
      <c r="G7">
        <f t="shared" si="2"/>
        <v>10</v>
      </c>
      <c r="H7" t="s">
        <v>10</v>
      </c>
      <c r="I7">
        <f t="shared" si="2"/>
        <v>10</v>
      </c>
    </row>
    <row r="8" spans="1:9" x14ac:dyDescent="0.2">
      <c r="A8" t="s">
        <v>11</v>
      </c>
      <c r="B8">
        <v>3</v>
      </c>
      <c r="C8" t="str">
        <f ca="1">RANDBETWEEN(1,9)&amp;"-"&amp;RANDBETWEEN(1,19)&amp;"-"&amp;RANDBETWEEN(1,19)</f>
        <v>6-10-19</v>
      </c>
      <c r="D8" s="1" t="str">
        <f t="shared" ca="1" si="1"/>
        <v>2004-08-17</v>
      </c>
      <c r="F8" t="str">
        <f t="shared" ca="1" si="0"/>
        <v>INSERT INTO TEAM (team_type, rank, record, start_date) values ('mens soccer',3,'6-10-19','2004-08-17');</v>
      </c>
      <c r="G8">
        <f t="shared" si="2"/>
        <v>11</v>
      </c>
      <c r="H8" t="s">
        <v>11</v>
      </c>
      <c r="I8">
        <f t="shared" si="2"/>
        <v>11</v>
      </c>
    </row>
    <row r="9" spans="1:9" x14ac:dyDescent="0.2">
      <c r="A9" t="s">
        <v>12</v>
      </c>
      <c r="B9">
        <v>9</v>
      </c>
      <c r="C9" t="str">
        <f ca="1">RANDBETWEEN(1,9)&amp;"-"&amp;RANDBETWEEN(1,19)&amp;"-"&amp;RANDBETWEEN(1,19)</f>
        <v>2-1-8</v>
      </c>
      <c r="D9" s="1" t="str">
        <f t="shared" ca="1" si="1"/>
        <v>2015-11-08</v>
      </c>
      <c r="F9" t="str">
        <f t="shared" ca="1" si="0"/>
        <v>INSERT INTO TEAM (team_type, rank, record, start_date) values ('womens soccer',9,'2-1-8','2015-11-08');</v>
      </c>
      <c r="G9">
        <f t="shared" si="2"/>
        <v>12</v>
      </c>
      <c r="H9" t="s">
        <v>12</v>
      </c>
      <c r="I9">
        <f t="shared" si="2"/>
        <v>12</v>
      </c>
    </row>
    <row r="10" spans="1:9" x14ac:dyDescent="0.2">
      <c r="A10" t="s">
        <v>13</v>
      </c>
      <c r="B10">
        <v>3</v>
      </c>
      <c r="C10" t="str">
        <f ca="1">RANDBETWEEN(1,9)&amp;"-"&amp;RANDBETWEEN(1,19)&amp;"-"&amp;RANDBETWEEN(1,19)</f>
        <v>1-11-19</v>
      </c>
      <c r="D10" s="1" t="str">
        <f t="shared" ca="1" si="1"/>
        <v>1997-11-28</v>
      </c>
      <c r="F10" t="str">
        <f t="shared" ca="1" si="0"/>
        <v>INSERT INTO TEAM (team_type, rank, record, start_date) values ('field hockey',3,'1-11-19','1997-11-28');</v>
      </c>
      <c r="G10">
        <f t="shared" si="2"/>
        <v>13</v>
      </c>
      <c r="H10" t="s">
        <v>13</v>
      </c>
      <c r="I10">
        <f t="shared" si="2"/>
        <v>13</v>
      </c>
    </row>
    <row r="11" spans="1:9" x14ac:dyDescent="0.2">
      <c r="A11" t="s">
        <v>14</v>
      </c>
      <c r="B11">
        <v>6</v>
      </c>
      <c r="C11" t="str">
        <f ca="1">RANDBETWEEN(1,9)&amp;"-"&amp;RANDBETWEEN(1,19)&amp;"-"&amp;RANDBETWEEN(1,19)</f>
        <v>4-4-8</v>
      </c>
      <c r="D11" s="1" t="str">
        <f t="shared" ca="1" si="1"/>
        <v>1991-07-10</v>
      </c>
      <c r="F11" t="str">
        <f t="shared" ca="1" si="0"/>
        <v>INSERT INTO TEAM (team_type, rank, record, start_date) values ('polo',6,'4-4-8','1991-07-10');</v>
      </c>
      <c r="G11">
        <f t="shared" si="2"/>
        <v>14</v>
      </c>
      <c r="H11" t="s">
        <v>14</v>
      </c>
      <c r="I11">
        <f t="shared" si="2"/>
        <v>14</v>
      </c>
    </row>
    <row r="12" spans="1:9" x14ac:dyDescent="0.2">
      <c r="A12" t="s">
        <v>15</v>
      </c>
      <c r="B12">
        <v>7</v>
      </c>
      <c r="C12" t="str">
        <f ca="1">RANDBETWEEN(1,9)&amp;"-"&amp;RANDBETWEEN(1,19)&amp;"-"&amp;RANDBETWEEN(1,19)</f>
        <v>6-11-17</v>
      </c>
      <c r="D12" s="1" t="str">
        <f t="shared" ca="1" si="1"/>
        <v>1984-07-25</v>
      </c>
      <c r="F12" t="str">
        <f t="shared" ca="1" si="0"/>
        <v>INSERT INTO TEAM (team_type, rank, record, start_date) values ('mens lacrosse',7,'6-11-17','1984-07-25');</v>
      </c>
      <c r="G12">
        <f t="shared" si="2"/>
        <v>15</v>
      </c>
      <c r="H12" t="s">
        <v>15</v>
      </c>
      <c r="I12">
        <f t="shared" si="2"/>
        <v>15</v>
      </c>
    </row>
    <row r="13" spans="1:9" x14ac:dyDescent="0.2">
      <c r="A13" t="s">
        <v>16</v>
      </c>
      <c r="B13">
        <v>8</v>
      </c>
      <c r="C13" t="str">
        <f ca="1">RANDBETWEEN(1,9)&amp;"-"&amp;RANDBETWEEN(1,19)&amp;"-"&amp;RANDBETWEEN(1,19)</f>
        <v>6-6-12</v>
      </c>
      <c r="D13" s="1" t="str">
        <f t="shared" ca="1" si="1"/>
        <v>2001-11-24</v>
      </c>
      <c r="F13" t="str">
        <f t="shared" ca="1" si="0"/>
        <v>INSERT INTO TEAM (team_type, rank, record, start_date) values ('womens lacrosse',8,'6-6-12','2001-11-24');</v>
      </c>
      <c r="G13">
        <f t="shared" si="2"/>
        <v>16</v>
      </c>
      <c r="H13" t="s">
        <v>16</v>
      </c>
      <c r="I13">
        <f t="shared" si="2"/>
        <v>16</v>
      </c>
    </row>
    <row r="14" spans="1:9" x14ac:dyDescent="0.2">
      <c r="A14" t="s">
        <v>17</v>
      </c>
      <c r="B14">
        <v>9</v>
      </c>
      <c r="C14" t="str">
        <f ca="1">RANDBETWEEN(1,9)&amp;"-"&amp;RANDBETWEEN(1,19)&amp;"-"&amp;RANDBETWEEN(1,19)</f>
        <v>4-10-7</v>
      </c>
      <c r="D14" s="1" t="str">
        <f t="shared" ca="1" si="1"/>
        <v>1999-03-11</v>
      </c>
      <c r="F14" t="str">
        <f t="shared" ca="1" si="0"/>
        <v>INSERT INTO TEAM (team_type, rank, record, start_date) values ('football',9,'4-10-7','1999-03-11');</v>
      </c>
      <c r="G14">
        <f t="shared" si="2"/>
        <v>17</v>
      </c>
      <c r="H14" t="s">
        <v>17</v>
      </c>
      <c r="I14">
        <f t="shared" si="2"/>
        <v>17</v>
      </c>
    </row>
    <row r="15" spans="1:9" x14ac:dyDescent="0.2">
      <c r="A15" t="s">
        <v>18</v>
      </c>
      <c r="B15">
        <v>1</v>
      </c>
      <c r="C15" t="str">
        <f ca="1">RANDBETWEEN(1,9)&amp;"-"&amp;RANDBETWEEN(1,19)&amp;"-"&amp;RANDBETWEEN(1,19)</f>
        <v>8-17-13</v>
      </c>
      <c r="D15" s="1" t="str">
        <f t="shared" ca="1" si="1"/>
        <v>1994-06-06</v>
      </c>
      <c r="F15" t="str">
        <f t="shared" ca="1" si="0"/>
        <v>INSERT INTO TEAM (team_type, rank, record, start_date) values ('gymnastics',1,'8-17-13','1994-06-06');</v>
      </c>
      <c r="G15">
        <f t="shared" si="2"/>
        <v>18</v>
      </c>
      <c r="H15" t="s">
        <v>18</v>
      </c>
      <c r="I15">
        <f t="shared" si="2"/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7"/>
  <sheetViews>
    <sheetView workbookViewId="0">
      <selection activeCell="G1" sqref="G1"/>
    </sheetView>
  </sheetViews>
  <sheetFormatPr baseColWidth="10" defaultRowHeight="16" x14ac:dyDescent="0.2"/>
  <cols>
    <col min="1" max="1" width="14.6640625" bestFit="1" customWidth="1"/>
    <col min="2" max="2" width="10.33203125" bestFit="1" customWidth="1"/>
    <col min="3" max="3" width="9.83203125" customWidth="1"/>
    <col min="4" max="4" width="85.6640625" bestFit="1" customWidth="1"/>
  </cols>
  <sheetData>
    <row r="1" spans="1:7" x14ac:dyDescent="0.2">
      <c r="A1" t="s">
        <v>19</v>
      </c>
      <c r="B1" t="s">
        <v>20</v>
      </c>
      <c r="C1" t="s">
        <v>21</v>
      </c>
      <c r="G1" t="s">
        <v>22</v>
      </c>
    </row>
    <row r="2" spans="1:7" x14ac:dyDescent="0.2">
      <c r="A2" t="s">
        <v>5</v>
      </c>
      <c r="B2" s="2" t="str">
        <f ca="1">RANDBETWEEN(1000,100000)&amp;"."&amp;TEXT(RANDBETWEEN(0,99),"00")</f>
        <v>24193.00</v>
      </c>
      <c r="C2">
        <v>1989</v>
      </c>
      <c r="D2" t="str">
        <f ca="1">"insert into equipment (equipment_type, yearly_cost, year) values ('"&amp;A2&amp;"',"&amp;B2&amp;","&amp;C2&amp;");"</f>
        <v>insert into equipment (equipment_type, yearly_cost, year) values ('mens hockey',24193.00,1989);</v>
      </c>
      <c r="E2">
        <v>1</v>
      </c>
      <c r="F2">
        <v>5</v>
      </c>
      <c r="G2" t="str">
        <f>"insert into equipment_purpose (equipment_id, team_id) values ("&amp;E2&amp;","&amp;F2&amp;");"</f>
        <v>insert into equipment_purpose (equipment_id, team_id) values (1,5);</v>
      </c>
    </row>
    <row r="3" spans="1:7" x14ac:dyDescent="0.2">
      <c r="A3" t="s">
        <v>5</v>
      </c>
      <c r="B3" s="2" t="str">
        <f t="shared" ref="B3:B66" ca="1" si="0">RANDBETWEEN(1000,100000)&amp;"."&amp;TEXT(RANDBETWEEN(0,99),"00")</f>
        <v>64048.55</v>
      </c>
      <c r="C3">
        <f>C2+1</f>
        <v>1990</v>
      </c>
      <c r="D3" t="str">
        <f t="shared" ref="D3:D66" ca="1" si="1">"insert into equipment (equipment_type, yearly_cost, year) values ('"&amp;A3&amp;"',"&amp;B3&amp;","&amp;C3&amp;");"</f>
        <v>insert into equipment (equipment_type, yearly_cost, year) values ('mens hockey',64048.55,1990);</v>
      </c>
      <c r="E3">
        <v>2</v>
      </c>
      <c r="F3">
        <v>5</v>
      </c>
      <c r="G3" t="str">
        <f t="shared" ref="G3:G66" si="2">"insert into equipment_purpose (equipment_id, team_id) values ("&amp;E3&amp;","&amp;F3&amp;");"</f>
        <v>insert into equipment_purpose (equipment_id, team_id) values (2,5);</v>
      </c>
    </row>
    <row r="4" spans="1:7" x14ac:dyDescent="0.2">
      <c r="A4" t="s">
        <v>5</v>
      </c>
      <c r="B4" s="2" t="str">
        <f t="shared" ca="1" si="0"/>
        <v>45264.71</v>
      </c>
      <c r="C4">
        <f t="shared" ref="C4:C10" si="3">C3+1</f>
        <v>1991</v>
      </c>
      <c r="D4" t="str">
        <f t="shared" ca="1" si="1"/>
        <v>insert into equipment (equipment_type, yearly_cost, year) values ('mens hockey',45264.71,1991);</v>
      </c>
      <c r="E4">
        <v>3</v>
      </c>
      <c r="F4">
        <v>5</v>
      </c>
      <c r="G4" t="str">
        <f t="shared" si="2"/>
        <v>insert into equipment_purpose (equipment_id, team_id) values (3,5);</v>
      </c>
    </row>
    <row r="5" spans="1:7" x14ac:dyDescent="0.2">
      <c r="A5" t="s">
        <v>5</v>
      </c>
      <c r="B5" s="2" t="str">
        <f t="shared" ca="1" si="0"/>
        <v>68921.96</v>
      </c>
      <c r="C5">
        <f t="shared" si="3"/>
        <v>1992</v>
      </c>
      <c r="D5" t="str">
        <f t="shared" ca="1" si="1"/>
        <v>insert into equipment (equipment_type, yearly_cost, year) values ('mens hockey',68921.96,1992);</v>
      </c>
      <c r="E5">
        <v>4</v>
      </c>
      <c r="F5">
        <v>5</v>
      </c>
      <c r="G5" t="str">
        <f t="shared" si="2"/>
        <v>insert into equipment_purpose (equipment_id, team_id) values (4,5);</v>
      </c>
    </row>
    <row r="6" spans="1:7" x14ac:dyDescent="0.2">
      <c r="A6" t="s">
        <v>5</v>
      </c>
      <c r="B6" s="2" t="str">
        <f t="shared" ca="1" si="0"/>
        <v>31499.91</v>
      </c>
      <c r="C6">
        <f t="shared" si="3"/>
        <v>1993</v>
      </c>
      <c r="D6" t="str">
        <f t="shared" ca="1" si="1"/>
        <v>insert into equipment (equipment_type, yearly_cost, year) values ('mens hockey',31499.91,1993);</v>
      </c>
      <c r="E6">
        <v>5</v>
      </c>
      <c r="F6">
        <v>5</v>
      </c>
      <c r="G6" t="str">
        <f t="shared" si="2"/>
        <v>insert into equipment_purpose (equipment_id, team_id) values (5,5);</v>
      </c>
    </row>
    <row r="7" spans="1:7" x14ac:dyDescent="0.2">
      <c r="A7" t="s">
        <v>5</v>
      </c>
      <c r="B7" s="2" t="str">
        <f t="shared" ca="1" si="0"/>
        <v>47498.66</v>
      </c>
      <c r="C7">
        <f t="shared" si="3"/>
        <v>1994</v>
      </c>
      <c r="D7" t="str">
        <f t="shared" ca="1" si="1"/>
        <v>insert into equipment (equipment_type, yearly_cost, year) values ('mens hockey',47498.66,1994);</v>
      </c>
      <c r="E7">
        <v>6</v>
      </c>
      <c r="F7">
        <v>5</v>
      </c>
      <c r="G7" t="str">
        <f t="shared" si="2"/>
        <v>insert into equipment_purpose (equipment_id, team_id) values (6,5);</v>
      </c>
    </row>
    <row r="8" spans="1:7" x14ac:dyDescent="0.2">
      <c r="A8" t="s">
        <v>5</v>
      </c>
      <c r="B8" s="2" t="str">
        <f t="shared" ca="1" si="0"/>
        <v>99163.68</v>
      </c>
      <c r="C8">
        <f t="shared" si="3"/>
        <v>1995</v>
      </c>
      <c r="D8" t="str">
        <f t="shared" ca="1" si="1"/>
        <v>insert into equipment (equipment_type, yearly_cost, year) values ('mens hockey',99163.68,1995);</v>
      </c>
      <c r="E8">
        <v>7</v>
      </c>
      <c r="F8">
        <v>5</v>
      </c>
      <c r="G8" t="str">
        <f t="shared" si="2"/>
        <v>insert into equipment_purpose (equipment_id, team_id) values (7,5);</v>
      </c>
    </row>
    <row r="9" spans="1:7" x14ac:dyDescent="0.2">
      <c r="A9" t="s">
        <v>5</v>
      </c>
      <c r="B9" s="2" t="str">
        <f t="shared" ca="1" si="0"/>
        <v>15720.92</v>
      </c>
      <c r="C9">
        <f t="shared" si="3"/>
        <v>1996</v>
      </c>
      <c r="D9" t="str">
        <f t="shared" ca="1" si="1"/>
        <v>insert into equipment (equipment_type, yearly_cost, year) values ('mens hockey',15720.92,1996);</v>
      </c>
      <c r="E9">
        <v>8</v>
      </c>
      <c r="F9">
        <v>5</v>
      </c>
      <c r="G9" t="str">
        <f t="shared" si="2"/>
        <v>insert into equipment_purpose (equipment_id, team_id) values (8,5);</v>
      </c>
    </row>
    <row r="10" spans="1:7" x14ac:dyDescent="0.2">
      <c r="A10" t="s">
        <v>5</v>
      </c>
      <c r="B10" s="2" t="str">
        <f t="shared" ca="1" si="0"/>
        <v>84984.64</v>
      </c>
      <c r="C10">
        <f t="shared" si="3"/>
        <v>1997</v>
      </c>
      <c r="D10" t="str">
        <f t="shared" ca="1" si="1"/>
        <v>insert into equipment (equipment_type, yearly_cost, year) values ('mens hockey',84984.64,1997);</v>
      </c>
      <c r="E10">
        <v>9</v>
      </c>
      <c r="F10">
        <v>5</v>
      </c>
      <c r="G10" t="str">
        <f t="shared" si="2"/>
        <v>insert into equipment_purpose (equipment_id, team_id) values (9,5);</v>
      </c>
    </row>
    <row r="11" spans="1:7" x14ac:dyDescent="0.2">
      <c r="A11" t="s">
        <v>5</v>
      </c>
      <c r="B11" s="2" t="str">
        <f t="shared" ca="1" si="0"/>
        <v>38994.87</v>
      </c>
      <c r="C11">
        <f>C10+1</f>
        <v>1998</v>
      </c>
      <c r="D11" t="str">
        <f t="shared" ca="1" si="1"/>
        <v>insert into equipment (equipment_type, yearly_cost, year) values ('mens hockey',38994.87,1998);</v>
      </c>
      <c r="E11">
        <v>10</v>
      </c>
      <c r="F11">
        <v>5</v>
      </c>
      <c r="G11" t="str">
        <f t="shared" si="2"/>
        <v>insert into equipment_purpose (equipment_id, team_id) values (10,5);</v>
      </c>
    </row>
    <row r="12" spans="1:7" x14ac:dyDescent="0.2">
      <c r="A12" t="s">
        <v>5</v>
      </c>
      <c r="B12" s="2" t="str">
        <f t="shared" ca="1" si="0"/>
        <v>39277.53</v>
      </c>
      <c r="C12">
        <f t="shared" ref="C12:C25" si="4">C11+1</f>
        <v>1999</v>
      </c>
      <c r="D12" t="str">
        <f t="shared" ca="1" si="1"/>
        <v>insert into equipment (equipment_type, yearly_cost, year) values ('mens hockey',39277.53,1999);</v>
      </c>
      <c r="E12">
        <v>11</v>
      </c>
      <c r="F12">
        <v>5</v>
      </c>
      <c r="G12" t="str">
        <f t="shared" si="2"/>
        <v>insert into equipment_purpose (equipment_id, team_id) values (11,5);</v>
      </c>
    </row>
    <row r="13" spans="1:7" x14ac:dyDescent="0.2">
      <c r="A13" t="s">
        <v>5</v>
      </c>
      <c r="B13" s="2" t="str">
        <f t="shared" ca="1" si="0"/>
        <v>74046.99</v>
      </c>
      <c r="C13">
        <f t="shared" si="4"/>
        <v>2000</v>
      </c>
      <c r="D13" t="str">
        <f t="shared" ca="1" si="1"/>
        <v>insert into equipment (equipment_type, yearly_cost, year) values ('mens hockey',74046.99,2000);</v>
      </c>
      <c r="E13">
        <v>12</v>
      </c>
      <c r="F13">
        <v>5</v>
      </c>
      <c r="G13" t="str">
        <f t="shared" si="2"/>
        <v>insert into equipment_purpose (equipment_id, team_id) values (12,5);</v>
      </c>
    </row>
    <row r="14" spans="1:7" x14ac:dyDescent="0.2">
      <c r="A14" t="s">
        <v>5</v>
      </c>
      <c r="B14" s="2" t="str">
        <f t="shared" ca="1" si="0"/>
        <v>3501.55</v>
      </c>
      <c r="C14">
        <f t="shared" si="4"/>
        <v>2001</v>
      </c>
      <c r="D14" t="str">
        <f t="shared" ca="1" si="1"/>
        <v>insert into equipment (equipment_type, yearly_cost, year) values ('mens hockey',3501.55,2001);</v>
      </c>
      <c r="E14">
        <v>13</v>
      </c>
      <c r="F14">
        <v>5</v>
      </c>
      <c r="G14" t="str">
        <f t="shared" si="2"/>
        <v>insert into equipment_purpose (equipment_id, team_id) values (13,5);</v>
      </c>
    </row>
    <row r="15" spans="1:7" x14ac:dyDescent="0.2">
      <c r="A15" t="s">
        <v>5</v>
      </c>
      <c r="B15" s="2" t="str">
        <f t="shared" ca="1" si="0"/>
        <v>54282.90</v>
      </c>
      <c r="C15">
        <f t="shared" si="4"/>
        <v>2002</v>
      </c>
      <c r="D15" t="str">
        <f t="shared" ca="1" si="1"/>
        <v>insert into equipment (equipment_type, yearly_cost, year) values ('mens hockey',54282.90,2002);</v>
      </c>
      <c r="E15">
        <v>14</v>
      </c>
      <c r="F15">
        <v>5</v>
      </c>
      <c r="G15" t="str">
        <f t="shared" si="2"/>
        <v>insert into equipment_purpose (equipment_id, team_id) values (14,5);</v>
      </c>
    </row>
    <row r="16" spans="1:7" x14ac:dyDescent="0.2">
      <c r="A16" t="s">
        <v>5</v>
      </c>
      <c r="B16" s="2" t="str">
        <f t="shared" ca="1" si="0"/>
        <v>15021.98</v>
      </c>
      <c r="C16">
        <f t="shared" si="4"/>
        <v>2003</v>
      </c>
      <c r="D16" t="str">
        <f t="shared" ca="1" si="1"/>
        <v>insert into equipment (equipment_type, yearly_cost, year) values ('mens hockey',15021.98,2003);</v>
      </c>
      <c r="E16">
        <v>15</v>
      </c>
      <c r="F16">
        <v>5</v>
      </c>
      <c r="G16" t="str">
        <f t="shared" si="2"/>
        <v>insert into equipment_purpose (equipment_id, team_id) values (15,5);</v>
      </c>
    </row>
    <row r="17" spans="1:7" x14ac:dyDescent="0.2">
      <c r="A17" t="s">
        <v>5</v>
      </c>
      <c r="B17" s="2" t="str">
        <f t="shared" ca="1" si="0"/>
        <v>8940.81</v>
      </c>
      <c r="C17">
        <f t="shared" si="4"/>
        <v>2004</v>
      </c>
      <c r="D17" t="str">
        <f t="shared" ca="1" si="1"/>
        <v>insert into equipment (equipment_type, yearly_cost, year) values ('mens hockey',8940.81,2004);</v>
      </c>
      <c r="E17">
        <v>16</v>
      </c>
      <c r="F17">
        <v>5</v>
      </c>
      <c r="G17" t="str">
        <f t="shared" si="2"/>
        <v>insert into equipment_purpose (equipment_id, team_id) values (16,5);</v>
      </c>
    </row>
    <row r="18" spans="1:7" x14ac:dyDescent="0.2">
      <c r="A18" t="s">
        <v>5</v>
      </c>
      <c r="B18" s="2" t="str">
        <f t="shared" ca="1" si="0"/>
        <v>90833.26</v>
      </c>
      <c r="C18">
        <f t="shared" si="4"/>
        <v>2005</v>
      </c>
      <c r="D18" t="str">
        <f t="shared" ca="1" si="1"/>
        <v>insert into equipment (equipment_type, yearly_cost, year) values ('mens hockey',90833.26,2005);</v>
      </c>
      <c r="E18">
        <v>17</v>
      </c>
      <c r="F18">
        <v>5</v>
      </c>
      <c r="G18" t="str">
        <f t="shared" si="2"/>
        <v>insert into equipment_purpose (equipment_id, team_id) values (17,5);</v>
      </c>
    </row>
    <row r="19" spans="1:7" x14ac:dyDescent="0.2">
      <c r="A19" t="s">
        <v>5</v>
      </c>
      <c r="B19" s="2" t="str">
        <f t="shared" ca="1" si="0"/>
        <v>8631.40</v>
      </c>
      <c r="C19">
        <f t="shared" si="4"/>
        <v>2006</v>
      </c>
      <c r="D19" t="str">
        <f t="shared" ca="1" si="1"/>
        <v>insert into equipment (equipment_type, yearly_cost, year) values ('mens hockey',8631.40,2006);</v>
      </c>
      <c r="E19">
        <v>18</v>
      </c>
      <c r="F19">
        <v>5</v>
      </c>
      <c r="G19" t="str">
        <f t="shared" si="2"/>
        <v>insert into equipment_purpose (equipment_id, team_id) values (18,5);</v>
      </c>
    </row>
    <row r="20" spans="1:7" x14ac:dyDescent="0.2">
      <c r="A20" t="s">
        <v>5</v>
      </c>
      <c r="B20" s="2" t="str">
        <f t="shared" ca="1" si="0"/>
        <v>51018.85</v>
      </c>
      <c r="C20">
        <f t="shared" si="4"/>
        <v>2007</v>
      </c>
      <c r="D20" t="str">
        <f t="shared" ca="1" si="1"/>
        <v>insert into equipment (equipment_type, yearly_cost, year) values ('mens hockey',51018.85,2007);</v>
      </c>
      <c r="E20">
        <v>19</v>
      </c>
      <c r="F20">
        <v>5</v>
      </c>
      <c r="G20" t="str">
        <f t="shared" si="2"/>
        <v>insert into equipment_purpose (equipment_id, team_id) values (19,5);</v>
      </c>
    </row>
    <row r="21" spans="1:7" x14ac:dyDescent="0.2">
      <c r="A21" t="s">
        <v>5</v>
      </c>
      <c r="B21" s="2" t="str">
        <f t="shared" ca="1" si="0"/>
        <v>67654.36</v>
      </c>
      <c r="C21">
        <f t="shared" si="4"/>
        <v>2008</v>
      </c>
      <c r="D21" t="str">
        <f t="shared" ca="1" si="1"/>
        <v>insert into equipment (equipment_type, yearly_cost, year) values ('mens hockey',67654.36,2008);</v>
      </c>
      <c r="E21">
        <v>20</v>
      </c>
      <c r="F21">
        <v>5</v>
      </c>
      <c r="G21" t="str">
        <f t="shared" si="2"/>
        <v>insert into equipment_purpose (equipment_id, team_id) values (20,5);</v>
      </c>
    </row>
    <row r="22" spans="1:7" x14ac:dyDescent="0.2">
      <c r="A22" t="s">
        <v>5</v>
      </c>
      <c r="B22" s="2" t="str">
        <f t="shared" ca="1" si="0"/>
        <v>42903.45</v>
      </c>
      <c r="C22">
        <f t="shared" si="4"/>
        <v>2009</v>
      </c>
      <c r="D22" t="str">
        <f t="shared" ca="1" si="1"/>
        <v>insert into equipment (equipment_type, yearly_cost, year) values ('mens hockey',42903.45,2009);</v>
      </c>
      <c r="E22">
        <v>21</v>
      </c>
      <c r="F22">
        <v>5</v>
      </c>
      <c r="G22" t="str">
        <f t="shared" si="2"/>
        <v>insert into equipment_purpose (equipment_id, team_id) values (21,5);</v>
      </c>
    </row>
    <row r="23" spans="1:7" x14ac:dyDescent="0.2">
      <c r="A23" t="s">
        <v>5</v>
      </c>
      <c r="B23" s="2" t="str">
        <f t="shared" ca="1" si="0"/>
        <v>85371.34</v>
      </c>
      <c r="C23">
        <f t="shared" si="4"/>
        <v>2010</v>
      </c>
      <c r="D23" t="str">
        <f t="shared" ca="1" si="1"/>
        <v>insert into equipment (equipment_type, yearly_cost, year) values ('mens hockey',85371.34,2010);</v>
      </c>
      <c r="E23">
        <v>22</v>
      </c>
      <c r="F23">
        <v>5</v>
      </c>
      <c r="G23" t="str">
        <f t="shared" si="2"/>
        <v>insert into equipment_purpose (equipment_id, team_id) values (22,5);</v>
      </c>
    </row>
    <row r="24" spans="1:7" x14ac:dyDescent="0.2">
      <c r="A24" t="s">
        <v>5</v>
      </c>
      <c r="B24" s="2" t="str">
        <f t="shared" ca="1" si="0"/>
        <v>98915.43</v>
      </c>
      <c r="C24">
        <f t="shared" si="4"/>
        <v>2011</v>
      </c>
      <c r="D24" t="str">
        <f t="shared" ca="1" si="1"/>
        <v>insert into equipment (equipment_type, yearly_cost, year) values ('mens hockey',98915.43,2011);</v>
      </c>
      <c r="E24">
        <v>23</v>
      </c>
      <c r="F24">
        <v>5</v>
      </c>
      <c r="G24" t="str">
        <f t="shared" si="2"/>
        <v>insert into equipment_purpose (equipment_id, team_id) values (23,5);</v>
      </c>
    </row>
    <row r="25" spans="1:7" x14ac:dyDescent="0.2">
      <c r="A25" t="s">
        <v>5</v>
      </c>
      <c r="B25" s="2" t="str">
        <f t="shared" ca="1" si="0"/>
        <v>15548.35</v>
      </c>
      <c r="C25">
        <f t="shared" si="4"/>
        <v>2012</v>
      </c>
      <c r="D25" t="str">
        <f t="shared" ca="1" si="1"/>
        <v>insert into equipment (equipment_type, yearly_cost, year) values ('mens hockey',15548.35,2012);</v>
      </c>
      <c r="E25">
        <v>24</v>
      </c>
      <c r="F25">
        <v>5</v>
      </c>
      <c r="G25" t="str">
        <f t="shared" si="2"/>
        <v>insert into equipment_purpose (equipment_id, team_id) values (24,5);</v>
      </c>
    </row>
    <row r="26" spans="1:7" x14ac:dyDescent="0.2">
      <c r="A26" t="s">
        <v>5</v>
      </c>
      <c r="B26" s="2" t="str">
        <f t="shared" ca="1" si="0"/>
        <v>79211.85</v>
      </c>
      <c r="C26">
        <f>C25+1</f>
        <v>2013</v>
      </c>
      <c r="D26" t="str">
        <f t="shared" ca="1" si="1"/>
        <v>insert into equipment (equipment_type, yearly_cost, year) values ('mens hockey',79211.85,2013);</v>
      </c>
      <c r="E26">
        <v>25</v>
      </c>
      <c r="F26">
        <v>5</v>
      </c>
      <c r="G26" t="str">
        <f t="shared" si="2"/>
        <v>insert into equipment_purpose (equipment_id, team_id) values (25,5);</v>
      </c>
    </row>
    <row r="27" spans="1:7" x14ac:dyDescent="0.2">
      <c r="A27" t="s">
        <v>5</v>
      </c>
      <c r="B27" s="2" t="str">
        <f t="shared" ca="1" si="0"/>
        <v>64507.09</v>
      </c>
      <c r="C27">
        <f>C26+1</f>
        <v>2014</v>
      </c>
      <c r="D27" t="str">
        <f t="shared" ca="1" si="1"/>
        <v>insert into equipment (equipment_type, yearly_cost, year) values ('mens hockey',64507.09,2014);</v>
      </c>
      <c r="E27">
        <v>26</v>
      </c>
      <c r="F27">
        <v>5</v>
      </c>
      <c r="G27" t="str">
        <f t="shared" si="2"/>
        <v>insert into equipment_purpose (equipment_id, team_id) values (26,5);</v>
      </c>
    </row>
    <row r="28" spans="1:7" x14ac:dyDescent="0.2">
      <c r="A28" t="s">
        <v>5</v>
      </c>
      <c r="B28" s="2" t="str">
        <f t="shared" ca="1" si="0"/>
        <v>21210.13</v>
      </c>
      <c r="C28">
        <f>C27+1</f>
        <v>2015</v>
      </c>
      <c r="D28" t="str">
        <f t="shared" ca="1" si="1"/>
        <v>insert into equipment (equipment_type, yearly_cost, year) values ('mens hockey',21210.13,2015);</v>
      </c>
      <c r="E28">
        <v>27</v>
      </c>
      <c r="F28">
        <v>5</v>
      </c>
      <c r="G28" t="str">
        <f t="shared" si="2"/>
        <v>insert into equipment_purpose (equipment_id, team_id) values (27,5);</v>
      </c>
    </row>
    <row r="29" spans="1:7" x14ac:dyDescent="0.2">
      <c r="A29" t="s">
        <v>5</v>
      </c>
      <c r="B29" s="2" t="str">
        <f t="shared" ca="1" si="0"/>
        <v>6657.08</v>
      </c>
      <c r="C29">
        <f>C28+1</f>
        <v>2016</v>
      </c>
      <c r="D29" t="str">
        <f t="shared" ca="1" si="1"/>
        <v>insert into equipment (equipment_type, yearly_cost, year) values ('mens hockey',6657.08,2016);</v>
      </c>
      <c r="E29">
        <v>28</v>
      </c>
      <c r="F29">
        <v>5</v>
      </c>
      <c r="G29" t="str">
        <f t="shared" si="2"/>
        <v>insert into equipment_purpose (equipment_id, team_id) values (28,5);</v>
      </c>
    </row>
    <row r="30" spans="1:7" x14ac:dyDescent="0.2">
      <c r="A30" t="s">
        <v>6</v>
      </c>
      <c r="B30" s="2" t="str">
        <f t="shared" ca="1" si="0"/>
        <v>98968.11</v>
      </c>
      <c r="C30">
        <v>1997</v>
      </c>
      <c r="D30" t="str">
        <f t="shared" ca="1" si="1"/>
        <v>insert into equipment (equipment_type, yearly_cost, year) values ('womens hockey',98968.11,1997);</v>
      </c>
      <c r="E30">
        <v>29</v>
      </c>
      <c r="F30">
        <v>6</v>
      </c>
      <c r="G30" t="str">
        <f t="shared" si="2"/>
        <v>insert into equipment_purpose (equipment_id, team_id) values (29,6);</v>
      </c>
    </row>
    <row r="31" spans="1:7" x14ac:dyDescent="0.2">
      <c r="A31" t="s">
        <v>6</v>
      </c>
      <c r="B31" s="2" t="str">
        <f t="shared" ca="1" si="0"/>
        <v>32185.54</v>
      </c>
      <c r="C31">
        <f t="shared" ref="C31:C94" si="5">C30+1</f>
        <v>1998</v>
      </c>
      <c r="D31" t="str">
        <f t="shared" ca="1" si="1"/>
        <v>insert into equipment (equipment_type, yearly_cost, year) values ('womens hockey',32185.54,1998);</v>
      </c>
      <c r="E31">
        <v>30</v>
      </c>
      <c r="F31">
        <v>6</v>
      </c>
      <c r="G31" t="str">
        <f t="shared" si="2"/>
        <v>insert into equipment_purpose (equipment_id, team_id) values (30,6);</v>
      </c>
    </row>
    <row r="32" spans="1:7" x14ac:dyDescent="0.2">
      <c r="A32" t="s">
        <v>6</v>
      </c>
      <c r="B32" s="2" t="str">
        <f t="shared" ca="1" si="0"/>
        <v>84023.17</v>
      </c>
      <c r="C32">
        <f t="shared" si="5"/>
        <v>1999</v>
      </c>
      <c r="D32" t="str">
        <f t="shared" ca="1" si="1"/>
        <v>insert into equipment (equipment_type, yearly_cost, year) values ('womens hockey',84023.17,1999);</v>
      </c>
      <c r="E32">
        <v>31</v>
      </c>
      <c r="F32">
        <v>6</v>
      </c>
      <c r="G32" t="str">
        <f t="shared" si="2"/>
        <v>insert into equipment_purpose (equipment_id, team_id) values (31,6);</v>
      </c>
    </row>
    <row r="33" spans="1:7" x14ac:dyDescent="0.2">
      <c r="A33" t="s">
        <v>6</v>
      </c>
      <c r="B33" s="2" t="str">
        <f t="shared" ca="1" si="0"/>
        <v>32110.65</v>
      </c>
      <c r="C33">
        <f t="shared" si="5"/>
        <v>2000</v>
      </c>
      <c r="D33" t="str">
        <f t="shared" ca="1" si="1"/>
        <v>insert into equipment (equipment_type, yearly_cost, year) values ('womens hockey',32110.65,2000);</v>
      </c>
      <c r="E33">
        <v>32</v>
      </c>
      <c r="F33">
        <v>6</v>
      </c>
      <c r="G33" t="str">
        <f t="shared" si="2"/>
        <v>insert into equipment_purpose (equipment_id, team_id) values (32,6);</v>
      </c>
    </row>
    <row r="34" spans="1:7" x14ac:dyDescent="0.2">
      <c r="A34" t="s">
        <v>6</v>
      </c>
      <c r="B34" s="2" t="str">
        <f t="shared" ca="1" si="0"/>
        <v>98856.53</v>
      </c>
      <c r="C34">
        <f t="shared" si="5"/>
        <v>2001</v>
      </c>
      <c r="D34" t="str">
        <f t="shared" ca="1" si="1"/>
        <v>insert into equipment (equipment_type, yearly_cost, year) values ('womens hockey',98856.53,2001);</v>
      </c>
      <c r="E34">
        <v>33</v>
      </c>
      <c r="F34">
        <v>6</v>
      </c>
      <c r="G34" t="str">
        <f t="shared" si="2"/>
        <v>insert into equipment_purpose (equipment_id, team_id) values (33,6);</v>
      </c>
    </row>
    <row r="35" spans="1:7" x14ac:dyDescent="0.2">
      <c r="A35" t="s">
        <v>6</v>
      </c>
      <c r="B35" s="2" t="str">
        <f t="shared" ca="1" si="0"/>
        <v>17661.76</v>
      </c>
      <c r="C35">
        <f t="shared" si="5"/>
        <v>2002</v>
      </c>
      <c r="D35" t="str">
        <f t="shared" ca="1" si="1"/>
        <v>insert into equipment (equipment_type, yearly_cost, year) values ('womens hockey',17661.76,2002);</v>
      </c>
      <c r="E35">
        <v>34</v>
      </c>
      <c r="F35">
        <v>6</v>
      </c>
      <c r="G35" t="str">
        <f t="shared" si="2"/>
        <v>insert into equipment_purpose (equipment_id, team_id) values (34,6);</v>
      </c>
    </row>
    <row r="36" spans="1:7" x14ac:dyDescent="0.2">
      <c r="A36" t="s">
        <v>6</v>
      </c>
      <c r="B36" s="2" t="str">
        <f t="shared" ca="1" si="0"/>
        <v>48490.95</v>
      </c>
      <c r="C36">
        <f t="shared" si="5"/>
        <v>2003</v>
      </c>
      <c r="D36" t="str">
        <f t="shared" ca="1" si="1"/>
        <v>insert into equipment (equipment_type, yearly_cost, year) values ('womens hockey',48490.95,2003);</v>
      </c>
      <c r="E36">
        <v>35</v>
      </c>
      <c r="F36">
        <v>6</v>
      </c>
      <c r="G36" t="str">
        <f t="shared" si="2"/>
        <v>insert into equipment_purpose (equipment_id, team_id) values (35,6);</v>
      </c>
    </row>
    <row r="37" spans="1:7" x14ac:dyDescent="0.2">
      <c r="A37" t="s">
        <v>6</v>
      </c>
      <c r="B37" s="2" t="str">
        <f t="shared" ca="1" si="0"/>
        <v>97297.51</v>
      </c>
      <c r="C37">
        <f t="shared" si="5"/>
        <v>2004</v>
      </c>
      <c r="D37" t="str">
        <f t="shared" ca="1" si="1"/>
        <v>insert into equipment (equipment_type, yearly_cost, year) values ('womens hockey',97297.51,2004);</v>
      </c>
      <c r="E37">
        <v>36</v>
      </c>
      <c r="F37">
        <v>6</v>
      </c>
      <c r="G37" t="str">
        <f t="shared" si="2"/>
        <v>insert into equipment_purpose (equipment_id, team_id) values (36,6);</v>
      </c>
    </row>
    <row r="38" spans="1:7" x14ac:dyDescent="0.2">
      <c r="A38" t="s">
        <v>6</v>
      </c>
      <c r="B38" s="2" t="str">
        <f t="shared" ca="1" si="0"/>
        <v>22852.54</v>
      </c>
      <c r="C38">
        <f t="shared" si="5"/>
        <v>2005</v>
      </c>
      <c r="D38" t="str">
        <f t="shared" ca="1" si="1"/>
        <v>insert into equipment (equipment_type, yearly_cost, year) values ('womens hockey',22852.54,2005);</v>
      </c>
      <c r="E38">
        <v>37</v>
      </c>
      <c r="F38">
        <v>6</v>
      </c>
      <c r="G38" t="str">
        <f t="shared" si="2"/>
        <v>insert into equipment_purpose (equipment_id, team_id) values (37,6);</v>
      </c>
    </row>
    <row r="39" spans="1:7" x14ac:dyDescent="0.2">
      <c r="A39" t="s">
        <v>6</v>
      </c>
      <c r="B39" s="2" t="str">
        <f t="shared" ca="1" si="0"/>
        <v>1490.93</v>
      </c>
      <c r="C39">
        <f t="shared" si="5"/>
        <v>2006</v>
      </c>
      <c r="D39" t="str">
        <f t="shared" ca="1" si="1"/>
        <v>insert into equipment (equipment_type, yearly_cost, year) values ('womens hockey',1490.93,2006);</v>
      </c>
      <c r="E39">
        <v>38</v>
      </c>
      <c r="F39">
        <v>6</v>
      </c>
      <c r="G39" t="str">
        <f t="shared" si="2"/>
        <v>insert into equipment_purpose (equipment_id, team_id) values (38,6);</v>
      </c>
    </row>
    <row r="40" spans="1:7" x14ac:dyDescent="0.2">
      <c r="A40" t="s">
        <v>6</v>
      </c>
      <c r="B40" s="2" t="str">
        <f t="shared" ca="1" si="0"/>
        <v>16688.45</v>
      </c>
      <c r="C40">
        <f t="shared" si="5"/>
        <v>2007</v>
      </c>
      <c r="D40" t="str">
        <f t="shared" ca="1" si="1"/>
        <v>insert into equipment (equipment_type, yearly_cost, year) values ('womens hockey',16688.45,2007);</v>
      </c>
      <c r="E40">
        <v>39</v>
      </c>
      <c r="F40">
        <v>6</v>
      </c>
      <c r="G40" t="str">
        <f t="shared" si="2"/>
        <v>insert into equipment_purpose (equipment_id, team_id) values (39,6);</v>
      </c>
    </row>
    <row r="41" spans="1:7" x14ac:dyDescent="0.2">
      <c r="A41" t="s">
        <v>6</v>
      </c>
      <c r="B41" s="2" t="str">
        <f t="shared" ca="1" si="0"/>
        <v>46896.32</v>
      </c>
      <c r="C41">
        <f t="shared" si="5"/>
        <v>2008</v>
      </c>
      <c r="D41" t="str">
        <f t="shared" ca="1" si="1"/>
        <v>insert into equipment (equipment_type, yearly_cost, year) values ('womens hockey',46896.32,2008);</v>
      </c>
      <c r="E41">
        <v>40</v>
      </c>
      <c r="F41">
        <v>6</v>
      </c>
      <c r="G41" t="str">
        <f t="shared" si="2"/>
        <v>insert into equipment_purpose (equipment_id, team_id) values (40,6);</v>
      </c>
    </row>
    <row r="42" spans="1:7" x14ac:dyDescent="0.2">
      <c r="A42" t="s">
        <v>6</v>
      </c>
      <c r="B42" s="2" t="str">
        <f t="shared" ca="1" si="0"/>
        <v>21018.85</v>
      </c>
      <c r="C42">
        <f t="shared" si="5"/>
        <v>2009</v>
      </c>
      <c r="D42" t="str">
        <f t="shared" ca="1" si="1"/>
        <v>insert into equipment (equipment_type, yearly_cost, year) values ('womens hockey',21018.85,2009);</v>
      </c>
      <c r="E42">
        <v>41</v>
      </c>
      <c r="F42">
        <v>6</v>
      </c>
      <c r="G42" t="str">
        <f t="shared" si="2"/>
        <v>insert into equipment_purpose (equipment_id, team_id) values (41,6);</v>
      </c>
    </row>
    <row r="43" spans="1:7" x14ac:dyDescent="0.2">
      <c r="A43" t="s">
        <v>6</v>
      </c>
      <c r="B43" s="2" t="str">
        <f t="shared" ca="1" si="0"/>
        <v>54905.82</v>
      </c>
      <c r="C43">
        <f t="shared" si="5"/>
        <v>2010</v>
      </c>
      <c r="D43" t="str">
        <f t="shared" ca="1" si="1"/>
        <v>insert into equipment (equipment_type, yearly_cost, year) values ('womens hockey',54905.82,2010);</v>
      </c>
      <c r="E43">
        <v>42</v>
      </c>
      <c r="F43">
        <v>6</v>
      </c>
      <c r="G43" t="str">
        <f t="shared" si="2"/>
        <v>insert into equipment_purpose (equipment_id, team_id) values (42,6);</v>
      </c>
    </row>
    <row r="44" spans="1:7" x14ac:dyDescent="0.2">
      <c r="A44" t="s">
        <v>6</v>
      </c>
      <c r="B44" s="2" t="str">
        <f t="shared" ca="1" si="0"/>
        <v>13538.01</v>
      </c>
      <c r="C44">
        <f t="shared" si="5"/>
        <v>2011</v>
      </c>
      <c r="D44" t="str">
        <f t="shared" ca="1" si="1"/>
        <v>insert into equipment (equipment_type, yearly_cost, year) values ('womens hockey',13538.01,2011);</v>
      </c>
      <c r="E44">
        <v>43</v>
      </c>
      <c r="F44">
        <v>6</v>
      </c>
      <c r="G44" t="str">
        <f t="shared" si="2"/>
        <v>insert into equipment_purpose (equipment_id, team_id) values (43,6);</v>
      </c>
    </row>
    <row r="45" spans="1:7" x14ac:dyDescent="0.2">
      <c r="A45" t="s">
        <v>6</v>
      </c>
      <c r="B45" s="2" t="str">
        <f t="shared" ca="1" si="0"/>
        <v>29993.69</v>
      </c>
      <c r="C45">
        <f t="shared" si="5"/>
        <v>2012</v>
      </c>
      <c r="D45" t="str">
        <f t="shared" ca="1" si="1"/>
        <v>insert into equipment (equipment_type, yearly_cost, year) values ('womens hockey',29993.69,2012);</v>
      </c>
      <c r="E45">
        <v>44</v>
      </c>
      <c r="F45">
        <v>6</v>
      </c>
      <c r="G45" t="str">
        <f t="shared" si="2"/>
        <v>insert into equipment_purpose (equipment_id, team_id) values (44,6);</v>
      </c>
    </row>
    <row r="46" spans="1:7" x14ac:dyDescent="0.2">
      <c r="A46" t="s">
        <v>6</v>
      </c>
      <c r="B46" s="2" t="str">
        <f t="shared" ca="1" si="0"/>
        <v>2307.35</v>
      </c>
      <c r="C46">
        <f t="shared" si="5"/>
        <v>2013</v>
      </c>
      <c r="D46" t="str">
        <f t="shared" ca="1" si="1"/>
        <v>insert into equipment (equipment_type, yearly_cost, year) values ('womens hockey',2307.35,2013);</v>
      </c>
      <c r="E46">
        <v>45</v>
      </c>
      <c r="F46">
        <v>6</v>
      </c>
      <c r="G46" t="str">
        <f t="shared" si="2"/>
        <v>insert into equipment_purpose (equipment_id, team_id) values (45,6);</v>
      </c>
    </row>
    <row r="47" spans="1:7" x14ac:dyDescent="0.2">
      <c r="A47" t="s">
        <v>6</v>
      </c>
      <c r="B47" s="2" t="str">
        <f t="shared" ca="1" si="0"/>
        <v>32900.83</v>
      </c>
      <c r="C47">
        <f t="shared" si="5"/>
        <v>2014</v>
      </c>
      <c r="D47" t="str">
        <f t="shared" ca="1" si="1"/>
        <v>insert into equipment (equipment_type, yearly_cost, year) values ('womens hockey',32900.83,2014);</v>
      </c>
      <c r="E47">
        <v>46</v>
      </c>
      <c r="F47">
        <v>6</v>
      </c>
      <c r="G47" t="str">
        <f t="shared" si="2"/>
        <v>insert into equipment_purpose (equipment_id, team_id) values (46,6);</v>
      </c>
    </row>
    <row r="48" spans="1:7" x14ac:dyDescent="0.2">
      <c r="A48" t="s">
        <v>6</v>
      </c>
      <c r="B48" s="2" t="str">
        <f t="shared" ca="1" si="0"/>
        <v>88331.20</v>
      </c>
      <c r="C48">
        <f t="shared" si="5"/>
        <v>2015</v>
      </c>
      <c r="D48" t="str">
        <f t="shared" ca="1" si="1"/>
        <v>insert into equipment (equipment_type, yearly_cost, year) values ('womens hockey',88331.20,2015);</v>
      </c>
      <c r="E48">
        <v>47</v>
      </c>
      <c r="F48">
        <v>6</v>
      </c>
      <c r="G48" t="str">
        <f t="shared" si="2"/>
        <v>insert into equipment_purpose (equipment_id, team_id) values (47,6);</v>
      </c>
    </row>
    <row r="49" spans="1:7" x14ac:dyDescent="0.2">
      <c r="A49" t="s">
        <v>6</v>
      </c>
      <c r="B49" s="2" t="str">
        <f t="shared" ca="1" si="0"/>
        <v>50034.52</v>
      </c>
      <c r="C49">
        <f t="shared" si="5"/>
        <v>2016</v>
      </c>
      <c r="D49" t="str">
        <f t="shared" ca="1" si="1"/>
        <v>insert into equipment (equipment_type, yearly_cost, year) values ('womens hockey',50034.52,2016);</v>
      </c>
      <c r="E49">
        <v>48</v>
      </c>
      <c r="F49">
        <v>6</v>
      </c>
      <c r="G49" t="str">
        <f t="shared" si="2"/>
        <v>insert into equipment_purpose (equipment_id, team_id) values (48,6);</v>
      </c>
    </row>
    <row r="50" spans="1:7" x14ac:dyDescent="0.2">
      <c r="A50" t="s">
        <v>7</v>
      </c>
      <c r="B50" s="2" t="str">
        <f t="shared" ca="1" si="0"/>
        <v>51558.54</v>
      </c>
      <c r="C50">
        <v>1985</v>
      </c>
      <c r="D50" t="str">
        <f t="shared" ca="1" si="1"/>
        <v>insert into equipment (equipment_type, yearly_cost, year) values ('mens basketball',51558.54,1985);</v>
      </c>
      <c r="E50">
        <v>49</v>
      </c>
      <c r="F50">
        <v>7</v>
      </c>
      <c r="G50" t="str">
        <f t="shared" si="2"/>
        <v>insert into equipment_purpose (equipment_id, team_id) values (49,7);</v>
      </c>
    </row>
    <row r="51" spans="1:7" x14ac:dyDescent="0.2">
      <c r="A51" t="s">
        <v>7</v>
      </c>
      <c r="B51" s="2" t="str">
        <f t="shared" ca="1" si="0"/>
        <v>46327.16</v>
      </c>
      <c r="C51">
        <f t="shared" si="5"/>
        <v>1986</v>
      </c>
      <c r="D51" t="str">
        <f t="shared" ca="1" si="1"/>
        <v>insert into equipment (equipment_type, yearly_cost, year) values ('mens basketball',46327.16,1986);</v>
      </c>
      <c r="E51">
        <v>50</v>
      </c>
      <c r="F51">
        <v>7</v>
      </c>
      <c r="G51" t="str">
        <f t="shared" si="2"/>
        <v>insert into equipment_purpose (equipment_id, team_id) values (50,7);</v>
      </c>
    </row>
    <row r="52" spans="1:7" x14ac:dyDescent="0.2">
      <c r="A52" t="s">
        <v>7</v>
      </c>
      <c r="B52" s="2" t="str">
        <f t="shared" ca="1" si="0"/>
        <v>94743.14</v>
      </c>
      <c r="C52">
        <f t="shared" si="5"/>
        <v>1987</v>
      </c>
      <c r="D52" t="str">
        <f t="shared" ca="1" si="1"/>
        <v>insert into equipment (equipment_type, yearly_cost, year) values ('mens basketball',94743.14,1987);</v>
      </c>
      <c r="E52">
        <v>51</v>
      </c>
      <c r="F52">
        <v>7</v>
      </c>
      <c r="G52" t="str">
        <f t="shared" si="2"/>
        <v>insert into equipment_purpose (equipment_id, team_id) values (51,7);</v>
      </c>
    </row>
    <row r="53" spans="1:7" x14ac:dyDescent="0.2">
      <c r="A53" t="s">
        <v>7</v>
      </c>
      <c r="B53" s="2" t="str">
        <f t="shared" ca="1" si="0"/>
        <v>62681.67</v>
      </c>
      <c r="C53">
        <f t="shared" si="5"/>
        <v>1988</v>
      </c>
      <c r="D53" t="str">
        <f t="shared" ca="1" si="1"/>
        <v>insert into equipment (equipment_type, yearly_cost, year) values ('mens basketball',62681.67,1988);</v>
      </c>
      <c r="E53">
        <v>52</v>
      </c>
      <c r="F53">
        <v>7</v>
      </c>
      <c r="G53" t="str">
        <f t="shared" si="2"/>
        <v>insert into equipment_purpose (equipment_id, team_id) values (52,7);</v>
      </c>
    </row>
    <row r="54" spans="1:7" x14ac:dyDescent="0.2">
      <c r="A54" t="s">
        <v>7</v>
      </c>
      <c r="B54" s="2" t="str">
        <f t="shared" ca="1" si="0"/>
        <v>43669.76</v>
      </c>
      <c r="C54">
        <f t="shared" si="5"/>
        <v>1989</v>
      </c>
      <c r="D54" t="str">
        <f t="shared" ca="1" si="1"/>
        <v>insert into equipment (equipment_type, yearly_cost, year) values ('mens basketball',43669.76,1989);</v>
      </c>
      <c r="E54">
        <v>53</v>
      </c>
      <c r="F54">
        <v>7</v>
      </c>
      <c r="G54" t="str">
        <f t="shared" si="2"/>
        <v>insert into equipment_purpose (equipment_id, team_id) values (53,7);</v>
      </c>
    </row>
    <row r="55" spans="1:7" x14ac:dyDescent="0.2">
      <c r="A55" t="s">
        <v>7</v>
      </c>
      <c r="B55" s="2" t="str">
        <f t="shared" ca="1" si="0"/>
        <v>74387.83</v>
      </c>
      <c r="C55">
        <f t="shared" si="5"/>
        <v>1990</v>
      </c>
      <c r="D55" t="str">
        <f t="shared" ca="1" si="1"/>
        <v>insert into equipment (equipment_type, yearly_cost, year) values ('mens basketball',74387.83,1990);</v>
      </c>
      <c r="E55">
        <v>54</v>
      </c>
      <c r="F55">
        <v>7</v>
      </c>
      <c r="G55" t="str">
        <f t="shared" si="2"/>
        <v>insert into equipment_purpose (equipment_id, team_id) values (54,7);</v>
      </c>
    </row>
    <row r="56" spans="1:7" x14ac:dyDescent="0.2">
      <c r="A56" t="s">
        <v>7</v>
      </c>
      <c r="B56" s="2" t="str">
        <f t="shared" ca="1" si="0"/>
        <v>82934.38</v>
      </c>
      <c r="C56">
        <f t="shared" si="5"/>
        <v>1991</v>
      </c>
      <c r="D56" t="str">
        <f t="shared" ca="1" si="1"/>
        <v>insert into equipment (equipment_type, yearly_cost, year) values ('mens basketball',82934.38,1991);</v>
      </c>
      <c r="E56">
        <v>55</v>
      </c>
      <c r="F56">
        <v>7</v>
      </c>
      <c r="G56" t="str">
        <f t="shared" si="2"/>
        <v>insert into equipment_purpose (equipment_id, team_id) values (55,7);</v>
      </c>
    </row>
    <row r="57" spans="1:7" x14ac:dyDescent="0.2">
      <c r="A57" t="s">
        <v>7</v>
      </c>
      <c r="B57" s="2" t="str">
        <f t="shared" ca="1" si="0"/>
        <v>5282.08</v>
      </c>
      <c r="C57">
        <f t="shared" si="5"/>
        <v>1992</v>
      </c>
      <c r="D57" t="str">
        <f t="shared" ca="1" si="1"/>
        <v>insert into equipment (equipment_type, yearly_cost, year) values ('mens basketball',5282.08,1992);</v>
      </c>
      <c r="E57">
        <v>56</v>
      </c>
      <c r="F57">
        <v>7</v>
      </c>
      <c r="G57" t="str">
        <f t="shared" si="2"/>
        <v>insert into equipment_purpose (equipment_id, team_id) values (56,7);</v>
      </c>
    </row>
    <row r="58" spans="1:7" x14ac:dyDescent="0.2">
      <c r="A58" t="s">
        <v>7</v>
      </c>
      <c r="B58" s="2" t="str">
        <f t="shared" ca="1" si="0"/>
        <v>17532.21</v>
      </c>
      <c r="C58">
        <f t="shared" si="5"/>
        <v>1993</v>
      </c>
      <c r="D58" t="str">
        <f t="shared" ca="1" si="1"/>
        <v>insert into equipment (equipment_type, yearly_cost, year) values ('mens basketball',17532.21,1993);</v>
      </c>
      <c r="E58">
        <v>57</v>
      </c>
      <c r="F58">
        <v>7</v>
      </c>
      <c r="G58" t="str">
        <f t="shared" si="2"/>
        <v>insert into equipment_purpose (equipment_id, team_id) values (57,7);</v>
      </c>
    </row>
    <row r="59" spans="1:7" x14ac:dyDescent="0.2">
      <c r="A59" t="s">
        <v>7</v>
      </c>
      <c r="B59" s="2" t="str">
        <f t="shared" ca="1" si="0"/>
        <v>92070.15</v>
      </c>
      <c r="C59">
        <f t="shared" si="5"/>
        <v>1994</v>
      </c>
      <c r="D59" t="str">
        <f t="shared" ca="1" si="1"/>
        <v>insert into equipment (equipment_type, yearly_cost, year) values ('mens basketball',92070.15,1994);</v>
      </c>
      <c r="E59">
        <v>58</v>
      </c>
      <c r="F59">
        <v>7</v>
      </c>
      <c r="G59" t="str">
        <f t="shared" si="2"/>
        <v>insert into equipment_purpose (equipment_id, team_id) values (58,7);</v>
      </c>
    </row>
    <row r="60" spans="1:7" x14ac:dyDescent="0.2">
      <c r="A60" t="s">
        <v>7</v>
      </c>
      <c r="B60" s="2" t="str">
        <f t="shared" ca="1" si="0"/>
        <v>26765.61</v>
      </c>
      <c r="C60">
        <f t="shared" si="5"/>
        <v>1995</v>
      </c>
      <c r="D60" t="str">
        <f t="shared" ca="1" si="1"/>
        <v>insert into equipment (equipment_type, yearly_cost, year) values ('mens basketball',26765.61,1995);</v>
      </c>
      <c r="E60">
        <v>59</v>
      </c>
      <c r="F60">
        <v>7</v>
      </c>
      <c r="G60" t="str">
        <f t="shared" si="2"/>
        <v>insert into equipment_purpose (equipment_id, team_id) values (59,7);</v>
      </c>
    </row>
    <row r="61" spans="1:7" x14ac:dyDescent="0.2">
      <c r="A61" t="s">
        <v>7</v>
      </c>
      <c r="B61" s="2" t="str">
        <f t="shared" ca="1" si="0"/>
        <v>47123.44</v>
      </c>
      <c r="C61">
        <f t="shared" si="5"/>
        <v>1996</v>
      </c>
      <c r="D61" t="str">
        <f t="shared" ca="1" si="1"/>
        <v>insert into equipment (equipment_type, yearly_cost, year) values ('mens basketball',47123.44,1996);</v>
      </c>
      <c r="E61">
        <v>60</v>
      </c>
      <c r="F61">
        <v>7</v>
      </c>
      <c r="G61" t="str">
        <f t="shared" si="2"/>
        <v>insert into equipment_purpose (equipment_id, team_id) values (60,7);</v>
      </c>
    </row>
    <row r="62" spans="1:7" x14ac:dyDescent="0.2">
      <c r="A62" t="s">
        <v>7</v>
      </c>
      <c r="B62" s="2" t="str">
        <f t="shared" ca="1" si="0"/>
        <v>67282.03</v>
      </c>
      <c r="C62">
        <f t="shared" si="5"/>
        <v>1997</v>
      </c>
      <c r="D62" t="str">
        <f t="shared" ca="1" si="1"/>
        <v>insert into equipment (equipment_type, yearly_cost, year) values ('mens basketball',67282.03,1997);</v>
      </c>
      <c r="E62">
        <v>61</v>
      </c>
      <c r="F62">
        <v>7</v>
      </c>
      <c r="G62" t="str">
        <f t="shared" si="2"/>
        <v>insert into equipment_purpose (equipment_id, team_id) values (61,7);</v>
      </c>
    </row>
    <row r="63" spans="1:7" x14ac:dyDescent="0.2">
      <c r="A63" t="s">
        <v>7</v>
      </c>
      <c r="B63" s="2" t="str">
        <f t="shared" ca="1" si="0"/>
        <v>28655.27</v>
      </c>
      <c r="C63">
        <f t="shared" si="5"/>
        <v>1998</v>
      </c>
      <c r="D63" t="str">
        <f t="shared" ca="1" si="1"/>
        <v>insert into equipment (equipment_type, yearly_cost, year) values ('mens basketball',28655.27,1998);</v>
      </c>
      <c r="E63">
        <v>62</v>
      </c>
      <c r="F63">
        <v>7</v>
      </c>
      <c r="G63" t="str">
        <f t="shared" si="2"/>
        <v>insert into equipment_purpose (equipment_id, team_id) values (62,7);</v>
      </c>
    </row>
    <row r="64" spans="1:7" x14ac:dyDescent="0.2">
      <c r="A64" t="s">
        <v>7</v>
      </c>
      <c r="B64" s="2" t="str">
        <f t="shared" ca="1" si="0"/>
        <v>43413.96</v>
      </c>
      <c r="C64">
        <f t="shared" si="5"/>
        <v>1999</v>
      </c>
      <c r="D64" t="str">
        <f t="shared" ca="1" si="1"/>
        <v>insert into equipment (equipment_type, yearly_cost, year) values ('mens basketball',43413.96,1999);</v>
      </c>
      <c r="E64">
        <v>63</v>
      </c>
      <c r="F64">
        <v>7</v>
      </c>
      <c r="G64" t="str">
        <f t="shared" si="2"/>
        <v>insert into equipment_purpose (equipment_id, team_id) values (63,7);</v>
      </c>
    </row>
    <row r="65" spans="1:7" x14ac:dyDescent="0.2">
      <c r="A65" t="s">
        <v>7</v>
      </c>
      <c r="B65" s="2" t="str">
        <f t="shared" ca="1" si="0"/>
        <v>34733.13</v>
      </c>
      <c r="C65">
        <f t="shared" si="5"/>
        <v>2000</v>
      </c>
      <c r="D65" t="str">
        <f t="shared" ca="1" si="1"/>
        <v>insert into equipment (equipment_type, yearly_cost, year) values ('mens basketball',34733.13,2000);</v>
      </c>
      <c r="E65">
        <v>64</v>
      </c>
      <c r="F65">
        <v>7</v>
      </c>
      <c r="G65" t="str">
        <f t="shared" si="2"/>
        <v>insert into equipment_purpose (equipment_id, team_id) values (64,7);</v>
      </c>
    </row>
    <row r="66" spans="1:7" x14ac:dyDescent="0.2">
      <c r="A66" t="s">
        <v>7</v>
      </c>
      <c r="B66" s="2" t="str">
        <f t="shared" ca="1" si="0"/>
        <v>50248.20</v>
      </c>
      <c r="C66">
        <f t="shared" si="5"/>
        <v>2001</v>
      </c>
      <c r="D66" t="str">
        <f t="shared" ca="1" si="1"/>
        <v>insert into equipment (equipment_type, yearly_cost, year) values ('mens basketball',50248.20,2001);</v>
      </c>
      <c r="E66">
        <v>65</v>
      </c>
      <c r="F66">
        <v>7</v>
      </c>
      <c r="G66" t="str">
        <f t="shared" si="2"/>
        <v>insert into equipment_purpose (equipment_id, team_id) values (65,7);</v>
      </c>
    </row>
    <row r="67" spans="1:7" x14ac:dyDescent="0.2">
      <c r="A67" t="s">
        <v>7</v>
      </c>
      <c r="B67" s="2" t="str">
        <f t="shared" ref="B67:B130" ca="1" si="6">RANDBETWEEN(1000,100000)&amp;"."&amp;TEXT(RANDBETWEEN(0,99),"00")</f>
        <v>12393.33</v>
      </c>
      <c r="C67">
        <f t="shared" si="5"/>
        <v>2002</v>
      </c>
      <c r="D67" t="str">
        <f t="shared" ref="D67:D130" ca="1" si="7">"insert into equipment (equipment_type, yearly_cost, year) values ('"&amp;A67&amp;"',"&amp;B67&amp;","&amp;C67&amp;");"</f>
        <v>insert into equipment (equipment_type, yearly_cost, year) values ('mens basketball',12393.33,2002);</v>
      </c>
      <c r="E67">
        <v>66</v>
      </c>
      <c r="F67">
        <v>7</v>
      </c>
      <c r="G67" t="str">
        <f t="shared" ref="G67:G130" si="8">"insert into equipment_purpose (equipment_id, team_id) values ("&amp;E67&amp;","&amp;F67&amp;");"</f>
        <v>insert into equipment_purpose (equipment_id, team_id) values (66,7);</v>
      </c>
    </row>
    <row r="68" spans="1:7" x14ac:dyDescent="0.2">
      <c r="A68" t="s">
        <v>7</v>
      </c>
      <c r="B68" s="2" t="str">
        <f t="shared" ca="1" si="6"/>
        <v>49659.53</v>
      </c>
      <c r="C68">
        <f t="shared" si="5"/>
        <v>2003</v>
      </c>
      <c r="D68" t="str">
        <f t="shared" ca="1" si="7"/>
        <v>insert into equipment (equipment_type, yearly_cost, year) values ('mens basketball',49659.53,2003);</v>
      </c>
      <c r="E68">
        <v>67</v>
      </c>
      <c r="F68">
        <v>7</v>
      </c>
      <c r="G68" t="str">
        <f t="shared" si="8"/>
        <v>insert into equipment_purpose (equipment_id, team_id) values (67,7);</v>
      </c>
    </row>
    <row r="69" spans="1:7" x14ac:dyDescent="0.2">
      <c r="A69" t="s">
        <v>7</v>
      </c>
      <c r="B69" s="2" t="str">
        <f t="shared" ca="1" si="6"/>
        <v>71077.90</v>
      </c>
      <c r="C69">
        <f t="shared" si="5"/>
        <v>2004</v>
      </c>
      <c r="D69" t="str">
        <f t="shared" ca="1" si="7"/>
        <v>insert into equipment (equipment_type, yearly_cost, year) values ('mens basketball',71077.90,2004);</v>
      </c>
      <c r="E69">
        <v>68</v>
      </c>
      <c r="F69">
        <v>7</v>
      </c>
      <c r="G69" t="str">
        <f t="shared" si="8"/>
        <v>insert into equipment_purpose (equipment_id, team_id) values (68,7);</v>
      </c>
    </row>
    <row r="70" spans="1:7" x14ac:dyDescent="0.2">
      <c r="A70" t="s">
        <v>7</v>
      </c>
      <c r="B70" s="2" t="str">
        <f t="shared" ca="1" si="6"/>
        <v>39837.74</v>
      </c>
      <c r="C70">
        <f t="shared" si="5"/>
        <v>2005</v>
      </c>
      <c r="D70" t="str">
        <f t="shared" ca="1" si="7"/>
        <v>insert into equipment (equipment_type, yearly_cost, year) values ('mens basketball',39837.74,2005);</v>
      </c>
      <c r="E70">
        <v>69</v>
      </c>
      <c r="F70">
        <v>7</v>
      </c>
      <c r="G70" t="str">
        <f t="shared" si="8"/>
        <v>insert into equipment_purpose (equipment_id, team_id) values (69,7);</v>
      </c>
    </row>
    <row r="71" spans="1:7" x14ac:dyDescent="0.2">
      <c r="A71" t="s">
        <v>7</v>
      </c>
      <c r="B71" s="2" t="str">
        <f t="shared" ca="1" si="6"/>
        <v>38925.33</v>
      </c>
      <c r="C71">
        <f t="shared" si="5"/>
        <v>2006</v>
      </c>
      <c r="D71" t="str">
        <f t="shared" ca="1" si="7"/>
        <v>insert into equipment (equipment_type, yearly_cost, year) values ('mens basketball',38925.33,2006);</v>
      </c>
      <c r="E71">
        <v>70</v>
      </c>
      <c r="F71">
        <v>7</v>
      </c>
      <c r="G71" t="str">
        <f t="shared" si="8"/>
        <v>insert into equipment_purpose (equipment_id, team_id) values (70,7);</v>
      </c>
    </row>
    <row r="72" spans="1:7" x14ac:dyDescent="0.2">
      <c r="A72" t="s">
        <v>7</v>
      </c>
      <c r="B72" s="2" t="str">
        <f t="shared" ca="1" si="6"/>
        <v>8959.37</v>
      </c>
      <c r="C72">
        <f t="shared" si="5"/>
        <v>2007</v>
      </c>
      <c r="D72" t="str">
        <f t="shared" ca="1" si="7"/>
        <v>insert into equipment (equipment_type, yearly_cost, year) values ('mens basketball',8959.37,2007);</v>
      </c>
      <c r="E72">
        <v>71</v>
      </c>
      <c r="F72">
        <v>7</v>
      </c>
      <c r="G72" t="str">
        <f t="shared" si="8"/>
        <v>insert into equipment_purpose (equipment_id, team_id) values (71,7);</v>
      </c>
    </row>
    <row r="73" spans="1:7" x14ac:dyDescent="0.2">
      <c r="A73" t="s">
        <v>7</v>
      </c>
      <c r="B73" s="2" t="str">
        <f t="shared" ca="1" si="6"/>
        <v>56124.09</v>
      </c>
      <c r="C73">
        <f t="shared" si="5"/>
        <v>2008</v>
      </c>
      <c r="D73" t="str">
        <f t="shared" ca="1" si="7"/>
        <v>insert into equipment (equipment_type, yearly_cost, year) values ('mens basketball',56124.09,2008);</v>
      </c>
      <c r="E73">
        <v>72</v>
      </c>
      <c r="F73">
        <v>7</v>
      </c>
      <c r="G73" t="str">
        <f t="shared" si="8"/>
        <v>insert into equipment_purpose (equipment_id, team_id) values (72,7);</v>
      </c>
    </row>
    <row r="74" spans="1:7" x14ac:dyDescent="0.2">
      <c r="A74" t="s">
        <v>7</v>
      </c>
      <c r="B74" s="2" t="str">
        <f t="shared" ca="1" si="6"/>
        <v>61157.70</v>
      </c>
      <c r="C74">
        <f t="shared" si="5"/>
        <v>2009</v>
      </c>
      <c r="D74" t="str">
        <f t="shared" ca="1" si="7"/>
        <v>insert into equipment (equipment_type, yearly_cost, year) values ('mens basketball',61157.70,2009);</v>
      </c>
      <c r="E74">
        <v>73</v>
      </c>
      <c r="F74">
        <v>7</v>
      </c>
      <c r="G74" t="str">
        <f t="shared" si="8"/>
        <v>insert into equipment_purpose (equipment_id, team_id) values (73,7);</v>
      </c>
    </row>
    <row r="75" spans="1:7" x14ac:dyDescent="0.2">
      <c r="A75" t="s">
        <v>7</v>
      </c>
      <c r="B75" s="2" t="str">
        <f t="shared" ca="1" si="6"/>
        <v>33326.82</v>
      </c>
      <c r="C75">
        <f t="shared" si="5"/>
        <v>2010</v>
      </c>
      <c r="D75" t="str">
        <f t="shared" ca="1" si="7"/>
        <v>insert into equipment (equipment_type, yearly_cost, year) values ('mens basketball',33326.82,2010);</v>
      </c>
      <c r="E75">
        <v>74</v>
      </c>
      <c r="F75">
        <v>7</v>
      </c>
      <c r="G75" t="str">
        <f t="shared" si="8"/>
        <v>insert into equipment_purpose (equipment_id, team_id) values (74,7);</v>
      </c>
    </row>
    <row r="76" spans="1:7" x14ac:dyDescent="0.2">
      <c r="A76" t="s">
        <v>7</v>
      </c>
      <c r="B76" s="2" t="str">
        <f t="shared" ca="1" si="6"/>
        <v>76287.93</v>
      </c>
      <c r="C76">
        <f t="shared" si="5"/>
        <v>2011</v>
      </c>
      <c r="D76" t="str">
        <f t="shared" ca="1" si="7"/>
        <v>insert into equipment (equipment_type, yearly_cost, year) values ('mens basketball',76287.93,2011);</v>
      </c>
      <c r="E76">
        <v>75</v>
      </c>
      <c r="F76">
        <v>7</v>
      </c>
      <c r="G76" t="str">
        <f t="shared" si="8"/>
        <v>insert into equipment_purpose (equipment_id, team_id) values (75,7);</v>
      </c>
    </row>
    <row r="77" spans="1:7" x14ac:dyDescent="0.2">
      <c r="A77" t="s">
        <v>7</v>
      </c>
      <c r="B77" s="2" t="str">
        <f t="shared" ca="1" si="6"/>
        <v>71896.69</v>
      </c>
      <c r="C77">
        <f t="shared" si="5"/>
        <v>2012</v>
      </c>
      <c r="D77" t="str">
        <f t="shared" ca="1" si="7"/>
        <v>insert into equipment (equipment_type, yearly_cost, year) values ('mens basketball',71896.69,2012);</v>
      </c>
      <c r="E77">
        <v>76</v>
      </c>
      <c r="F77">
        <v>7</v>
      </c>
      <c r="G77" t="str">
        <f t="shared" si="8"/>
        <v>insert into equipment_purpose (equipment_id, team_id) values (76,7);</v>
      </c>
    </row>
    <row r="78" spans="1:7" x14ac:dyDescent="0.2">
      <c r="A78" t="s">
        <v>7</v>
      </c>
      <c r="B78" s="2" t="str">
        <f t="shared" ca="1" si="6"/>
        <v>3722.46</v>
      </c>
      <c r="C78">
        <f t="shared" si="5"/>
        <v>2013</v>
      </c>
      <c r="D78" t="str">
        <f t="shared" ca="1" si="7"/>
        <v>insert into equipment (equipment_type, yearly_cost, year) values ('mens basketball',3722.46,2013);</v>
      </c>
      <c r="E78">
        <v>77</v>
      </c>
      <c r="F78">
        <v>7</v>
      </c>
      <c r="G78" t="str">
        <f t="shared" si="8"/>
        <v>insert into equipment_purpose (equipment_id, team_id) values (77,7);</v>
      </c>
    </row>
    <row r="79" spans="1:7" x14ac:dyDescent="0.2">
      <c r="A79" t="s">
        <v>7</v>
      </c>
      <c r="B79" s="2" t="str">
        <f t="shared" ca="1" si="6"/>
        <v>18409.97</v>
      </c>
      <c r="C79">
        <f t="shared" si="5"/>
        <v>2014</v>
      </c>
      <c r="D79" t="str">
        <f t="shared" ca="1" si="7"/>
        <v>insert into equipment (equipment_type, yearly_cost, year) values ('mens basketball',18409.97,2014);</v>
      </c>
      <c r="E79">
        <v>78</v>
      </c>
      <c r="F79">
        <v>7</v>
      </c>
      <c r="G79" t="str">
        <f t="shared" si="8"/>
        <v>insert into equipment_purpose (equipment_id, team_id) values (78,7);</v>
      </c>
    </row>
    <row r="80" spans="1:7" x14ac:dyDescent="0.2">
      <c r="A80" t="s">
        <v>7</v>
      </c>
      <c r="B80" s="2" t="str">
        <f t="shared" ca="1" si="6"/>
        <v>84660.18</v>
      </c>
      <c r="C80">
        <f t="shared" si="5"/>
        <v>2015</v>
      </c>
      <c r="D80" t="str">
        <f t="shared" ca="1" si="7"/>
        <v>insert into equipment (equipment_type, yearly_cost, year) values ('mens basketball',84660.18,2015);</v>
      </c>
      <c r="E80">
        <v>79</v>
      </c>
      <c r="F80">
        <v>7</v>
      </c>
      <c r="G80" t="str">
        <f t="shared" si="8"/>
        <v>insert into equipment_purpose (equipment_id, team_id) values (79,7);</v>
      </c>
    </row>
    <row r="81" spans="1:7" x14ac:dyDescent="0.2">
      <c r="A81" t="s">
        <v>7</v>
      </c>
      <c r="B81" s="2" t="str">
        <f t="shared" ca="1" si="6"/>
        <v>99907.17</v>
      </c>
      <c r="C81">
        <f t="shared" si="5"/>
        <v>2016</v>
      </c>
      <c r="D81" t="str">
        <f t="shared" ca="1" si="7"/>
        <v>insert into equipment (equipment_type, yearly_cost, year) values ('mens basketball',99907.17,2016);</v>
      </c>
      <c r="E81">
        <v>80</v>
      </c>
      <c r="F81">
        <v>7</v>
      </c>
      <c r="G81" t="str">
        <f t="shared" si="8"/>
        <v>insert into equipment_purpose (equipment_id, team_id) values (80,7);</v>
      </c>
    </row>
    <row r="82" spans="1:7" x14ac:dyDescent="0.2">
      <c r="A82" t="s">
        <v>8</v>
      </c>
      <c r="B82" s="2" t="str">
        <f t="shared" ca="1" si="6"/>
        <v>21694.83</v>
      </c>
      <c r="C82">
        <v>2003</v>
      </c>
      <c r="D82" t="str">
        <f t="shared" ca="1" si="7"/>
        <v>insert into equipment (equipment_type, yearly_cost, year) values ('womens basketball',21694.83,2003);</v>
      </c>
      <c r="E82">
        <v>81</v>
      </c>
      <c r="F82">
        <v>8</v>
      </c>
      <c r="G82" t="str">
        <f t="shared" si="8"/>
        <v>insert into equipment_purpose (equipment_id, team_id) values (81,8);</v>
      </c>
    </row>
    <row r="83" spans="1:7" x14ac:dyDescent="0.2">
      <c r="A83" t="s">
        <v>8</v>
      </c>
      <c r="B83" s="2" t="str">
        <f t="shared" ca="1" si="6"/>
        <v>85134.91</v>
      </c>
      <c r="C83">
        <f t="shared" si="5"/>
        <v>2004</v>
      </c>
      <c r="D83" t="str">
        <f t="shared" ca="1" si="7"/>
        <v>insert into equipment (equipment_type, yearly_cost, year) values ('womens basketball',85134.91,2004);</v>
      </c>
      <c r="E83">
        <v>82</v>
      </c>
      <c r="F83">
        <v>8</v>
      </c>
      <c r="G83" t="str">
        <f t="shared" si="8"/>
        <v>insert into equipment_purpose (equipment_id, team_id) values (82,8);</v>
      </c>
    </row>
    <row r="84" spans="1:7" x14ac:dyDescent="0.2">
      <c r="A84" t="s">
        <v>8</v>
      </c>
      <c r="B84" s="2" t="str">
        <f t="shared" ca="1" si="6"/>
        <v>15015.82</v>
      </c>
      <c r="C84">
        <f t="shared" si="5"/>
        <v>2005</v>
      </c>
      <c r="D84" t="str">
        <f t="shared" ca="1" si="7"/>
        <v>insert into equipment (equipment_type, yearly_cost, year) values ('womens basketball',15015.82,2005);</v>
      </c>
      <c r="E84">
        <v>83</v>
      </c>
      <c r="F84">
        <v>8</v>
      </c>
      <c r="G84" t="str">
        <f t="shared" si="8"/>
        <v>insert into equipment_purpose (equipment_id, team_id) values (83,8);</v>
      </c>
    </row>
    <row r="85" spans="1:7" x14ac:dyDescent="0.2">
      <c r="A85" t="s">
        <v>8</v>
      </c>
      <c r="B85" s="2" t="str">
        <f t="shared" ca="1" si="6"/>
        <v>41164.01</v>
      </c>
      <c r="C85">
        <f t="shared" si="5"/>
        <v>2006</v>
      </c>
      <c r="D85" t="str">
        <f t="shared" ca="1" si="7"/>
        <v>insert into equipment (equipment_type, yearly_cost, year) values ('womens basketball',41164.01,2006);</v>
      </c>
      <c r="E85">
        <v>84</v>
      </c>
      <c r="F85">
        <v>8</v>
      </c>
      <c r="G85" t="str">
        <f t="shared" si="8"/>
        <v>insert into equipment_purpose (equipment_id, team_id) values (84,8);</v>
      </c>
    </row>
    <row r="86" spans="1:7" x14ac:dyDescent="0.2">
      <c r="A86" t="s">
        <v>8</v>
      </c>
      <c r="B86" s="2" t="str">
        <f t="shared" ca="1" si="6"/>
        <v>8311.49</v>
      </c>
      <c r="C86">
        <f t="shared" si="5"/>
        <v>2007</v>
      </c>
      <c r="D86" t="str">
        <f t="shared" ca="1" si="7"/>
        <v>insert into equipment (equipment_type, yearly_cost, year) values ('womens basketball',8311.49,2007);</v>
      </c>
      <c r="E86">
        <v>85</v>
      </c>
      <c r="F86">
        <v>8</v>
      </c>
      <c r="G86" t="str">
        <f t="shared" si="8"/>
        <v>insert into equipment_purpose (equipment_id, team_id) values (85,8);</v>
      </c>
    </row>
    <row r="87" spans="1:7" x14ac:dyDescent="0.2">
      <c r="A87" t="s">
        <v>8</v>
      </c>
      <c r="B87" s="2" t="str">
        <f t="shared" ca="1" si="6"/>
        <v>28743.11</v>
      </c>
      <c r="C87">
        <f t="shared" si="5"/>
        <v>2008</v>
      </c>
      <c r="D87" t="str">
        <f t="shared" ca="1" si="7"/>
        <v>insert into equipment (equipment_type, yearly_cost, year) values ('womens basketball',28743.11,2008);</v>
      </c>
      <c r="E87">
        <v>86</v>
      </c>
      <c r="F87">
        <v>8</v>
      </c>
      <c r="G87" t="str">
        <f t="shared" si="8"/>
        <v>insert into equipment_purpose (equipment_id, team_id) values (86,8);</v>
      </c>
    </row>
    <row r="88" spans="1:7" x14ac:dyDescent="0.2">
      <c r="A88" t="s">
        <v>8</v>
      </c>
      <c r="B88" s="2" t="str">
        <f t="shared" ca="1" si="6"/>
        <v>75162.50</v>
      </c>
      <c r="C88">
        <f t="shared" si="5"/>
        <v>2009</v>
      </c>
      <c r="D88" t="str">
        <f t="shared" ca="1" si="7"/>
        <v>insert into equipment (equipment_type, yearly_cost, year) values ('womens basketball',75162.50,2009);</v>
      </c>
      <c r="E88">
        <v>87</v>
      </c>
      <c r="F88">
        <v>8</v>
      </c>
      <c r="G88" t="str">
        <f t="shared" si="8"/>
        <v>insert into equipment_purpose (equipment_id, team_id) values (87,8);</v>
      </c>
    </row>
    <row r="89" spans="1:7" x14ac:dyDescent="0.2">
      <c r="A89" t="s">
        <v>8</v>
      </c>
      <c r="B89" s="2" t="str">
        <f t="shared" ca="1" si="6"/>
        <v>12009.84</v>
      </c>
      <c r="C89">
        <f t="shared" si="5"/>
        <v>2010</v>
      </c>
      <c r="D89" t="str">
        <f t="shared" ca="1" si="7"/>
        <v>insert into equipment (equipment_type, yearly_cost, year) values ('womens basketball',12009.84,2010);</v>
      </c>
      <c r="E89">
        <v>88</v>
      </c>
      <c r="F89">
        <v>8</v>
      </c>
      <c r="G89" t="str">
        <f t="shared" si="8"/>
        <v>insert into equipment_purpose (equipment_id, team_id) values (88,8);</v>
      </c>
    </row>
    <row r="90" spans="1:7" x14ac:dyDescent="0.2">
      <c r="A90" t="s">
        <v>8</v>
      </c>
      <c r="B90" s="2" t="str">
        <f t="shared" ca="1" si="6"/>
        <v>52796.14</v>
      </c>
      <c r="C90">
        <f t="shared" si="5"/>
        <v>2011</v>
      </c>
      <c r="D90" t="str">
        <f t="shared" ca="1" si="7"/>
        <v>insert into equipment (equipment_type, yearly_cost, year) values ('womens basketball',52796.14,2011);</v>
      </c>
      <c r="E90">
        <v>89</v>
      </c>
      <c r="F90">
        <v>8</v>
      </c>
      <c r="G90" t="str">
        <f t="shared" si="8"/>
        <v>insert into equipment_purpose (equipment_id, team_id) values (89,8);</v>
      </c>
    </row>
    <row r="91" spans="1:7" x14ac:dyDescent="0.2">
      <c r="A91" t="s">
        <v>8</v>
      </c>
      <c r="B91" s="2" t="str">
        <f t="shared" ca="1" si="6"/>
        <v>11918.86</v>
      </c>
      <c r="C91">
        <f t="shared" si="5"/>
        <v>2012</v>
      </c>
      <c r="D91" t="str">
        <f t="shared" ca="1" si="7"/>
        <v>insert into equipment (equipment_type, yearly_cost, year) values ('womens basketball',11918.86,2012);</v>
      </c>
      <c r="E91">
        <v>90</v>
      </c>
      <c r="F91">
        <v>8</v>
      </c>
      <c r="G91" t="str">
        <f t="shared" si="8"/>
        <v>insert into equipment_purpose (equipment_id, team_id) values (90,8);</v>
      </c>
    </row>
    <row r="92" spans="1:7" x14ac:dyDescent="0.2">
      <c r="A92" t="s">
        <v>8</v>
      </c>
      <c r="B92" s="2" t="str">
        <f t="shared" ca="1" si="6"/>
        <v>25731.23</v>
      </c>
      <c r="C92">
        <f t="shared" si="5"/>
        <v>2013</v>
      </c>
      <c r="D92" t="str">
        <f t="shared" ca="1" si="7"/>
        <v>insert into equipment (equipment_type, yearly_cost, year) values ('womens basketball',25731.23,2013);</v>
      </c>
      <c r="E92">
        <v>91</v>
      </c>
      <c r="F92">
        <v>8</v>
      </c>
      <c r="G92" t="str">
        <f t="shared" si="8"/>
        <v>insert into equipment_purpose (equipment_id, team_id) values (91,8);</v>
      </c>
    </row>
    <row r="93" spans="1:7" x14ac:dyDescent="0.2">
      <c r="A93" t="s">
        <v>8</v>
      </c>
      <c r="B93" s="2" t="str">
        <f t="shared" ca="1" si="6"/>
        <v>81742.84</v>
      </c>
      <c r="C93">
        <f t="shared" si="5"/>
        <v>2014</v>
      </c>
      <c r="D93" t="str">
        <f t="shared" ca="1" si="7"/>
        <v>insert into equipment (equipment_type, yearly_cost, year) values ('womens basketball',81742.84,2014);</v>
      </c>
      <c r="E93">
        <v>92</v>
      </c>
      <c r="F93">
        <v>8</v>
      </c>
      <c r="G93" t="str">
        <f t="shared" si="8"/>
        <v>insert into equipment_purpose (equipment_id, team_id) values (92,8);</v>
      </c>
    </row>
    <row r="94" spans="1:7" x14ac:dyDescent="0.2">
      <c r="A94" t="s">
        <v>8</v>
      </c>
      <c r="B94" s="2" t="str">
        <f t="shared" ca="1" si="6"/>
        <v>78436.57</v>
      </c>
      <c r="C94">
        <f t="shared" si="5"/>
        <v>2015</v>
      </c>
      <c r="D94" t="str">
        <f t="shared" ca="1" si="7"/>
        <v>insert into equipment (equipment_type, yearly_cost, year) values ('womens basketball',78436.57,2015);</v>
      </c>
      <c r="E94">
        <v>93</v>
      </c>
      <c r="F94">
        <v>8</v>
      </c>
      <c r="G94" t="str">
        <f t="shared" si="8"/>
        <v>insert into equipment_purpose (equipment_id, team_id) values (93,8);</v>
      </c>
    </row>
    <row r="95" spans="1:7" x14ac:dyDescent="0.2">
      <c r="A95" t="s">
        <v>8</v>
      </c>
      <c r="B95" s="2" t="str">
        <f t="shared" ca="1" si="6"/>
        <v>30228.83</v>
      </c>
      <c r="C95">
        <f t="shared" ref="C95:C158" si="9">C94+1</f>
        <v>2016</v>
      </c>
      <c r="D95" t="str">
        <f t="shared" ca="1" si="7"/>
        <v>insert into equipment (equipment_type, yearly_cost, year) values ('womens basketball',30228.83,2016);</v>
      </c>
      <c r="E95">
        <v>94</v>
      </c>
      <c r="F95">
        <v>8</v>
      </c>
      <c r="G95" t="str">
        <f t="shared" si="8"/>
        <v>insert into equipment_purpose (equipment_id, team_id) values (94,8);</v>
      </c>
    </row>
    <row r="96" spans="1:7" x14ac:dyDescent="0.2">
      <c r="A96" t="s">
        <v>9</v>
      </c>
      <c r="B96" s="2" t="str">
        <f t="shared" ca="1" si="6"/>
        <v>75769.01</v>
      </c>
      <c r="C96">
        <v>1987</v>
      </c>
      <c r="D96" t="str">
        <f t="shared" ca="1" si="7"/>
        <v>insert into equipment (equipment_type, yearly_cost, year) values ('baseball',75769.01,1987);</v>
      </c>
      <c r="E96">
        <v>95</v>
      </c>
      <c r="F96">
        <v>9</v>
      </c>
      <c r="G96" t="str">
        <f t="shared" si="8"/>
        <v>insert into equipment_purpose (equipment_id, team_id) values (95,9);</v>
      </c>
    </row>
    <row r="97" spans="1:7" x14ac:dyDescent="0.2">
      <c r="A97" t="s">
        <v>9</v>
      </c>
      <c r="B97" s="2" t="str">
        <f t="shared" ca="1" si="6"/>
        <v>33816.88</v>
      </c>
      <c r="C97">
        <f t="shared" si="9"/>
        <v>1988</v>
      </c>
      <c r="D97" t="str">
        <f t="shared" ca="1" si="7"/>
        <v>insert into equipment (equipment_type, yearly_cost, year) values ('baseball',33816.88,1988);</v>
      </c>
      <c r="E97">
        <v>96</v>
      </c>
      <c r="F97">
        <v>9</v>
      </c>
      <c r="G97" t="str">
        <f t="shared" si="8"/>
        <v>insert into equipment_purpose (equipment_id, team_id) values (96,9);</v>
      </c>
    </row>
    <row r="98" spans="1:7" x14ac:dyDescent="0.2">
      <c r="A98" t="s">
        <v>9</v>
      </c>
      <c r="B98" s="2" t="str">
        <f t="shared" ca="1" si="6"/>
        <v>68739.94</v>
      </c>
      <c r="C98">
        <f t="shared" si="9"/>
        <v>1989</v>
      </c>
      <c r="D98" t="str">
        <f t="shared" ca="1" si="7"/>
        <v>insert into equipment (equipment_type, yearly_cost, year) values ('baseball',68739.94,1989);</v>
      </c>
      <c r="E98">
        <v>97</v>
      </c>
      <c r="F98">
        <v>9</v>
      </c>
      <c r="G98" t="str">
        <f t="shared" si="8"/>
        <v>insert into equipment_purpose (equipment_id, team_id) values (97,9);</v>
      </c>
    </row>
    <row r="99" spans="1:7" x14ac:dyDescent="0.2">
      <c r="A99" t="s">
        <v>9</v>
      </c>
      <c r="B99" s="2" t="str">
        <f t="shared" ca="1" si="6"/>
        <v>82166.11</v>
      </c>
      <c r="C99">
        <f t="shared" si="9"/>
        <v>1990</v>
      </c>
      <c r="D99" t="str">
        <f t="shared" ca="1" si="7"/>
        <v>insert into equipment (equipment_type, yearly_cost, year) values ('baseball',82166.11,1990);</v>
      </c>
      <c r="E99">
        <v>98</v>
      </c>
      <c r="F99">
        <v>9</v>
      </c>
      <c r="G99" t="str">
        <f t="shared" si="8"/>
        <v>insert into equipment_purpose (equipment_id, team_id) values (98,9);</v>
      </c>
    </row>
    <row r="100" spans="1:7" x14ac:dyDescent="0.2">
      <c r="A100" t="s">
        <v>9</v>
      </c>
      <c r="B100" s="2" t="str">
        <f t="shared" ca="1" si="6"/>
        <v>44018.93</v>
      </c>
      <c r="C100">
        <f t="shared" si="9"/>
        <v>1991</v>
      </c>
      <c r="D100" t="str">
        <f t="shared" ca="1" si="7"/>
        <v>insert into equipment (equipment_type, yearly_cost, year) values ('baseball',44018.93,1991);</v>
      </c>
      <c r="E100">
        <v>99</v>
      </c>
      <c r="F100">
        <v>9</v>
      </c>
      <c r="G100" t="str">
        <f t="shared" si="8"/>
        <v>insert into equipment_purpose (equipment_id, team_id) values (99,9);</v>
      </c>
    </row>
    <row r="101" spans="1:7" x14ac:dyDescent="0.2">
      <c r="A101" t="s">
        <v>9</v>
      </c>
      <c r="B101" s="2" t="str">
        <f t="shared" ca="1" si="6"/>
        <v>96204.33</v>
      </c>
      <c r="C101">
        <f t="shared" si="9"/>
        <v>1992</v>
      </c>
      <c r="D101" t="str">
        <f t="shared" ca="1" si="7"/>
        <v>insert into equipment (equipment_type, yearly_cost, year) values ('baseball',96204.33,1992);</v>
      </c>
      <c r="E101">
        <v>100</v>
      </c>
      <c r="F101">
        <v>9</v>
      </c>
      <c r="G101" t="str">
        <f t="shared" si="8"/>
        <v>insert into equipment_purpose (equipment_id, team_id) values (100,9);</v>
      </c>
    </row>
    <row r="102" spans="1:7" x14ac:dyDescent="0.2">
      <c r="A102" t="s">
        <v>9</v>
      </c>
      <c r="B102" s="2" t="str">
        <f t="shared" ca="1" si="6"/>
        <v>13568.38</v>
      </c>
      <c r="C102">
        <f t="shared" si="9"/>
        <v>1993</v>
      </c>
      <c r="D102" t="str">
        <f t="shared" ca="1" si="7"/>
        <v>insert into equipment (equipment_type, yearly_cost, year) values ('baseball',13568.38,1993);</v>
      </c>
      <c r="E102">
        <v>101</v>
      </c>
      <c r="F102">
        <v>9</v>
      </c>
      <c r="G102" t="str">
        <f t="shared" si="8"/>
        <v>insert into equipment_purpose (equipment_id, team_id) values (101,9);</v>
      </c>
    </row>
    <row r="103" spans="1:7" x14ac:dyDescent="0.2">
      <c r="A103" t="s">
        <v>9</v>
      </c>
      <c r="B103" s="2" t="str">
        <f t="shared" ca="1" si="6"/>
        <v>89094.56</v>
      </c>
      <c r="C103">
        <f t="shared" si="9"/>
        <v>1994</v>
      </c>
      <c r="D103" t="str">
        <f t="shared" ca="1" si="7"/>
        <v>insert into equipment (equipment_type, yearly_cost, year) values ('baseball',89094.56,1994);</v>
      </c>
      <c r="E103">
        <v>102</v>
      </c>
      <c r="F103">
        <v>9</v>
      </c>
      <c r="G103" t="str">
        <f t="shared" si="8"/>
        <v>insert into equipment_purpose (equipment_id, team_id) values (102,9);</v>
      </c>
    </row>
    <row r="104" spans="1:7" x14ac:dyDescent="0.2">
      <c r="A104" t="s">
        <v>9</v>
      </c>
      <c r="B104" s="2" t="str">
        <f t="shared" ca="1" si="6"/>
        <v>77032.50</v>
      </c>
      <c r="C104">
        <f t="shared" si="9"/>
        <v>1995</v>
      </c>
      <c r="D104" t="str">
        <f t="shared" ca="1" si="7"/>
        <v>insert into equipment (equipment_type, yearly_cost, year) values ('baseball',77032.50,1995);</v>
      </c>
      <c r="E104">
        <v>103</v>
      </c>
      <c r="F104">
        <v>9</v>
      </c>
      <c r="G104" t="str">
        <f t="shared" si="8"/>
        <v>insert into equipment_purpose (equipment_id, team_id) values (103,9);</v>
      </c>
    </row>
    <row r="105" spans="1:7" x14ac:dyDescent="0.2">
      <c r="A105" t="s">
        <v>9</v>
      </c>
      <c r="B105" s="2" t="str">
        <f t="shared" ca="1" si="6"/>
        <v>39310.40</v>
      </c>
      <c r="C105">
        <f t="shared" si="9"/>
        <v>1996</v>
      </c>
      <c r="D105" t="str">
        <f t="shared" ca="1" si="7"/>
        <v>insert into equipment (equipment_type, yearly_cost, year) values ('baseball',39310.40,1996);</v>
      </c>
      <c r="E105">
        <v>104</v>
      </c>
      <c r="F105">
        <v>9</v>
      </c>
      <c r="G105" t="str">
        <f t="shared" si="8"/>
        <v>insert into equipment_purpose (equipment_id, team_id) values (104,9);</v>
      </c>
    </row>
    <row r="106" spans="1:7" x14ac:dyDescent="0.2">
      <c r="A106" t="s">
        <v>9</v>
      </c>
      <c r="B106" s="2" t="str">
        <f t="shared" ca="1" si="6"/>
        <v>95962.58</v>
      </c>
      <c r="C106">
        <f t="shared" si="9"/>
        <v>1997</v>
      </c>
      <c r="D106" t="str">
        <f t="shared" ca="1" si="7"/>
        <v>insert into equipment (equipment_type, yearly_cost, year) values ('baseball',95962.58,1997);</v>
      </c>
      <c r="E106">
        <v>105</v>
      </c>
      <c r="F106">
        <v>9</v>
      </c>
      <c r="G106" t="str">
        <f t="shared" si="8"/>
        <v>insert into equipment_purpose (equipment_id, team_id) values (105,9);</v>
      </c>
    </row>
    <row r="107" spans="1:7" x14ac:dyDescent="0.2">
      <c r="A107" t="s">
        <v>9</v>
      </c>
      <c r="B107" s="2" t="str">
        <f t="shared" ca="1" si="6"/>
        <v>97060.53</v>
      </c>
      <c r="C107">
        <f t="shared" si="9"/>
        <v>1998</v>
      </c>
      <c r="D107" t="str">
        <f t="shared" ca="1" si="7"/>
        <v>insert into equipment (equipment_type, yearly_cost, year) values ('baseball',97060.53,1998);</v>
      </c>
      <c r="E107">
        <v>106</v>
      </c>
      <c r="F107">
        <v>9</v>
      </c>
      <c r="G107" t="str">
        <f t="shared" si="8"/>
        <v>insert into equipment_purpose (equipment_id, team_id) values (106,9);</v>
      </c>
    </row>
    <row r="108" spans="1:7" x14ac:dyDescent="0.2">
      <c r="A108" t="s">
        <v>9</v>
      </c>
      <c r="B108" s="2" t="str">
        <f t="shared" ca="1" si="6"/>
        <v>78594.59</v>
      </c>
      <c r="C108">
        <f t="shared" si="9"/>
        <v>1999</v>
      </c>
      <c r="D108" t="str">
        <f t="shared" ca="1" si="7"/>
        <v>insert into equipment (equipment_type, yearly_cost, year) values ('baseball',78594.59,1999);</v>
      </c>
      <c r="E108">
        <v>107</v>
      </c>
      <c r="F108">
        <v>9</v>
      </c>
      <c r="G108" t="str">
        <f t="shared" si="8"/>
        <v>insert into equipment_purpose (equipment_id, team_id) values (107,9);</v>
      </c>
    </row>
    <row r="109" spans="1:7" x14ac:dyDescent="0.2">
      <c r="A109" t="s">
        <v>9</v>
      </c>
      <c r="B109" s="2" t="str">
        <f t="shared" ca="1" si="6"/>
        <v>50332.90</v>
      </c>
      <c r="C109">
        <f t="shared" si="9"/>
        <v>2000</v>
      </c>
      <c r="D109" t="str">
        <f t="shared" ca="1" si="7"/>
        <v>insert into equipment (equipment_type, yearly_cost, year) values ('baseball',50332.90,2000);</v>
      </c>
      <c r="E109">
        <v>108</v>
      </c>
      <c r="F109">
        <v>9</v>
      </c>
      <c r="G109" t="str">
        <f t="shared" si="8"/>
        <v>insert into equipment_purpose (equipment_id, team_id) values (108,9);</v>
      </c>
    </row>
    <row r="110" spans="1:7" x14ac:dyDescent="0.2">
      <c r="A110" t="s">
        <v>9</v>
      </c>
      <c r="B110" s="2" t="str">
        <f t="shared" ca="1" si="6"/>
        <v>31568.90</v>
      </c>
      <c r="C110">
        <f t="shared" si="9"/>
        <v>2001</v>
      </c>
      <c r="D110" t="str">
        <f t="shared" ca="1" si="7"/>
        <v>insert into equipment (equipment_type, yearly_cost, year) values ('baseball',31568.90,2001);</v>
      </c>
      <c r="E110">
        <v>109</v>
      </c>
      <c r="F110">
        <v>9</v>
      </c>
      <c r="G110" t="str">
        <f t="shared" si="8"/>
        <v>insert into equipment_purpose (equipment_id, team_id) values (109,9);</v>
      </c>
    </row>
    <row r="111" spans="1:7" x14ac:dyDescent="0.2">
      <c r="A111" t="s">
        <v>9</v>
      </c>
      <c r="B111" s="2" t="str">
        <f t="shared" ca="1" si="6"/>
        <v>9868.96</v>
      </c>
      <c r="C111">
        <f t="shared" si="9"/>
        <v>2002</v>
      </c>
      <c r="D111" t="str">
        <f t="shared" ca="1" si="7"/>
        <v>insert into equipment (equipment_type, yearly_cost, year) values ('baseball',9868.96,2002);</v>
      </c>
      <c r="E111">
        <v>110</v>
      </c>
      <c r="F111">
        <v>9</v>
      </c>
      <c r="G111" t="str">
        <f t="shared" si="8"/>
        <v>insert into equipment_purpose (equipment_id, team_id) values (110,9);</v>
      </c>
    </row>
    <row r="112" spans="1:7" x14ac:dyDescent="0.2">
      <c r="A112" t="s">
        <v>9</v>
      </c>
      <c r="B112" s="2" t="str">
        <f t="shared" ca="1" si="6"/>
        <v>6137.24</v>
      </c>
      <c r="C112">
        <f t="shared" si="9"/>
        <v>2003</v>
      </c>
      <c r="D112" t="str">
        <f t="shared" ca="1" si="7"/>
        <v>insert into equipment (equipment_type, yearly_cost, year) values ('baseball',6137.24,2003);</v>
      </c>
      <c r="E112">
        <v>111</v>
      </c>
      <c r="F112">
        <v>9</v>
      </c>
      <c r="G112" t="str">
        <f t="shared" si="8"/>
        <v>insert into equipment_purpose (equipment_id, team_id) values (111,9);</v>
      </c>
    </row>
    <row r="113" spans="1:7" x14ac:dyDescent="0.2">
      <c r="A113" t="s">
        <v>9</v>
      </c>
      <c r="B113" s="2" t="str">
        <f t="shared" ca="1" si="6"/>
        <v>52906.72</v>
      </c>
      <c r="C113">
        <f t="shared" si="9"/>
        <v>2004</v>
      </c>
      <c r="D113" t="str">
        <f t="shared" ca="1" si="7"/>
        <v>insert into equipment (equipment_type, yearly_cost, year) values ('baseball',52906.72,2004);</v>
      </c>
      <c r="E113">
        <v>112</v>
      </c>
      <c r="F113">
        <v>9</v>
      </c>
      <c r="G113" t="str">
        <f t="shared" si="8"/>
        <v>insert into equipment_purpose (equipment_id, team_id) values (112,9);</v>
      </c>
    </row>
    <row r="114" spans="1:7" x14ac:dyDescent="0.2">
      <c r="A114" t="s">
        <v>9</v>
      </c>
      <c r="B114" s="2" t="str">
        <f t="shared" ca="1" si="6"/>
        <v>35978.86</v>
      </c>
      <c r="C114">
        <f t="shared" si="9"/>
        <v>2005</v>
      </c>
      <c r="D114" t="str">
        <f t="shared" ca="1" si="7"/>
        <v>insert into equipment (equipment_type, yearly_cost, year) values ('baseball',35978.86,2005);</v>
      </c>
      <c r="E114">
        <v>113</v>
      </c>
      <c r="F114">
        <v>9</v>
      </c>
      <c r="G114" t="str">
        <f t="shared" si="8"/>
        <v>insert into equipment_purpose (equipment_id, team_id) values (113,9);</v>
      </c>
    </row>
    <row r="115" spans="1:7" x14ac:dyDescent="0.2">
      <c r="A115" t="s">
        <v>9</v>
      </c>
      <c r="B115" s="2" t="str">
        <f t="shared" ca="1" si="6"/>
        <v>70631.95</v>
      </c>
      <c r="C115">
        <f t="shared" si="9"/>
        <v>2006</v>
      </c>
      <c r="D115" t="str">
        <f t="shared" ca="1" si="7"/>
        <v>insert into equipment (equipment_type, yearly_cost, year) values ('baseball',70631.95,2006);</v>
      </c>
      <c r="E115">
        <v>114</v>
      </c>
      <c r="F115">
        <v>9</v>
      </c>
      <c r="G115" t="str">
        <f t="shared" si="8"/>
        <v>insert into equipment_purpose (equipment_id, team_id) values (114,9);</v>
      </c>
    </row>
    <row r="116" spans="1:7" x14ac:dyDescent="0.2">
      <c r="A116" t="s">
        <v>9</v>
      </c>
      <c r="B116" s="2" t="str">
        <f t="shared" ca="1" si="6"/>
        <v>1373.53</v>
      </c>
      <c r="C116">
        <f t="shared" si="9"/>
        <v>2007</v>
      </c>
      <c r="D116" t="str">
        <f t="shared" ca="1" si="7"/>
        <v>insert into equipment (equipment_type, yearly_cost, year) values ('baseball',1373.53,2007);</v>
      </c>
      <c r="E116">
        <v>115</v>
      </c>
      <c r="F116">
        <v>9</v>
      </c>
      <c r="G116" t="str">
        <f t="shared" si="8"/>
        <v>insert into equipment_purpose (equipment_id, team_id) values (115,9);</v>
      </c>
    </row>
    <row r="117" spans="1:7" x14ac:dyDescent="0.2">
      <c r="A117" t="s">
        <v>9</v>
      </c>
      <c r="B117" s="2" t="str">
        <f t="shared" ca="1" si="6"/>
        <v>65212.03</v>
      </c>
      <c r="C117">
        <f t="shared" si="9"/>
        <v>2008</v>
      </c>
      <c r="D117" t="str">
        <f t="shared" ca="1" si="7"/>
        <v>insert into equipment (equipment_type, yearly_cost, year) values ('baseball',65212.03,2008);</v>
      </c>
      <c r="E117">
        <v>116</v>
      </c>
      <c r="F117">
        <v>9</v>
      </c>
      <c r="G117" t="str">
        <f t="shared" si="8"/>
        <v>insert into equipment_purpose (equipment_id, team_id) values (116,9);</v>
      </c>
    </row>
    <row r="118" spans="1:7" x14ac:dyDescent="0.2">
      <c r="A118" t="s">
        <v>9</v>
      </c>
      <c r="B118" s="2" t="str">
        <f t="shared" ca="1" si="6"/>
        <v>83523.26</v>
      </c>
      <c r="C118">
        <f t="shared" si="9"/>
        <v>2009</v>
      </c>
      <c r="D118" t="str">
        <f t="shared" ca="1" si="7"/>
        <v>insert into equipment (equipment_type, yearly_cost, year) values ('baseball',83523.26,2009);</v>
      </c>
      <c r="E118">
        <v>117</v>
      </c>
      <c r="F118">
        <v>9</v>
      </c>
      <c r="G118" t="str">
        <f t="shared" si="8"/>
        <v>insert into equipment_purpose (equipment_id, team_id) values (117,9);</v>
      </c>
    </row>
    <row r="119" spans="1:7" x14ac:dyDescent="0.2">
      <c r="A119" t="s">
        <v>9</v>
      </c>
      <c r="B119" s="2" t="str">
        <f t="shared" ca="1" si="6"/>
        <v>59938.58</v>
      </c>
      <c r="C119">
        <f t="shared" si="9"/>
        <v>2010</v>
      </c>
      <c r="D119" t="str">
        <f t="shared" ca="1" si="7"/>
        <v>insert into equipment (equipment_type, yearly_cost, year) values ('baseball',59938.58,2010);</v>
      </c>
      <c r="E119">
        <v>118</v>
      </c>
      <c r="F119">
        <v>9</v>
      </c>
      <c r="G119" t="str">
        <f t="shared" si="8"/>
        <v>insert into equipment_purpose (equipment_id, team_id) values (118,9);</v>
      </c>
    </row>
    <row r="120" spans="1:7" x14ac:dyDescent="0.2">
      <c r="A120" t="s">
        <v>9</v>
      </c>
      <c r="B120" s="2" t="str">
        <f t="shared" ca="1" si="6"/>
        <v>94234.53</v>
      </c>
      <c r="C120">
        <f t="shared" si="9"/>
        <v>2011</v>
      </c>
      <c r="D120" t="str">
        <f t="shared" ca="1" si="7"/>
        <v>insert into equipment (equipment_type, yearly_cost, year) values ('baseball',94234.53,2011);</v>
      </c>
      <c r="E120">
        <v>119</v>
      </c>
      <c r="F120">
        <v>9</v>
      </c>
      <c r="G120" t="str">
        <f t="shared" si="8"/>
        <v>insert into equipment_purpose (equipment_id, team_id) values (119,9);</v>
      </c>
    </row>
    <row r="121" spans="1:7" x14ac:dyDescent="0.2">
      <c r="A121" t="s">
        <v>9</v>
      </c>
      <c r="B121" s="2" t="str">
        <f t="shared" ca="1" si="6"/>
        <v>35845.57</v>
      </c>
      <c r="C121">
        <f t="shared" si="9"/>
        <v>2012</v>
      </c>
      <c r="D121" t="str">
        <f t="shared" ca="1" si="7"/>
        <v>insert into equipment (equipment_type, yearly_cost, year) values ('baseball',35845.57,2012);</v>
      </c>
      <c r="E121">
        <v>120</v>
      </c>
      <c r="F121">
        <v>9</v>
      </c>
      <c r="G121" t="str">
        <f t="shared" si="8"/>
        <v>insert into equipment_purpose (equipment_id, team_id) values (120,9);</v>
      </c>
    </row>
    <row r="122" spans="1:7" x14ac:dyDescent="0.2">
      <c r="A122" t="s">
        <v>9</v>
      </c>
      <c r="B122" s="2" t="str">
        <f t="shared" ca="1" si="6"/>
        <v>47912.91</v>
      </c>
      <c r="C122">
        <f t="shared" si="9"/>
        <v>2013</v>
      </c>
      <c r="D122" t="str">
        <f t="shared" ca="1" si="7"/>
        <v>insert into equipment (equipment_type, yearly_cost, year) values ('baseball',47912.91,2013);</v>
      </c>
      <c r="E122">
        <v>121</v>
      </c>
      <c r="F122">
        <v>9</v>
      </c>
      <c r="G122" t="str">
        <f t="shared" si="8"/>
        <v>insert into equipment_purpose (equipment_id, team_id) values (121,9);</v>
      </c>
    </row>
    <row r="123" spans="1:7" x14ac:dyDescent="0.2">
      <c r="A123" t="s">
        <v>9</v>
      </c>
      <c r="B123" s="2" t="str">
        <f t="shared" ca="1" si="6"/>
        <v>60436.17</v>
      </c>
      <c r="C123">
        <f t="shared" si="9"/>
        <v>2014</v>
      </c>
      <c r="D123" t="str">
        <f t="shared" ca="1" si="7"/>
        <v>insert into equipment (equipment_type, yearly_cost, year) values ('baseball',60436.17,2014);</v>
      </c>
      <c r="E123">
        <v>122</v>
      </c>
      <c r="F123">
        <v>9</v>
      </c>
      <c r="G123" t="str">
        <f t="shared" si="8"/>
        <v>insert into equipment_purpose (equipment_id, team_id) values (122,9);</v>
      </c>
    </row>
    <row r="124" spans="1:7" x14ac:dyDescent="0.2">
      <c r="A124" t="s">
        <v>9</v>
      </c>
      <c r="B124" s="2" t="str">
        <f t="shared" ca="1" si="6"/>
        <v>26771.55</v>
      </c>
      <c r="C124">
        <f t="shared" si="9"/>
        <v>2015</v>
      </c>
      <c r="D124" t="str">
        <f t="shared" ca="1" si="7"/>
        <v>insert into equipment (equipment_type, yearly_cost, year) values ('baseball',26771.55,2015);</v>
      </c>
      <c r="E124">
        <v>123</v>
      </c>
      <c r="F124">
        <v>9</v>
      </c>
      <c r="G124" t="str">
        <f t="shared" si="8"/>
        <v>insert into equipment_purpose (equipment_id, team_id) values (123,9);</v>
      </c>
    </row>
    <row r="125" spans="1:7" x14ac:dyDescent="0.2">
      <c r="A125" t="s">
        <v>9</v>
      </c>
      <c r="B125" s="2" t="str">
        <f t="shared" ca="1" si="6"/>
        <v>13073.51</v>
      </c>
      <c r="C125">
        <f t="shared" si="9"/>
        <v>2016</v>
      </c>
      <c r="D125" t="str">
        <f t="shared" ca="1" si="7"/>
        <v>insert into equipment (equipment_type, yearly_cost, year) values ('baseball',13073.51,2016);</v>
      </c>
      <c r="E125">
        <v>124</v>
      </c>
      <c r="F125">
        <v>9</v>
      </c>
      <c r="G125" t="str">
        <f t="shared" si="8"/>
        <v>insert into equipment_purpose (equipment_id, team_id) values (124,9);</v>
      </c>
    </row>
    <row r="126" spans="1:7" x14ac:dyDescent="0.2">
      <c r="A126" t="s">
        <v>10</v>
      </c>
      <c r="B126" s="2" t="str">
        <f t="shared" ca="1" si="6"/>
        <v>38773.57</v>
      </c>
      <c r="C126">
        <v>2007</v>
      </c>
      <c r="D126" t="str">
        <f t="shared" ca="1" si="7"/>
        <v>insert into equipment (equipment_type, yearly_cost, year) values ('softball',38773.57,2007);</v>
      </c>
      <c r="E126">
        <v>125</v>
      </c>
      <c r="F126">
        <v>10</v>
      </c>
      <c r="G126" t="str">
        <f t="shared" si="8"/>
        <v>insert into equipment_purpose (equipment_id, team_id) values (125,10);</v>
      </c>
    </row>
    <row r="127" spans="1:7" x14ac:dyDescent="0.2">
      <c r="A127" t="s">
        <v>10</v>
      </c>
      <c r="B127" s="2" t="str">
        <f t="shared" ca="1" si="6"/>
        <v>61617.39</v>
      </c>
      <c r="C127">
        <f t="shared" si="9"/>
        <v>2008</v>
      </c>
      <c r="D127" t="str">
        <f t="shared" ca="1" si="7"/>
        <v>insert into equipment (equipment_type, yearly_cost, year) values ('softball',61617.39,2008);</v>
      </c>
      <c r="E127">
        <v>126</v>
      </c>
      <c r="F127">
        <v>10</v>
      </c>
      <c r="G127" t="str">
        <f t="shared" si="8"/>
        <v>insert into equipment_purpose (equipment_id, team_id) values (126,10);</v>
      </c>
    </row>
    <row r="128" spans="1:7" x14ac:dyDescent="0.2">
      <c r="A128" t="s">
        <v>10</v>
      </c>
      <c r="B128" s="2" t="str">
        <f t="shared" ca="1" si="6"/>
        <v>91341.47</v>
      </c>
      <c r="C128">
        <f t="shared" si="9"/>
        <v>2009</v>
      </c>
      <c r="D128" t="str">
        <f t="shared" ca="1" si="7"/>
        <v>insert into equipment (equipment_type, yearly_cost, year) values ('softball',91341.47,2009);</v>
      </c>
      <c r="E128">
        <v>127</v>
      </c>
      <c r="F128">
        <v>10</v>
      </c>
      <c r="G128" t="str">
        <f t="shared" si="8"/>
        <v>insert into equipment_purpose (equipment_id, team_id) values (127,10);</v>
      </c>
    </row>
    <row r="129" spans="1:7" x14ac:dyDescent="0.2">
      <c r="A129" t="s">
        <v>10</v>
      </c>
      <c r="B129" s="2" t="str">
        <f t="shared" ca="1" si="6"/>
        <v>14834.93</v>
      </c>
      <c r="C129">
        <f t="shared" si="9"/>
        <v>2010</v>
      </c>
      <c r="D129" t="str">
        <f t="shared" ca="1" si="7"/>
        <v>insert into equipment (equipment_type, yearly_cost, year) values ('softball',14834.93,2010);</v>
      </c>
      <c r="E129">
        <v>128</v>
      </c>
      <c r="F129">
        <v>10</v>
      </c>
      <c r="G129" t="str">
        <f t="shared" si="8"/>
        <v>insert into equipment_purpose (equipment_id, team_id) values (128,10);</v>
      </c>
    </row>
    <row r="130" spans="1:7" x14ac:dyDescent="0.2">
      <c r="A130" t="s">
        <v>10</v>
      </c>
      <c r="B130" s="2" t="str">
        <f t="shared" ca="1" si="6"/>
        <v>49103.60</v>
      </c>
      <c r="C130">
        <f t="shared" si="9"/>
        <v>2011</v>
      </c>
      <c r="D130" t="str">
        <f t="shared" ca="1" si="7"/>
        <v>insert into equipment (equipment_type, yearly_cost, year) values ('softball',49103.60,2011);</v>
      </c>
      <c r="E130">
        <v>129</v>
      </c>
      <c r="F130">
        <v>10</v>
      </c>
      <c r="G130" t="str">
        <f t="shared" si="8"/>
        <v>insert into equipment_purpose (equipment_id, team_id) values (129,10);</v>
      </c>
    </row>
    <row r="131" spans="1:7" x14ac:dyDescent="0.2">
      <c r="A131" t="s">
        <v>10</v>
      </c>
      <c r="B131" s="2" t="str">
        <f t="shared" ref="B131:B194" ca="1" si="10">RANDBETWEEN(1000,100000)&amp;"."&amp;TEXT(RANDBETWEEN(0,99),"00")</f>
        <v>35766.36</v>
      </c>
      <c r="C131">
        <f t="shared" si="9"/>
        <v>2012</v>
      </c>
      <c r="D131" t="str">
        <f t="shared" ref="D131:D194" ca="1" si="11">"insert into equipment (equipment_type, yearly_cost, year) values ('"&amp;A131&amp;"',"&amp;B131&amp;","&amp;C131&amp;");"</f>
        <v>insert into equipment (equipment_type, yearly_cost, year) values ('softball',35766.36,2012);</v>
      </c>
      <c r="E131">
        <v>130</v>
      </c>
      <c r="F131">
        <v>10</v>
      </c>
      <c r="G131" t="str">
        <f t="shared" ref="G131:G194" si="12">"insert into equipment_purpose (equipment_id, team_id) values ("&amp;E131&amp;","&amp;F131&amp;");"</f>
        <v>insert into equipment_purpose (equipment_id, team_id) values (130,10);</v>
      </c>
    </row>
    <row r="132" spans="1:7" x14ac:dyDescent="0.2">
      <c r="A132" t="s">
        <v>10</v>
      </c>
      <c r="B132" s="2" t="str">
        <f t="shared" ca="1" si="10"/>
        <v>21391.89</v>
      </c>
      <c r="C132">
        <f t="shared" si="9"/>
        <v>2013</v>
      </c>
      <c r="D132" t="str">
        <f t="shared" ca="1" si="11"/>
        <v>insert into equipment (equipment_type, yearly_cost, year) values ('softball',21391.89,2013);</v>
      </c>
      <c r="E132">
        <v>131</v>
      </c>
      <c r="F132">
        <v>10</v>
      </c>
      <c r="G132" t="str">
        <f t="shared" si="12"/>
        <v>insert into equipment_purpose (equipment_id, team_id) values (131,10);</v>
      </c>
    </row>
    <row r="133" spans="1:7" x14ac:dyDescent="0.2">
      <c r="A133" t="s">
        <v>10</v>
      </c>
      <c r="B133" s="2" t="str">
        <f t="shared" ca="1" si="10"/>
        <v>44567.90</v>
      </c>
      <c r="C133">
        <f t="shared" si="9"/>
        <v>2014</v>
      </c>
      <c r="D133" t="str">
        <f t="shared" ca="1" si="11"/>
        <v>insert into equipment (equipment_type, yearly_cost, year) values ('softball',44567.90,2014);</v>
      </c>
      <c r="E133">
        <v>132</v>
      </c>
      <c r="F133">
        <v>10</v>
      </c>
      <c r="G133" t="str">
        <f t="shared" si="12"/>
        <v>insert into equipment_purpose (equipment_id, team_id) values (132,10);</v>
      </c>
    </row>
    <row r="134" spans="1:7" x14ac:dyDescent="0.2">
      <c r="A134" t="s">
        <v>10</v>
      </c>
      <c r="B134" s="2" t="str">
        <f t="shared" ca="1" si="10"/>
        <v>47031.48</v>
      </c>
      <c r="C134">
        <f t="shared" si="9"/>
        <v>2015</v>
      </c>
      <c r="D134" t="str">
        <f t="shared" ca="1" si="11"/>
        <v>insert into equipment (equipment_type, yearly_cost, year) values ('softball',47031.48,2015);</v>
      </c>
      <c r="E134">
        <v>133</v>
      </c>
      <c r="F134">
        <v>10</v>
      </c>
      <c r="G134" t="str">
        <f t="shared" si="12"/>
        <v>insert into equipment_purpose (equipment_id, team_id) values (133,10);</v>
      </c>
    </row>
    <row r="135" spans="1:7" x14ac:dyDescent="0.2">
      <c r="A135" t="s">
        <v>10</v>
      </c>
      <c r="B135" s="2" t="str">
        <f t="shared" ca="1" si="10"/>
        <v>42881.55</v>
      </c>
      <c r="C135">
        <f t="shared" si="9"/>
        <v>2016</v>
      </c>
      <c r="D135" t="str">
        <f t="shared" ca="1" si="11"/>
        <v>insert into equipment (equipment_type, yearly_cost, year) values ('softball',42881.55,2016);</v>
      </c>
      <c r="E135">
        <v>134</v>
      </c>
      <c r="F135">
        <v>10</v>
      </c>
      <c r="G135" t="str">
        <f t="shared" si="12"/>
        <v>insert into equipment_purpose (equipment_id, team_id) values (134,10);</v>
      </c>
    </row>
    <row r="136" spans="1:7" x14ac:dyDescent="0.2">
      <c r="A136" t="s">
        <v>11</v>
      </c>
      <c r="B136" s="2" t="str">
        <f t="shared" ca="1" si="10"/>
        <v>96509.12</v>
      </c>
      <c r="C136">
        <v>2009</v>
      </c>
      <c r="D136" t="str">
        <f t="shared" ca="1" si="11"/>
        <v>insert into equipment (equipment_type, yearly_cost, year) values ('mens soccer',96509.12,2009);</v>
      </c>
      <c r="E136">
        <v>135</v>
      </c>
      <c r="F136">
        <v>11</v>
      </c>
      <c r="G136" t="str">
        <f t="shared" si="12"/>
        <v>insert into equipment_purpose (equipment_id, team_id) values (135,11);</v>
      </c>
    </row>
    <row r="137" spans="1:7" x14ac:dyDescent="0.2">
      <c r="A137" t="s">
        <v>11</v>
      </c>
      <c r="B137" s="2" t="str">
        <f t="shared" ca="1" si="10"/>
        <v>61181.74</v>
      </c>
      <c r="C137">
        <f t="shared" si="9"/>
        <v>2010</v>
      </c>
      <c r="D137" t="str">
        <f t="shared" ca="1" si="11"/>
        <v>insert into equipment (equipment_type, yearly_cost, year) values ('mens soccer',61181.74,2010);</v>
      </c>
      <c r="E137">
        <v>136</v>
      </c>
      <c r="F137">
        <v>11</v>
      </c>
      <c r="G137" t="str">
        <f t="shared" si="12"/>
        <v>insert into equipment_purpose (equipment_id, team_id) values (136,11);</v>
      </c>
    </row>
    <row r="138" spans="1:7" x14ac:dyDescent="0.2">
      <c r="A138" t="s">
        <v>11</v>
      </c>
      <c r="B138" s="2" t="str">
        <f t="shared" ca="1" si="10"/>
        <v>27386.25</v>
      </c>
      <c r="C138">
        <f t="shared" si="9"/>
        <v>2011</v>
      </c>
      <c r="D138" t="str">
        <f t="shared" ca="1" si="11"/>
        <v>insert into equipment (equipment_type, yearly_cost, year) values ('mens soccer',27386.25,2011);</v>
      </c>
      <c r="E138">
        <v>137</v>
      </c>
      <c r="F138">
        <v>11</v>
      </c>
      <c r="G138" t="str">
        <f t="shared" si="12"/>
        <v>insert into equipment_purpose (equipment_id, team_id) values (137,11);</v>
      </c>
    </row>
    <row r="139" spans="1:7" x14ac:dyDescent="0.2">
      <c r="A139" t="s">
        <v>11</v>
      </c>
      <c r="B139" s="2" t="str">
        <f t="shared" ca="1" si="10"/>
        <v>30572.35</v>
      </c>
      <c r="C139">
        <f t="shared" si="9"/>
        <v>2012</v>
      </c>
      <c r="D139" t="str">
        <f t="shared" ca="1" si="11"/>
        <v>insert into equipment (equipment_type, yearly_cost, year) values ('mens soccer',30572.35,2012);</v>
      </c>
      <c r="E139">
        <v>138</v>
      </c>
      <c r="F139">
        <v>11</v>
      </c>
      <c r="G139" t="str">
        <f t="shared" si="12"/>
        <v>insert into equipment_purpose (equipment_id, team_id) values (138,11);</v>
      </c>
    </row>
    <row r="140" spans="1:7" x14ac:dyDescent="0.2">
      <c r="A140" t="s">
        <v>11</v>
      </c>
      <c r="B140" s="2" t="str">
        <f t="shared" ca="1" si="10"/>
        <v>65851.31</v>
      </c>
      <c r="C140">
        <f t="shared" si="9"/>
        <v>2013</v>
      </c>
      <c r="D140" t="str">
        <f t="shared" ca="1" si="11"/>
        <v>insert into equipment (equipment_type, yearly_cost, year) values ('mens soccer',65851.31,2013);</v>
      </c>
      <c r="E140">
        <v>139</v>
      </c>
      <c r="F140">
        <v>11</v>
      </c>
      <c r="G140" t="str">
        <f t="shared" si="12"/>
        <v>insert into equipment_purpose (equipment_id, team_id) values (139,11);</v>
      </c>
    </row>
    <row r="141" spans="1:7" x14ac:dyDescent="0.2">
      <c r="A141" t="s">
        <v>11</v>
      </c>
      <c r="B141" s="2" t="str">
        <f t="shared" ca="1" si="10"/>
        <v>70778.76</v>
      </c>
      <c r="C141">
        <f t="shared" si="9"/>
        <v>2014</v>
      </c>
      <c r="D141" t="str">
        <f t="shared" ca="1" si="11"/>
        <v>insert into equipment (equipment_type, yearly_cost, year) values ('mens soccer',70778.76,2014);</v>
      </c>
      <c r="E141">
        <v>140</v>
      </c>
      <c r="F141">
        <v>11</v>
      </c>
      <c r="G141" t="str">
        <f t="shared" si="12"/>
        <v>insert into equipment_purpose (equipment_id, team_id) values (140,11);</v>
      </c>
    </row>
    <row r="142" spans="1:7" x14ac:dyDescent="0.2">
      <c r="A142" t="s">
        <v>11</v>
      </c>
      <c r="B142" s="2" t="str">
        <f t="shared" ca="1" si="10"/>
        <v>27576.34</v>
      </c>
      <c r="C142">
        <f t="shared" si="9"/>
        <v>2015</v>
      </c>
      <c r="D142" t="str">
        <f t="shared" ca="1" si="11"/>
        <v>insert into equipment (equipment_type, yearly_cost, year) values ('mens soccer',27576.34,2015);</v>
      </c>
      <c r="E142">
        <v>141</v>
      </c>
      <c r="F142">
        <v>11</v>
      </c>
      <c r="G142" t="str">
        <f t="shared" si="12"/>
        <v>insert into equipment_purpose (equipment_id, team_id) values (141,11);</v>
      </c>
    </row>
    <row r="143" spans="1:7" x14ac:dyDescent="0.2">
      <c r="A143" t="s">
        <v>11</v>
      </c>
      <c r="B143" s="2" t="str">
        <f t="shared" ca="1" si="10"/>
        <v>15731.07</v>
      </c>
      <c r="C143">
        <f t="shared" si="9"/>
        <v>2016</v>
      </c>
      <c r="D143" t="str">
        <f t="shared" ca="1" si="11"/>
        <v>insert into equipment (equipment_type, yearly_cost, year) values ('mens soccer',15731.07,2016);</v>
      </c>
      <c r="E143">
        <v>142</v>
      </c>
      <c r="F143">
        <v>11</v>
      </c>
      <c r="G143" t="str">
        <f t="shared" si="12"/>
        <v>insert into equipment_purpose (equipment_id, team_id) values (142,11);</v>
      </c>
    </row>
    <row r="144" spans="1:7" x14ac:dyDescent="0.2">
      <c r="A144" t="s">
        <v>12</v>
      </c>
      <c r="B144" s="2" t="str">
        <f t="shared" ca="1" si="10"/>
        <v>6333.82</v>
      </c>
      <c r="C144">
        <v>1982</v>
      </c>
      <c r="D144" t="str">
        <f t="shared" ca="1" si="11"/>
        <v>insert into equipment (equipment_type, yearly_cost, year) values ('womens soccer',6333.82,1982);</v>
      </c>
      <c r="E144">
        <v>143</v>
      </c>
      <c r="F144">
        <v>12</v>
      </c>
      <c r="G144" t="str">
        <f t="shared" si="12"/>
        <v>insert into equipment_purpose (equipment_id, team_id) values (143,12);</v>
      </c>
    </row>
    <row r="145" spans="1:7" x14ac:dyDescent="0.2">
      <c r="A145" t="s">
        <v>12</v>
      </c>
      <c r="B145" s="2" t="str">
        <f t="shared" ca="1" si="10"/>
        <v>9446.19</v>
      </c>
      <c r="C145">
        <f t="shared" si="9"/>
        <v>1983</v>
      </c>
      <c r="D145" t="str">
        <f t="shared" ca="1" si="11"/>
        <v>insert into equipment (equipment_type, yearly_cost, year) values ('womens soccer',9446.19,1983);</v>
      </c>
      <c r="E145">
        <v>144</v>
      </c>
      <c r="F145">
        <v>12</v>
      </c>
      <c r="G145" t="str">
        <f t="shared" si="12"/>
        <v>insert into equipment_purpose (equipment_id, team_id) values (144,12);</v>
      </c>
    </row>
    <row r="146" spans="1:7" x14ac:dyDescent="0.2">
      <c r="A146" t="s">
        <v>12</v>
      </c>
      <c r="B146" s="2" t="str">
        <f t="shared" ca="1" si="10"/>
        <v>66211.97</v>
      </c>
      <c r="C146">
        <f t="shared" si="9"/>
        <v>1984</v>
      </c>
      <c r="D146" t="str">
        <f t="shared" ca="1" si="11"/>
        <v>insert into equipment (equipment_type, yearly_cost, year) values ('womens soccer',66211.97,1984);</v>
      </c>
      <c r="E146">
        <v>145</v>
      </c>
      <c r="F146">
        <v>12</v>
      </c>
      <c r="G146" t="str">
        <f t="shared" si="12"/>
        <v>insert into equipment_purpose (equipment_id, team_id) values (145,12);</v>
      </c>
    </row>
    <row r="147" spans="1:7" x14ac:dyDescent="0.2">
      <c r="A147" t="s">
        <v>12</v>
      </c>
      <c r="B147" s="2" t="str">
        <f t="shared" ca="1" si="10"/>
        <v>57177.39</v>
      </c>
      <c r="C147">
        <f t="shared" si="9"/>
        <v>1985</v>
      </c>
      <c r="D147" t="str">
        <f t="shared" ca="1" si="11"/>
        <v>insert into equipment (equipment_type, yearly_cost, year) values ('womens soccer',57177.39,1985);</v>
      </c>
      <c r="E147">
        <v>146</v>
      </c>
      <c r="F147">
        <v>12</v>
      </c>
      <c r="G147" t="str">
        <f t="shared" si="12"/>
        <v>insert into equipment_purpose (equipment_id, team_id) values (146,12);</v>
      </c>
    </row>
    <row r="148" spans="1:7" x14ac:dyDescent="0.2">
      <c r="A148" t="s">
        <v>12</v>
      </c>
      <c r="B148" s="2" t="str">
        <f t="shared" ca="1" si="10"/>
        <v>50683.91</v>
      </c>
      <c r="C148">
        <f t="shared" si="9"/>
        <v>1986</v>
      </c>
      <c r="D148" t="str">
        <f t="shared" ca="1" si="11"/>
        <v>insert into equipment (equipment_type, yearly_cost, year) values ('womens soccer',50683.91,1986);</v>
      </c>
      <c r="E148">
        <v>147</v>
      </c>
      <c r="F148">
        <v>12</v>
      </c>
      <c r="G148" t="str">
        <f t="shared" si="12"/>
        <v>insert into equipment_purpose (equipment_id, team_id) values (147,12);</v>
      </c>
    </row>
    <row r="149" spans="1:7" x14ac:dyDescent="0.2">
      <c r="A149" t="s">
        <v>12</v>
      </c>
      <c r="B149" s="2" t="str">
        <f t="shared" ca="1" si="10"/>
        <v>63759.44</v>
      </c>
      <c r="C149">
        <f t="shared" si="9"/>
        <v>1987</v>
      </c>
      <c r="D149" t="str">
        <f t="shared" ca="1" si="11"/>
        <v>insert into equipment (equipment_type, yearly_cost, year) values ('womens soccer',63759.44,1987);</v>
      </c>
      <c r="E149">
        <v>148</v>
      </c>
      <c r="F149">
        <v>12</v>
      </c>
      <c r="G149" t="str">
        <f t="shared" si="12"/>
        <v>insert into equipment_purpose (equipment_id, team_id) values (148,12);</v>
      </c>
    </row>
    <row r="150" spans="1:7" x14ac:dyDescent="0.2">
      <c r="A150" t="s">
        <v>12</v>
      </c>
      <c r="B150" s="2" t="str">
        <f t="shared" ca="1" si="10"/>
        <v>99506.07</v>
      </c>
      <c r="C150">
        <f t="shared" si="9"/>
        <v>1988</v>
      </c>
      <c r="D150" t="str">
        <f t="shared" ca="1" si="11"/>
        <v>insert into equipment (equipment_type, yearly_cost, year) values ('womens soccer',99506.07,1988);</v>
      </c>
      <c r="E150">
        <v>149</v>
      </c>
      <c r="F150">
        <v>12</v>
      </c>
      <c r="G150" t="str">
        <f t="shared" si="12"/>
        <v>insert into equipment_purpose (equipment_id, team_id) values (149,12);</v>
      </c>
    </row>
    <row r="151" spans="1:7" x14ac:dyDescent="0.2">
      <c r="A151" t="s">
        <v>12</v>
      </c>
      <c r="B151" s="2" t="str">
        <f t="shared" ca="1" si="10"/>
        <v>23699.77</v>
      </c>
      <c r="C151">
        <f t="shared" si="9"/>
        <v>1989</v>
      </c>
      <c r="D151" t="str">
        <f t="shared" ca="1" si="11"/>
        <v>insert into equipment (equipment_type, yearly_cost, year) values ('womens soccer',23699.77,1989);</v>
      </c>
      <c r="E151">
        <v>150</v>
      </c>
      <c r="F151">
        <v>12</v>
      </c>
      <c r="G151" t="str">
        <f t="shared" si="12"/>
        <v>insert into equipment_purpose (equipment_id, team_id) values (150,12);</v>
      </c>
    </row>
    <row r="152" spans="1:7" x14ac:dyDescent="0.2">
      <c r="A152" t="s">
        <v>12</v>
      </c>
      <c r="B152" s="2" t="str">
        <f t="shared" ca="1" si="10"/>
        <v>24119.49</v>
      </c>
      <c r="C152">
        <f t="shared" si="9"/>
        <v>1990</v>
      </c>
      <c r="D152" t="str">
        <f t="shared" ca="1" si="11"/>
        <v>insert into equipment (equipment_type, yearly_cost, year) values ('womens soccer',24119.49,1990);</v>
      </c>
      <c r="E152">
        <v>151</v>
      </c>
      <c r="F152">
        <v>12</v>
      </c>
      <c r="G152" t="str">
        <f t="shared" si="12"/>
        <v>insert into equipment_purpose (equipment_id, team_id) values (151,12);</v>
      </c>
    </row>
    <row r="153" spans="1:7" x14ac:dyDescent="0.2">
      <c r="A153" t="s">
        <v>12</v>
      </c>
      <c r="B153" s="2" t="str">
        <f t="shared" ca="1" si="10"/>
        <v>15359.87</v>
      </c>
      <c r="C153">
        <f t="shared" si="9"/>
        <v>1991</v>
      </c>
      <c r="D153" t="str">
        <f t="shared" ca="1" si="11"/>
        <v>insert into equipment (equipment_type, yearly_cost, year) values ('womens soccer',15359.87,1991);</v>
      </c>
      <c r="E153">
        <v>152</v>
      </c>
      <c r="F153">
        <v>12</v>
      </c>
      <c r="G153" t="str">
        <f t="shared" si="12"/>
        <v>insert into equipment_purpose (equipment_id, team_id) values (152,12);</v>
      </c>
    </row>
    <row r="154" spans="1:7" x14ac:dyDescent="0.2">
      <c r="A154" t="s">
        <v>12</v>
      </c>
      <c r="B154" s="2" t="str">
        <f t="shared" ca="1" si="10"/>
        <v>33114.80</v>
      </c>
      <c r="C154">
        <f t="shared" si="9"/>
        <v>1992</v>
      </c>
      <c r="D154" t="str">
        <f t="shared" ca="1" si="11"/>
        <v>insert into equipment (equipment_type, yearly_cost, year) values ('womens soccer',33114.80,1992);</v>
      </c>
      <c r="E154">
        <v>153</v>
      </c>
      <c r="F154">
        <v>12</v>
      </c>
      <c r="G154" t="str">
        <f t="shared" si="12"/>
        <v>insert into equipment_purpose (equipment_id, team_id) values (153,12);</v>
      </c>
    </row>
    <row r="155" spans="1:7" x14ac:dyDescent="0.2">
      <c r="A155" t="s">
        <v>12</v>
      </c>
      <c r="B155" s="2" t="str">
        <f t="shared" ca="1" si="10"/>
        <v>26564.72</v>
      </c>
      <c r="C155">
        <f t="shared" si="9"/>
        <v>1993</v>
      </c>
      <c r="D155" t="str">
        <f t="shared" ca="1" si="11"/>
        <v>insert into equipment (equipment_type, yearly_cost, year) values ('womens soccer',26564.72,1993);</v>
      </c>
      <c r="E155">
        <v>154</v>
      </c>
      <c r="F155">
        <v>12</v>
      </c>
      <c r="G155" t="str">
        <f t="shared" si="12"/>
        <v>insert into equipment_purpose (equipment_id, team_id) values (154,12);</v>
      </c>
    </row>
    <row r="156" spans="1:7" x14ac:dyDescent="0.2">
      <c r="A156" t="s">
        <v>12</v>
      </c>
      <c r="B156" s="2" t="str">
        <f t="shared" ca="1" si="10"/>
        <v>41665.34</v>
      </c>
      <c r="C156">
        <f t="shared" si="9"/>
        <v>1994</v>
      </c>
      <c r="D156" t="str">
        <f t="shared" ca="1" si="11"/>
        <v>insert into equipment (equipment_type, yearly_cost, year) values ('womens soccer',41665.34,1994);</v>
      </c>
      <c r="E156">
        <v>155</v>
      </c>
      <c r="F156">
        <v>12</v>
      </c>
      <c r="G156" t="str">
        <f t="shared" si="12"/>
        <v>insert into equipment_purpose (equipment_id, team_id) values (155,12);</v>
      </c>
    </row>
    <row r="157" spans="1:7" x14ac:dyDescent="0.2">
      <c r="A157" t="s">
        <v>12</v>
      </c>
      <c r="B157" s="2" t="str">
        <f t="shared" ca="1" si="10"/>
        <v>39623.87</v>
      </c>
      <c r="C157">
        <f t="shared" si="9"/>
        <v>1995</v>
      </c>
      <c r="D157" t="str">
        <f t="shared" ca="1" si="11"/>
        <v>insert into equipment (equipment_type, yearly_cost, year) values ('womens soccer',39623.87,1995);</v>
      </c>
      <c r="E157">
        <v>156</v>
      </c>
      <c r="F157">
        <v>12</v>
      </c>
      <c r="G157" t="str">
        <f t="shared" si="12"/>
        <v>insert into equipment_purpose (equipment_id, team_id) values (156,12);</v>
      </c>
    </row>
    <row r="158" spans="1:7" x14ac:dyDescent="0.2">
      <c r="A158" t="s">
        <v>12</v>
      </c>
      <c r="B158" s="2" t="str">
        <f t="shared" ca="1" si="10"/>
        <v>62232.75</v>
      </c>
      <c r="C158">
        <f t="shared" si="9"/>
        <v>1996</v>
      </c>
      <c r="D158" t="str">
        <f t="shared" ca="1" si="11"/>
        <v>insert into equipment (equipment_type, yearly_cost, year) values ('womens soccer',62232.75,1996);</v>
      </c>
      <c r="E158">
        <v>157</v>
      </c>
      <c r="F158">
        <v>12</v>
      </c>
      <c r="G158" t="str">
        <f t="shared" si="12"/>
        <v>insert into equipment_purpose (equipment_id, team_id) values (157,12);</v>
      </c>
    </row>
    <row r="159" spans="1:7" x14ac:dyDescent="0.2">
      <c r="A159" t="s">
        <v>12</v>
      </c>
      <c r="B159" s="2" t="str">
        <f t="shared" ca="1" si="10"/>
        <v>7210.18</v>
      </c>
      <c r="C159">
        <f t="shared" ref="C159:C222" si="13">C158+1</f>
        <v>1997</v>
      </c>
      <c r="D159" t="str">
        <f t="shared" ca="1" si="11"/>
        <v>insert into equipment (equipment_type, yearly_cost, year) values ('womens soccer',7210.18,1997);</v>
      </c>
      <c r="E159">
        <v>158</v>
      </c>
      <c r="F159">
        <v>12</v>
      </c>
      <c r="G159" t="str">
        <f t="shared" si="12"/>
        <v>insert into equipment_purpose (equipment_id, team_id) values (158,12);</v>
      </c>
    </row>
    <row r="160" spans="1:7" x14ac:dyDescent="0.2">
      <c r="A160" t="s">
        <v>12</v>
      </c>
      <c r="B160" s="2" t="str">
        <f t="shared" ca="1" si="10"/>
        <v>97391.74</v>
      </c>
      <c r="C160">
        <f t="shared" si="13"/>
        <v>1998</v>
      </c>
      <c r="D160" t="str">
        <f t="shared" ca="1" si="11"/>
        <v>insert into equipment (equipment_type, yearly_cost, year) values ('womens soccer',97391.74,1998);</v>
      </c>
      <c r="E160">
        <v>159</v>
      </c>
      <c r="F160">
        <v>12</v>
      </c>
      <c r="G160" t="str">
        <f t="shared" si="12"/>
        <v>insert into equipment_purpose (equipment_id, team_id) values (159,12);</v>
      </c>
    </row>
    <row r="161" spans="1:7" x14ac:dyDescent="0.2">
      <c r="A161" t="s">
        <v>12</v>
      </c>
      <c r="B161" s="2" t="str">
        <f t="shared" ca="1" si="10"/>
        <v>65328.04</v>
      </c>
      <c r="C161">
        <f t="shared" si="13"/>
        <v>1999</v>
      </c>
      <c r="D161" t="str">
        <f t="shared" ca="1" si="11"/>
        <v>insert into equipment (equipment_type, yearly_cost, year) values ('womens soccer',65328.04,1999);</v>
      </c>
      <c r="E161">
        <v>160</v>
      </c>
      <c r="F161">
        <v>12</v>
      </c>
      <c r="G161" t="str">
        <f t="shared" si="12"/>
        <v>insert into equipment_purpose (equipment_id, team_id) values (160,12);</v>
      </c>
    </row>
    <row r="162" spans="1:7" x14ac:dyDescent="0.2">
      <c r="A162" t="s">
        <v>12</v>
      </c>
      <c r="B162" s="2" t="str">
        <f t="shared" ca="1" si="10"/>
        <v>95314.48</v>
      </c>
      <c r="C162">
        <f t="shared" si="13"/>
        <v>2000</v>
      </c>
      <c r="D162" t="str">
        <f t="shared" ca="1" si="11"/>
        <v>insert into equipment (equipment_type, yearly_cost, year) values ('womens soccer',95314.48,2000);</v>
      </c>
      <c r="E162">
        <v>161</v>
      </c>
      <c r="F162">
        <v>12</v>
      </c>
      <c r="G162" t="str">
        <f t="shared" si="12"/>
        <v>insert into equipment_purpose (equipment_id, team_id) values (161,12);</v>
      </c>
    </row>
    <row r="163" spans="1:7" x14ac:dyDescent="0.2">
      <c r="A163" t="s">
        <v>12</v>
      </c>
      <c r="B163" s="2" t="str">
        <f t="shared" ca="1" si="10"/>
        <v>69008.15</v>
      </c>
      <c r="C163">
        <f t="shared" si="13"/>
        <v>2001</v>
      </c>
      <c r="D163" t="str">
        <f t="shared" ca="1" si="11"/>
        <v>insert into equipment (equipment_type, yearly_cost, year) values ('womens soccer',69008.15,2001);</v>
      </c>
      <c r="E163">
        <v>162</v>
      </c>
      <c r="F163">
        <v>12</v>
      </c>
      <c r="G163" t="str">
        <f t="shared" si="12"/>
        <v>insert into equipment_purpose (equipment_id, team_id) values (162,12);</v>
      </c>
    </row>
    <row r="164" spans="1:7" x14ac:dyDescent="0.2">
      <c r="A164" t="s">
        <v>12</v>
      </c>
      <c r="B164" s="2" t="str">
        <f t="shared" ca="1" si="10"/>
        <v>29664.64</v>
      </c>
      <c r="C164">
        <f t="shared" si="13"/>
        <v>2002</v>
      </c>
      <c r="D164" t="str">
        <f t="shared" ca="1" si="11"/>
        <v>insert into equipment (equipment_type, yearly_cost, year) values ('womens soccer',29664.64,2002);</v>
      </c>
      <c r="E164">
        <v>163</v>
      </c>
      <c r="F164">
        <v>12</v>
      </c>
      <c r="G164" t="str">
        <f t="shared" si="12"/>
        <v>insert into equipment_purpose (equipment_id, team_id) values (163,12);</v>
      </c>
    </row>
    <row r="165" spans="1:7" x14ac:dyDescent="0.2">
      <c r="A165" t="s">
        <v>12</v>
      </c>
      <c r="B165" s="2" t="str">
        <f t="shared" ca="1" si="10"/>
        <v>25826.86</v>
      </c>
      <c r="C165">
        <f t="shared" si="13"/>
        <v>2003</v>
      </c>
      <c r="D165" t="str">
        <f t="shared" ca="1" si="11"/>
        <v>insert into equipment (equipment_type, yearly_cost, year) values ('womens soccer',25826.86,2003);</v>
      </c>
      <c r="E165">
        <v>164</v>
      </c>
      <c r="F165">
        <v>12</v>
      </c>
      <c r="G165" t="str">
        <f t="shared" si="12"/>
        <v>insert into equipment_purpose (equipment_id, team_id) values (164,12);</v>
      </c>
    </row>
    <row r="166" spans="1:7" x14ac:dyDescent="0.2">
      <c r="A166" t="s">
        <v>12</v>
      </c>
      <c r="B166" s="2" t="str">
        <f t="shared" ca="1" si="10"/>
        <v>38394.14</v>
      </c>
      <c r="C166">
        <f t="shared" si="13"/>
        <v>2004</v>
      </c>
      <c r="D166" t="str">
        <f t="shared" ca="1" si="11"/>
        <v>insert into equipment (equipment_type, yearly_cost, year) values ('womens soccer',38394.14,2004);</v>
      </c>
      <c r="E166">
        <v>165</v>
      </c>
      <c r="F166">
        <v>12</v>
      </c>
      <c r="G166" t="str">
        <f t="shared" si="12"/>
        <v>insert into equipment_purpose (equipment_id, team_id) values (165,12);</v>
      </c>
    </row>
    <row r="167" spans="1:7" x14ac:dyDescent="0.2">
      <c r="A167" t="s">
        <v>12</v>
      </c>
      <c r="B167" s="2" t="str">
        <f t="shared" ca="1" si="10"/>
        <v>42266.12</v>
      </c>
      <c r="C167">
        <f t="shared" si="13"/>
        <v>2005</v>
      </c>
      <c r="D167" t="str">
        <f t="shared" ca="1" si="11"/>
        <v>insert into equipment (equipment_type, yearly_cost, year) values ('womens soccer',42266.12,2005);</v>
      </c>
      <c r="E167">
        <v>166</v>
      </c>
      <c r="F167">
        <v>12</v>
      </c>
      <c r="G167" t="str">
        <f t="shared" si="12"/>
        <v>insert into equipment_purpose (equipment_id, team_id) values (166,12);</v>
      </c>
    </row>
    <row r="168" spans="1:7" x14ac:dyDescent="0.2">
      <c r="A168" t="s">
        <v>12</v>
      </c>
      <c r="B168" s="2" t="str">
        <f t="shared" ca="1" si="10"/>
        <v>84167.76</v>
      </c>
      <c r="C168">
        <f t="shared" si="13"/>
        <v>2006</v>
      </c>
      <c r="D168" t="str">
        <f t="shared" ca="1" si="11"/>
        <v>insert into equipment (equipment_type, yearly_cost, year) values ('womens soccer',84167.76,2006);</v>
      </c>
      <c r="E168">
        <v>167</v>
      </c>
      <c r="F168">
        <v>12</v>
      </c>
      <c r="G168" t="str">
        <f t="shared" si="12"/>
        <v>insert into equipment_purpose (equipment_id, team_id) values (167,12);</v>
      </c>
    </row>
    <row r="169" spans="1:7" x14ac:dyDescent="0.2">
      <c r="A169" t="s">
        <v>12</v>
      </c>
      <c r="B169" s="2" t="str">
        <f t="shared" ca="1" si="10"/>
        <v>28198.24</v>
      </c>
      <c r="C169">
        <f t="shared" si="13"/>
        <v>2007</v>
      </c>
      <c r="D169" t="str">
        <f t="shared" ca="1" si="11"/>
        <v>insert into equipment (equipment_type, yearly_cost, year) values ('womens soccer',28198.24,2007);</v>
      </c>
      <c r="E169">
        <v>168</v>
      </c>
      <c r="F169">
        <v>12</v>
      </c>
      <c r="G169" t="str">
        <f t="shared" si="12"/>
        <v>insert into equipment_purpose (equipment_id, team_id) values (168,12);</v>
      </c>
    </row>
    <row r="170" spans="1:7" x14ac:dyDescent="0.2">
      <c r="A170" t="s">
        <v>12</v>
      </c>
      <c r="B170" s="2" t="str">
        <f t="shared" ca="1" si="10"/>
        <v>10709.71</v>
      </c>
      <c r="C170">
        <f t="shared" si="13"/>
        <v>2008</v>
      </c>
      <c r="D170" t="str">
        <f t="shared" ca="1" si="11"/>
        <v>insert into equipment (equipment_type, yearly_cost, year) values ('womens soccer',10709.71,2008);</v>
      </c>
      <c r="E170">
        <v>169</v>
      </c>
      <c r="F170">
        <v>12</v>
      </c>
      <c r="G170" t="str">
        <f t="shared" si="12"/>
        <v>insert into equipment_purpose (equipment_id, team_id) values (169,12);</v>
      </c>
    </row>
    <row r="171" spans="1:7" x14ac:dyDescent="0.2">
      <c r="A171" t="s">
        <v>12</v>
      </c>
      <c r="B171" s="2" t="str">
        <f t="shared" ca="1" si="10"/>
        <v>52554.93</v>
      </c>
      <c r="C171">
        <f t="shared" si="13"/>
        <v>2009</v>
      </c>
      <c r="D171" t="str">
        <f t="shared" ca="1" si="11"/>
        <v>insert into equipment (equipment_type, yearly_cost, year) values ('womens soccer',52554.93,2009);</v>
      </c>
      <c r="E171">
        <v>170</v>
      </c>
      <c r="F171">
        <v>12</v>
      </c>
      <c r="G171" t="str">
        <f t="shared" si="12"/>
        <v>insert into equipment_purpose (equipment_id, team_id) values (170,12);</v>
      </c>
    </row>
    <row r="172" spans="1:7" x14ac:dyDescent="0.2">
      <c r="A172" t="s">
        <v>12</v>
      </c>
      <c r="B172" s="2" t="str">
        <f t="shared" ca="1" si="10"/>
        <v>99140.56</v>
      </c>
      <c r="C172">
        <f t="shared" si="13"/>
        <v>2010</v>
      </c>
      <c r="D172" t="str">
        <f t="shared" ca="1" si="11"/>
        <v>insert into equipment (equipment_type, yearly_cost, year) values ('womens soccer',99140.56,2010);</v>
      </c>
      <c r="E172">
        <v>171</v>
      </c>
      <c r="F172">
        <v>12</v>
      </c>
      <c r="G172" t="str">
        <f t="shared" si="12"/>
        <v>insert into equipment_purpose (equipment_id, team_id) values (171,12);</v>
      </c>
    </row>
    <row r="173" spans="1:7" x14ac:dyDescent="0.2">
      <c r="A173" t="s">
        <v>12</v>
      </c>
      <c r="B173" s="2" t="str">
        <f t="shared" ca="1" si="10"/>
        <v>33535.98</v>
      </c>
      <c r="C173">
        <f t="shared" si="13"/>
        <v>2011</v>
      </c>
      <c r="D173" t="str">
        <f t="shared" ca="1" si="11"/>
        <v>insert into equipment (equipment_type, yearly_cost, year) values ('womens soccer',33535.98,2011);</v>
      </c>
      <c r="E173">
        <v>172</v>
      </c>
      <c r="F173">
        <v>12</v>
      </c>
      <c r="G173" t="str">
        <f t="shared" si="12"/>
        <v>insert into equipment_purpose (equipment_id, team_id) values (172,12);</v>
      </c>
    </row>
    <row r="174" spans="1:7" x14ac:dyDescent="0.2">
      <c r="A174" t="s">
        <v>12</v>
      </c>
      <c r="B174" s="2" t="str">
        <f t="shared" ca="1" si="10"/>
        <v>31958.07</v>
      </c>
      <c r="C174">
        <f t="shared" si="13"/>
        <v>2012</v>
      </c>
      <c r="D174" t="str">
        <f t="shared" ca="1" si="11"/>
        <v>insert into equipment (equipment_type, yearly_cost, year) values ('womens soccer',31958.07,2012);</v>
      </c>
      <c r="E174">
        <v>173</v>
      </c>
      <c r="F174">
        <v>12</v>
      </c>
      <c r="G174" t="str">
        <f t="shared" si="12"/>
        <v>insert into equipment_purpose (equipment_id, team_id) values (173,12);</v>
      </c>
    </row>
    <row r="175" spans="1:7" x14ac:dyDescent="0.2">
      <c r="A175" t="s">
        <v>12</v>
      </c>
      <c r="B175" s="2" t="str">
        <f t="shared" ca="1" si="10"/>
        <v>28544.99</v>
      </c>
      <c r="C175">
        <f t="shared" si="13"/>
        <v>2013</v>
      </c>
      <c r="D175" t="str">
        <f t="shared" ca="1" si="11"/>
        <v>insert into equipment (equipment_type, yearly_cost, year) values ('womens soccer',28544.99,2013);</v>
      </c>
      <c r="E175">
        <v>174</v>
      </c>
      <c r="F175">
        <v>12</v>
      </c>
      <c r="G175" t="str">
        <f t="shared" si="12"/>
        <v>insert into equipment_purpose (equipment_id, team_id) values (174,12);</v>
      </c>
    </row>
    <row r="176" spans="1:7" x14ac:dyDescent="0.2">
      <c r="A176" t="s">
        <v>12</v>
      </c>
      <c r="B176" s="2" t="str">
        <f t="shared" ca="1" si="10"/>
        <v>50670.29</v>
      </c>
      <c r="C176">
        <f t="shared" si="13"/>
        <v>2014</v>
      </c>
      <c r="D176" t="str">
        <f t="shared" ca="1" si="11"/>
        <v>insert into equipment (equipment_type, yearly_cost, year) values ('womens soccer',50670.29,2014);</v>
      </c>
      <c r="E176">
        <v>175</v>
      </c>
      <c r="F176">
        <v>12</v>
      </c>
      <c r="G176" t="str">
        <f t="shared" si="12"/>
        <v>insert into equipment_purpose (equipment_id, team_id) values (175,12);</v>
      </c>
    </row>
    <row r="177" spans="1:7" x14ac:dyDescent="0.2">
      <c r="A177" t="s">
        <v>12</v>
      </c>
      <c r="B177" s="2" t="str">
        <f t="shared" ca="1" si="10"/>
        <v>13699.47</v>
      </c>
      <c r="C177">
        <f t="shared" si="13"/>
        <v>2015</v>
      </c>
      <c r="D177" t="str">
        <f t="shared" ca="1" si="11"/>
        <v>insert into equipment (equipment_type, yearly_cost, year) values ('womens soccer',13699.47,2015);</v>
      </c>
      <c r="E177">
        <v>176</v>
      </c>
      <c r="F177">
        <v>12</v>
      </c>
      <c r="G177" t="str">
        <f t="shared" si="12"/>
        <v>insert into equipment_purpose (equipment_id, team_id) values (176,12);</v>
      </c>
    </row>
    <row r="178" spans="1:7" x14ac:dyDescent="0.2">
      <c r="A178" t="s">
        <v>12</v>
      </c>
      <c r="B178" s="2" t="str">
        <f t="shared" ca="1" si="10"/>
        <v>6803.26</v>
      </c>
      <c r="C178">
        <f t="shared" si="13"/>
        <v>2016</v>
      </c>
      <c r="D178" t="str">
        <f t="shared" ca="1" si="11"/>
        <v>insert into equipment (equipment_type, yearly_cost, year) values ('womens soccer',6803.26,2016);</v>
      </c>
      <c r="E178">
        <v>177</v>
      </c>
      <c r="F178">
        <v>12</v>
      </c>
      <c r="G178" t="str">
        <f t="shared" si="12"/>
        <v>insert into equipment_purpose (equipment_id, team_id) values (177,12);</v>
      </c>
    </row>
    <row r="179" spans="1:7" x14ac:dyDescent="0.2">
      <c r="A179" t="s">
        <v>13</v>
      </c>
      <c r="B179" s="2" t="str">
        <f t="shared" ca="1" si="10"/>
        <v>5919.19</v>
      </c>
      <c r="C179">
        <v>2008</v>
      </c>
      <c r="D179" t="str">
        <f t="shared" ca="1" si="11"/>
        <v>insert into equipment (equipment_type, yearly_cost, year) values ('field hockey',5919.19,2008);</v>
      </c>
      <c r="E179">
        <v>178</v>
      </c>
      <c r="F179">
        <v>13</v>
      </c>
      <c r="G179" t="str">
        <f t="shared" si="12"/>
        <v>insert into equipment_purpose (equipment_id, team_id) values (178,13);</v>
      </c>
    </row>
    <row r="180" spans="1:7" x14ac:dyDescent="0.2">
      <c r="A180" t="s">
        <v>13</v>
      </c>
      <c r="B180" s="2" t="str">
        <f t="shared" ca="1" si="10"/>
        <v>26235.54</v>
      </c>
      <c r="C180">
        <f t="shared" si="13"/>
        <v>2009</v>
      </c>
      <c r="D180" t="str">
        <f t="shared" ca="1" si="11"/>
        <v>insert into equipment (equipment_type, yearly_cost, year) values ('field hockey',26235.54,2009);</v>
      </c>
      <c r="E180">
        <v>179</v>
      </c>
      <c r="F180">
        <v>13</v>
      </c>
      <c r="G180" t="str">
        <f t="shared" si="12"/>
        <v>insert into equipment_purpose (equipment_id, team_id) values (179,13);</v>
      </c>
    </row>
    <row r="181" spans="1:7" x14ac:dyDescent="0.2">
      <c r="A181" t="s">
        <v>13</v>
      </c>
      <c r="B181" s="2" t="str">
        <f t="shared" ca="1" si="10"/>
        <v>36587.53</v>
      </c>
      <c r="C181">
        <f t="shared" si="13"/>
        <v>2010</v>
      </c>
      <c r="D181" t="str">
        <f t="shared" ca="1" si="11"/>
        <v>insert into equipment (equipment_type, yearly_cost, year) values ('field hockey',36587.53,2010);</v>
      </c>
      <c r="E181">
        <v>180</v>
      </c>
      <c r="F181">
        <v>13</v>
      </c>
      <c r="G181" t="str">
        <f t="shared" si="12"/>
        <v>insert into equipment_purpose (equipment_id, team_id) values (180,13);</v>
      </c>
    </row>
    <row r="182" spans="1:7" x14ac:dyDescent="0.2">
      <c r="A182" t="s">
        <v>13</v>
      </c>
      <c r="B182" s="2" t="str">
        <f t="shared" ca="1" si="10"/>
        <v>82429.39</v>
      </c>
      <c r="C182">
        <f t="shared" si="13"/>
        <v>2011</v>
      </c>
      <c r="D182" t="str">
        <f t="shared" ca="1" si="11"/>
        <v>insert into equipment (equipment_type, yearly_cost, year) values ('field hockey',82429.39,2011);</v>
      </c>
      <c r="E182">
        <v>181</v>
      </c>
      <c r="F182">
        <v>13</v>
      </c>
      <c r="G182" t="str">
        <f t="shared" si="12"/>
        <v>insert into equipment_purpose (equipment_id, team_id) values (181,13);</v>
      </c>
    </row>
    <row r="183" spans="1:7" x14ac:dyDescent="0.2">
      <c r="A183" t="s">
        <v>13</v>
      </c>
      <c r="B183" s="2" t="str">
        <f t="shared" ca="1" si="10"/>
        <v>1804.72</v>
      </c>
      <c r="C183">
        <f t="shared" si="13"/>
        <v>2012</v>
      </c>
      <c r="D183" t="str">
        <f t="shared" ca="1" si="11"/>
        <v>insert into equipment (equipment_type, yearly_cost, year) values ('field hockey',1804.72,2012);</v>
      </c>
      <c r="E183">
        <v>182</v>
      </c>
      <c r="F183">
        <v>13</v>
      </c>
      <c r="G183" t="str">
        <f t="shared" si="12"/>
        <v>insert into equipment_purpose (equipment_id, team_id) values (182,13);</v>
      </c>
    </row>
    <row r="184" spans="1:7" x14ac:dyDescent="0.2">
      <c r="A184" t="s">
        <v>13</v>
      </c>
      <c r="B184" s="2" t="str">
        <f t="shared" ca="1" si="10"/>
        <v>4123.90</v>
      </c>
      <c r="C184">
        <f t="shared" si="13"/>
        <v>2013</v>
      </c>
      <c r="D184" t="str">
        <f t="shared" ca="1" si="11"/>
        <v>insert into equipment (equipment_type, yearly_cost, year) values ('field hockey',4123.90,2013);</v>
      </c>
      <c r="E184">
        <v>183</v>
      </c>
      <c r="F184">
        <v>13</v>
      </c>
      <c r="G184" t="str">
        <f t="shared" si="12"/>
        <v>insert into equipment_purpose (equipment_id, team_id) values (183,13);</v>
      </c>
    </row>
    <row r="185" spans="1:7" x14ac:dyDescent="0.2">
      <c r="A185" t="s">
        <v>13</v>
      </c>
      <c r="B185" s="2" t="str">
        <f t="shared" ca="1" si="10"/>
        <v>45266.47</v>
      </c>
      <c r="C185">
        <f t="shared" si="13"/>
        <v>2014</v>
      </c>
      <c r="D185" t="str">
        <f t="shared" ca="1" si="11"/>
        <v>insert into equipment (equipment_type, yearly_cost, year) values ('field hockey',45266.47,2014);</v>
      </c>
      <c r="E185">
        <v>184</v>
      </c>
      <c r="F185">
        <v>13</v>
      </c>
      <c r="G185" t="str">
        <f t="shared" si="12"/>
        <v>insert into equipment_purpose (equipment_id, team_id) values (184,13);</v>
      </c>
    </row>
    <row r="186" spans="1:7" x14ac:dyDescent="0.2">
      <c r="A186" t="s">
        <v>13</v>
      </c>
      <c r="B186" s="2" t="str">
        <f t="shared" ca="1" si="10"/>
        <v>37163.99</v>
      </c>
      <c r="C186">
        <f t="shared" si="13"/>
        <v>2015</v>
      </c>
      <c r="D186" t="str">
        <f t="shared" ca="1" si="11"/>
        <v>insert into equipment (equipment_type, yearly_cost, year) values ('field hockey',37163.99,2015);</v>
      </c>
      <c r="E186">
        <v>185</v>
      </c>
      <c r="F186">
        <v>13</v>
      </c>
      <c r="G186" t="str">
        <f t="shared" si="12"/>
        <v>insert into equipment_purpose (equipment_id, team_id) values (185,13);</v>
      </c>
    </row>
    <row r="187" spans="1:7" x14ac:dyDescent="0.2">
      <c r="A187" t="s">
        <v>13</v>
      </c>
      <c r="B187" s="2" t="str">
        <f t="shared" ca="1" si="10"/>
        <v>66155.30</v>
      </c>
      <c r="C187">
        <f t="shared" si="13"/>
        <v>2016</v>
      </c>
      <c r="D187" t="str">
        <f t="shared" ca="1" si="11"/>
        <v>insert into equipment (equipment_type, yearly_cost, year) values ('field hockey',66155.30,2016);</v>
      </c>
      <c r="E187">
        <v>186</v>
      </c>
      <c r="F187">
        <v>13</v>
      </c>
      <c r="G187" t="str">
        <f t="shared" si="12"/>
        <v>insert into equipment_purpose (equipment_id, team_id) values (186,13);</v>
      </c>
    </row>
    <row r="188" spans="1:7" x14ac:dyDescent="0.2">
      <c r="A188" t="s">
        <v>14</v>
      </c>
      <c r="B188" s="2" t="str">
        <f t="shared" ca="1" si="10"/>
        <v>7743.91</v>
      </c>
      <c r="C188">
        <v>1999</v>
      </c>
      <c r="D188" t="str">
        <f t="shared" ca="1" si="11"/>
        <v>insert into equipment (equipment_type, yearly_cost, year) values ('polo',7743.91,1999);</v>
      </c>
      <c r="E188">
        <v>187</v>
      </c>
      <c r="F188">
        <v>14</v>
      </c>
      <c r="G188" t="str">
        <f t="shared" si="12"/>
        <v>insert into equipment_purpose (equipment_id, team_id) values (187,14);</v>
      </c>
    </row>
    <row r="189" spans="1:7" x14ac:dyDescent="0.2">
      <c r="A189" t="s">
        <v>14</v>
      </c>
      <c r="B189" s="2" t="str">
        <f t="shared" ca="1" si="10"/>
        <v>70566.16</v>
      </c>
      <c r="C189">
        <f t="shared" si="13"/>
        <v>2000</v>
      </c>
      <c r="D189" t="str">
        <f t="shared" ca="1" si="11"/>
        <v>insert into equipment (equipment_type, yearly_cost, year) values ('polo',70566.16,2000);</v>
      </c>
      <c r="E189">
        <v>188</v>
      </c>
      <c r="F189">
        <v>14</v>
      </c>
      <c r="G189" t="str">
        <f t="shared" si="12"/>
        <v>insert into equipment_purpose (equipment_id, team_id) values (188,14);</v>
      </c>
    </row>
    <row r="190" spans="1:7" x14ac:dyDescent="0.2">
      <c r="A190" t="s">
        <v>14</v>
      </c>
      <c r="B190" s="2" t="str">
        <f t="shared" ca="1" si="10"/>
        <v>85910.10</v>
      </c>
      <c r="C190">
        <f t="shared" si="13"/>
        <v>2001</v>
      </c>
      <c r="D190" t="str">
        <f t="shared" ca="1" si="11"/>
        <v>insert into equipment (equipment_type, yearly_cost, year) values ('polo',85910.10,2001);</v>
      </c>
      <c r="E190">
        <v>189</v>
      </c>
      <c r="F190">
        <v>14</v>
      </c>
      <c r="G190" t="str">
        <f t="shared" si="12"/>
        <v>insert into equipment_purpose (equipment_id, team_id) values (189,14);</v>
      </c>
    </row>
    <row r="191" spans="1:7" x14ac:dyDescent="0.2">
      <c r="A191" t="s">
        <v>14</v>
      </c>
      <c r="B191" s="2" t="str">
        <f t="shared" ca="1" si="10"/>
        <v>92518.23</v>
      </c>
      <c r="C191">
        <f t="shared" si="13"/>
        <v>2002</v>
      </c>
      <c r="D191" t="str">
        <f t="shared" ca="1" si="11"/>
        <v>insert into equipment (equipment_type, yearly_cost, year) values ('polo',92518.23,2002);</v>
      </c>
      <c r="E191">
        <v>190</v>
      </c>
      <c r="F191">
        <v>14</v>
      </c>
      <c r="G191" t="str">
        <f t="shared" si="12"/>
        <v>insert into equipment_purpose (equipment_id, team_id) values (190,14);</v>
      </c>
    </row>
    <row r="192" spans="1:7" x14ac:dyDescent="0.2">
      <c r="A192" t="s">
        <v>14</v>
      </c>
      <c r="B192" s="2" t="str">
        <f t="shared" ca="1" si="10"/>
        <v>47803.49</v>
      </c>
      <c r="C192">
        <f t="shared" si="13"/>
        <v>2003</v>
      </c>
      <c r="D192" t="str">
        <f t="shared" ca="1" si="11"/>
        <v>insert into equipment (equipment_type, yearly_cost, year) values ('polo',47803.49,2003);</v>
      </c>
      <c r="E192">
        <v>191</v>
      </c>
      <c r="F192">
        <v>14</v>
      </c>
      <c r="G192" t="str">
        <f t="shared" si="12"/>
        <v>insert into equipment_purpose (equipment_id, team_id) values (191,14);</v>
      </c>
    </row>
    <row r="193" spans="1:7" x14ac:dyDescent="0.2">
      <c r="A193" t="s">
        <v>14</v>
      </c>
      <c r="B193" s="2" t="str">
        <f t="shared" ca="1" si="10"/>
        <v>59539.25</v>
      </c>
      <c r="C193">
        <f t="shared" si="13"/>
        <v>2004</v>
      </c>
      <c r="D193" t="str">
        <f t="shared" ca="1" si="11"/>
        <v>insert into equipment (equipment_type, yearly_cost, year) values ('polo',59539.25,2004);</v>
      </c>
      <c r="E193">
        <v>192</v>
      </c>
      <c r="F193">
        <v>14</v>
      </c>
      <c r="G193" t="str">
        <f t="shared" si="12"/>
        <v>insert into equipment_purpose (equipment_id, team_id) values (192,14);</v>
      </c>
    </row>
    <row r="194" spans="1:7" x14ac:dyDescent="0.2">
      <c r="A194" t="s">
        <v>14</v>
      </c>
      <c r="B194" s="2" t="str">
        <f t="shared" ca="1" si="10"/>
        <v>25916.54</v>
      </c>
      <c r="C194">
        <f t="shared" si="13"/>
        <v>2005</v>
      </c>
      <c r="D194" t="str">
        <f t="shared" ca="1" si="11"/>
        <v>insert into equipment (equipment_type, yearly_cost, year) values ('polo',25916.54,2005);</v>
      </c>
      <c r="E194">
        <v>193</v>
      </c>
      <c r="F194">
        <v>14</v>
      </c>
      <c r="G194" t="str">
        <f t="shared" si="12"/>
        <v>insert into equipment_purpose (equipment_id, team_id) values (193,14);</v>
      </c>
    </row>
    <row r="195" spans="1:7" x14ac:dyDescent="0.2">
      <c r="A195" t="s">
        <v>14</v>
      </c>
      <c r="B195" s="2" t="str">
        <f t="shared" ref="B195:B258" ca="1" si="14">RANDBETWEEN(1000,100000)&amp;"."&amp;TEXT(RANDBETWEEN(0,99),"00")</f>
        <v>95230.70</v>
      </c>
      <c r="C195">
        <f t="shared" si="13"/>
        <v>2006</v>
      </c>
      <c r="D195" t="str">
        <f t="shared" ref="D195:D258" ca="1" si="15">"insert into equipment (equipment_type, yearly_cost, year) values ('"&amp;A195&amp;"',"&amp;B195&amp;","&amp;C195&amp;");"</f>
        <v>insert into equipment (equipment_type, yearly_cost, year) values ('polo',95230.70,2006);</v>
      </c>
      <c r="E195">
        <v>194</v>
      </c>
      <c r="F195">
        <v>14</v>
      </c>
      <c r="G195" t="str">
        <f t="shared" ref="G195:G258" si="16">"insert into equipment_purpose (equipment_id, team_id) values ("&amp;E195&amp;","&amp;F195&amp;");"</f>
        <v>insert into equipment_purpose (equipment_id, team_id) values (194,14);</v>
      </c>
    </row>
    <row r="196" spans="1:7" x14ac:dyDescent="0.2">
      <c r="A196" t="s">
        <v>14</v>
      </c>
      <c r="B196" s="2" t="str">
        <f t="shared" ca="1" si="14"/>
        <v>10782.22</v>
      </c>
      <c r="C196">
        <f t="shared" si="13"/>
        <v>2007</v>
      </c>
      <c r="D196" t="str">
        <f t="shared" ca="1" si="15"/>
        <v>insert into equipment (equipment_type, yearly_cost, year) values ('polo',10782.22,2007);</v>
      </c>
      <c r="E196">
        <v>195</v>
      </c>
      <c r="F196">
        <v>14</v>
      </c>
      <c r="G196" t="str">
        <f t="shared" si="16"/>
        <v>insert into equipment_purpose (equipment_id, team_id) values (195,14);</v>
      </c>
    </row>
    <row r="197" spans="1:7" x14ac:dyDescent="0.2">
      <c r="A197" t="s">
        <v>14</v>
      </c>
      <c r="B197" s="2" t="str">
        <f t="shared" ca="1" si="14"/>
        <v>34422.20</v>
      </c>
      <c r="C197">
        <f t="shared" si="13"/>
        <v>2008</v>
      </c>
      <c r="D197" t="str">
        <f t="shared" ca="1" si="15"/>
        <v>insert into equipment (equipment_type, yearly_cost, year) values ('polo',34422.20,2008);</v>
      </c>
      <c r="E197">
        <v>196</v>
      </c>
      <c r="F197">
        <v>14</v>
      </c>
      <c r="G197" t="str">
        <f t="shared" si="16"/>
        <v>insert into equipment_purpose (equipment_id, team_id) values (196,14);</v>
      </c>
    </row>
    <row r="198" spans="1:7" x14ac:dyDescent="0.2">
      <c r="A198" t="s">
        <v>14</v>
      </c>
      <c r="B198" s="2" t="str">
        <f t="shared" ca="1" si="14"/>
        <v>9883.02</v>
      </c>
      <c r="C198">
        <f t="shared" si="13"/>
        <v>2009</v>
      </c>
      <c r="D198" t="str">
        <f t="shared" ca="1" si="15"/>
        <v>insert into equipment (equipment_type, yearly_cost, year) values ('polo',9883.02,2009);</v>
      </c>
      <c r="E198">
        <v>197</v>
      </c>
      <c r="F198">
        <v>14</v>
      </c>
      <c r="G198" t="str">
        <f t="shared" si="16"/>
        <v>insert into equipment_purpose (equipment_id, team_id) values (197,14);</v>
      </c>
    </row>
    <row r="199" spans="1:7" x14ac:dyDescent="0.2">
      <c r="A199" t="s">
        <v>14</v>
      </c>
      <c r="B199" s="2" t="str">
        <f t="shared" ca="1" si="14"/>
        <v>77018.35</v>
      </c>
      <c r="C199">
        <f t="shared" si="13"/>
        <v>2010</v>
      </c>
      <c r="D199" t="str">
        <f t="shared" ca="1" si="15"/>
        <v>insert into equipment (equipment_type, yearly_cost, year) values ('polo',77018.35,2010);</v>
      </c>
      <c r="E199">
        <v>198</v>
      </c>
      <c r="F199">
        <v>14</v>
      </c>
      <c r="G199" t="str">
        <f t="shared" si="16"/>
        <v>insert into equipment_purpose (equipment_id, team_id) values (198,14);</v>
      </c>
    </row>
    <row r="200" spans="1:7" x14ac:dyDescent="0.2">
      <c r="A200" t="s">
        <v>14</v>
      </c>
      <c r="B200" s="2" t="str">
        <f t="shared" ca="1" si="14"/>
        <v>34447.15</v>
      </c>
      <c r="C200">
        <f t="shared" si="13"/>
        <v>2011</v>
      </c>
      <c r="D200" t="str">
        <f t="shared" ca="1" si="15"/>
        <v>insert into equipment (equipment_type, yearly_cost, year) values ('polo',34447.15,2011);</v>
      </c>
      <c r="E200">
        <v>199</v>
      </c>
      <c r="F200">
        <v>14</v>
      </c>
      <c r="G200" t="str">
        <f t="shared" si="16"/>
        <v>insert into equipment_purpose (equipment_id, team_id) values (199,14);</v>
      </c>
    </row>
    <row r="201" spans="1:7" x14ac:dyDescent="0.2">
      <c r="A201" t="s">
        <v>14</v>
      </c>
      <c r="B201" s="2" t="str">
        <f t="shared" ca="1" si="14"/>
        <v>9917.30</v>
      </c>
      <c r="C201">
        <f t="shared" si="13"/>
        <v>2012</v>
      </c>
      <c r="D201" t="str">
        <f t="shared" ca="1" si="15"/>
        <v>insert into equipment (equipment_type, yearly_cost, year) values ('polo',9917.30,2012);</v>
      </c>
      <c r="E201">
        <v>200</v>
      </c>
      <c r="F201">
        <v>14</v>
      </c>
      <c r="G201" t="str">
        <f t="shared" si="16"/>
        <v>insert into equipment_purpose (equipment_id, team_id) values (200,14);</v>
      </c>
    </row>
    <row r="202" spans="1:7" x14ac:dyDescent="0.2">
      <c r="A202" t="s">
        <v>14</v>
      </c>
      <c r="B202" s="2" t="str">
        <f t="shared" ca="1" si="14"/>
        <v>49335.83</v>
      </c>
      <c r="C202">
        <f t="shared" si="13"/>
        <v>2013</v>
      </c>
      <c r="D202" t="str">
        <f t="shared" ca="1" si="15"/>
        <v>insert into equipment (equipment_type, yearly_cost, year) values ('polo',49335.83,2013);</v>
      </c>
      <c r="E202">
        <v>201</v>
      </c>
      <c r="F202">
        <v>14</v>
      </c>
      <c r="G202" t="str">
        <f t="shared" si="16"/>
        <v>insert into equipment_purpose (equipment_id, team_id) values (201,14);</v>
      </c>
    </row>
    <row r="203" spans="1:7" x14ac:dyDescent="0.2">
      <c r="A203" t="s">
        <v>14</v>
      </c>
      <c r="B203" s="2" t="str">
        <f t="shared" ca="1" si="14"/>
        <v>42886.57</v>
      </c>
      <c r="C203">
        <f t="shared" si="13"/>
        <v>2014</v>
      </c>
      <c r="D203" t="str">
        <f t="shared" ca="1" si="15"/>
        <v>insert into equipment (equipment_type, yearly_cost, year) values ('polo',42886.57,2014);</v>
      </c>
      <c r="E203">
        <v>202</v>
      </c>
      <c r="F203">
        <v>14</v>
      </c>
      <c r="G203" t="str">
        <f t="shared" si="16"/>
        <v>insert into equipment_purpose (equipment_id, team_id) values (202,14);</v>
      </c>
    </row>
    <row r="204" spans="1:7" x14ac:dyDescent="0.2">
      <c r="A204" t="s">
        <v>14</v>
      </c>
      <c r="B204" s="2" t="str">
        <f t="shared" ca="1" si="14"/>
        <v>34953.34</v>
      </c>
      <c r="C204">
        <f t="shared" si="13"/>
        <v>2015</v>
      </c>
      <c r="D204" t="str">
        <f t="shared" ca="1" si="15"/>
        <v>insert into equipment (equipment_type, yearly_cost, year) values ('polo',34953.34,2015);</v>
      </c>
      <c r="E204">
        <v>203</v>
      </c>
      <c r="F204">
        <v>14</v>
      </c>
      <c r="G204" t="str">
        <f t="shared" si="16"/>
        <v>insert into equipment_purpose (equipment_id, team_id) values (203,14);</v>
      </c>
    </row>
    <row r="205" spans="1:7" x14ac:dyDescent="0.2">
      <c r="A205" t="s">
        <v>14</v>
      </c>
      <c r="B205" s="2" t="str">
        <f t="shared" ca="1" si="14"/>
        <v>35897.76</v>
      </c>
      <c r="C205">
        <f t="shared" si="13"/>
        <v>2016</v>
      </c>
      <c r="D205" t="str">
        <f t="shared" ca="1" si="15"/>
        <v>insert into equipment (equipment_type, yearly_cost, year) values ('polo',35897.76,2016);</v>
      </c>
      <c r="E205">
        <v>204</v>
      </c>
      <c r="F205">
        <v>14</v>
      </c>
      <c r="G205" t="str">
        <f t="shared" si="16"/>
        <v>insert into equipment_purpose (equipment_id, team_id) values (204,14);</v>
      </c>
    </row>
    <row r="206" spans="1:7" x14ac:dyDescent="0.2">
      <c r="A206" t="s">
        <v>15</v>
      </c>
      <c r="B206" s="2" t="str">
        <f t="shared" ca="1" si="14"/>
        <v>86317.02</v>
      </c>
      <c r="C206">
        <v>1987</v>
      </c>
      <c r="D206" t="str">
        <f t="shared" ca="1" si="15"/>
        <v>insert into equipment (equipment_type, yearly_cost, year) values ('mens lacrosse',86317.02,1987);</v>
      </c>
      <c r="E206">
        <v>205</v>
      </c>
      <c r="F206">
        <v>15</v>
      </c>
      <c r="G206" t="str">
        <f t="shared" si="16"/>
        <v>insert into equipment_purpose (equipment_id, team_id) values (205,15);</v>
      </c>
    </row>
    <row r="207" spans="1:7" x14ac:dyDescent="0.2">
      <c r="A207" t="s">
        <v>15</v>
      </c>
      <c r="B207" s="2" t="str">
        <f t="shared" ca="1" si="14"/>
        <v>92580.20</v>
      </c>
      <c r="C207">
        <f t="shared" si="13"/>
        <v>1988</v>
      </c>
      <c r="D207" t="str">
        <f t="shared" ca="1" si="15"/>
        <v>insert into equipment (equipment_type, yearly_cost, year) values ('mens lacrosse',92580.20,1988);</v>
      </c>
      <c r="E207">
        <v>206</v>
      </c>
      <c r="F207">
        <v>15</v>
      </c>
      <c r="G207" t="str">
        <f t="shared" si="16"/>
        <v>insert into equipment_purpose (equipment_id, team_id) values (206,15);</v>
      </c>
    </row>
    <row r="208" spans="1:7" x14ac:dyDescent="0.2">
      <c r="A208" t="s">
        <v>15</v>
      </c>
      <c r="B208" s="2" t="str">
        <f t="shared" ca="1" si="14"/>
        <v>48553.07</v>
      </c>
      <c r="C208">
        <f t="shared" si="13"/>
        <v>1989</v>
      </c>
      <c r="D208" t="str">
        <f t="shared" ca="1" si="15"/>
        <v>insert into equipment (equipment_type, yearly_cost, year) values ('mens lacrosse',48553.07,1989);</v>
      </c>
      <c r="E208">
        <v>207</v>
      </c>
      <c r="F208">
        <v>15</v>
      </c>
      <c r="G208" t="str">
        <f t="shared" si="16"/>
        <v>insert into equipment_purpose (equipment_id, team_id) values (207,15);</v>
      </c>
    </row>
    <row r="209" spans="1:7" x14ac:dyDescent="0.2">
      <c r="A209" t="s">
        <v>15</v>
      </c>
      <c r="B209" s="2" t="str">
        <f t="shared" ca="1" si="14"/>
        <v>87195.05</v>
      </c>
      <c r="C209">
        <f t="shared" si="13"/>
        <v>1990</v>
      </c>
      <c r="D209" t="str">
        <f t="shared" ca="1" si="15"/>
        <v>insert into equipment (equipment_type, yearly_cost, year) values ('mens lacrosse',87195.05,1990);</v>
      </c>
      <c r="E209">
        <v>208</v>
      </c>
      <c r="F209">
        <v>15</v>
      </c>
      <c r="G209" t="str">
        <f t="shared" si="16"/>
        <v>insert into equipment_purpose (equipment_id, team_id) values (208,15);</v>
      </c>
    </row>
    <row r="210" spans="1:7" x14ac:dyDescent="0.2">
      <c r="A210" t="s">
        <v>15</v>
      </c>
      <c r="B210" s="2" t="str">
        <f t="shared" ca="1" si="14"/>
        <v>71900.93</v>
      </c>
      <c r="C210">
        <f t="shared" si="13"/>
        <v>1991</v>
      </c>
      <c r="D210" t="str">
        <f t="shared" ca="1" si="15"/>
        <v>insert into equipment (equipment_type, yearly_cost, year) values ('mens lacrosse',71900.93,1991);</v>
      </c>
      <c r="E210">
        <v>209</v>
      </c>
      <c r="F210">
        <v>15</v>
      </c>
      <c r="G210" t="str">
        <f t="shared" si="16"/>
        <v>insert into equipment_purpose (equipment_id, team_id) values (209,15);</v>
      </c>
    </row>
    <row r="211" spans="1:7" x14ac:dyDescent="0.2">
      <c r="A211" t="s">
        <v>15</v>
      </c>
      <c r="B211" s="2" t="str">
        <f t="shared" ca="1" si="14"/>
        <v>71821.34</v>
      </c>
      <c r="C211">
        <f t="shared" si="13"/>
        <v>1992</v>
      </c>
      <c r="D211" t="str">
        <f t="shared" ca="1" si="15"/>
        <v>insert into equipment (equipment_type, yearly_cost, year) values ('mens lacrosse',71821.34,1992);</v>
      </c>
      <c r="E211">
        <v>210</v>
      </c>
      <c r="F211">
        <v>15</v>
      </c>
      <c r="G211" t="str">
        <f t="shared" si="16"/>
        <v>insert into equipment_purpose (equipment_id, team_id) values (210,15);</v>
      </c>
    </row>
    <row r="212" spans="1:7" x14ac:dyDescent="0.2">
      <c r="A212" t="s">
        <v>15</v>
      </c>
      <c r="B212" s="2" t="str">
        <f t="shared" ca="1" si="14"/>
        <v>19733.73</v>
      </c>
      <c r="C212">
        <f t="shared" si="13"/>
        <v>1993</v>
      </c>
      <c r="D212" t="str">
        <f t="shared" ca="1" si="15"/>
        <v>insert into equipment (equipment_type, yearly_cost, year) values ('mens lacrosse',19733.73,1993);</v>
      </c>
      <c r="E212">
        <v>211</v>
      </c>
      <c r="F212">
        <v>15</v>
      </c>
      <c r="G212" t="str">
        <f t="shared" si="16"/>
        <v>insert into equipment_purpose (equipment_id, team_id) values (211,15);</v>
      </c>
    </row>
    <row r="213" spans="1:7" x14ac:dyDescent="0.2">
      <c r="A213" t="s">
        <v>15</v>
      </c>
      <c r="B213" s="2" t="str">
        <f t="shared" ca="1" si="14"/>
        <v>7084.62</v>
      </c>
      <c r="C213">
        <f t="shared" si="13"/>
        <v>1994</v>
      </c>
      <c r="D213" t="str">
        <f t="shared" ca="1" si="15"/>
        <v>insert into equipment (equipment_type, yearly_cost, year) values ('mens lacrosse',7084.62,1994);</v>
      </c>
      <c r="E213">
        <v>212</v>
      </c>
      <c r="F213">
        <v>15</v>
      </c>
      <c r="G213" t="str">
        <f t="shared" si="16"/>
        <v>insert into equipment_purpose (equipment_id, team_id) values (212,15);</v>
      </c>
    </row>
    <row r="214" spans="1:7" x14ac:dyDescent="0.2">
      <c r="A214" t="s">
        <v>15</v>
      </c>
      <c r="B214" s="2" t="str">
        <f t="shared" ca="1" si="14"/>
        <v>13999.50</v>
      </c>
      <c r="C214">
        <f t="shared" si="13"/>
        <v>1995</v>
      </c>
      <c r="D214" t="str">
        <f t="shared" ca="1" si="15"/>
        <v>insert into equipment (equipment_type, yearly_cost, year) values ('mens lacrosse',13999.50,1995);</v>
      </c>
      <c r="E214">
        <v>213</v>
      </c>
      <c r="F214">
        <v>15</v>
      </c>
      <c r="G214" t="str">
        <f t="shared" si="16"/>
        <v>insert into equipment_purpose (equipment_id, team_id) values (213,15);</v>
      </c>
    </row>
    <row r="215" spans="1:7" x14ac:dyDescent="0.2">
      <c r="A215" t="s">
        <v>15</v>
      </c>
      <c r="B215" s="2" t="str">
        <f t="shared" ca="1" si="14"/>
        <v>99162.90</v>
      </c>
      <c r="C215">
        <f t="shared" si="13"/>
        <v>1996</v>
      </c>
      <c r="D215" t="str">
        <f t="shared" ca="1" si="15"/>
        <v>insert into equipment (equipment_type, yearly_cost, year) values ('mens lacrosse',99162.90,1996);</v>
      </c>
      <c r="E215">
        <v>214</v>
      </c>
      <c r="F215">
        <v>15</v>
      </c>
      <c r="G215" t="str">
        <f t="shared" si="16"/>
        <v>insert into equipment_purpose (equipment_id, team_id) values (214,15);</v>
      </c>
    </row>
    <row r="216" spans="1:7" x14ac:dyDescent="0.2">
      <c r="A216" t="s">
        <v>15</v>
      </c>
      <c r="B216" s="2" t="str">
        <f t="shared" ca="1" si="14"/>
        <v>57605.82</v>
      </c>
      <c r="C216">
        <f t="shared" si="13"/>
        <v>1997</v>
      </c>
      <c r="D216" t="str">
        <f t="shared" ca="1" si="15"/>
        <v>insert into equipment (equipment_type, yearly_cost, year) values ('mens lacrosse',57605.82,1997);</v>
      </c>
      <c r="E216">
        <v>215</v>
      </c>
      <c r="F216">
        <v>15</v>
      </c>
      <c r="G216" t="str">
        <f t="shared" si="16"/>
        <v>insert into equipment_purpose (equipment_id, team_id) values (215,15);</v>
      </c>
    </row>
    <row r="217" spans="1:7" x14ac:dyDescent="0.2">
      <c r="A217" t="s">
        <v>15</v>
      </c>
      <c r="B217" s="2" t="str">
        <f t="shared" ca="1" si="14"/>
        <v>3512.24</v>
      </c>
      <c r="C217">
        <f t="shared" si="13"/>
        <v>1998</v>
      </c>
      <c r="D217" t="str">
        <f t="shared" ca="1" si="15"/>
        <v>insert into equipment (equipment_type, yearly_cost, year) values ('mens lacrosse',3512.24,1998);</v>
      </c>
      <c r="E217">
        <v>216</v>
      </c>
      <c r="F217">
        <v>15</v>
      </c>
      <c r="G217" t="str">
        <f t="shared" si="16"/>
        <v>insert into equipment_purpose (equipment_id, team_id) values (216,15);</v>
      </c>
    </row>
    <row r="218" spans="1:7" x14ac:dyDescent="0.2">
      <c r="A218" t="s">
        <v>15</v>
      </c>
      <c r="B218" s="2" t="str">
        <f t="shared" ca="1" si="14"/>
        <v>62480.25</v>
      </c>
      <c r="C218">
        <f t="shared" si="13"/>
        <v>1999</v>
      </c>
      <c r="D218" t="str">
        <f t="shared" ca="1" si="15"/>
        <v>insert into equipment (equipment_type, yearly_cost, year) values ('mens lacrosse',62480.25,1999);</v>
      </c>
      <c r="E218">
        <v>217</v>
      </c>
      <c r="F218">
        <v>15</v>
      </c>
      <c r="G218" t="str">
        <f t="shared" si="16"/>
        <v>insert into equipment_purpose (equipment_id, team_id) values (217,15);</v>
      </c>
    </row>
    <row r="219" spans="1:7" x14ac:dyDescent="0.2">
      <c r="A219" t="s">
        <v>15</v>
      </c>
      <c r="B219" s="2" t="str">
        <f t="shared" ca="1" si="14"/>
        <v>98588.22</v>
      </c>
      <c r="C219">
        <f t="shared" si="13"/>
        <v>2000</v>
      </c>
      <c r="D219" t="str">
        <f t="shared" ca="1" si="15"/>
        <v>insert into equipment (equipment_type, yearly_cost, year) values ('mens lacrosse',98588.22,2000);</v>
      </c>
      <c r="E219">
        <v>218</v>
      </c>
      <c r="F219">
        <v>15</v>
      </c>
      <c r="G219" t="str">
        <f t="shared" si="16"/>
        <v>insert into equipment_purpose (equipment_id, team_id) values (218,15);</v>
      </c>
    </row>
    <row r="220" spans="1:7" x14ac:dyDescent="0.2">
      <c r="A220" t="s">
        <v>15</v>
      </c>
      <c r="B220" s="2" t="str">
        <f t="shared" ca="1" si="14"/>
        <v>96946.04</v>
      </c>
      <c r="C220">
        <f t="shared" si="13"/>
        <v>2001</v>
      </c>
      <c r="D220" t="str">
        <f t="shared" ca="1" si="15"/>
        <v>insert into equipment (equipment_type, yearly_cost, year) values ('mens lacrosse',96946.04,2001);</v>
      </c>
      <c r="E220">
        <v>219</v>
      </c>
      <c r="F220">
        <v>15</v>
      </c>
      <c r="G220" t="str">
        <f t="shared" si="16"/>
        <v>insert into equipment_purpose (equipment_id, team_id) values (219,15);</v>
      </c>
    </row>
    <row r="221" spans="1:7" x14ac:dyDescent="0.2">
      <c r="A221" t="s">
        <v>15</v>
      </c>
      <c r="B221" s="2" t="str">
        <f t="shared" ca="1" si="14"/>
        <v>65674.98</v>
      </c>
      <c r="C221">
        <f t="shared" si="13"/>
        <v>2002</v>
      </c>
      <c r="D221" t="str">
        <f t="shared" ca="1" si="15"/>
        <v>insert into equipment (equipment_type, yearly_cost, year) values ('mens lacrosse',65674.98,2002);</v>
      </c>
      <c r="E221">
        <v>220</v>
      </c>
      <c r="F221">
        <v>15</v>
      </c>
      <c r="G221" t="str">
        <f t="shared" si="16"/>
        <v>insert into equipment_purpose (equipment_id, team_id) values (220,15);</v>
      </c>
    </row>
    <row r="222" spans="1:7" x14ac:dyDescent="0.2">
      <c r="A222" t="s">
        <v>15</v>
      </c>
      <c r="B222" s="2" t="str">
        <f t="shared" ca="1" si="14"/>
        <v>15683.84</v>
      </c>
      <c r="C222">
        <f t="shared" si="13"/>
        <v>2003</v>
      </c>
      <c r="D222" t="str">
        <f t="shared" ca="1" si="15"/>
        <v>insert into equipment (equipment_type, yearly_cost, year) values ('mens lacrosse',15683.84,2003);</v>
      </c>
      <c r="E222">
        <v>221</v>
      </c>
      <c r="F222">
        <v>15</v>
      </c>
      <c r="G222" t="str">
        <f t="shared" si="16"/>
        <v>insert into equipment_purpose (equipment_id, team_id) values (221,15);</v>
      </c>
    </row>
    <row r="223" spans="1:7" x14ac:dyDescent="0.2">
      <c r="A223" t="s">
        <v>15</v>
      </c>
      <c r="B223" s="2" t="str">
        <f t="shared" ca="1" si="14"/>
        <v>74618.76</v>
      </c>
      <c r="C223">
        <f t="shared" ref="C223:C286" si="17">C222+1</f>
        <v>2004</v>
      </c>
      <c r="D223" t="str">
        <f t="shared" ca="1" si="15"/>
        <v>insert into equipment (equipment_type, yearly_cost, year) values ('mens lacrosse',74618.76,2004);</v>
      </c>
      <c r="E223">
        <v>222</v>
      </c>
      <c r="F223">
        <v>15</v>
      </c>
      <c r="G223" t="str">
        <f t="shared" si="16"/>
        <v>insert into equipment_purpose (equipment_id, team_id) values (222,15);</v>
      </c>
    </row>
    <row r="224" spans="1:7" x14ac:dyDescent="0.2">
      <c r="A224" t="s">
        <v>15</v>
      </c>
      <c r="B224" s="2" t="str">
        <f t="shared" ca="1" si="14"/>
        <v>5911.75</v>
      </c>
      <c r="C224">
        <f t="shared" si="17"/>
        <v>2005</v>
      </c>
      <c r="D224" t="str">
        <f t="shared" ca="1" si="15"/>
        <v>insert into equipment (equipment_type, yearly_cost, year) values ('mens lacrosse',5911.75,2005);</v>
      </c>
      <c r="E224">
        <v>223</v>
      </c>
      <c r="F224">
        <v>15</v>
      </c>
      <c r="G224" t="str">
        <f t="shared" si="16"/>
        <v>insert into equipment_purpose (equipment_id, team_id) values (223,15);</v>
      </c>
    </row>
    <row r="225" spans="1:7" x14ac:dyDescent="0.2">
      <c r="A225" t="s">
        <v>15</v>
      </c>
      <c r="B225" s="2" t="str">
        <f t="shared" ca="1" si="14"/>
        <v>37754.25</v>
      </c>
      <c r="C225">
        <f t="shared" si="17"/>
        <v>2006</v>
      </c>
      <c r="D225" t="str">
        <f t="shared" ca="1" si="15"/>
        <v>insert into equipment (equipment_type, yearly_cost, year) values ('mens lacrosse',37754.25,2006);</v>
      </c>
      <c r="E225">
        <v>224</v>
      </c>
      <c r="F225">
        <v>15</v>
      </c>
      <c r="G225" t="str">
        <f t="shared" si="16"/>
        <v>insert into equipment_purpose (equipment_id, team_id) values (224,15);</v>
      </c>
    </row>
    <row r="226" spans="1:7" x14ac:dyDescent="0.2">
      <c r="A226" t="s">
        <v>15</v>
      </c>
      <c r="B226" s="2" t="str">
        <f t="shared" ca="1" si="14"/>
        <v>65526.71</v>
      </c>
      <c r="C226">
        <f t="shared" si="17"/>
        <v>2007</v>
      </c>
      <c r="D226" t="str">
        <f t="shared" ca="1" si="15"/>
        <v>insert into equipment (equipment_type, yearly_cost, year) values ('mens lacrosse',65526.71,2007);</v>
      </c>
      <c r="E226">
        <v>225</v>
      </c>
      <c r="F226">
        <v>15</v>
      </c>
      <c r="G226" t="str">
        <f t="shared" si="16"/>
        <v>insert into equipment_purpose (equipment_id, team_id) values (225,15);</v>
      </c>
    </row>
    <row r="227" spans="1:7" x14ac:dyDescent="0.2">
      <c r="A227" t="s">
        <v>15</v>
      </c>
      <c r="B227" s="2" t="str">
        <f t="shared" ca="1" si="14"/>
        <v>76242.50</v>
      </c>
      <c r="C227">
        <f t="shared" si="17"/>
        <v>2008</v>
      </c>
      <c r="D227" t="str">
        <f t="shared" ca="1" si="15"/>
        <v>insert into equipment (equipment_type, yearly_cost, year) values ('mens lacrosse',76242.50,2008);</v>
      </c>
      <c r="E227">
        <v>226</v>
      </c>
      <c r="F227">
        <v>15</v>
      </c>
      <c r="G227" t="str">
        <f t="shared" si="16"/>
        <v>insert into equipment_purpose (equipment_id, team_id) values (226,15);</v>
      </c>
    </row>
    <row r="228" spans="1:7" x14ac:dyDescent="0.2">
      <c r="A228" t="s">
        <v>15</v>
      </c>
      <c r="B228" s="2" t="str">
        <f t="shared" ca="1" si="14"/>
        <v>70407.64</v>
      </c>
      <c r="C228">
        <f t="shared" si="17"/>
        <v>2009</v>
      </c>
      <c r="D228" t="str">
        <f t="shared" ca="1" si="15"/>
        <v>insert into equipment (equipment_type, yearly_cost, year) values ('mens lacrosse',70407.64,2009);</v>
      </c>
      <c r="E228">
        <v>227</v>
      </c>
      <c r="F228">
        <v>15</v>
      </c>
      <c r="G228" t="str">
        <f t="shared" si="16"/>
        <v>insert into equipment_purpose (equipment_id, team_id) values (227,15);</v>
      </c>
    </row>
    <row r="229" spans="1:7" x14ac:dyDescent="0.2">
      <c r="A229" t="s">
        <v>15</v>
      </c>
      <c r="B229" s="2" t="str">
        <f t="shared" ca="1" si="14"/>
        <v>92086.51</v>
      </c>
      <c r="C229">
        <f t="shared" si="17"/>
        <v>2010</v>
      </c>
      <c r="D229" t="str">
        <f t="shared" ca="1" si="15"/>
        <v>insert into equipment (equipment_type, yearly_cost, year) values ('mens lacrosse',92086.51,2010);</v>
      </c>
      <c r="E229">
        <v>228</v>
      </c>
      <c r="F229">
        <v>15</v>
      </c>
      <c r="G229" t="str">
        <f t="shared" si="16"/>
        <v>insert into equipment_purpose (equipment_id, team_id) values (228,15);</v>
      </c>
    </row>
    <row r="230" spans="1:7" x14ac:dyDescent="0.2">
      <c r="A230" t="s">
        <v>15</v>
      </c>
      <c r="B230" s="2" t="str">
        <f t="shared" ca="1" si="14"/>
        <v>18946.13</v>
      </c>
      <c r="C230">
        <f t="shared" si="17"/>
        <v>2011</v>
      </c>
      <c r="D230" t="str">
        <f t="shared" ca="1" si="15"/>
        <v>insert into equipment (equipment_type, yearly_cost, year) values ('mens lacrosse',18946.13,2011);</v>
      </c>
      <c r="E230">
        <v>229</v>
      </c>
      <c r="F230">
        <v>15</v>
      </c>
      <c r="G230" t="str">
        <f t="shared" si="16"/>
        <v>insert into equipment_purpose (equipment_id, team_id) values (229,15);</v>
      </c>
    </row>
    <row r="231" spans="1:7" x14ac:dyDescent="0.2">
      <c r="A231" t="s">
        <v>15</v>
      </c>
      <c r="B231" s="2" t="str">
        <f t="shared" ca="1" si="14"/>
        <v>81211.77</v>
      </c>
      <c r="C231">
        <f t="shared" si="17"/>
        <v>2012</v>
      </c>
      <c r="D231" t="str">
        <f t="shared" ca="1" si="15"/>
        <v>insert into equipment (equipment_type, yearly_cost, year) values ('mens lacrosse',81211.77,2012);</v>
      </c>
      <c r="E231">
        <v>230</v>
      </c>
      <c r="F231">
        <v>15</v>
      </c>
      <c r="G231" t="str">
        <f t="shared" si="16"/>
        <v>insert into equipment_purpose (equipment_id, team_id) values (230,15);</v>
      </c>
    </row>
    <row r="232" spans="1:7" x14ac:dyDescent="0.2">
      <c r="A232" t="s">
        <v>15</v>
      </c>
      <c r="B232" s="2" t="str">
        <f t="shared" ca="1" si="14"/>
        <v>88283.77</v>
      </c>
      <c r="C232">
        <f t="shared" si="17"/>
        <v>2013</v>
      </c>
      <c r="D232" t="str">
        <f t="shared" ca="1" si="15"/>
        <v>insert into equipment (equipment_type, yearly_cost, year) values ('mens lacrosse',88283.77,2013);</v>
      </c>
      <c r="E232">
        <v>231</v>
      </c>
      <c r="F232">
        <v>15</v>
      </c>
      <c r="G232" t="str">
        <f t="shared" si="16"/>
        <v>insert into equipment_purpose (equipment_id, team_id) values (231,15);</v>
      </c>
    </row>
    <row r="233" spans="1:7" x14ac:dyDescent="0.2">
      <c r="A233" t="s">
        <v>15</v>
      </c>
      <c r="B233" s="2" t="str">
        <f t="shared" ca="1" si="14"/>
        <v>64653.13</v>
      </c>
      <c r="C233">
        <f t="shared" si="17"/>
        <v>2014</v>
      </c>
      <c r="D233" t="str">
        <f t="shared" ca="1" si="15"/>
        <v>insert into equipment (equipment_type, yearly_cost, year) values ('mens lacrosse',64653.13,2014);</v>
      </c>
      <c r="E233">
        <v>232</v>
      </c>
      <c r="F233">
        <v>15</v>
      </c>
      <c r="G233" t="str">
        <f t="shared" si="16"/>
        <v>insert into equipment_purpose (equipment_id, team_id) values (232,15);</v>
      </c>
    </row>
    <row r="234" spans="1:7" x14ac:dyDescent="0.2">
      <c r="A234" t="s">
        <v>15</v>
      </c>
      <c r="B234" s="2" t="str">
        <f t="shared" ca="1" si="14"/>
        <v>67266.34</v>
      </c>
      <c r="C234">
        <f t="shared" si="17"/>
        <v>2015</v>
      </c>
      <c r="D234" t="str">
        <f t="shared" ca="1" si="15"/>
        <v>insert into equipment (equipment_type, yearly_cost, year) values ('mens lacrosse',67266.34,2015);</v>
      </c>
      <c r="E234">
        <v>233</v>
      </c>
      <c r="F234">
        <v>15</v>
      </c>
      <c r="G234" t="str">
        <f t="shared" si="16"/>
        <v>insert into equipment_purpose (equipment_id, team_id) values (233,15);</v>
      </c>
    </row>
    <row r="235" spans="1:7" x14ac:dyDescent="0.2">
      <c r="A235" t="s">
        <v>15</v>
      </c>
      <c r="B235" s="2" t="str">
        <f t="shared" ca="1" si="14"/>
        <v>64049.87</v>
      </c>
      <c r="C235">
        <f t="shared" si="17"/>
        <v>2016</v>
      </c>
      <c r="D235" t="str">
        <f t="shared" ca="1" si="15"/>
        <v>insert into equipment (equipment_type, yearly_cost, year) values ('mens lacrosse',64049.87,2016);</v>
      </c>
      <c r="E235">
        <v>234</v>
      </c>
      <c r="F235">
        <v>15</v>
      </c>
      <c r="G235" t="str">
        <f t="shared" si="16"/>
        <v>insert into equipment_purpose (equipment_id, team_id) values (234,15);</v>
      </c>
    </row>
    <row r="236" spans="1:7" x14ac:dyDescent="0.2">
      <c r="A236" t="s">
        <v>16</v>
      </c>
      <c r="B236" s="2" t="str">
        <f t="shared" ca="1" si="14"/>
        <v>40332.82</v>
      </c>
      <c r="C236">
        <v>1990</v>
      </c>
      <c r="D236" t="str">
        <f t="shared" ca="1" si="15"/>
        <v>insert into equipment (equipment_type, yearly_cost, year) values ('womens lacrosse',40332.82,1990);</v>
      </c>
      <c r="E236">
        <v>235</v>
      </c>
      <c r="F236">
        <v>16</v>
      </c>
      <c r="G236" t="str">
        <f t="shared" si="16"/>
        <v>insert into equipment_purpose (equipment_id, team_id) values (235,16);</v>
      </c>
    </row>
    <row r="237" spans="1:7" x14ac:dyDescent="0.2">
      <c r="A237" t="s">
        <v>16</v>
      </c>
      <c r="B237" s="2" t="str">
        <f t="shared" ca="1" si="14"/>
        <v>30469.23</v>
      </c>
      <c r="C237">
        <f t="shared" si="17"/>
        <v>1991</v>
      </c>
      <c r="D237" t="str">
        <f t="shared" ca="1" si="15"/>
        <v>insert into equipment (equipment_type, yearly_cost, year) values ('womens lacrosse',30469.23,1991);</v>
      </c>
      <c r="E237">
        <v>236</v>
      </c>
      <c r="F237">
        <v>16</v>
      </c>
      <c r="G237" t="str">
        <f t="shared" si="16"/>
        <v>insert into equipment_purpose (equipment_id, team_id) values (236,16);</v>
      </c>
    </row>
    <row r="238" spans="1:7" x14ac:dyDescent="0.2">
      <c r="A238" t="s">
        <v>16</v>
      </c>
      <c r="B238" s="2" t="str">
        <f t="shared" ca="1" si="14"/>
        <v>62626.53</v>
      </c>
      <c r="C238">
        <f t="shared" si="17"/>
        <v>1992</v>
      </c>
      <c r="D238" t="str">
        <f t="shared" ca="1" si="15"/>
        <v>insert into equipment (equipment_type, yearly_cost, year) values ('womens lacrosse',62626.53,1992);</v>
      </c>
      <c r="E238">
        <v>237</v>
      </c>
      <c r="F238">
        <v>16</v>
      </c>
      <c r="G238" t="str">
        <f t="shared" si="16"/>
        <v>insert into equipment_purpose (equipment_id, team_id) values (237,16);</v>
      </c>
    </row>
    <row r="239" spans="1:7" x14ac:dyDescent="0.2">
      <c r="A239" t="s">
        <v>16</v>
      </c>
      <c r="B239" s="2" t="str">
        <f t="shared" ca="1" si="14"/>
        <v>22115.92</v>
      </c>
      <c r="C239">
        <f t="shared" si="17"/>
        <v>1993</v>
      </c>
      <c r="D239" t="str">
        <f t="shared" ca="1" si="15"/>
        <v>insert into equipment (equipment_type, yearly_cost, year) values ('womens lacrosse',22115.92,1993);</v>
      </c>
      <c r="E239">
        <v>238</v>
      </c>
      <c r="F239">
        <v>16</v>
      </c>
      <c r="G239" t="str">
        <f t="shared" si="16"/>
        <v>insert into equipment_purpose (equipment_id, team_id) values (238,16);</v>
      </c>
    </row>
    <row r="240" spans="1:7" x14ac:dyDescent="0.2">
      <c r="A240" t="s">
        <v>16</v>
      </c>
      <c r="B240" s="2" t="str">
        <f t="shared" ca="1" si="14"/>
        <v>87633.44</v>
      </c>
      <c r="C240">
        <f t="shared" si="17"/>
        <v>1994</v>
      </c>
      <c r="D240" t="str">
        <f t="shared" ca="1" si="15"/>
        <v>insert into equipment (equipment_type, yearly_cost, year) values ('womens lacrosse',87633.44,1994);</v>
      </c>
      <c r="E240">
        <v>239</v>
      </c>
      <c r="F240">
        <v>16</v>
      </c>
      <c r="G240" t="str">
        <f t="shared" si="16"/>
        <v>insert into equipment_purpose (equipment_id, team_id) values (239,16);</v>
      </c>
    </row>
    <row r="241" spans="1:7" x14ac:dyDescent="0.2">
      <c r="A241" t="s">
        <v>16</v>
      </c>
      <c r="B241" s="2" t="str">
        <f t="shared" ca="1" si="14"/>
        <v>21922.92</v>
      </c>
      <c r="C241">
        <f t="shared" si="17"/>
        <v>1995</v>
      </c>
      <c r="D241" t="str">
        <f t="shared" ca="1" si="15"/>
        <v>insert into equipment (equipment_type, yearly_cost, year) values ('womens lacrosse',21922.92,1995);</v>
      </c>
      <c r="E241">
        <v>240</v>
      </c>
      <c r="F241">
        <v>16</v>
      </c>
      <c r="G241" t="str">
        <f t="shared" si="16"/>
        <v>insert into equipment_purpose (equipment_id, team_id) values (240,16);</v>
      </c>
    </row>
    <row r="242" spans="1:7" x14ac:dyDescent="0.2">
      <c r="A242" t="s">
        <v>16</v>
      </c>
      <c r="B242" s="2" t="str">
        <f t="shared" ca="1" si="14"/>
        <v>74267.35</v>
      </c>
      <c r="C242">
        <f t="shared" si="17"/>
        <v>1996</v>
      </c>
      <c r="D242" t="str">
        <f t="shared" ca="1" si="15"/>
        <v>insert into equipment (equipment_type, yearly_cost, year) values ('womens lacrosse',74267.35,1996);</v>
      </c>
      <c r="E242">
        <v>241</v>
      </c>
      <c r="F242">
        <v>16</v>
      </c>
      <c r="G242" t="str">
        <f t="shared" si="16"/>
        <v>insert into equipment_purpose (equipment_id, team_id) values (241,16);</v>
      </c>
    </row>
    <row r="243" spans="1:7" x14ac:dyDescent="0.2">
      <c r="A243" t="s">
        <v>16</v>
      </c>
      <c r="B243" s="2" t="str">
        <f t="shared" ca="1" si="14"/>
        <v>68271.94</v>
      </c>
      <c r="C243">
        <f t="shared" si="17"/>
        <v>1997</v>
      </c>
      <c r="D243" t="str">
        <f t="shared" ca="1" si="15"/>
        <v>insert into equipment (equipment_type, yearly_cost, year) values ('womens lacrosse',68271.94,1997);</v>
      </c>
      <c r="E243">
        <v>242</v>
      </c>
      <c r="F243">
        <v>16</v>
      </c>
      <c r="G243" t="str">
        <f t="shared" si="16"/>
        <v>insert into equipment_purpose (equipment_id, team_id) values (242,16);</v>
      </c>
    </row>
    <row r="244" spans="1:7" x14ac:dyDescent="0.2">
      <c r="A244" t="s">
        <v>16</v>
      </c>
      <c r="B244" s="2" t="str">
        <f t="shared" ca="1" si="14"/>
        <v>22718.87</v>
      </c>
      <c r="C244">
        <f t="shared" si="17"/>
        <v>1998</v>
      </c>
      <c r="D244" t="str">
        <f t="shared" ca="1" si="15"/>
        <v>insert into equipment (equipment_type, yearly_cost, year) values ('womens lacrosse',22718.87,1998);</v>
      </c>
      <c r="E244">
        <v>243</v>
      </c>
      <c r="F244">
        <v>16</v>
      </c>
      <c r="G244" t="str">
        <f t="shared" si="16"/>
        <v>insert into equipment_purpose (equipment_id, team_id) values (243,16);</v>
      </c>
    </row>
    <row r="245" spans="1:7" x14ac:dyDescent="0.2">
      <c r="A245" t="s">
        <v>16</v>
      </c>
      <c r="B245" s="2" t="str">
        <f t="shared" ca="1" si="14"/>
        <v>10968.17</v>
      </c>
      <c r="C245">
        <f t="shared" si="17"/>
        <v>1999</v>
      </c>
      <c r="D245" t="str">
        <f t="shared" ca="1" si="15"/>
        <v>insert into equipment (equipment_type, yearly_cost, year) values ('womens lacrosse',10968.17,1999);</v>
      </c>
      <c r="E245">
        <v>244</v>
      </c>
      <c r="F245">
        <v>16</v>
      </c>
      <c r="G245" t="str">
        <f t="shared" si="16"/>
        <v>insert into equipment_purpose (equipment_id, team_id) values (244,16);</v>
      </c>
    </row>
    <row r="246" spans="1:7" x14ac:dyDescent="0.2">
      <c r="A246" t="s">
        <v>16</v>
      </c>
      <c r="B246" s="2" t="str">
        <f t="shared" ca="1" si="14"/>
        <v>62336.49</v>
      </c>
      <c r="C246">
        <f t="shared" si="17"/>
        <v>2000</v>
      </c>
      <c r="D246" t="str">
        <f t="shared" ca="1" si="15"/>
        <v>insert into equipment (equipment_type, yearly_cost, year) values ('womens lacrosse',62336.49,2000);</v>
      </c>
      <c r="E246">
        <v>245</v>
      </c>
      <c r="F246">
        <v>16</v>
      </c>
      <c r="G246" t="str">
        <f t="shared" si="16"/>
        <v>insert into equipment_purpose (equipment_id, team_id) values (245,16);</v>
      </c>
    </row>
    <row r="247" spans="1:7" x14ac:dyDescent="0.2">
      <c r="A247" t="s">
        <v>16</v>
      </c>
      <c r="B247" s="2" t="str">
        <f t="shared" ca="1" si="14"/>
        <v>36804.80</v>
      </c>
      <c r="C247">
        <f t="shared" si="17"/>
        <v>2001</v>
      </c>
      <c r="D247" t="str">
        <f t="shared" ca="1" si="15"/>
        <v>insert into equipment (equipment_type, yearly_cost, year) values ('womens lacrosse',36804.80,2001);</v>
      </c>
      <c r="E247">
        <v>246</v>
      </c>
      <c r="F247">
        <v>16</v>
      </c>
      <c r="G247" t="str">
        <f t="shared" si="16"/>
        <v>insert into equipment_purpose (equipment_id, team_id) values (246,16);</v>
      </c>
    </row>
    <row r="248" spans="1:7" x14ac:dyDescent="0.2">
      <c r="A248" t="s">
        <v>16</v>
      </c>
      <c r="B248" s="2" t="str">
        <f t="shared" ca="1" si="14"/>
        <v>37087.66</v>
      </c>
      <c r="C248">
        <f t="shared" si="17"/>
        <v>2002</v>
      </c>
      <c r="D248" t="str">
        <f t="shared" ca="1" si="15"/>
        <v>insert into equipment (equipment_type, yearly_cost, year) values ('womens lacrosse',37087.66,2002);</v>
      </c>
      <c r="E248">
        <v>247</v>
      </c>
      <c r="F248">
        <v>16</v>
      </c>
      <c r="G248" t="str">
        <f t="shared" si="16"/>
        <v>insert into equipment_purpose (equipment_id, team_id) values (247,16);</v>
      </c>
    </row>
    <row r="249" spans="1:7" x14ac:dyDescent="0.2">
      <c r="A249" t="s">
        <v>16</v>
      </c>
      <c r="B249" s="2" t="str">
        <f t="shared" ca="1" si="14"/>
        <v>33258.53</v>
      </c>
      <c r="C249">
        <f t="shared" si="17"/>
        <v>2003</v>
      </c>
      <c r="D249" t="str">
        <f t="shared" ca="1" si="15"/>
        <v>insert into equipment (equipment_type, yearly_cost, year) values ('womens lacrosse',33258.53,2003);</v>
      </c>
      <c r="E249">
        <v>248</v>
      </c>
      <c r="F249">
        <v>16</v>
      </c>
      <c r="G249" t="str">
        <f t="shared" si="16"/>
        <v>insert into equipment_purpose (equipment_id, team_id) values (248,16);</v>
      </c>
    </row>
    <row r="250" spans="1:7" x14ac:dyDescent="0.2">
      <c r="A250" t="s">
        <v>16</v>
      </c>
      <c r="B250" s="2" t="str">
        <f t="shared" ca="1" si="14"/>
        <v>71853.71</v>
      </c>
      <c r="C250">
        <f t="shared" si="17"/>
        <v>2004</v>
      </c>
      <c r="D250" t="str">
        <f t="shared" ca="1" si="15"/>
        <v>insert into equipment (equipment_type, yearly_cost, year) values ('womens lacrosse',71853.71,2004);</v>
      </c>
      <c r="E250">
        <v>249</v>
      </c>
      <c r="F250">
        <v>16</v>
      </c>
      <c r="G250" t="str">
        <f t="shared" si="16"/>
        <v>insert into equipment_purpose (equipment_id, team_id) values (249,16);</v>
      </c>
    </row>
    <row r="251" spans="1:7" x14ac:dyDescent="0.2">
      <c r="A251" t="s">
        <v>16</v>
      </c>
      <c r="B251" s="2" t="str">
        <f t="shared" ca="1" si="14"/>
        <v>46339.98</v>
      </c>
      <c r="C251">
        <f t="shared" si="17"/>
        <v>2005</v>
      </c>
      <c r="D251" t="str">
        <f t="shared" ca="1" si="15"/>
        <v>insert into equipment (equipment_type, yearly_cost, year) values ('womens lacrosse',46339.98,2005);</v>
      </c>
      <c r="E251">
        <v>250</v>
      </c>
      <c r="F251">
        <v>16</v>
      </c>
      <c r="G251" t="str">
        <f t="shared" si="16"/>
        <v>insert into equipment_purpose (equipment_id, team_id) values (250,16);</v>
      </c>
    </row>
    <row r="252" spans="1:7" x14ac:dyDescent="0.2">
      <c r="A252" t="s">
        <v>16</v>
      </c>
      <c r="B252" s="2" t="str">
        <f t="shared" ca="1" si="14"/>
        <v>80031.35</v>
      </c>
      <c r="C252">
        <f t="shared" si="17"/>
        <v>2006</v>
      </c>
      <c r="D252" t="str">
        <f t="shared" ca="1" si="15"/>
        <v>insert into equipment (equipment_type, yearly_cost, year) values ('womens lacrosse',80031.35,2006);</v>
      </c>
      <c r="E252">
        <v>251</v>
      </c>
      <c r="F252">
        <v>16</v>
      </c>
      <c r="G252" t="str">
        <f t="shared" si="16"/>
        <v>insert into equipment_purpose (equipment_id, team_id) values (251,16);</v>
      </c>
    </row>
    <row r="253" spans="1:7" x14ac:dyDescent="0.2">
      <c r="A253" t="s">
        <v>16</v>
      </c>
      <c r="B253" s="2" t="str">
        <f t="shared" ca="1" si="14"/>
        <v>5505.86</v>
      </c>
      <c r="C253">
        <f t="shared" si="17"/>
        <v>2007</v>
      </c>
      <c r="D253" t="str">
        <f t="shared" ca="1" si="15"/>
        <v>insert into equipment (equipment_type, yearly_cost, year) values ('womens lacrosse',5505.86,2007);</v>
      </c>
      <c r="E253">
        <v>252</v>
      </c>
      <c r="F253">
        <v>16</v>
      </c>
      <c r="G253" t="str">
        <f t="shared" si="16"/>
        <v>insert into equipment_purpose (equipment_id, team_id) values (252,16);</v>
      </c>
    </row>
    <row r="254" spans="1:7" x14ac:dyDescent="0.2">
      <c r="A254" t="s">
        <v>16</v>
      </c>
      <c r="B254" s="2" t="str">
        <f t="shared" ca="1" si="14"/>
        <v>72203.34</v>
      </c>
      <c r="C254">
        <f t="shared" si="17"/>
        <v>2008</v>
      </c>
      <c r="D254" t="str">
        <f t="shared" ca="1" si="15"/>
        <v>insert into equipment (equipment_type, yearly_cost, year) values ('womens lacrosse',72203.34,2008);</v>
      </c>
      <c r="E254">
        <v>253</v>
      </c>
      <c r="F254">
        <v>16</v>
      </c>
      <c r="G254" t="str">
        <f t="shared" si="16"/>
        <v>insert into equipment_purpose (equipment_id, team_id) values (253,16);</v>
      </c>
    </row>
    <row r="255" spans="1:7" x14ac:dyDescent="0.2">
      <c r="A255" t="s">
        <v>16</v>
      </c>
      <c r="B255" s="2" t="str">
        <f t="shared" ca="1" si="14"/>
        <v>73918.85</v>
      </c>
      <c r="C255">
        <f t="shared" si="17"/>
        <v>2009</v>
      </c>
      <c r="D255" t="str">
        <f t="shared" ca="1" si="15"/>
        <v>insert into equipment (equipment_type, yearly_cost, year) values ('womens lacrosse',73918.85,2009);</v>
      </c>
      <c r="E255">
        <v>254</v>
      </c>
      <c r="F255">
        <v>16</v>
      </c>
      <c r="G255" t="str">
        <f t="shared" si="16"/>
        <v>insert into equipment_purpose (equipment_id, team_id) values (254,16);</v>
      </c>
    </row>
    <row r="256" spans="1:7" x14ac:dyDescent="0.2">
      <c r="A256" t="s">
        <v>16</v>
      </c>
      <c r="B256" s="2" t="str">
        <f t="shared" ca="1" si="14"/>
        <v>28779.72</v>
      </c>
      <c r="C256">
        <f t="shared" si="17"/>
        <v>2010</v>
      </c>
      <c r="D256" t="str">
        <f t="shared" ca="1" si="15"/>
        <v>insert into equipment (equipment_type, yearly_cost, year) values ('womens lacrosse',28779.72,2010);</v>
      </c>
      <c r="E256">
        <v>255</v>
      </c>
      <c r="F256">
        <v>16</v>
      </c>
      <c r="G256" t="str">
        <f t="shared" si="16"/>
        <v>insert into equipment_purpose (equipment_id, team_id) values (255,16);</v>
      </c>
    </row>
    <row r="257" spans="1:7" x14ac:dyDescent="0.2">
      <c r="A257" t="s">
        <v>16</v>
      </c>
      <c r="B257" s="2" t="str">
        <f t="shared" ca="1" si="14"/>
        <v>32267.30</v>
      </c>
      <c r="C257">
        <f t="shared" si="17"/>
        <v>2011</v>
      </c>
      <c r="D257" t="str">
        <f t="shared" ca="1" si="15"/>
        <v>insert into equipment (equipment_type, yearly_cost, year) values ('womens lacrosse',32267.30,2011);</v>
      </c>
      <c r="E257">
        <v>256</v>
      </c>
      <c r="F257">
        <v>16</v>
      </c>
      <c r="G257" t="str">
        <f t="shared" si="16"/>
        <v>insert into equipment_purpose (equipment_id, team_id) values (256,16);</v>
      </c>
    </row>
    <row r="258" spans="1:7" x14ac:dyDescent="0.2">
      <c r="A258" t="s">
        <v>16</v>
      </c>
      <c r="B258" s="2" t="str">
        <f t="shared" ca="1" si="14"/>
        <v>60695.25</v>
      </c>
      <c r="C258">
        <f t="shared" si="17"/>
        <v>2012</v>
      </c>
      <c r="D258" t="str">
        <f t="shared" ca="1" si="15"/>
        <v>insert into equipment (equipment_type, yearly_cost, year) values ('womens lacrosse',60695.25,2012);</v>
      </c>
      <c r="E258">
        <v>257</v>
      </c>
      <c r="F258">
        <v>16</v>
      </c>
      <c r="G258" t="str">
        <f t="shared" si="16"/>
        <v>insert into equipment_purpose (equipment_id, team_id) values (257,16);</v>
      </c>
    </row>
    <row r="259" spans="1:7" x14ac:dyDescent="0.2">
      <c r="A259" t="s">
        <v>16</v>
      </c>
      <c r="B259" s="2" t="str">
        <f t="shared" ref="B259:B297" ca="1" si="18">RANDBETWEEN(1000,100000)&amp;"."&amp;TEXT(RANDBETWEEN(0,99),"00")</f>
        <v>4562.71</v>
      </c>
      <c r="C259">
        <f t="shared" si="17"/>
        <v>2013</v>
      </c>
      <c r="D259" t="str">
        <f t="shared" ref="D259:D297" ca="1" si="19">"insert into equipment (equipment_type, yearly_cost, year) values ('"&amp;A259&amp;"',"&amp;B259&amp;","&amp;C259&amp;");"</f>
        <v>insert into equipment (equipment_type, yearly_cost, year) values ('womens lacrosse',4562.71,2013);</v>
      </c>
      <c r="E259">
        <v>258</v>
      </c>
      <c r="F259">
        <v>16</v>
      </c>
      <c r="G259" t="str">
        <f t="shared" ref="G259:G297" si="20">"insert into equipment_purpose (equipment_id, team_id) values ("&amp;E259&amp;","&amp;F259&amp;");"</f>
        <v>insert into equipment_purpose (equipment_id, team_id) values (258,16);</v>
      </c>
    </row>
    <row r="260" spans="1:7" x14ac:dyDescent="0.2">
      <c r="A260" t="s">
        <v>16</v>
      </c>
      <c r="B260" s="2" t="str">
        <f t="shared" ca="1" si="18"/>
        <v>43714.62</v>
      </c>
      <c r="C260">
        <f t="shared" si="17"/>
        <v>2014</v>
      </c>
      <c r="D260" t="str">
        <f t="shared" ca="1" si="19"/>
        <v>insert into equipment (equipment_type, yearly_cost, year) values ('womens lacrosse',43714.62,2014);</v>
      </c>
      <c r="E260">
        <v>259</v>
      </c>
      <c r="F260">
        <v>16</v>
      </c>
      <c r="G260" t="str">
        <f t="shared" si="20"/>
        <v>insert into equipment_purpose (equipment_id, team_id) values (259,16);</v>
      </c>
    </row>
    <row r="261" spans="1:7" x14ac:dyDescent="0.2">
      <c r="A261" t="s">
        <v>16</v>
      </c>
      <c r="B261" s="2" t="str">
        <f t="shared" ca="1" si="18"/>
        <v>80923.68</v>
      </c>
      <c r="C261">
        <f t="shared" si="17"/>
        <v>2015</v>
      </c>
      <c r="D261" t="str">
        <f t="shared" ca="1" si="19"/>
        <v>insert into equipment (equipment_type, yearly_cost, year) values ('womens lacrosse',80923.68,2015);</v>
      </c>
      <c r="E261">
        <v>260</v>
      </c>
      <c r="F261">
        <v>16</v>
      </c>
      <c r="G261" t="str">
        <f t="shared" si="20"/>
        <v>insert into equipment_purpose (equipment_id, team_id) values (260,16);</v>
      </c>
    </row>
    <row r="262" spans="1:7" x14ac:dyDescent="0.2">
      <c r="A262" t="s">
        <v>16</v>
      </c>
      <c r="B262" s="2" t="str">
        <f t="shared" ca="1" si="18"/>
        <v>79507.16</v>
      </c>
      <c r="C262">
        <f t="shared" si="17"/>
        <v>2016</v>
      </c>
      <c r="D262" t="str">
        <f t="shared" ca="1" si="19"/>
        <v>insert into equipment (equipment_type, yearly_cost, year) values ('womens lacrosse',79507.16,2016);</v>
      </c>
      <c r="E262">
        <v>261</v>
      </c>
      <c r="F262">
        <v>16</v>
      </c>
      <c r="G262" t="str">
        <f t="shared" si="20"/>
        <v>insert into equipment_purpose (equipment_id, team_id) values (261,16);</v>
      </c>
    </row>
    <row r="263" spans="1:7" x14ac:dyDescent="0.2">
      <c r="A263" t="s">
        <v>17</v>
      </c>
      <c r="B263" s="2" t="str">
        <f t="shared" ca="1" si="18"/>
        <v>46318.13</v>
      </c>
      <c r="C263">
        <v>2006</v>
      </c>
      <c r="D263" t="str">
        <f t="shared" ca="1" si="19"/>
        <v>insert into equipment (equipment_type, yearly_cost, year) values ('football',46318.13,2006);</v>
      </c>
      <c r="E263">
        <v>262</v>
      </c>
      <c r="F263">
        <v>17</v>
      </c>
      <c r="G263" t="str">
        <f t="shared" si="20"/>
        <v>insert into equipment_purpose (equipment_id, team_id) values (262,17);</v>
      </c>
    </row>
    <row r="264" spans="1:7" x14ac:dyDescent="0.2">
      <c r="A264" t="s">
        <v>17</v>
      </c>
      <c r="B264" s="2" t="str">
        <f t="shared" ca="1" si="18"/>
        <v>10127.54</v>
      </c>
      <c r="C264">
        <f t="shared" si="17"/>
        <v>2007</v>
      </c>
      <c r="D264" t="str">
        <f t="shared" ca="1" si="19"/>
        <v>insert into equipment (equipment_type, yearly_cost, year) values ('football',10127.54,2007);</v>
      </c>
      <c r="E264">
        <v>263</v>
      </c>
      <c r="F264">
        <v>17</v>
      </c>
      <c r="G264" t="str">
        <f t="shared" si="20"/>
        <v>insert into equipment_purpose (equipment_id, team_id) values (263,17);</v>
      </c>
    </row>
    <row r="265" spans="1:7" x14ac:dyDescent="0.2">
      <c r="A265" t="s">
        <v>17</v>
      </c>
      <c r="B265" s="2" t="str">
        <f t="shared" ca="1" si="18"/>
        <v>59649.44</v>
      </c>
      <c r="C265">
        <f t="shared" si="17"/>
        <v>2008</v>
      </c>
      <c r="D265" t="str">
        <f t="shared" ca="1" si="19"/>
        <v>insert into equipment (equipment_type, yearly_cost, year) values ('football',59649.44,2008);</v>
      </c>
      <c r="E265">
        <v>264</v>
      </c>
      <c r="F265">
        <v>17</v>
      </c>
      <c r="G265" t="str">
        <f t="shared" si="20"/>
        <v>insert into equipment_purpose (equipment_id, team_id) values (264,17);</v>
      </c>
    </row>
    <row r="266" spans="1:7" x14ac:dyDescent="0.2">
      <c r="A266" t="s">
        <v>17</v>
      </c>
      <c r="B266" s="2" t="str">
        <f t="shared" ca="1" si="18"/>
        <v>67511.80</v>
      </c>
      <c r="C266">
        <f t="shared" si="17"/>
        <v>2009</v>
      </c>
      <c r="D266" t="str">
        <f t="shared" ca="1" si="19"/>
        <v>insert into equipment (equipment_type, yearly_cost, year) values ('football',67511.80,2009);</v>
      </c>
      <c r="E266">
        <v>265</v>
      </c>
      <c r="F266">
        <v>17</v>
      </c>
      <c r="G266" t="str">
        <f t="shared" si="20"/>
        <v>insert into equipment_purpose (equipment_id, team_id) values (265,17);</v>
      </c>
    </row>
    <row r="267" spans="1:7" x14ac:dyDescent="0.2">
      <c r="A267" t="s">
        <v>17</v>
      </c>
      <c r="B267" s="2" t="str">
        <f t="shared" ca="1" si="18"/>
        <v>80817.70</v>
      </c>
      <c r="C267">
        <f t="shared" si="17"/>
        <v>2010</v>
      </c>
      <c r="D267" t="str">
        <f t="shared" ca="1" si="19"/>
        <v>insert into equipment (equipment_type, yearly_cost, year) values ('football',80817.70,2010);</v>
      </c>
      <c r="E267">
        <v>266</v>
      </c>
      <c r="F267">
        <v>17</v>
      </c>
      <c r="G267" t="str">
        <f t="shared" si="20"/>
        <v>insert into equipment_purpose (equipment_id, team_id) values (266,17);</v>
      </c>
    </row>
    <row r="268" spans="1:7" x14ac:dyDescent="0.2">
      <c r="A268" t="s">
        <v>17</v>
      </c>
      <c r="B268" s="2" t="str">
        <f t="shared" ca="1" si="18"/>
        <v>42974.33</v>
      </c>
      <c r="C268">
        <f t="shared" si="17"/>
        <v>2011</v>
      </c>
      <c r="D268" t="str">
        <f t="shared" ca="1" si="19"/>
        <v>insert into equipment (equipment_type, yearly_cost, year) values ('football',42974.33,2011);</v>
      </c>
      <c r="E268">
        <v>267</v>
      </c>
      <c r="F268">
        <v>17</v>
      </c>
      <c r="G268" t="str">
        <f t="shared" si="20"/>
        <v>insert into equipment_purpose (equipment_id, team_id) values (267,17);</v>
      </c>
    </row>
    <row r="269" spans="1:7" x14ac:dyDescent="0.2">
      <c r="A269" t="s">
        <v>17</v>
      </c>
      <c r="B269" s="2" t="str">
        <f t="shared" ca="1" si="18"/>
        <v>6418.70</v>
      </c>
      <c r="C269">
        <f t="shared" si="17"/>
        <v>2012</v>
      </c>
      <c r="D269" t="str">
        <f t="shared" ca="1" si="19"/>
        <v>insert into equipment (equipment_type, yearly_cost, year) values ('football',6418.70,2012);</v>
      </c>
      <c r="E269">
        <v>268</v>
      </c>
      <c r="F269">
        <v>17</v>
      </c>
      <c r="G269" t="str">
        <f t="shared" si="20"/>
        <v>insert into equipment_purpose (equipment_id, team_id) values (268,17);</v>
      </c>
    </row>
    <row r="270" spans="1:7" x14ac:dyDescent="0.2">
      <c r="A270" t="s">
        <v>17</v>
      </c>
      <c r="B270" s="2" t="str">
        <f t="shared" ca="1" si="18"/>
        <v>90887.19</v>
      </c>
      <c r="C270">
        <f t="shared" si="17"/>
        <v>2013</v>
      </c>
      <c r="D270" t="str">
        <f t="shared" ca="1" si="19"/>
        <v>insert into equipment (equipment_type, yearly_cost, year) values ('football',90887.19,2013);</v>
      </c>
      <c r="E270">
        <v>269</v>
      </c>
      <c r="F270">
        <v>17</v>
      </c>
      <c r="G270" t="str">
        <f t="shared" si="20"/>
        <v>insert into equipment_purpose (equipment_id, team_id) values (269,17);</v>
      </c>
    </row>
    <row r="271" spans="1:7" x14ac:dyDescent="0.2">
      <c r="A271" t="s">
        <v>17</v>
      </c>
      <c r="B271" s="2" t="str">
        <f t="shared" ca="1" si="18"/>
        <v>99804.54</v>
      </c>
      <c r="C271">
        <f t="shared" si="17"/>
        <v>2014</v>
      </c>
      <c r="D271" t="str">
        <f t="shared" ca="1" si="19"/>
        <v>insert into equipment (equipment_type, yearly_cost, year) values ('football',99804.54,2014);</v>
      </c>
      <c r="E271">
        <v>270</v>
      </c>
      <c r="F271">
        <v>17</v>
      </c>
      <c r="G271" t="str">
        <f t="shared" si="20"/>
        <v>insert into equipment_purpose (equipment_id, team_id) values (270,17);</v>
      </c>
    </row>
    <row r="272" spans="1:7" x14ac:dyDescent="0.2">
      <c r="A272" t="s">
        <v>17</v>
      </c>
      <c r="B272" s="2" t="str">
        <f t="shared" ca="1" si="18"/>
        <v>92130.53</v>
      </c>
      <c r="C272">
        <f t="shared" si="17"/>
        <v>2015</v>
      </c>
      <c r="D272" t="str">
        <f t="shared" ca="1" si="19"/>
        <v>insert into equipment (equipment_type, yearly_cost, year) values ('football',92130.53,2015);</v>
      </c>
      <c r="E272">
        <v>271</v>
      </c>
      <c r="F272">
        <v>17</v>
      </c>
      <c r="G272" t="str">
        <f t="shared" si="20"/>
        <v>insert into equipment_purpose (equipment_id, team_id) values (271,17);</v>
      </c>
    </row>
    <row r="273" spans="1:7" x14ac:dyDescent="0.2">
      <c r="A273" t="s">
        <v>17</v>
      </c>
      <c r="B273" s="2" t="str">
        <f t="shared" ca="1" si="18"/>
        <v>57282.36</v>
      </c>
      <c r="C273">
        <f t="shared" si="17"/>
        <v>2016</v>
      </c>
      <c r="D273" t="str">
        <f t="shared" ca="1" si="19"/>
        <v>insert into equipment (equipment_type, yearly_cost, year) values ('football',57282.36,2016);</v>
      </c>
      <c r="E273">
        <v>272</v>
      </c>
      <c r="F273">
        <v>17</v>
      </c>
      <c r="G273" t="str">
        <f t="shared" si="20"/>
        <v>insert into equipment_purpose (equipment_id, team_id) values (272,17);</v>
      </c>
    </row>
    <row r="274" spans="1:7" x14ac:dyDescent="0.2">
      <c r="A274" t="s">
        <v>18</v>
      </c>
      <c r="B274" s="2" t="str">
        <f t="shared" ca="1" si="18"/>
        <v>65973.37</v>
      </c>
      <c r="C274">
        <v>1993</v>
      </c>
      <c r="D274" t="str">
        <f t="shared" ca="1" si="19"/>
        <v>insert into equipment (equipment_type, yearly_cost, year) values ('gymnastics',65973.37,1993);</v>
      </c>
      <c r="E274">
        <v>273</v>
      </c>
      <c r="F274">
        <v>18</v>
      </c>
      <c r="G274" t="str">
        <f t="shared" si="20"/>
        <v>insert into equipment_purpose (equipment_id, team_id) values (273,18);</v>
      </c>
    </row>
    <row r="275" spans="1:7" x14ac:dyDescent="0.2">
      <c r="A275" t="s">
        <v>18</v>
      </c>
      <c r="B275" s="2" t="str">
        <f t="shared" ca="1" si="18"/>
        <v>80791.89</v>
      </c>
      <c r="C275">
        <f t="shared" si="17"/>
        <v>1994</v>
      </c>
      <c r="D275" t="str">
        <f t="shared" ca="1" si="19"/>
        <v>insert into equipment (equipment_type, yearly_cost, year) values ('gymnastics',80791.89,1994);</v>
      </c>
      <c r="E275">
        <v>274</v>
      </c>
      <c r="F275">
        <v>18</v>
      </c>
      <c r="G275" t="str">
        <f t="shared" si="20"/>
        <v>insert into equipment_purpose (equipment_id, team_id) values (274,18);</v>
      </c>
    </row>
    <row r="276" spans="1:7" x14ac:dyDescent="0.2">
      <c r="A276" t="s">
        <v>18</v>
      </c>
      <c r="B276" s="2" t="str">
        <f t="shared" ca="1" si="18"/>
        <v>35865.55</v>
      </c>
      <c r="C276">
        <f t="shared" si="17"/>
        <v>1995</v>
      </c>
      <c r="D276" t="str">
        <f t="shared" ca="1" si="19"/>
        <v>insert into equipment (equipment_type, yearly_cost, year) values ('gymnastics',35865.55,1995);</v>
      </c>
      <c r="E276">
        <v>275</v>
      </c>
      <c r="F276">
        <v>18</v>
      </c>
      <c r="G276" t="str">
        <f t="shared" si="20"/>
        <v>insert into equipment_purpose (equipment_id, team_id) values (275,18);</v>
      </c>
    </row>
    <row r="277" spans="1:7" x14ac:dyDescent="0.2">
      <c r="A277" t="s">
        <v>18</v>
      </c>
      <c r="B277" s="2" t="str">
        <f t="shared" ca="1" si="18"/>
        <v>30654.30</v>
      </c>
      <c r="C277">
        <f t="shared" si="17"/>
        <v>1996</v>
      </c>
      <c r="D277" t="str">
        <f t="shared" ca="1" si="19"/>
        <v>insert into equipment (equipment_type, yearly_cost, year) values ('gymnastics',30654.30,1996);</v>
      </c>
      <c r="E277">
        <v>276</v>
      </c>
      <c r="F277">
        <v>18</v>
      </c>
      <c r="G277" t="str">
        <f t="shared" si="20"/>
        <v>insert into equipment_purpose (equipment_id, team_id) values (276,18);</v>
      </c>
    </row>
    <row r="278" spans="1:7" x14ac:dyDescent="0.2">
      <c r="A278" t="s">
        <v>18</v>
      </c>
      <c r="B278" s="2" t="str">
        <f t="shared" ca="1" si="18"/>
        <v>34255.29</v>
      </c>
      <c r="C278">
        <f t="shared" si="17"/>
        <v>1997</v>
      </c>
      <c r="D278" t="str">
        <f t="shared" ca="1" si="19"/>
        <v>insert into equipment (equipment_type, yearly_cost, year) values ('gymnastics',34255.29,1997);</v>
      </c>
      <c r="E278">
        <v>277</v>
      </c>
      <c r="F278">
        <v>18</v>
      </c>
      <c r="G278" t="str">
        <f t="shared" si="20"/>
        <v>insert into equipment_purpose (equipment_id, team_id) values (277,18);</v>
      </c>
    </row>
    <row r="279" spans="1:7" x14ac:dyDescent="0.2">
      <c r="A279" t="s">
        <v>18</v>
      </c>
      <c r="B279" s="2" t="str">
        <f t="shared" ca="1" si="18"/>
        <v>25905.08</v>
      </c>
      <c r="C279">
        <f t="shared" si="17"/>
        <v>1998</v>
      </c>
      <c r="D279" t="str">
        <f t="shared" ca="1" si="19"/>
        <v>insert into equipment (equipment_type, yearly_cost, year) values ('gymnastics',25905.08,1998);</v>
      </c>
      <c r="E279">
        <v>278</v>
      </c>
      <c r="F279">
        <v>18</v>
      </c>
      <c r="G279" t="str">
        <f t="shared" si="20"/>
        <v>insert into equipment_purpose (equipment_id, team_id) values (278,18);</v>
      </c>
    </row>
    <row r="280" spans="1:7" x14ac:dyDescent="0.2">
      <c r="A280" t="s">
        <v>18</v>
      </c>
      <c r="B280" s="2" t="str">
        <f t="shared" ca="1" si="18"/>
        <v>58220.89</v>
      </c>
      <c r="C280">
        <f t="shared" si="17"/>
        <v>1999</v>
      </c>
      <c r="D280" t="str">
        <f t="shared" ca="1" si="19"/>
        <v>insert into equipment (equipment_type, yearly_cost, year) values ('gymnastics',58220.89,1999);</v>
      </c>
      <c r="E280">
        <v>279</v>
      </c>
      <c r="F280">
        <v>18</v>
      </c>
      <c r="G280" t="str">
        <f t="shared" si="20"/>
        <v>insert into equipment_purpose (equipment_id, team_id) values (279,18);</v>
      </c>
    </row>
    <row r="281" spans="1:7" x14ac:dyDescent="0.2">
      <c r="A281" t="s">
        <v>18</v>
      </c>
      <c r="B281" s="2" t="str">
        <f t="shared" ca="1" si="18"/>
        <v>25596.71</v>
      </c>
      <c r="C281">
        <f t="shared" si="17"/>
        <v>2000</v>
      </c>
      <c r="D281" t="str">
        <f t="shared" ca="1" si="19"/>
        <v>insert into equipment (equipment_type, yearly_cost, year) values ('gymnastics',25596.71,2000);</v>
      </c>
      <c r="E281">
        <v>280</v>
      </c>
      <c r="F281">
        <v>18</v>
      </c>
      <c r="G281" t="str">
        <f t="shared" si="20"/>
        <v>insert into equipment_purpose (equipment_id, team_id) values (280,18);</v>
      </c>
    </row>
    <row r="282" spans="1:7" x14ac:dyDescent="0.2">
      <c r="A282" t="s">
        <v>18</v>
      </c>
      <c r="B282" s="2" t="str">
        <f t="shared" ca="1" si="18"/>
        <v>78678.48</v>
      </c>
      <c r="C282">
        <f t="shared" si="17"/>
        <v>2001</v>
      </c>
      <c r="D282" t="str">
        <f t="shared" ca="1" si="19"/>
        <v>insert into equipment (equipment_type, yearly_cost, year) values ('gymnastics',78678.48,2001);</v>
      </c>
      <c r="E282">
        <v>281</v>
      </c>
      <c r="F282">
        <v>18</v>
      </c>
      <c r="G282" t="str">
        <f t="shared" si="20"/>
        <v>insert into equipment_purpose (equipment_id, team_id) values (281,18);</v>
      </c>
    </row>
    <row r="283" spans="1:7" x14ac:dyDescent="0.2">
      <c r="A283" t="s">
        <v>18</v>
      </c>
      <c r="B283" s="2" t="str">
        <f t="shared" ca="1" si="18"/>
        <v>6584.59</v>
      </c>
      <c r="C283">
        <f t="shared" si="17"/>
        <v>2002</v>
      </c>
      <c r="D283" t="str">
        <f t="shared" ca="1" si="19"/>
        <v>insert into equipment (equipment_type, yearly_cost, year) values ('gymnastics',6584.59,2002);</v>
      </c>
      <c r="E283">
        <v>282</v>
      </c>
      <c r="F283">
        <v>18</v>
      </c>
      <c r="G283" t="str">
        <f t="shared" si="20"/>
        <v>insert into equipment_purpose (equipment_id, team_id) values (282,18);</v>
      </c>
    </row>
    <row r="284" spans="1:7" x14ac:dyDescent="0.2">
      <c r="A284" t="s">
        <v>18</v>
      </c>
      <c r="B284" s="2" t="str">
        <f t="shared" ca="1" si="18"/>
        <v>89701.91</v>
      </c>
      <c r="C284">
        <f t="shared" si="17"/>
        <v>2003</v>
      </c>
      <c r="D284" t="str">
        <f t="shared" ca="1" si="19"/>
        <v>insert into equipment (equipment_type, yearly_cost, year) values ('gymnastics',89701.91,2003);</v>
      </c>
      <c r="E284">
        <v>283</v>
      </c>
      <c r="F284">
        <v>18</v>
      </c>
      <c r="G284" t="str">
        <f t="shared" si="20"/>
        <v>insert into equipment_purpose (equipment_id, team_id) values (283,18);</v>
      </c>
    </row>
    <row r="285" spans="1:7" x14ac:dyDescent="0.2">
      <c r="A285" t="s">
        <v>18</v>
      </c>
      <c r="B285" s="2" t="str">
        <f t="shared" ca="1" si="18"/>
        <v>23960.77</v>
      </c>
      <c r="C285">
        <f t="shared" si="17"/>
        <v>2004</v>
      </c>
      <c r="D285" t="str">
        <f t="shared" ca="1" si="19"/>
        <v>insert into equipment (equipment_type, yearly_cost, year) values ('gymnastics',23960.77,2004);</v>
      </c>
      <c r="E285">
        <v>284</v>
      </c>
      <c r="F285">
        <v>18</v>
      </c>
      <c r="G285" t="str">
        <f t="shared" si="20"/>
        <v>insert into equipment_purpose (equipment_id, team_id) values (284,18);</v>
      </c>
    </row>
    <row r="286" spans="1:7" x14ac:dyDescent="0.2">
      <c r="A286" t="s">
        <v>18</v>
      </c>
      <c r="B286" s="2" t="str">
        <f t="shared" ca="1" si="18"/>
        <v>88679.56</v>
      </c>
      <c r="C286">
        <f t="shared" si="17"/>
        <v>2005</v>
      </c>
      <c r="D286" t="str">
        <f t="shared" ca="1" si="19"/>
        <v>insert into equipment (equipment_type, yearly_cost, year) values ('gymnastics',88679.56,2005);</v>
      </c>
      <c r="E286">
        <v>285</v>
      </c>
      <c r="F286">
        <v>18</v>
      </c>
      <c r="G286" t="str">
        <f t="shared" si="20"/>
        <v>insert into equipment_purpose (equipment_id, team_id) values (285,18);</v>
      </c>
    </row>
    <row r="287" spans="1:7" x14ac:dyDescent="0.2">
      <c r="A287" t="s">
        <v>18</v>
      </c>
      <c r="B287" s="2" t="str">
        <f t="shared" ca="1" si="18"/>
        <v>75706.70</v>
      </c>
      <c r="C287">
        <f t="shared" ref="C287:C297" si="21">C286+1</f>
        <v>2006</v>
      </c>
      <c r="D287" t="str">
        <f t="shared" ca="1" si="19"/>
        <v>insert into equipment (equipment_type, yearly_cost, year) values ('gymnastics',75706.70,2006);</v>
      </c>
      <c r="E287">
        <v>286</v>
      </c>
      <c r="F287">
        <v>18</v>
      </c>
      <c r="G287" t="str">
        <f t="shared" si="20"/>
        <v>insert into equipment_purpose (equipment_id, team_id) values (286,18);</v>
      </c>
    </row>
    <row r="288" spans="1:7" x14ac:dyDescent="0.2">
      <c r="A288" t="s">
        <v>18</v>
      </c>
      <c r="B288" s="2" t="str">
        <f t="shared" ca="1" si="18"/>
        <v>39146.88</v>
      </c>
      <c r="C288">
        <f t="shared" si="21"/>
        <v>2007</v>
      </c>
      <c r="D288" t="str">
        <f t="shared" ca="1" si="19"/>
        <v>insert into equipment (equipment_type, yearly_cost, year) values ('gymnastics',39146.88,2007);</v>
      </c>
      <c r="E288">
        <v>287</v>
      </c>
      <c r="F288">
        <v>18</v>
      </c>
      <c r="G288" t="str">
        <f t="shared" si="20"/>
        <v>insert into equipment_purpose (equipment_id, team_id) values (287,18);</v>
      </c>
    </row>
    <row r="289" spans="1:7" x14ac:dyDescent="0.2">
      <c r="A289" t="s">
        <v>18</v>
      </c>
      <c r="B289" s="2" t="str">
        <f t="shared" ca="1" si="18"/>
        <v>14721.24</v>
      </c>
      <c r="C289">
        <f t="shared" si="21"/>
        <v>2008</v>
      </c>
      <c r="D289" t="str">
        <f t="shared" ca="1" si="19"/>
        <v>insert into equipment (equipment_type, yearly_cost, year) values ('gymnastics',14721.24,2008);</v>
      </c>
      <c r="E289">
        <v>288</v>
      </c>
      <c r="F289">
        <v>18</v>
      </c>
      <c r="G289" t="str">
        <f t="shared" si="20"/>
        <v>insert into equipment_purpose (equipment_id, team_id) values (288,18);</v>
      </c>
    </row>
    <row r="290" spans="1:7" x14ac:dyDescent="0.2">
      <c r="A290" t="s">
        <v>18</v>
      </c>
      <c r="B290" s="2" t="str">
        <f t="shared" ca="1" si="18"/>
        <v>64051.30</v>
      </c>
      <c r="C290">
        <f t="shared" si="21"/>
        <v>2009</v>
      </c>
      <c r="D290" t="str">
        <f t="shared" ca="1" si="19"/>
        <v>insert into equipment (equipment_type, yearly_cost, year) values ('gymnastics',64051.30,2009);</v>
      </c>
      <c r="E290">
        <v>289</v>
      </c>
      <c r="F290">
        <v>18</v>
      </c>
      <c r="G290" t="str">
        <f t="shared" si="20"/>
        <v>insert into equipment_purpose (equipment_id, team_id) values (289,18);</v>
      </c>
    </row>
    <row r="291" spans="1:7" x14ac:dyDescent="0.2">
      <c r="A291" t="s">
        <v>18</v>
      </c>
      <c r="B291" s="2" t="str">
        <f t="shared" ca="1" si="18"/>
        <v>69866.80</v>
      </c>
      <c r="C291">
        <f t="shared" si="21"/>
        <v>2010</v>
      </c>
      <c r="D291" t="str">
        <f t="shared" ca="1" si="19"/>
        <v>insert into equipment (equipment_type, yearly_cost, year) values ('gymnastics',69866.80,2010);</v>
      </c>
      <c r="E291">
        <v>290</v>
      </c>
      <c r="F291">
        <v>18</v>
      </c>
      <c r="G291" t="str">
        <f t="shared" si="20"/>
        <v>insert into equipment_purpose (equipment_id, team_id) values (290,18);</v>
      </c>
    </row>
    <row r="292" spans="1:7" x14ac:dyDescent="0.2">
      <c r="A292" t="s">
        <v>18</v>
      </c>
      <c r="B292" s="2" t="str">
        <f t="shared" ca="1" si="18"/>
        <v>90609.61</v>
      </c>
      <c r="C292">
        <f t="shared" si="21"/>
        <v>2011</v>
      </c>
      <c r="D292" t="str">
        <f t="shared" ca="1" si="19"/>
        <v>insert into equipment (equipment_type, yearly_cost, year) values ('gymnastics',90609.61,2011);</v>
      </c>
      <c r="E292">
        <v>291</v>
      </c>
      <c r="F292">
        <v>18</v>
      </c>
      <c r="G292" t="str">
        <f t="shared" si="20"/>
        <v>insert into equipment_purpose (equipment_id, team_id) values (291,18);</v>
      </c>
    </row>
    <row r="293" spans="1:7" x14ac:dyDescent="0.2">
      <c r="A293" t="s">
        <v>18</v>
      </c>
      <c r="B293" s="2" t="str">
        <f t="shared" ca="1" si="18"/>
        <v>3951.44</v>
      </c>
      <c r="C293">
        <f t="shared" si="21"/>
        <v>2012</v>
      </c>
      <c r="D293" t="str">
        <f t="shared" ca="1" si="19"/>
        <v>insert into equipment (equipment_type, yearly_cost, year) values ('gymnastics',3951.44,2012);</v>
      </c>
      <c r="E293">
        <v>292</v>
      </c>
      <c r="F293">
        <v>18</v>
      </c>
      <c r="G293" t="str">
        <f t="shared" si="20"/>
        <v>insert into equipment_purpose (equipment_id, team_id) values (292,18);</v>
      </c>
    </row>
    <row r="294" spans="1:7" x14ac:dyDescent="0.2">
      <c r="A294" t="s">
        <v>18</v>
      </c>
      <c r="B294" s="2" t="str">
        <f t="shared" ca="1" si="18"/>
        <v>88666.68</v>
      </c>
      <c r="C294">
        <f t="shared" si="21"/>
        <v>2013</v>
      </c>
      <c r="D294" t="str">
        <f t="shared" ca="1" si="19"/>
        <v>insert into equipment (equipment_type, yearly_cost, year) values ('gymnastics',88666.68,2013);</v>
      </c>
      <c r="E294">
        <v>293</v>
      </c>
      <c r="F294">
        <v>18</v>
      </c>
      <c r="G294" t="str">
        <f t="shared" si="20"/>
        <v>insert into equipment_purpose (equipment_id, team_id) values (293,18);</v>
      </c>
    </row>
    <row r="295" spans="1:7" x14ac:dyDescent="0.2">
      <c r="A295" t="s">
        <v>18</v>
      </c>
      <c r="B295" s="2" t="str">
        <f t="shared" ca="1" si="18"/>
        <v>5627.73</v>
      </c>
      <c r="C295">
        <f t="shared" si="21"/>
        <v>2014</v>
      </c>
      <c r="D295" t="str">
        <f t="shared" ca="1" si="19"/>
        <v>insert into equipment (equipment_type, yearly_cost, year) values ('gymnastics',5627.73,2014);</v>
      </c>
      <c r="E295">
        <v>294</v>
      </c>
      <c r="F295">
        <v>18</v>
      </c>
      <c r="G295" t="str">
        <f t="shared" si="20"/>
        <v>insert into equipment_purpose (equipment_id, team_id) values (294,18);</v>
      </c>
    </row>
    <row r="296" spans="1:7" x14ac:dyDescent="0.2">
      <c r="A296" t="s">
        <v>18</v>
      </c>
      <c r="B296" s="2" t="str">
        <f t="shared" ca="1" si="18"/>
        <v>93975.55</v>
      </c>
      <c r="C296">
        <f t="shared" si="21"/>
        <v>2015</v>
      </c>
      <c r="D296" t="str">
        <f t="shared" ca="1" si="19"/>
        <v>insert into equipment (equipment_type, yearly_cost, year) values ('gymnastics',93975.55,2015);</v>
      </c>
      <c r="E296">
        <v>295</v>
      </c>
      <c r="F296">
        <v>18</v>
      </c>
      <c r="G296" t="str">
        <f t="shared" si="20"/>
        <v>insert into equipment_purpose (equipment_id, team_id) values (295,18);</v>
      </c>
    </row>
    <row r="297" spans="1:7" x14ac:dyDescent="0.2">
      <c r="A297" t="s">
        <v>18</v>
      </c>
      <c r="B297" s="2" t="str">
        <f t="shared" ca="1" si="18"/>
        <v>9911.11</v>
      </c>
      <c r="C297">
        <f t="shared" si="21"/>
        <v>2016</v>
      </c>
      <c r="D297" t="str">
        <f t="shared" ca="1" si="19"/>
        <v>insert into equipment (equipment_type, yearly_cost, year) values ('gymnastics',9911.11,2016);</v>
      </c>
      <c r="E297">
        <v>296</v>
      </c>
      <c r="F297">
        <v>18</v>
      </c>
      <c r="G297" t="str">
        <f t="shared" si="20"/>
        <v>insert into equipment_purpose (equipment_id, team_id) values (296,18);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2" sqref="M2"/>
    </sheetView>
  </sheetViews>
  <sheetFormatPr baseColWidth="10" defaultRowHeight="16" x14ac:dyDescent="0.2"/>
  <cols>
    <col min="8" max="8" width="18" bestFit="1" customWidth="1"/>
    <col min="9" max="9" width="19.5" bestFit="1" customWidth="1"/>
    <col min="10" max="10" width="16.33203125" customWidth="1"/>
  </cols>
  <sheetData>
    <row r="1" spans="1:14" x14ac:dyDescent="0.2"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4" x14ac:dyDescent="0.2">
      <c r="G2">
        <f ca="1">RANDBETWEEN(1,12)</f>
        <v>1</v>
      </c>
      <c r="H2" t="str">
        <f ca="1">VLOOKUP(G2,$A$4:$C$15,3)&amp;" "&amp;VLOOKUP(RANDBETWEEN(1,5),$A$4:$F$8,6)</f>
        <v>Utah Field</v>
      </c>
      <c r="I2" t="str">
        <f ca="1">RANDBETWEEN(1000,9999)&amp;" "&amp;VLOOKUP(RANDBETWEEN(1,2),$B$19:$C$22,2)&amp;" "&amp;RANDBETWEEN(1000,9999)&amp;" "&amp;VLOOKUP(RANDBETWEEN(3,4),$B$19:$C$22,2)</f>
        <v>8139 North 8145 East</v>
      </c>
      <c r="J2" t="str">
        <f ca="1">VLOOKUP(G2,$A$4:$B$15,2)</f>
        <v>Salt Lake City</v>
      </c>
      <c r="K2" t="str">
        <f ca="1">VLOOKUP(G2,$A$4:$D$15,4)</f>
        <v>UT</v>
      </c>
      <c r="L2">
        <f ca="1">VLOOKUP(G2,$A$4:$E$15,5)</f>
        <v>84101</v>
      </c>
      <c r="M2" t="str">
        <f ca="1">RANDBETWEEN(100,10000)&amp;"."&amp;TEXT(RANDBETWEEN(0,99),"00")</f>
        <v>8232.21</v>
      </c>
      <c r="N2" t="str">
        <f ca="1">"insert into venue (venue_name, street_venue, city_venue, state_venue, zip_venue, fees) values ('"&amp;H2&amp;"','"&amp;I2&amp;"','"&amp;J2&amp;"','"&amp;K2&amp;"',"&amp;L2&amp;","&amp;M2&amp;");"</f>
        <v>insert into venue (venue_name, street_venue, city_venue, state_venue, zip_venue, fees) values ('Utah Field','8139 North 8145 East','Salt Lake City','UT',84101,8232.21);</v>
      </c>
    </row>
    <row r="3" spans="1:14" x14ac:dyDescent="0.2">
      <c r="G3">
        <f t="shared" ref="G3:G66" ca="1" si="0">RANDBETWEEN(1,12)</f>
        <v>9</v>
      </c>
      <c r="H3" t="str">
        <f t="shared" ref="H3:H66" ca="1" si="1">VLOOKUP(G3,$A$4:$C$15,3)&amp;" "&amp;VLOOKUP(RANDBETWEEN(1,5),$A$4:$F$8,6)</f>
        <v>BYU Center</v>
      </c>
      <c r="I3" t="str">
        <f t="shared" ref="I3:I66" ca="1" si="2">RANDBETWEEN(1000,9999)&amp;" "&amp;VLOOKUP(RANDBETWEEN(1,2),$B$19:$C$22,2)&amp;" "&amp;RANDBETWEEN(1000,9999)&amp;" "&amp;VLOOKUP(RANDBETWEEN(3,4),$B$19:$C$22,2)</f>
        <v>4571 South 8276 West</v>
      </c>
      <c r="J3" t="str">
        <f t="shared" ref="J3:J18" ca="1" si="3">VLOOKUP(G3,$A$4:$B$15,2)</f>
        <v>Provo</v>
      </c>
      <c r="K3" t="str">
        <f t="shared" ref="K3:K18" ca="1" si="4">VLOOKUP(G3,$A$4:$D$15,4)</f>
        <v>UT</v>
      </c>
      <c r="L3">
        <f t="shared" ref="L3:L18" ca="1" si="5">VLOOKUP(G3,$A$4:$E$15,5)</f>
        <v>75673</v>
      </c>
      <c r="M3" t="str">
        <f t="shared" ref="M3:M66" ca="1" si="6">RANDBETWEEN(100,10000)&amp;"."&amp;TEXT(RANDBETWEEN(0,99),"00")</f>
        <v>1273.73</v>
      </c>
      <c r="N3" t="str">
        <f t="shared" ref="N3:N66" ca="1" si="7">"insert into venue (venue_name, street_venue, city_venue, state_venue, zip_venue, fees) values ('"&amp;H3&amp;"','"&amp;I3&amp;"','"&amp;J3&amp;"','"&amp;K3&amp;"',"&amp;L3&amp;","&amp;M3&amp;");"</f>
        <v>insert into venue (venue_name, street_venue, city_venue, state_venue, zip_venue, fees) values ('BYU Center','4571 South 8276 West','Provo','UT',75673,1273.73);</v>
      </c>
    </row>
    <row r="4" spans="1:14" x14ac:dyDescent="0.2">
      <c r="A4">
        <v>1</v>
      </c>
      <c r="B4" t="s">
        <v>53</v>
      </c>
      <c r="C4" t="s">
        <v>40</v>
      </c>
      <c r="D4" t="s">
        <v>65</v>
      </c>
      <c r="E4">
        <v>84101</v>
      </c>
      <c r="F4" t="s">
        <v>45</v>
      </c>
      <c r="G4">
        <f t="shared" ca="1" si="0"/>
        <v>9</v>
      </c>
      <c r="H4" t="str">
        <f t="shared" ca="1" si="1"/>
        <v>BYU Center</v>
      </c>
      <c r="I4" t="str">
        <f t="shared" ca="1" si="2"/>
        <v>9645 South 6166 West</v>
      </c>
      <c r="J4" t="str">
        <f t="shared" ca="1" si="3"/>
        <v>Provo</v>
      </c>
      <c r="K4" t="str">
        <f t="shared" ca="1" si="4"/>
        <v>UT</v>
      </c>
      <c r="L4">
        <f t="shared" ca="1" si="5"/>
        <v>75673</v>
      </c>
      <c r="M4" t="str">
        <f t="shared" ca="1" si="6"/>
        <v>2559.24</v>
      </c>
      <c r="N4" t="str">
        <f t="shared" ca="1" si="7"/>
        <v>insert into venue (venue_name, street_venue, city_venue, state_venue, zip_venue, fees) values ('BYU Center','9645 South 6166 West','Provo','UT',75673,2559.24);</v>
      </c>
    </row>
    <row r="5" spans="1:14" x14ac:dyDescent="0.2">
      <c r="A5">
        <v>2</v>
      </c>
      <c r="B5" t="s">
        <v>54</v>
      </c>
      <c r="C5" t="s">
        <v>41</v>
      </c>
      <c r="D5" t="s">
        <v>66</v>
      </c>
      <c r="E5">
        <v>76102</v>
      </c>
      <c r="F5" t="s">
        <v>46</v>
      </c>
      <c r="G5">
        <f t="shared" ca="1" si="0"/>
        <v>11</v>
      </c>
      <c r="H5" t="str">
        <f t="shared" ca="1" si="1"/>
        <v>South Dakota Stadium</v>
      </c>
      <c r="I5" t="str">
        <f t="shared" ca="1" si="2"/>
        <v>2620 South 5404 West</v>
      </c>
      <c r="J5" t="str">
        <f t="shared" ca="1" si="3"/>
        <v>Pierre</v>
      </c>
      <c r="K5" t="str">
        <f t="shared" ca="1" si="4"/>
        <v>SD</v>
      </c>
      <c r="L5">
        <f t="shared" ca="1" si="5"/>
        <v>73520</v>
      </c>
      <c r="M5" t="str">
        <f t="shared" ca="1" si="6"/>
        <v>7581.33</v>
      </c>
      <c r="N5" t="str">
        <f t="shared" ca="1" si="7"/>
        <v>insert into venue (venue_name, street_venue, city_venue, state_venue, zip_venue, fees) values ('South Dakota Stadium','2620 South 5404 West','Pierre','SD',73520,7581.33);</v>
      </c>
    </row>
    <row r="6" spans="1:14" x14ac:dyDescent="0.2">
      <c r="A6">
        <v>3</v>
      </c>
      <c r="B6" t="s">
        <v>55</v>
      </c>
      <c r="C6" t="s">
        <v>42</v>
      </c>
      <c r="D6" t="s">
        <v>67</v>
      </c>
      <c r="E6">
        <v>56290</v>
      </c>
      <c r="F6" t="s">
        <v>47</v>
      </c>
      <c r="G6">
        <f t="shared" ca="1" si="0"/>
        <v>12</v>
      </c>
      <c r="H6" t="str">
        <f t="shared" ca="1" si="1"/>
        <v>North Dakota Center</v>
      </c>
      <c r="I6" t="str">
        <f t="shared" ca="1" si="2"/>
        <v>7634 South 2878 West</v>
      </c>
      <c r="J6" t="str">
        <f t="shared" ca="1" si="3"/>
        <v>Bismarck</v>
      </c>
      <c r="K6" t="str">
        <f t="shared" ca="1" si="4"/>
        <v>ND</v>
      </c>
      <c r="L6">
        <f t="shared" ca="1" si="5"/>
        <v>28895</v>
      </c>
      <c r="M6" t="str">
        <f t="shared" ca="1" si="6"/>
        <v>3706.41</v>
      </c>
      <c r="N6" t="str">
        <f t="shared" ca="1" si="7"/>
        <v>insert into venue (venue_name, street_venue, city_venue, state_venue, zip_venue, fees) values ('North Dakota Center','7634 South 2878 West','Bismarck','ND',28895,3706.41);</v>
      </c>
    </row>
    <row r="7" spans="1:14" x14ac:dyDescent="0.2">
      <c r="A7">
        <v>4</v>
      </c>
      <c r="B7" t="s">
        <v>56</v>
      </c>
      <c r="C7" t="s">
        <v>43</v>
      </c>
      <c r="D7" t="s">
        <v>68</v>
      </c>
      <c r="E7">
        <v>12958</v>
      </c>
      <c r="F7" t="s">
        <v>48</v>
      </c>
      <c r="G7">
        <f t="shared" ca="1" si="0"/>
        <v>2</v>
      </c>
      <c r="H7" t="str">
        <f t="shared" ca="1" si="1"/>
        <v>Arizona Center</v>
      </c>
      <c r="I7" t="str">
        <f t="shared" ca="1" si="2"/>
        <v>1442 North 8576 West</v>
      </c>
      <c r="J7" t="str">
        <f t="shared" ca="1" si="3"/>
        <v>Phoenix</v>
      </c>
      <c r="K7" t="str">
        <f t="shared" ca="1" si="4"/>
        <v>AZ</v>
      </c>
      <c r="L7">
        <f t="shared" ca="1" si="5"/>
        <v>76102</v>
      </c>
      <c r="M7" t="str">
        <f t="shared" ca="1" si="6"/>
        <v>8317.85</v>
      </c>
      <c r="N7" t="str">
        <f t="shared" ca="1" si="7"/>
        <v>insert into venue (venue_name, street_venue, city_venue, state_venue, zip_venue, fees) values ('Arizona Center','1442 North 8576 West','Phoenix','AZ',76102,8317.85);</v>
      </c>
    </row>
    <row r="8" spans="1:14" x14ac:dyDescent="0.2">
      <c r="A8">
        <v>5</v>
      </c>
      <c r="B8" t="s">
        <v>57</v>
      </c>
      <c r="C8" t="s">
        <v>32</v>
      </c>
      <c r="D8" t="s">
        <v>69</v>
      </c>
      <c r="E8">
        <v>84050</v>
      </c>
      <c r="F8" t="s">
        <v>44</v>
      </c>
      <c r="G8">
        <f t="shared" ca="1" si="0"/>
        <v>10</v>
      </c>
      <c r="H8" t="str">
        <f t="shared" ca="1" si="1"/>
        <v>Nevada Stadium</v>
      </c>
      <c r="I8" t="str">
        <f t="shared" ca="1" si="2"/>
        <v>9274 South 3308 West</v>
      </c>
      <c r="J8" t="str">
        <f t="shared" ca="1" si="3"/>
        <v>Las Vegas</v>
      </c>
      <c r="K8" t="str">
        <f t="shared" ca="1" si="4"/>
        <v>NV</v>
      </c>
      <c r="L8">
        <f t="shared" ca="1" si="5"/>
        <v>19837</v>
      </c>
      <c r="M8" t="str">
        <f t="shared" ca="1" si="6"/>
        <v>1911.69</v>
      </c>
      <c r="N8" t="str">
        <f t="shared" ca="1" si="7"/>
        <v>insert into venue (venue_name, street_venue, city_venue, state_venue, zip_venue, fees) values ('Nevada Stadium','9274 South 3308 West','Las Vegas','NV',19837,1911.69);</v>
      </c>
    </row>
    <row r="9" spans="1:14" x14ac:dyDescent="0.2">
      <c r="A9">
        <v>6</v>
      </c>
      <c r="B9" t="s">
        <v>58</v>
      </c>
      <c r="C9" t="s">
        <v>33</v>
      </c>
      <c r="D9" t="s">
        <v>69</v>
      </c>
      <c r="E9">
        <v>26848</v>
      </c>
      <c r="G9">
        <f t="shared" ca="1" si="0"/>
        <v>5</v>
      </c>
      <c r="H9" t="str">
        <f t="shared" ca="1" si="1"/>
        <v>Cal State Stadium</v>
      </c>
      <c r="I9" t="str">
        <f t="shared" ca="1" si="2"/>
        <v>1823 North 1823 East</v>
      </c>
      <c r="J9" t="str">
        <f t="shared" ca="1" si="3"/>
        <v>Berkley</v>
      </c>
      <c r="K9" t="str">
        <f t="shared" ca="1" si="4"/>
        <v>CA</v>
      </c>
      <c r="L9">
        <f t="shared" ca="1" si="5"/>
        <v>84050</v>
      </c>
      <c r="M9" t="str">
        <f t="shared" ca="1" si="6"/>
        <v>8723.48</v>
      </c>
      <c r="N9" t="str">
        <f t="shared" ca="1" si="7"/>
        <v>insert into venue (venue_name, street_venue, city_venue, state_venue, zip_venue, fees) values ('Cal State Stadium','1823 North 1823 East','Berkley','CA',84050,8723.48);</v>
      </c>
    </row>
    <row r="10" spans="1:14" x14ac:dyDescent="0.2">
      <c r="A10">
        <v>7</v>
      </c>
      <c r="B10" t="s">
        <v>34</v>
      </c>
      <c r="C10" t="s">
        <v>64</v>
      </c>
      <c r="D10" t="s">
        <v>66</v>
      </c>
      <c r="E10">
        <v>85765</v>
      </c>
      <c r="G10">
        <f t="shared" ca="1" si="0"/>
        <v>3</v>
      </c>
      <c r="H10" t="str">
        <f t="shared" ca="1" si="1"/>
        <v>Washington Center</v>
      </c>
      <c r="I10" t="str">
        <f t="shared" ca="1" si="2"/>
        <v>5111 North 4536 West</v>
      </c>
      <c r="J10" t="str">
        <f t="shared" ca="1" si="3"/>
        <v>Seattle</v>
      </c>
      <c r="K10" t="str">
        <f t="shared" ca="1" si="4"/>
        <v>WA</v>
      </c>
      <c r="L10">
        <f t="shared" ca="1" si="5"/>
        <v>56290</v>
      </c>
      <c r="M10" t="str">
        <f t="shared" ca="1" si="6"/>
        <v>2494.62</v>
      </c>
      <c r="N10" t="str">
        <f t="shared" ca="1" si="7"/>
        <v>insert into venue (venue_name, street_venue, city_venue, state_venue, zip_venue, fees) values ('Washington Center','5111 North 4536 West','Seattle','WA',56290,2494.62);</v>
      </c>
    </row>
    <row r="11" spans="1:14" x14ac:dyDescent="0.2">
      <c r="A11">
        <v>8</v>
      </c>
      <c r="B11" t="s">
        <v>62</v>
      </c>
      <c r="C11" t="s">
        <v>35</v>
      </c>
      <c r="D11" t="s">
        <v>70</v>
      </c>
      <c r="E11">
        <v>76485</v>
      </c>
      <c r="G11">
        <f t="shared" ca="1" si="0"/>
        <v>4</v>
      </c>
      <c r="H11" t="str">
        <f t="shared" ca="1" si="1"/>
        <v>Oregon Field</v>
      </c>
      <c r="I11" t="str">
        <f t="shared" ca="1" si="2"/>
        <v>6518 North 4629 East</v>
      </c>
      <c r="J11" t="str">
        <f t="shared" ca="1" si="3"/>
        <v>Portland</v>
      </c>
      <c r="K11" t="str">
        <f t="shared" ca="1" si="4"/>
        <v>OR</v>
      </c>
      <c r="L11">
        <f t="shared" ca="1" si="5"/>
        <v>12958</v>
      </c>
      <c r="M11" t="str">
        <f t="shared" ca="1" si="6"/>
        <v>3159.55</v>
      </c>
      <c r="N11" t="str">
        <f t="shared" ca="1" si="7"/>
        <v>insert into venue (venue_name, street_venue, city_venue, state_venue, zip_venue, fees) values ('Oregon Field','6518 North 4629 East','Portland','OR',12958,3159.55);</v>
      </c>
    </row>
    <row r="12" spans="1:14" x14ac:dyDescent="0.2">
      <c r="A12">
        <v>8</v>
      </c>
      <c r="B12" t="s">
        <v>59</v>
      </c>
      <c r="C12" t="s">
        <v>36</v>
      </c>
      <c r="D12" t="s">
        <v>65</v>
      </c>
      <c r="E12">
        <v>75673</v>
      </c>
      <c r="G12">
        <f t="shared" ca="1" si="0"/>
        <v>3</v>
      </c>
      <c r="H12" t="str">
        <f t="shared" ca="1" si="1"/>
        <v>Washington Stadium</v>
      </c>
      <c r="I12" t="str">
        <f t="shared" ca="1" si="2"/>
        <v>2907 North 6458 East</v>
      </c>
      <c r="J12" t="str">
        <f t="shared" ca="1" si="3"/>
        <v>Seattle</v>
      </c>
      <c r="K12" t="str">
        <f t="shared" ca="1" si="4"/>
        <v>WA</v>
      </c>
      <c r="L12">
        <f t="shared" ca="1" si="5"/>
        <v>56290</v>
      </c>
      <c r="M12" t="str">
        <f t="shared" ca="1" si="6"/>
        <v>1952.73</v>
      </c>
      <c r="N12" t="str">
        <f t="shared" ca="1" si="7"/>
        <v>insert into venue (venue_name, street_venue, city_venue, state_venue, zip_venue, fees) values ('Washington Stadium','2907 North 6458 East','Seattle','WA',56290,1952.73);</v>
      </c>
    </row>
    <row r="13" spans="1:14" x14ac:dyDescent="0.2">
      <c r="A13">
        <v>10</v>
      </c>
      <c r="B13" t="s">
        <v>60</v>
      </c>
      <c r="C13" t="s">
        <v>37</v>
      </c>
      <c r="D13" t="s">
        <v>71</v>
      </c>
      <c r="E13">
        <v>19837</v>
      </c>
      <c r="G13">
        <f t="shared" ca="1" si="0"/>
        <v>10</v>
      </c>
      <c r="H13" t="str">
        <f t="shared" ca="1" si="1"/>
        <v>Nevada Arena</v>
      </c>
      <c r="I13" t="str">
        <f t="shared" ca="1" si="2"/>
        <v>5446 North 7669 East</v>
      </c>
      <c r="J13" t="str">
        <f t="shared" ca="1" si="3"/>
        <v>Las Vegas</v>
      </c>
      <c r="K13" t="str">
        <f t="shared" ca="1" si="4"/>
        <v>NV</v>
      </c>
      <c r="L13">
        <f t="shared" ca="1" si="5"/>
        <v>19837</v>
      </c>
      <c r="M13" t="str">
        <f t="shared" ca="1" si="6"/>
        <v>5819.64</v>
      </c>
      <c r="N13" t="str">
        <f t="shared" ca="1" si="7"/>
        <v>insert into venue (venue_name, street_venue, city_venue, state_venue, zip_venue, fees) values ('Nevada Arena','5446 North 7669 East','Las Vegas','NV',19837,5819.64);</v>
      </c>
    </row>
    <row r="14" spans="1:14" x14ac:dyDescent="0.2">
      <c r="A14">
        <v>11</v>
      </c>
      <c r="B14" t="s">
        <v>61</v>
      </c>
      <c r="C14" t="s">
        <v>38</v>
      </c>
      <c r="D14" t="s">
        <v>72</v>
      </c>
      <c r="E14">
        <v>73520</v>
      </c>
      <c r="G14">
        <f t="shared" ca="1" si="0"/>
        <v>11</v>
      </c>
      <c r="H14" t="str">
        <f t="shared" ca="1" si="1"/>
        <v>South Dakota Stadium</v>
      </c>
      <c r="I14" t="str">
        <f t="shared" ca="1" si="2"/>
        <v>2868 North 9896 West</v>
      </c>
      <c r="J14" t="str">
        <f t="shared" ca="1" si="3"/>
        <v>Pierre</v>
      </c>
      <c r="K14" t="str">
        <f t="shared" ca="1" si="4"/>
        <v>SD</v>
      </c>
      <c r="L14">
        <f t="shared" ca="1" si="5"/>
        <v>73520</v>
      </c>
      <c r="M14" t="str">
        <f t="shared" ca="1" si="6"/>
        <v>4954.74</v>
      </c>
      <c r="N14" t="str">
        <f t="shared" ca="1" si="7"/>
        <v>insert into venue (venue_name, street_venue, city_venue, state_venue, zip_venue, fees) values ('South Dakota Stadium','2868 North 9896 West','Pierre','SD',73520,4954.74);</v>
      </c>
    </row>
    <row r="15" spans="1:14" x14ac:dyDescent="0.2">
      <c r="A15">
        <v>12</v>
      </c>
      <c r="B15" t="s">
        <v>63</v>
      </c>
      <c r="C15" t="s">
        <v>39</v>
      </c>
      <c r="D15" t="s">
        <v>73</v>
      </c>
      <c r="E15">
        <v>28895</v>
      </c>
      <c r="G15">
        <f t="shared" ca="1" si="0"/>
        <v>9</v>
      </c>
      <c r="H15" t="str">
        <f t="shared" ca="1" si="1"/>
        <v>BYU Place</v>
      </c>
      <c r="I15" t="str">
        <f t="shared" ca="1" si="2"/>
        <v>8118 South 7704 West</v>
      </c>
      <c r="J15" t="str">
        <f t="shared" ca="1" si="3"/>
        <v>Provo</v>
      </c>
      <c r="K15" t="str">
        <f t="shared" ca="1" si="4"/>
        <v>UT</v>
      </c>
      <c r="L15">
        <f t="shared" ca="1" si="5"/>
        <v>75673</v>
      </c>
      <c r="M15" t="str">
        <f t="shared" ca="1" si="6"/>
        <v>7144.46</v>
      </c>
      <c r="N15" t="str">
        <f t="shared" ca="1" si="7"/>
        <v>insert into venue (venue_name, street_venue, city_venue, state_venue, zip_venue, fees) values ('BYU Place','8118 South 7704 West','Provo','UT',75673,7144.46);</v>
      </c>
    </row>
    <row r="16" spans="1:14" x14ac:dyDescent="0.2">
      <c r="G16">
        <f t="shared" ca="1" si="0"/>
        <v>11</v>
      </c>
      <c r="H16" t="str">
        <f t="shared" ca="1" si="1"/>
        <v>South Dakota Place</v>
      </c>
      <c r="I16" t="str">
        <f t="shared" ca="1" si="2"/>
        <v>8919 South 6284 East</v>
      </c>
      <c r="J16" t="str">
        <f t="shared" ca="1" si="3"/>
        <v>Pierre</v>
      </c>
      <c r="K16" t="str">
        <f t="shared" ca="1" si="4"/>
        <v>SD</v>
      </c>
      <c r="L16">
        <f t="shared" ca="1" si="5"/>
        <v>73520</v>
      </c>
      <c r="M16" t="str">
        <f t="shared" ca="1" si="6"/>
        <v>421.29</v>
      </c>
      <c r="N16" t="str">
        <f t="shared" ca="1" si="7"/>
        <v>insert into venue (venue_name, street_venue, city_venue, state_venue, zip_venue, fees) values ('South Dakota Place','8919 South 6284 East','Pierre','SD',73520,421.29);</v>
      </c>
    </row>
    <row r="17" spans="2:14" x14ac:dyDescent="0.2">
      <c r="G17">
        <f t="shared" ca="1" si="0"/>
        <v>3</v>
      </c>
      <c r="H17" t="str">
        <f t="shared" ca="1" si="1"/>
        <v>Washington Field</v>
      </c>
      <c r="I17" t="str">
        <f t="shared" ca="1" si="2"/>
        <v>9896 North 6898 East</v>
      </c>
      <c r="J17" t="str">
        <f t="shared" ca="1" si="3"/>
        <v>Seattle</v>
      </c>
      <c r="K17" t="str">
        <f t="shared" ca="1" si="4"/>
        <v>WA</v>
      </c>
      <c r="L17">
        <f t="shared" ca="1" si="5"/>
        <v>56290</v>
      </c>
      <c r="M17" t="str">
        <f t="shared" ca="1" si="6"/>
        <v>6286.71</v>
      </c>
      <c r="N17" t="str">
        <f t="shared" ca="1" si="7"/>
        <v>insert into venue (venue_name, street_venue, city_venue, state_venue, zip_venue, fees) values ('Washington Field','9896 North 6898 East','Seattle','WA',56290,6286.71);</v>
      </c>
    </row>
    <row r="18" spans="2:14" x14ac:dyDescent="0.2">
      <c r="G18">
        <f t="shared" ca="1" si="0"/>
        <v>7</v>
      </c>
      <c r="H18" t="str">
        <f t="shared" ca="1" si="1"/>
        <v>ASU Stadium</v>
      </c>
      <c r="I18" t="str">
        <f t="shared" ca="1" si="2"/>
        <v>9827 South 4715 East</v>
      </c>
      <c r="J18" t="str">
        <f t="shared" ca="1" si="3"/>
        <v>Tempe</v>
      </c>
      <c r="K18" t="str">
        <f t="shared" ca="1" si="4"/>
        <v>AZ</v>
      </c>
      <c r="L18">
        <f t="shared" ca="1" si="5"/>
        <v>85765</v>
      </c>
      <c r="M18" t="str">
        <f t="shared" ca="1" si="6"/>
        <v>7036.77</v>
      </c>
      <c r="N18" t="str">
        <f t="shared" ca="1" si="7"/>
        <v>insert into venue (venue_name, street_venue, city_venue, state_venue, zip_venue, fees) values ('ASU Stadium','9827 South 4715 East','Tempe','AZ',85765,7036.77);</v>
      </c>
    </row>
    <row r="19" spans="2:14" x14ac:dyDescent="0.2">
      <c r="B19">
        <v>1</v>
      </c>
      <c r="C19" t="s">
        <v>49</v>
      </c>
      <c r="G19">
        <f t="shared" ca="1" si="0"/>
        <v>8</v>
      </c>
      <c r="H19" t="str">
        <f t="shared" ca="1" si="1"/>
        <v>BYU Stadium</v>
      </c>
      <c r="I19" t="str">
        <f t="shared" ca="1" si="2"/>
        <v>3867 North 1750 West</v>
      </c>
      <c r="J19" t="str">
        <f t="shared" ref="J19:J30" ca="1" si="8">VLOOKUP(G19,$A$4:$B$15,2)</f>
        <v>Provo</v>
      </c>
      <c r="K19" t="str">
        <f t="shared" ref="K19:K30" ca="1" si="9">VLOOKUP(G19,$A$4:$D$15,4)</f>
        <v>UT</v>
      </c>
      <c r="L19">
        <f t="shared" ref="L19:L30" ca="1" si="10">VLOOKUP(G19,$A$4:$E$15,5)</f>
        <v>75673</v>
      </c>
      <c r="M19" t="str">
        <f t="shared" ca="1" si="6"/>
        <v>9013.55</v>
      </c>
      <c r="N19" t="str">
        <f t="shared" ca="1" si="7"/>
        <v>insert into venue (venue_name, street_venue, city_venue, state_venue, zip_venue, fees) values ('BYU Stadium','3867 North 1750 West','Provo','UT',75673,9013.55);</v>
      </c>
    </row>
    <row r="20" spans="2:14" x14ac:dyDescent="0.2">
      <c r="B20">
        <v>2</v>
      </c>
      <c r="C20" t="s">
        <v>50</v>
      </c>
      <c r="G20">
        <f t="shared" ca="1" si="0"/>
        <v>5</v>
      </c>
      <c r="H20" t="str">
        <f t="shared" ca="1" si="1"/>
        <v>Cal State Arena</v>
      </c>
      <c r="I20" t="str">
        <f t="shared" ca="1" si="2"/>
        <v>3214 North 9506 West</v>
      </c>
      <c r="J20" t="str">
        <f t="shared" ca="1" si="8"/>
        <v>Berkley</v>
      </c>
      <c r="K20" t="str">
        <f t="shared" ca="1" si="9"/>
        <v>CA</v>
      </c>
      <c r="L20">
        <f t="shared" ca="1" si="10"/>
        <v>84050</v>
      </c>
      <c r="M20" t="str">
        <f t="shared" ca="1" si="6"/>
        <v>6786.01</v>
      </c>
      <c r="N20" t="str">
        <f t="shared" ca="1" si="7"/>
        <v>insert into venue (venue_name, street_venue, city_venue, state_venue, zip_venue, fees) values ('Cal State Arena','3214 North 9506 West','Berkley','CA',84050,6786.01);</v>
      </c>
    </row>
    <row r="21" spans="2:14" x14ac:dyDescent="0.2">
      <c r="B21">
        <v>3</v>
      </c>
      <c r="C21" t="s">
        <v>51</v>
      </c>
      <c r="G21">
        <f t="shared" ca="1" si="0"/>
        <v>3</v>
      </c>
      <c r="H21" t="str">
        <f t="shared" ca="1" si="1"/>
        <v>Washington Stadium</v>
      </c>
      <c r="I21" t="str">
        <f t="shared" ca="1" si="2"/>
        <v>5441 North 7542 West</v>
      </c>
      <c r="J21" t="str">
        <f t="shared" ca="1" si="8"/>
        <v>Seattle</v>
      </c>
      <c r="K21" t="str">
        <f t="shared" ca="1" si="9"/>
        <v>WA</v>
      </c>
      <c r="L21">
        <f t="shared" ca="1" si="10"/>
        <v>56290</v>
      </c>
      <c r="M21" t="str">
        <f t="shared" ca="1" si="6"/>
        <v>6472.02</v>
      </c>
      <c r="N21" t="str">
        <f t="shared" ca="1" si="7"/>
        <v>insert into venue (venue_name, street_venue, city_venue, state_venue, zip_venue, fees) values ('Washington Stadium','5441 North 7542 West','Seattle','WA',56290,6472.02);</v>
      </c>
    </row>
    <row r="22" spans="2:14" x14ac:dyDescent="0.2">
      <c r="B22">
        <v>4</v>
      </c>
      <c r="C22" t="s">
        <v>52</v>
      </c>
      <c r="G22">
        <f t="shared" ca="1" si="0"/>
        <v>7</v>
      </c>
      <c r="H22" t="str">
        <f t="shared" ca="1" si="1"/>
        <v>ASU Place</v>
      </c>
      <c r="I22" t="str">
        <f t="shared" ca="1" si="2"/>
        <v>8841 South 6625 West</v>
      </c>
      <c r="J22" t="str">
        <f t="shared" ca="1" si="8"/>
        <v>Tempe</v>
      </c>
      <c r="K22" t="str">
        <f t="shared" ca="1" si="9"/>
        <v>AZ</v>
      </c>
      <c r="L22">
        <f t="shared" ca="1" si="10"/>
        <v>85765</v>
      </c>
      <c r="M22" t="str">
        <f t="shared" ca="1" si="6"/>
        <v>6974.15</v>
      </c>
      <c r="N22" t="str">
        <f t="shared" ca="1" si="7"/>
        <v>insert into venue (venue_name, street_venue, city_venue, state_venue, zip_venue, fees) values ('ASU Place','8841 South 6625 West','Tempe','AZ',85765,6974.15);</v>
      </c>
    </row>
    <row r="23" spans="2:14" x14ac:dyDescent="0.2">
      <c r="G23">
        <f t="shared" ca="1" si="0"/>
        <v>1</v>
      </c>
      <c r="H23" t="str">
        <f t="shared" ca="1" si="1"/>
        <v>Utah Stadium</v>
      </c>
      <c r="I23" t="str">
        <f t="shared" ca="1" si="2"/>
        <v>5615 South 5511 West</v>
      </c>
      <c r="J23" t="str">
        <f t="shared" ca="1" si="8"/>
        <v>Salt Lake City</v>
      </c>
      <c r="K23" t="str">
        <f t="shared" ca="1" si="9"/>
        <v>UT</v>
      </c>
      <c r="L23">
        <f t="shared" ca="1" si="10"/>
        <v>84101</v>
      </c>
      <c r="M23" t="str">
        <f t="shared" ca="1" si="6"/>
        <v>3333.88</v>
      </c>
      <c r="N23" t="str">
        <f t="shared" ca="1" si="7"/>
        <v>insert into venue (venue_name, street_venue, city_venue, state_venue, zip_venue, fees) values ('Utah Stadium','5615 South 5511 West','Salt Lake City','UT',84101,3333.88);</v>
      </c>
    </row>
    <row r="24" spans="2:14" x14ac:dyDescent="0.2">
      <c r="G24">
        <f t="shared" ca="1" si="0"/>
        <v>10</v>
      </c>
      <c r="H24" t="str">
        <f t="shared" ca="1" si="1"/>
        <v>Nevada Place</v>
      </c>
      <c r="I24" t="str">
        <f t="shared" ca="1" si="2"/>
        <v>2752 North 9504 West</v>
      </c>
      <c r="J24" t="str">
        <f t="shared" ca="1" si="8"/>
        <v>Las Vegas</v>
      </c>
      <c r="K24" t="str">
        <f t="shared" ca="1" si="9"/>
        <v>NV</v>
      </c>
      <c r="L24">
        <f t="shared" ca="1" si="10"/>
        <v>19837</v>
      </c>
      <c r="M24" t="str">
        <f t="shared" ca="1" si="6"/>
        <v>8524.55</v>
      </c>
      <c r="N24" t="str">
        <f t="shared" ca="1" si="7"/>
        <v>insert into venue (venue_name, street_venue, city_venue, state_venue, zip_venue, fees) values ('Nevada Place','2752 North 9504 West','Las Vegas','NV',19837,8524.55);</v>
      </c>
    </row>
    <row r="25" spans="2:14" x14ac:dyDescent="0.2">
      <c r="G25">
        <f t="shared" ca="1" si="0"/>
        <v>6</v>
      </c>
      <c r="H25" t="str">
        <f t="shared" ca="1" si="1"/>
        <v>USC Center</v>
      </c>
      <c r="I25" t="str">
        <f t="shared" ca="1" si="2"/>
        <v>4806 South 6933 East</v>
      </c>
      <c r="J25" t="str">
        <f t="shared" ca="1" si="8"/>
        <v>Los Angeles</v>
      </c>
      <c r="K25" t="str">
        <f t="shared" ca="1" si="9"/>
        <v>CA</v>
      </c>
      <c r="L25">
        <f t="shared" ca="1" si="10"/>
        <v>26848</v>
      </c>
      <c r="M25" t="str">
        <f t="shared" ca="1" si="6"/>
        <v>7389.03</v>
      </c>
      <c r="N25" t="str">
        <f t="shared" ca="1" si="7"/>
        <v>insert into venue (venue_name, street_venue, city_venue, state_venue, zip_venue, fees) values ('USC Center','4806 South 6933 East','Los Angeles','CA',26848,7389.03);</v>
      </c>
    </row>
    <row r="26" spans="2:14" x14ac:dyDescent="0.2">
      <c r="G26">
        <f t="shared" ca="1" si="0"/>
        <v>10</v>
      </c>
      <c r="H26" t="str">
        <f t="shared" ca="1" si="1"/>
        <v>Nevada Place</v>
      </c>
      <c r="I26" t="str">
        <f t="shared" ca="1" si="2"/>
        <v>6529 North 9870 West</v>
      </c>
      <c r="J26" t="str">
        <f t="shared" ca="1" si="8"/>
        <v>Las Vegas</v>
      </c>
      <c r="K26" t="str">
        <f t="shared" ca="1" si="9"/>
        <v>NV</v>
      </c>
      <c r="L26">
        <f t="shared" ca="1" si="10"/>
        <v>19837</v>
      </c>
      <c r="M26" t="str">
        <f t="shared" ca="1" si="6"/>
        <v>2645.75</v>
      </c>
      <c r="N26" t="str">
        <f t="shared" ca="1" si="7"/>
        <v>insert into venue (venue_name, street_venue, city_venue, state_venue, zip_venue, fees) values ('Nevada Place','6529 North 9870 West','Las Vegas','NV',19837,2645.75);</v>
      </c>
    </row>
    <row r="27" spans="2:14" x14ac:dyDescent="0.2">
      <c r="G27">
        <f t="shared" ca="1" si="0"/>
        <v>5</v>
      </c>
      <c r="H27" t="str">
        <f t="shared" ca="1" si="1"/>
        <v>Cal State Stadium</v>
      </c>
      <c r="I27" t="str">
        <f t="shared" ca="1" si="2"/>
        <v>6939 South 3804 East</v>
      </c>
      <c r="J27" t="str">
        <f t="shared" ca="1" si="8"/>
        <v>Berkley</v>
      </c>
      <c r="K27" t="str">
        <f t="shared" ca="1" si="9"/>
        <v>CA</v>
      </c>
      <c r="L27">
        <f t="shared" ca="1" si="10"/>
        <v>84050</v>
      </c>
      <c r="M27" t="str">
        <f t="shared" ca="1" si="6"/>
        <v>9177.05</v>
      </c>
      <c r="N27" t="str">
        <f t="shared" ca="1" si="7"/>
        <v>insert into venue (venue_name, street_venue, city_venue, state_venue, zip_venue, fees) values ('Cal State Stadium','6939 South 3804 East','Berkley','CA',84050,9177.05);</v>
      </c>
    </row>
    <row r="28" spans="2:14" x14ac:dyDescent="0.2">
      <c r="G28">
        <f t="shared" ca="1" si="0"/>
        <v>11</v>
      </c>
      <c r="H28" t="str">
        <f t="shared" ca="1" si="1"/>
        <v>South Dakota Stadium</v>
      </c>
      <c r="I28" t="str">
        <f t="shared" ca="1" si="2"/>
        <v>5689 North 3496 East</v>
      </c>
      <c r="J28" t="str">
        <f t="shared" ca="1" si="8"/>
        <v>Pierre</v>
      </c>
      <c r="K28" t="str">
        <f t="shared" ca="1" si="9"/>
        <v>SD</v>
      </c>
      <c r="L28">
        <f t="shared" ca="1" si="10"/>
        <v>73520</v>
      </c>
      <c r="M28" t="str">
        <f t="shared" ca="1" si="6"/>
        <v>7899.19</v>
      </c>
      <c r="N28" t="str">
        <f t="shared" ca="1" si="7"/>
        <v>insert into venue (venue_name, street_venue, city_venue, state_venue, zip_venue, fees) values ('South Dakota Stadium','5689 North 3496 East','Pierre','SD',73520,7899.19);</v>
      </c>
    </row>
    <row r="29" spans="2:14" x14ac:dyDescent="0.2">
      <c r="G29">
        <f t="shared" ca="1" si="0"/>
        <v>1</v>
      </c>
      <c r="H29" t="str">
        <f t="shared" ca="1" si="1"/>
        <v>Utah Place</v>
      </c>
      <c r="I29" t="str">
        <f t="shared" ca="1" si="2"/>
        <v>7279 North 2730 East</v>
      </c>
      <c r="J29" t="str">
        <f t="shared" ca="1" si="8"/>
        <v>Salt Lake City</v>
      </c>
      <c r="K29" t="str">
        <f t="shared" ca="1" si="9"/>
        <v>UT</v>
      </c>
      <c r="L29">
        <f t="shared" ca="1" si="10"/>
        <v>84101</v>
      </c>
      <c r="M29" t="str">
        <f t="shared" ca="1" si="6"/>
        <v>8869.68</v>
      </c>
      <c r="N29" t="str">
        <f t="shared" ca="1" si="7"/>
        <v>insert into venue (venue_name, street_venue, city_venue, state_venue, zip_venue, fees) values ('Utah Place','7279 North 2730 East','Salt Lake City','UT',84101,8869.68);</v>
      </c>
    </row>
    <row r="30" spans="2:14" x14ac:dyDescent="0.2">
      <c r="G30">
        <f t="shared" ca="1" si="0"/>
        <v>11</v>
      </c>
      <c r="H30" t="str">
        <f t="shared" ca="1" si="1"/>
        <v>South Dakota Center</v>
      </c>
      <c r="I30" t="str">
        <f t="shared" ca="1" si="2"/>
        <v>4723 North 8072 East</v>
      </c>
      <c r="J30" t="str">
        <f t="shared" ca="1" si="8"/>
        <v>Pierre</v>
      </c>
      <c r="K30" t="str">
        <f t="shared" ca="1" si="9"/>
        <v>SD</v>
      </c>
      <c r="L30">
        <f t="shared" ca="1" si="10"/>
        <v>73520</v>
      </c>
      <c r="M30" t="str">
        <f t="shared" ca="1" si="6"/>
        <v>4493.67</v>
      </c>
      <c r="N30" t="str">
        <f t="shared" ca="1" si="7"/>
        <v>insert into venue (venue_name, street_venue, city_venue, state_venue, zip_venue, fees) values ('South Dakota Center','4723 North 8072 East','Pierre','SD',73520,4493.67);</v>
      </c>
    </row>
    <row r="31" spans="2:14" x14ac:dyDescent="0.2">
      <c r="G31">
        <f t="shared" ca="1" si="0"/>
        <v>12</v>
      </c>
      <c r="H31" t="str">
        <f t="shared" ca="1" si="1"/>
        <v>North Dakota Center</v>
      </c>
      <c r="I31" t="str">
        <f t="shared" ca="1" si="2"/>
        <v>3228 North 9297 West</v>
      </c>
      <c r="J31" t="str">
        <f t="shared" ref="J31:J94" ca="1" si="11">VLOOKUP(G31,$A$4:$B$15,2)</f>
        <v>Bismarck</v>
      </c>
      <c r="K31" t="str">
        <f t="shared" ref="K31:K94" ca="1" si="12">VLOOKUP(G31,$A$4:$D$15,4)</f>
        <v>ND</v>
      </c>
      <c r="L31">
        <f t="shared" ref="L31:L94" ca="1" si="13">VLOOKUP(G31,$A$4:$E$15,5)</f>
        <v>28895</v>
      </c>
      <c r="M31" t="str">
        <f t="shared" ca="1" si="6"/>
        <v>2548.21</v>
      </c>
      <c r="N31" t="str">
        <f t="shared" ca="1" si="7"/>
        <v>insert into venue (venue_name, street_venue, city_venue, state_venue, zip_venue, fees) values ('North Dakota Center','3228 North 9297 West','Bismarck','ND',28895,2548.21);</v>
      </c>
    </row>
    <row r="32" spans="2:14" x14ac:dyDescent="0.2">
      <c r="G32">
        <f t="shared" ca="1" si="0"/>
        <v>7</v>
      </c>
      <c r="H32" t="str">
        <f t="shared" ca="1" si="1"/>
        <v>ASU Arena</v>
      </c>
      <c r="I32" t="str">
        <f t="shared" ca="1" si="2"/>
        <v>4173 North 2783 West</v>
      </c>
      <c r="J32" t="str">
        <f t="shared" ca="1" si="11"/>
        <v>Tempe</v>
      </c>
      <c r="K32" t="str">
        <f t="shared" ca="1" si="12"/>
        <v>AZ</v>
      </c>
      <c r="L32">
        <f t="shared" ca="1" si="13"/>
        <v>85765</v>
      </c>
      <c r="M32" t="str">
        <f t="shared" ca="1" si="6"/>
        <v>9337.07</v>
      </c>
      <c r="N32" t="str">
        <f t="shared" ca="1" si="7"/>
        <v>insert into venue (venue_name, street_venue, city_venue, state_venue, zip_venue, fees) values ('ASU Arena','4173 North 2783 West','Tempe','AZ',85765,9337.07);</v>
      </c>
    </row>
    <row r="33" spans="7:14" x14ac:dyDescent="0.2">
      <c r="G33">
        <f t="shared" ca="1" si="0"/>
        <v>3</v>
      </c>
      <c r="H33" t="str">
        <f t="shared" ca="1" si="1"/>
        <v>Washington Center</v>
      </c>
      <c r="I33" t="str">
        <f t="shared" ca="1" si="2"/>
        <v>2599 North 2229 West</v>
      </c>
      <c r="J33" t="str">
        <f t="shared" ca="1" si="11"/>
        <v>Seattle</v>
      </c>
      <c r="K33" t="str">
        <f t="shared" ca="1" si="12"/>
        <v>WA</v>
      </c>
      <c r="L33">
        <f t="shared" ca="1" si="13"/>
        <v>56290</v>
      </c>
      <c r="M33" t="str">
        <f t="shared" ca="1" si="6"/>
        <v>1920.14</v>
      </c>
      <c r="N33" t="str">
        <f t="shared" ca="1" si="7"/>
        <v>insert into venue (venue_name, street_venue, city_venue, state_venue, zip_venue, fees) values ('Washington Center','2599 North 2229 West','Seattle','WA',56290,1920.14);</v>
      </c>
    </row>
    <row r="34" spans="7:14" x14ac:dyDescent="0.2">
      <c r="G34">
        <f t="shared" ca="1" si="0"/>
        <v>12</v>
      </c>
      <c r="H34" t="str">
        <f t="shared" ca="1" si="1"/>
        <v>North Dakota Center</v>
      </c>
      <c r="I34" t="str">
        <f t="shared" ca="1" si="2"/>
        <v>2563 North 4023 East</v>
      </c>
      <c r="J34" t="str">
        <f t="shared" ca="1" si="11"/>
        <v>Bismarck</v>
      </c>
      <c r="K34" t="str">
        <f t="shared" ca="1" si="12"/>
        <v>ND</v>
      </c>
      <c r="L34">
        <f t="shared" ca="1" si="13"/>
        <v>28895</v>
      </c>
      <c r="M34" t="str">
        <f t="shared" ca="1" si="6"/>
        <v>9617.97</v>
      </c>
      <c r="N34" t="str">
        <f t="shared" ca="1" si="7"/>
        <v>insert into venue (venue_name, street_venue, city_venue, state_venue, zip_venue, fees) values ('North Dakota Center','2563 North 4023 East','Bismarck','ND',28895,9617.97);</v>
      </c>
    </row>
    <row r="35" spans="7:14" x14ac:dyDescent="0.2">
      <c r="G35">
        <f t="shared" ca="1" si="0"/>
        <v>1</v>
      </c>
      <c r="H35" t="str">
        <f t="shared" ca="1" si="1"/>
        <v>Utah Place</v>
      </c>
      <c r="I35" t="str">
        <f t="shared" ca="1" si="2"/>
        <v>1393 North 7553 East</v>
      </c>
      <c r="J35" t="str">
        <f t="shared" ca="1" si="11"/>
        <v>Salt Lake City</v>
      </c>
      <c r="K35" t="str">
        <f t="shared" ca="1" si="12"/>
        <v>UT</v>
      </c>
      <c r="L35">
        <f t="shared" ca="1" si="13"/>
        <v>84101</v>
      </c>
      <c r="M35" t="str">
        <f t="shared" ca="1" si="6"/>
        <v>1750.37</v>
      </c>
      <c r="N35" t="str">
        <f t="shared" ca="1" si="7"/>
        <v>insert into venue (venue_name, street_venue, city_venue, state_venue, zip_venue, fees) values ('Utah Place','1393 North 7553 East','Salt Lake City','UT',84101,1750.37);</v>
      </c>
    </row>
    <row r="36" spans="7:14" x14ac:dyDescent="0.2">
      <c r="G36">
        <f t="shared" ca="1" si="0"/>
        <v>9</v>
      </c>
      <c r="H36" t="str">
        <f t="shared" ca="1" si="1"/>
        <v>BYU Arena</v>
      </c>
      <c r="I36" t="str">
        <f t="shared" ca="1" si="2"/>
        <v>3884 North 6121 West</v>
      </c>
      <c r="J36" t="str">
        <f t="shared" ca="1" si="11"/>
        <v>Provo</v>
      </c>
      <c r="K36" t="str">
        <f t="shared" ca="1" si="12"/>
        <v>UT</v>
      </c>
      <c r="L36">
        <f t="shared" ca="1" si="13"/>
        <v>75673</v>
      </c>
      <c r="M36" t="str">
        <f t="shared" ca="1" si="6"/>
        <v>4098.67</v>
      </c>
      <c r="N36" t="str">
        <f t="shared" ca="1" si="7"/>
        <v>insert into venue (venue_name, street_venue, city_venue, state_venue, zip_venue, fees) values ('BYU Arena','3884 North 6121 West','Provo','UT',75673,4098.67);</v>
      </c>
    </row>
    <row r="37" spans="7:14" x14ac:dyDescent="0.2">
      <c r="G37">
        <f t="shared" ca="1" si="0"/>
        <v>2</v>
      </c>
      <c r="H37" t="str">
        <f t="shared" ca="1" si="1"/>
        <v>Arizona Arena</v>
      </c>
      <c r="I37" t="str">
        <f t="shared" ca="1" si="2"/>
        <v>8229 South 9483 East</v>
      </c>
      <c r="J37" t="str">
        <f t="shared" ca="1" si="11"/>
        <v>Phoenix</v>
      </c>
      <c r="K37" t="str">
        <f t="shared" ca="1" si="12"/>
        <v>AZ</v>
      </c>
      <c r="L37">
        <f t="shared" ca="1" si="13"/>
        <v>76102</v>
      </c>
      <c r="M37" t="str">
        <f t="shared" ca="1" si="6"/>
        <v>9583.77</v>
      </c>
      <c r="N37" t="str">
        <f t="shared" ca="1" si="7"/>
        <v>insert into venue (venue_name, street_venue, city_venue, state_venue, zip_venue, fees) values ('Arizona Arena','8229 South 9483 East','Phoenix','AZ',76102,9583.77);</v>
      </c>
    </row>
    <row r="38" spans="7:14" x14ac:dyDescent="0.2">
      <c r="G38">
        <f t="shared" ca="1" si="0"/>
        <v>11</v>
      </c>
      <c r="H38" t="str">
        <f t="shared" ca="1" si="1"/>
        <v>South Dakota Field</v>
      </c>
      <c r="I38" t="str">
        <f t="shared" ca="1" si="2"/>
        <v>8336 North 6632 West</v>
      </c>
      <c r="J38" t="str">
        <f t="shared" ca="1" si="11"/>
        <v>Pierre</v>
      </c>
      <c r="K38" t="str">
        <f t="shared" ca="1" si="12"/>
        <v>SD</v>
      </c>
      <c r="L38">
        <f t="shared" ca="1" si="13"/>
        <v>73520</v>
      </c>
      <c r="M38" t="str">
        <f t="shared" ca="1" si="6"/>
        <v>8906.94</v>
      </c>
      <c r="N38" t="str">
        <f t="shared" ca="1" si="7"/>
        <v>insert into venue (venue_name, street_venue, city_venue, state_venue, zip_venue, fees) values ('South Dakota Field','8336 North 6632 West','Pierre','SD',73520,8906.94);</v>
      </c>
    </row>
    <row r="39" spans="7:14" x14ac:dyDescent="0.2">
      <c r="G39">
        <f t="shared" ca="1" si="0"/>
        <v>6</v>
      </c>
      <c r="H39" t="str">
        <f t="shared" ca="1" si="1"/>
        <v>USC Arena</v>
      </c>
      <c r="I39" t="str">
        <f t="shared" ca="1" si="2"/>
        <v>3301 South 1633 East</v>
      </c>
      <c r="J39" t="str">
        <f t="shared" ca="1" si="11"/>
        <v>Los Angeles</v>
      </c>
      <c r="K39" t="str">
        <f t="shared" ca="1" si="12"/>
        <v>CA</v>
      </c>
      <c r="L39">
        <f t="shared" ca="1" si="13"/>
        <v>26848</v>
      </c>
      <c r="M39" t="str">
        <f t="shared" ca="1" si="6"/>
        <v>3377.59</v>
      </c>
      <c r="N39" t="str">
        <f t="shared" ca="1" si="7"/>
        <v>insert into venue (venue_name, street_venue, city_venue, state_venue, zip_venue, fees) values ('USC Arena','3301 South 1633 East','Los Angeles','CA',26848,3377.59);</v>
      </c>
    </row>
    <row r="40" spans="7:14" x14ac:dyDescent="0.2">
      <c r="G40">
        <f t="shared" ca="1" si="0"/>
        <v>10</v>
      </c>
      <c r="H40" t="str">
        <f t="shared" ca="1" si="1"/>
        <v>Nevada Center</v>
      </c>
      <c r="I40" t="str">
        <f t="shared" ca="1" si="2"/>
        <v>7914 North 4453 East</v>
      </c>
      <c r="J40" t="str">
        <f t="shared" ca="1" si="11"/>
        <v>Las Vegas</v>
      </c>
      <c r="K40" t="str">
        <f t="shared" ca="1" si="12"/>
        <v>NV</v>
      </c>
      <c r="L40">
        <f t="shared" ca="1" si="13"/>
        <v>19837</v>
      </c>
      <c r="M40" t="str">
        <f t="shared" ca="1" si="6"/>
        <v>8226.64</v>
      </c>
      <c r="N40" t="str">
        <f t="shared" ca="1" si="7"/>
        <v>insert into venue (venue_name, street_venue, city_venue, state_venue, zip_venue, fees) values ('Nevada Center','7914 North 4453 East','Las Vegas','NV',19837,8226.64);</v>
      </c>
    </row>
    <row r="41" spans="7:14" x14ac:dyDescent="0.2">
      <c r="G41">
        <f t="shared" ca="1" si="0"/>
        <v>6</v>
      </c>
      <c r="H41" t="str">
        <f t="shared" ca="1" si="1"/>
        <v>USC Place</v>
      </c>
      <c r="I41" t="str">
        <f t="shared" ca="1" si="2"/>
        <v>5133 South 2276 East</v>
      </c>
      <c r="J41" t="str">
        <f t="shared" ca="1" si="11"/>
        <v>Los Angeles</v>
      </c>
      <c r="K41" t="str">
        <f t="shared" ca="1" si="12"/>
        <v>CA</v>
      </c>
      <c r="L41">
        <f t="shared" ca="1" si="13"/>
        <v>26848</v>
      </c>
      <c r="M41" t="str">
        <f t="shared" ca="1" si="6"/>
        <v>7188.47</v>
      </c>
      <c r="N41" t="str">
        <f t="shared" ca="1" si="7"/>
        <v>insert into venue (venue_name, street_venue, city_venue, state_venue, zip_venue, fees) values ('USC Place','5133 South 2276 East','Los Angeles','CA',26848,7188.47);</v>
      </c>
    </row>
    <row r="42" spans="7:14" x14ac:dyDescent="0.2">
      <c r="G42">
        <f t="shared" ca="1" si="0"/>
        <v>9</v>
      </c>
      <c r="H42" t="str">
        <f t="shared" ca="1" si="1"/>
        <v>BYU Arena</v>
      </c>
      <c r="I42" t="str">
        <f t="shared" ca="1" si="2"/>
        <v>8321 North 8824 West</v>
      </c>
      <c r="J42" t="str">
        <f t="shared" ca="1" si="11"/>
        <v>Provo</v>
      </c>
      <c r="K42" t="str">
        <f t="shared" ca="1" si="12"/>
        <v>UT</v>
      </c>
      <c r="L42">
        <f t="shared" ca="1" si="13"/>
        <v>75673</v>
      </c>
      <c r="M42" t="str">
        <f t="shared" ca="1" si="6"/>
        <v>5500.04</v>
      </c>
      <c r="N42" t="str">
        <f t="shared" ca="1" si="7"/>
        <v>insert into venue (venue_name, street_venue, city_venue, state_venue, zip_venue, fees) values ('BYU Arena','8321 North 8824 West','Provo','UT',75673,5500.04);</v>
      </c>
    </row>
    <row r="43" spans="7:14" x14ac:dyDescent="0.2">
      <c r="G43">
        <f t="shared" ca="1" si="0"/>
        <v>7</v>
      </c>
      <c r="H43" t="str">
        <f t="shared" ca="1" si="1"/>
        <v>ASU Place</v>
      </c>
      <c r="I43" t="str">
        <f t="shared" ca="1" si="2"/>
        <v>8078 South 8957 East</v>
      </c>
      <c r="J43" t="str">
        <f t="shared" ca="1" si="11"/>
        <v>Tempe</v>
      </c>
      <c r="K43" t="str">
        <f t="shared" ca="1" si="12"/>
        <v>AZ</v>
      </c>
      <c r="L43">
        <f t="shared" ca="1" si="13"/>
        <v>85765</v>
      </c>
      <c r="M43" t="str">
        <f t="shared" ca="1" si="6"/>
        <v>854.45</v>
      </c>
      <c r="N43" t="str">
        <f t="shared" ca="1" si="7"/>
        <v>insert into venue (venue_name, street_venue, city_venue, state_venue, zip_venue, fees) values ('ASU Place','8078 South 8957 East','Tempe','AZ',85765,854.45);</v>
      </c>
    </row>
    <row r="44" spans="7:14" x14ac:dyDescent="0.2">
      <c r="G44">
        <f t="shared" ca="1" si="0"/>
        <v>9</v>
      </c>
      <c r="H44" t="str">
        <f t="shared" ca="1" si="1"/>
        <v>BYU Field</v>
      </c>
      <c r="I44" t="str">
        <f t="shared" ca="1" si="2"/>
        <v>5139 South 9975 East</v>
      </c>
      <c r="J44" t="str">
        <f t="shared" ca="1" si="11"/>
        <v>Provo</v>
      </c>
      <c r="K44" t="str">
        <f t="shared" ca="1" si="12"/>
        <v>UT</v>
      </c>
      <c r="L44">
        <f t="shared" ca="1" si="13"/>
        <v>75673</v>
      </c>
      <c r="M44" t="str">
        <f t="shared" ca="1" si="6"/>
        <v>7784.26</v>
      </c>
      <c r="N44" t="str">
        <f t="shared" ca="1" si="7"/>
        <v>insert into venue (venue_name, street_venue, city_venue, state_venue, zip_venue, fees) values ('BYU Field','5139 South 9975 East','Provo','UT',75673,7784.26);</v>
      </c>
    </row>
    <row r="45" spans="7:14" x14ac:dyDescent="0.2">
      <c r="G45">
        <f t="shared" ca="1" si="0"/>
        <v>10</v>
      </c>
      <c r="H45" t="str">
        <f t="shared" ca="1" si="1"/>
        <v>Nevada Center</v>
      </c>
      <c r="I45" t="str">
        <f t="shared" ca="1" si="2"/>
        <v>2496 South 9341 West</v>
      </c>
      <c r="J45" t="str">
        <f t="shared" ca="1" si="11"/>
        <v>Las Vegas</v>
      </c>
      <c r="K45" t="str">
        <f t="shared" ca="1" si="12"/>
        <v>NV</v>
      </c>
      <c r="L45">
        <f t="shared" ca="1" si="13"/>
        <v>19837</v>
      </c>
      <c r="M45" t="str">
        <f t="shared" ca="1" si="6"/>
        <v>2036.04</v>
      </c>
      <c r="N45" t="str">
        <f t="shared" ca="1" si="7"/>
        <v>insert into venue (venue_name, street_venue, city_venue, state_venue, zip_venue, fees) values ('Nevada Center','2496 South 9341 West','Las Vegas','NV',19837,2036.04);</v>
      </c>
    </row>
    <row r="46" spans="7:14" x14ac:dyDescent="0.2">
      <c r="G46">
        <f t="shared" ca="1" si="0"/>
        <v>12</v>
      </c>
      <c r="H46" t="str">
        <f t="shared" ca="1" si="1"/>
        <v>North Dakota Field</v>
      </c>
      <c r="I46" t="str">
        <f t="shared" ca="1" si="2"/>
        <v>5406 North 3109 East</v>
      </c>
      <c r="J46" t="str">
        <f t="shared" ca="1" si="11"/>
        <v>Bismarck</v>
      </c>
      <c r="K46" t="str">
        <f t="shared" ca="1" si="12"/>
        <v>ND</v>
      </c>
      <c r="L46">
        <f t="shared" ca="1" si="13"/>
        <v>28895</v>
      </c>
      <c r="M46" t="str">
        <f t="shared" ca="1" si="6"/>
        <v>6596.44</v>
      </c>
      <c r="N46" t="str">
        <f t="shared" ca="1" si="7"/>
        <v>insert into venue (venue_name, street_venue, city_venue, state_venue, zip_venue, fees) values ('North Dakota Field','5406 North 3109 East','Bismarck','ND',28895,6596.44);</v>
      </c>
    </row>
    <row r="47" spans="7:14" x14ac:dyDescent="0.2">
      <c r="G47">
        <f t="shared" ca="1" si="0"/>
        <v>9</v>
      </c>
      <c r="H47" t="str">
        <f t="shared" ca="1" si="1"/>
        <v>BYU Center</v>
      </c>
      <c r="I47" t="str">
        <f t="shared" ca="1" si="2"/>
        <v>1900 North 1546 West</v>
      </c>
      <c r="J47" t="str">
        <f t="shared" ca="1" si="11"/>
        <v>Provo</v>
      </c>
      <c r="K47" t="str">
        <f t="shared" ca="1" si="12"/>
        <v>UT</v>
      </c>
      <c r="L47">
        <f t="shared" ca="1" si="13"/>
        <v>75673</v>
      </c>
      <c r="M47" t="str">
        <f t="shared" ca="1" si="6"/>
        <v>252.42</v>
      </c>
      <c r="N47" t="str">
        <f t="shared" ca="1" si="7"/>
        <v>insert into venue (venue_name, street_venue, city_venue, state_venue, zip_venue, fees) values ('BYU Center','1900 North 1546 West','Provo','UT',75673,252.42);</v>
      </c>
    </row>
    <row r="48" spans="7:14" x14ac:dyDescent="0.2">
      <c r="G48">
        <f t="shared" ca="1" si="0"/>
        <v>3</v>
      </c>
      <c r="H48" t="str">
        <f t="shared" ca="1" si="1"/>
        <v>Washington Field</v>
      </c>
      <c r="I48" t="str">
        <f t="shared" ca="1" si="2"/>
        <v>3957 North 8264 East</v>
      </c>
      <c r="J48" t="str">
        <f t="shared" ca="1" si="11"/>
        <v>Seattle</v>
      </c>
      <c r="K48" t="str">
        <f t="shared" ca="1" si="12"/>
        <v>WA</v>
      </c>
      <c r="L48">
        <f t="shared" ca="1" si="13"/>
        <v>56290</v>
      </c>
      <c r="M48" t="str">
        <f t="shared" ca="1" si="6"/>
        <v>3436.21</v>
      </c>
      <c r="N48" t="str">
        <f t="shared" ca="1" si="7"/>
        <v>insert into venue (venue_name, street_venue, city_venue, state_venue, zip_venue, fees) values ('Washington Field','3957 North 8264 East','Seattle','WA',56290,3436.21);</v>
      </c>
    </row>
    <row r="49" spans="7:14" x14ac:dyDescent="0.2">
      <c r="G49">
        <f t="shared" ca="1" si="0"/>
        <v>3</v>
      </c>
      <c r="H49" t="str">
        <f t="shared" ca="1" si="1"/>
        <v>Washington Center</v>
      </c>
      <c r="I49" t="str">
        <f t="shared" ca="1" si="2"/>
        <v>8785 South 3252 East</v>
      </c>
      <c r="J49" t="str">
        <f t="shared" ca="1" si="11"/>
        <v>Seattle</v>
      </c>
      <c r="K49" t="str">
        <f t="shared" ca="1" si="12"/>
        <v>WA</v>
      </c>
      <c r="L49">
        <f t="shared" ca="1" si="13"/>
        <v>56290</v>
      </c>
      <c r="M49" t="str">
        <f t="shared" ca="1" si="6"/>
        <v>2085.55</v>
      </c>
      <c r="N49" t="str">
        <f t="shared" ca="1" si="7"/>
        <v>insert into venue (venue_name, street_venue, city_venue, state_venue, zip_venue, fees) values ('Washington Center','8785 South 3252 East','Seattle','WA',56290,2085.55);</v>
      </c>
    </row>
    <row r="50" spans="7:14" x14ac:dyDescent="0.2">
      <c r="G50">
        <f t="shared" ca="1" si="0"/>
        <v>5</v>
      </c>
      <c r="H50" t="str">
        <f t="shared" ca="1" si="1"/>
        <v>Cal State Field</v>
      </c>
      <c r="I50" t="str">
        <f t="shared" ca="1" si="2"/>
        <v>5052 North 1787 East</v>
      </c>
      <c r="J50" t="str">
        <f t="shared" ca="1" si="11"/>
        <v>Berkley</v>
      </c>
      <c r="K50" t="str">
        <f t="shared" ca="1" si="12"/>
        <v>CA</v>
      </c>
      <c r="L50">
        <f t="shared" ca="1" si="13"/>
        <v>84050</v>
      </c>
      <c r="M50" t="str">
        <f t="shared" ca="1" si="6"/>
        <v>6635.93</v>
      </c>
      <c r="N50" t="str">
        <f t="shared" ca="1" si="7"/>
        <v>insert into venue (venue_name, street_venue, city_venue, state_venue, zip_venue, fees) values ('Cal State Field','5052 North 1787 East','Berkley','CA',84050,6635.93);</v>
      </c>
    </row>
    <row r="51" spans="7:14" x14ac:dyDescent="0.2">
      <c r="G51">
        <f t="shared" ca="1" si="0"/>
        <v>2</v>
      </c>
      <c r="H51" t="str">
        <f t="shared" ca="1" si="1"/>
        <v>Arizona Stadium</v>
      </c>
      <c r="I51" t="str">
        <f t="shared" ca="1" si="2"/>
        <v>7325 South 2595 East</v>
      </c>
      <c r="J51" t="str">
        <f t="shared" ca="1" si="11"/>
        <v>Phoenix</v>
      </c>
      <c r="K51" t="str">
        <f t="shared" ca="1" si="12"/>
        <v>AZ</v>
      </c>
      <c r="L51">
        <f t="shared" ca="1" si="13"/>
        <v>76102</v>
      </c>
      <c r="M51" t="str">
        <f t="shared" ca="1" si="6"/>
        <v>1725.66</v>
      </c>
      <c r="N51" t="str">
        <f t="shared" ca="1" si="7"/>
        <v>insert into venue (venue_name, street_venue, city_venue, state_venue, zip_venue, fees) values ('Arizona Stadium','7325 South 2595 East','Phoenix','AZ',76102,1725.66);</v>
      </c>
    </row>
    <row r="52" spans="7:14" x14ac:dyDescent="0.2">
      <c r="G52">
        <f t="shared" ca="1" si="0"/>
        <v>11</v>
      </c>
      <c r="H52" t="str">
        <f t="shared" ca="1" si="1"/>
        <v>South Dakota Place</v>
      </c>
      <c r="I52" t="str">
        <f t="shared" ca="1" si="2"/>
        <v>4183 North 2459 West</v>
      </c>
      <c r="J52" t="str">
        <f t="shared" ca="1" si="11"/>
        <v>Pierre</v>
      </c>
      <c r="K52" t="str">
        <f t="shared" ca="1" si="12"/>
        <v>SD</v>
      </c>
      <c r="L52">
        <f t="shared" ca="1" si="13"/>
        <v>73520</v>
      </c>
      <c r="M52" t="str">
        <f t="shared" ca="1" si="6"/>
        <v>9471.99</v>
      </c>
      <c r="N52" t="str">
        <f t="shared" ca="1" si="7"/>
        <v>insert into venue (venue_name, street_venue, city_venue, state_venue, zip_venue, fees) values ('South Dakota Place','4183 North 2459 West','Pierre','SD',73520,9471.99);</v>
      </c>
    </row>
    <row r="53" spans="7:14" x14ac:dyDescent="0.2">
      <c r="G53">
        <f t="shared" ca="1" si="0"/>
        <v>3</v>
      </c>
      <c r="H53" t="str">
        <f t="shared" ca="1" si="1"/>
        <v>Washington Place</v>
      </c>
      <c r="I53" t="str">
        <f t="shared" ca="1" si="2"/>
        <v>2546 South 8042 West</v>
      </c>
      <c r="J53" t="str">
        <f t="shared" ca="1" si="11"/>
        <v>Seattle</v>
      </c>
      <c r="K53" t="str">
        <f t="shared" ca="1" si="12"/>
        <v>WA</v>
      </c>
      <c r="L53">
        <f t="shared" ca="1" si="13"/>
        <v>56290</v>
      </c>
      <c r="M53" t="str">
        <f t="shared" ca="1" si="6"/>
        <v>5817.55</v>
      </c>
      <c r="N53" t="str">
        <f t="shared" ca="1" si="7"/>
        <v>insert into venue (venue_name, street_venue, city_venue, state_venue, zip_venue, fees) values ('Washington Place','2546 South 8042 West','Seattle','WA',56290,5817.55);</v>
      </c>
    </row>
    <row r="54" spans="7:14" x14ac:dyDescent="0.2">
      <c r="G54">
        <f t="shared" ca="1" si="0"/>
        <v>10</v>
      </c>
      <c r="H54" t="str">
        <f t="shared" ca="1" si="1"/>
        <v>Nevada Field</v>
      </c>
      <c r="I54" t="str">
        <f t="shared" ca="1" si="2"/>
        <v>7150 North 2194 West</v>
      </c>
      <c r="J54" t="str">
        <f t="shared" ca="1" si="11"/>
        <v>Las Vegas</v>
      </c>
      <c r="K54" t="str">
        <f t="shared" ca="1" si="12"/>
        <v>NV</v>
      </c>
      <c r="L54">
        <f t="shared" ca="1" si="13"/>
        <v>19837</v>
      </c>
      <c r="M54" t="str">
        <f t="shared" ca="1" si="6"/>
        <v>1749.04</v>
      </c>
      <c r="N54" t="str">
        <f t="shared" ca="1" si="7"/>
        <v>insert into venue (venue_name, street_venue, city_venue, state_venue, zip_venue, fees) values ('Nevada Field','7150 North 2194 West','Las Vegas','NV',19837,1749.04);</v>
      </c>
    </row>
    <row r="55" spans="7:14" x14ac:dyDescent="0.2">
      <c r="G55">
        <f t="shared" ca="1" si="0"/>
        <v>12</v>
      </c>
      <c r="H55" t="str">
        <f t="shared" ca="1" si="1"/>
        <v>North Dakota Center</v>
      </c>
      <c r="I55" t="str">
        <f t="shared" ca="1" si="2"/>
        <v>8483 South 7558 East</v>
      </c>
      <c r="J55" t="str">
        <f t="shared" ca="1" si="11"/>
        <v>Bismarck</v>
      </c>
      <c r="K55" t="str">
        <f t="shared" ca="1" si="12"/>
        <v>ND</v>
      </c>
      <c r="L55">
        <f t="shared" ca="1" si="13"/>
        <v>28895</v>
      </c>
      <c r="M55" t="str">
        <f t="shared" ca="1" si="6"/>
        <v>5521.53</v>
      </c>
      <c r="N55" t="str">
        <f t="shared" ca="1" si="7"/>
        <v>insert into venue (venue_name, street_venue, city_venue, state_venue, zip_venue, fees) values ('North Dakota Center','8483 South 7558 East','Bismarck','ND',28895,5521.53);</v>
      </c>
    </row>
    <row r="56" spans="7:14" x14ac:dyDescent="0.2">
      <c r="G56">
        <f t="shared" ca="1" si="0"/>
        <v>9</v>
      </c>
      <c r="H56" t="str">
        <f t="shared" ca="1" si="1"/>
        <v>BYU Place</v>
      </c>
      <c r="I56" t="str">
        <f t="shared" ca="1" si="2"/>
        <v>9312 North 8458 West</v>
      </c>
      <c r="J56" t="str">
        <f t="shared" ca="1" si="11"/>
        <v>Provo</v>
      </c>
      <c r="K56" t="str">
        <f t="shared" ca="1" si="12"/>
        <v>UT</v>
      </c>
      <c r="L56">
        <f t="shared" ca="1" si="13"/>
        <v>75673</v>
      </c>
      <c r="M56" t="str">
        <f t="shared" ca="1" si="6"/>
        <v>9576.76</v>
      </c>
      <c r="N56" t="str">
        <f t="shared" ca="1" si="7"/>
        <v>insert into venue (venue_name, street_venue, city_venue, state_venue, zip_venue, fees) values ('BYU Place','9312 North 8458 West','Provo','UT',75673,9576.76);</v>
      </c>
    </row>
    <row r="57" spans="7:14" x14ac:dyDescent="0.2">
      <c r="G57">
        <f t="shared" ca="1" si="0"/>
        <v>2</v>
      </c>
      <c r="H57" t="str">
        <f t="shared" ca="1" si="1"/>
        <v>Arizona Center</v>
      </c>
      <c r="I57" t="str">
        <f t="shared" ca="1" si="2"/>
        <v>3614 South 9677 West</v>
      </c>
      <c r="J57" t="str">
        <f t="shared" ca="1" si="11"/>
        <v>Phoenix</v>
      </c>
      <c r="K57" t="str">
        <f t="shared" ca="1" si="12"/>
        <v>AZ</v>
      </c>
      <c r="L57">
        <f t="shared" ca="1" si="13"/>
        <v>76102</v>
      </c>
      <c r="M57" t="str">
        <f t="shared" ca="1" si="6"/>
        <v>7408.34</v>
      </c>
      <c r="N57" t="str">
        <f t="shared" ca="1" si="7"/>
        <v>insert into venue (venue_name, street_venue, city_venue, state_venue, zip_venue, fees) values ('Arizona Center','3614 South 9677 West','Phoenix','AZ',76102,7408.34);</v>
      </c>
    </row>
    <row r="58" spans="7:14" x14ac:dyDescent="0.2">
      <c r="G58">
        <f t="shared" ca="1" si="0"/>
        <v>11</v>
      </c>
      <c r="H58" t="str">
        <f t="shared" ca="1" si="1"/>
        <v>South Dakota Center</v>
      </c>
      <c r="I58" t="str">
        <f t="shared" ca="1" si="2"/>
        <v>9945 North 1367 West</v>
      </c>
      <c r="J58" t="str">
        <f t="shared" ca="1" si="11"/>
        <v>Pierre</v>
      </c>
      <c r="K58" t="str">
        <f t="shared" ca="1" si="12"/>
        <v>SD</v>
      </c>
      <c r="L58">
        <f t="shared" ca="1" si="13"/>
        <v>73520</v>
      </c>
      <c r="M58" t="str">
        <f t="shared" ca="1" si="6"/>
        <v>7034.37</v>
      </c>
      <c r="N58" t="str">
        <f t="shared" ca="1" si="7"/>
        <v>insert into venue (venue_name, street_venue, city_venue, state_venue, zip_venue, fees) values ('South Dakota Center','9945 North 1367 West','Pierre','SD',73520,7034.37);</v>
      </c>
    </row>
    <row r="59" spans="7:14" x14ac:dyDescent="0.2">
      <c r="G59">
        <f t="shared" ca="1" si="0"/>
        <v>3</v>
      </c>
      <c r="H59" t="str">
        <f t="shared" ca="1" si="1"/>
        <v>Washington Center</v>
      </c>
      <c r="I59" t="str">
        <f t="shared" ca="1" si="2"/>
        <v>4409 South 4228 East</v>
      </c>
      <c r="J59" t="str">
        <f t="shared" ca="1" si="11"/>
        <v>Seattle</v>
      </c>
      <c r="K59" t="str">
        <f t="shared" ca="1" si="12"/>
        <v>WA</v>
      </c>
      <c r="L59">
        <f t="shared" ca="1" si="13"/>
        <v>56290</v>
      </c>
      <c r="M59" t="str">
        <f t="shared" ca="1" si="6"/>
        <v>4353.62</v>
      </c>
      <c r="N59" t="str">
        <f t="shared" ca="1" si="7"/>
        <v>insert into venue (venue_name, street_venue, city_venue, state_venue, zip_venue, fees) values ('Washington Center','4409 South 4228 East','Seattle','WA',56290,4353.62);</v>
      </c>
    </row>
    <row r="60" spans="7:14" x14ac:dyDescent="0.2">
      <c r="G60">
        <f t="shared" ca="1" si="0"/>
        <v>3</v>
      </c>
      <c r="H60" t="str">
        <f t="shared" ca="1" si="1"/>
        <v>Washington Field</v>
      </c>
      <c r="I60" t="str">
        <f t="shared" ca="1" si="2"/>
        <v>5177 South 3118 West</v>
      </c>
      <c r="J60" t="str">
        <f t="shared" ca="1" si="11"/>
        <v>Seattle</v>
      </c>
      <c r="K60" t="str">
        <f t="shared" ca="1" si="12"/>
        <v>WA</v>
      </c>
      <c r="L60">
        <f t="shared" ca="1" si="13"/>
        <v>56290</v>
      </c>
      <c r="M60" t="str">
        <f t="shared" ca="1" si="6"/>
        <v>711.85</v>
      </c>
      <c r="N60" t="str">
        <f t="shared" ca="1" si="7"/>
        <v>insert into venue (venue_name, street_venue, city_venue, state_venue, zip_venue, fees) values ('Washington Field','5177 South 3118 West','Seattle','WA',56290,711.85);</v>
      </c>
    </row>
    <row r="61" spans="7:14" x14ac:dyDescent="0.2">
      <c r="G61">
        <f t="shared" ca="1" si="0"/>
        <v>7</v>
      </c>
      <c r="H61" t="str">
        <f t="shared" ca="1" si="1"/>
        <v>ASU Arena</v>
      </c>
      <c r="I61" t="str">
        <f t="shared" ca="1" si="2"/>
        <v>4633 South 7612 West</v>
      </c>
      <c r="J61" t="str">
        <f t="shared" ca="1" si="11"/>
        <v>Tempe</v>
      </c>
      <c r="K61" t="str">
        <f t="shared" ca="1" si="12"/>
        <v>AZ</v>
      </c>
      <c r="L61">
        <f t="shared" ca="1" si="13"/>
        <v>85765</v>
      </c>
      <c r="M61" t="str">
        <f t="shared" ca="1" si="6"/>
        <v>6435.63</v>
      </c>
      <c r="N61" t="str">
        <f t="shared" ca="1" si="7"/>
        <v>insert into venue (venue_name, street_venue, city_venue, state_venue, zip_venue, fees) values ('ASU Arena','4633 South 7612 West','Tempe','AZ',85765,6435.63);</v>
      </c>
    </row>
    <row r="62" spans="7:14" x14ac:dyDescent="0.2">
      <c r="G62">
        <f t="shared" ca="1" si="0"/>
        <v>7</v>
      </c>
      <c r="H62" t="str">
        <f t="shared" ca="1" si="1"/>
        <v>ASU Field</v>
      </c>
      <c r="I62" t="str">
        <f t="shared" ca="1" si="2"/>
        <v>4620 North 4711 East</v>
      </c>
      <c r="J62" t="str">
        <f t="shared" ca="1" si="11"/>
        <v>Tempe</v>
      </c>
      <c r="K62" t="str">
        <f t="shared" ca="1" si="12"/>
        <v>AZ</v>
      </c>
      <c r="L62">
        <f t="shared" ca="1" si="13"/>
        <v>85765</v>
      </c>
      <c r="M62" t="str">
        <f t="shared" ca="1" si="6"/>
        <v>7336.86</v>
      </c>
      <c r="N62" t="str">
        <f t="shared" ca="1" si="7"/>
        <v>insert into venue (venue_name, street_venue, city_venue, state_venue, zip_venue, fees) values ('ASU Field','4620 North 4711 East','Tempe','AZ',85765,7336.86);</v>
      </c>
    </row>
    <row r="63" spans="7:14" x14ac:dyDescent="0.2">
      <c r="G63">
        <f t="shared" ca="1" si="0"/>
        <v>6</v>
      </c>
      <c r="H63" t="str">
        <f t="shared" ca="1" si="1"/>
        <v>USC Center</v>
      </c>
      <c r="I63" t="str">
        <f t="shared" ca="1" si="2"/>
        <v>2910 North 5727 West</v>
      </c>
      <c r="J63" t="str">
        <f t="shared" ca="1" si="11"/>
        <v>Los Angeles</v>
      </c>
      <c r="K63" t="str">
        <f t="shared" ca="1" si="12"/>
        <v>CA</v>
      </c>
      <c r="L63">
        <f t="shared" ca="1" si="13"/>
        <v>26848</v>
      </c>
      <c r="M63" t="str">
        <f t="shared" ca="1" si="6"/>
        <v>6283.70</v>
      </c>
      <c r="N63" t="str">
        <f t="shared" ca="1" si="7"/>
        <v>insert into venue (venue_name, street_venue, city_venue, state_venue, zip_venue, fees) values ('USC Center','2910 North 5727 West','Los Angeles','CA',26848,6283.70);</v>
      </c>
    </row>
    <row r="64" spans="7:14" x14ac:dyDescent="0.2">
      <c r="G64">
        <f t="shared" ca="1" si="0"/>
        <v>6</v>
      </c>
      <c r="H64" t="str">
        <f t="shared" ca="1" si="1"/>
        <v>USC Place</v>
      </c>
      <c r="I64" t="str">
        <f t="shared" ca="1" si="2"/>
        <v>5996 South 6707 East</v>
      </c>
      <c r="J64" t="str">
        <f t="shared" ca="1" si="11"/>
        <v>Los Angeles</v>
      </c>
      <c r="K64" t="str">
        <f t="shared" ca="1" si="12"/>
        <v>CA</v>
      </c>
      <c r="L64">
        <f t="shared" ca="1" si="13"/>
        <v>26848</v>
      </c>
      <c r="M64" t="str">
        <f t="shared" ca="1" si="6"/>
        <v>7241.44</v>
      </c>
      <c r="N64" t="str">
        <f t="shared" ca="1" si="7"/>
        <v>insert into venue (venue_name, street_venue, city_venue, state_venue, zip_venue, fees) values ('USC Place','5996 South 6707 East','Los Angeles','CA',26848,7241.44);</v>
      </c>
    </row>
    <row r="65" spans="7:14" x14ac:dyDescent="0.2">
      <c r="G65">
        <f t="shared" ca="1" si="0"/>
        <v>1</v>
      </c>
      <c r="H65" t="str">
        <f t="shared" ca="1" si="1"/>
        <v>Utah Field</v>
      </c>
      <c r="I65" t="str">
        <f t="shared" ca="1" si="2"/>
        <v>7706 South 4197 East</v>
      </c>
      <c r="J65" t="str">
        <f t="shared" ca="1" si="11"/>
        <v>Salt Lake City</v>
      </c>
      <c r="K65" t="str">
        <f t="shared" ca="1" si="12"/>
        <v>UT</v>
      </c>
      <c r="L65">
        <f t="shared" ca="1" si="13"/>
        <v>84101</v>
      </c>
      <c r="M65" t="str">
        <f t="shared" ca="1" si="6"/>
        <v>8236.75</v>
      </c>
      <c r="N65" t="str">
        <f t="shared" ca="1" si="7"/>
        <v>insert into venue (venue_name, street_venue, city_venue, state_venue, zip_venue, fees) values ('Utah Field','7706 South 4197 East','Salt Lake City','UT',84101,8236.75);</v>
      </c>
    </row>
    <row r="66" spans="7:14" x14ac:dyDescent="0.2">
      <c r="G66">
        <f t="shared" ca="1" si="0"/>
        <v>7</v>
      </c>
      <c r="H66" t="str">
        <f t="shared" ca="1" si="1"/>
        <v>ASU Center</v>
      </c>
      <c r="I66" t="str">
        <f t="shared" ca="1" si="2"/>
        <v>5692 North 2780 East</v>
      </c>
      <c r="J66" t="str">
        <f t="shared" ca="1" si="11"/>
        <v>Tempe</v>
      </c>
      <c r="K66" t="str">
        <f t="shared" ca="1" si="12"/>
        <v>AZ</v>
      </c>
      <c r="L66">
        <f t="shared" ca="1" si="13"/>
        <v>85765</v>
      </c>
      <c r="M66" t="str">
        <f t="shared" ca="1" si="6"/>
        <v>5660.03</v>
      </c>
      <c r="N66" t="str">
        <f t="shared" ca="1" si="7"/>
        <v>insert into venue (venue_name, street_venue, city_venue, state_venue, zip_venue, fees) values ('ASU Center','5692 North 2780 East','Tempe','AZ',85765,5660.03);</v>
      </c>
    </row>
    <row r="67" spans="7:14" x14ac:dyDescent="0.2">
      <c r="G67">
        <f t="shared" ref="G67:G100" ca="1" si="14">RANDBETWEEN(1,12)</f>
        <v>3</v>
      </c>
      <c r="H67" t="str">
        <f t="shared" ref="H67:H100" ca="1" si="15">VLOOKUP(G67,$A$4:$C$15,3)&amp;" "&amp;VLOOKUP(RANDBETWEEN(1,5),$A$4:$F$8,6)</f>
        <v>Washington Arena</v>
      </c>
      <c r="I67" t="str">
        <f t="shared" ref="I67:I100" ca="1" si="16">RANDBETWEEN(1000,9999)&amp;" "&amp;VLOOKUP(RANDBETWEEN(1,2),$B$19:$C$22,2)&amp;" "&amp;RANDBETWEEN(1000,9999)&amp;" "&amp;VLOOKUP(RANDBETWEEN(3,4),$B$19:$C$22,2)</f>
        <v>6478 North 7015 West</v>
      </c>
      <c r="J67" t="str">
        <f t="shared" ca="1" si="11"/>
        <v>Seattle</v>
      </c>
      <c r="K67" t="str">
        <f t="shared" ca="1" si="12"/>
        <v>WA</v>
      </c>
      <c r="L67">
        <f t="shared" ca="1" si="13"/>
        <v>56290</v>
      </c>
      <c r="M67" t="str">
        <f t="shared" ref="M67:M100" ca="1" si="17">RANDBETWEEN(100,10000)&amp;"."&amp;TEXT(RANDBETWEEN(0,99),"00")</f>
        <v>1027.94</v>
      </c>
      <c r="N67" t="str">
        <f t="shared" ref="N67:N100" ca="1" si="18">"insert into venue (venue_name, street_venue, city_venue, state_venue, zip_venue, fees) values ('"&amp;H67&amp;"','"&amp;I67&amp;"','"&amp;J67&amp;"','"&amp;K67&amp;"',"&amp;L67&amp;","&amp;M67&amp;");"</f>
        <v>insert into venue (venue_name, street_venue, city_venue, state_venue, zip_venue, fees) values ('Washington Arena','6478 North 7015 West','Seattle','WA',56290,1027.94);</v>
      </c>
    </row>
    <row r="68" spans="7:14" x14ac:dyDescent="0.2">
      <c r="G68">
        <f t="shared" ca="1" si="14"/>
        <v>2</v>
      </c>
      <c r="H68" t="str">
        <f t="shared" ca="1" si="15"/>
        <v>Arizona Center</v>
      </c>
      <c r="I68" t="str">
        <f t="shared" ca="1" si="16"/>
        <v>3496 South 1185 East</v>
      </c>
      <c r="J68" t="str">
        <f t="shared" ca="1" si="11"/>
        <v>Phoenix</v>
      </c>
      <c r="K68" t="str">
        <f t="shared" ca="1" si="12"/>
        <v>AZ</v>
      </c>
      <c r="L68">
        <f t="shared" ca="1" si="13"/>
        <v>76102</v>
      </c>
      <c r="M68" t="str">
        <f t="shared" ca="1" si="17"/>
        <v>648.58</v>
      </c>
      <c r="N68" t="str">
        <f t="shared" ca="1" si="18"/>
        <v>insert into venue (venue_name, street_venue, city_venue, state_venue, zip_venue, fees) values ('Arizona Center','3496 South 1185 East','Phoenix','AZ',76102,648.58);</v>
      </c>
    </row>
    <row r="69" spans="7:14" x14ac:dyDescent="0.2">
      <c r="G69">
        <f t="shared" ca="1" si="14"/>
        <v>12</v>
      </c>
      <c r="H69" t="str">
        <f t="shared" ca="1" si="15"/>
        <v>North Dakota Center</v>
      </c>
      <c r="I69" t="str">
        <f t="shared" ca="1" si="16"/>
        <v>1607 South 8294 East</v>
      </c>
      <c r="J69" t="str">
        <f t="shared" ca="1" si="11"/>
        <v>Bismarck</v>
      </c>
      <c r="K69" t="str">
        <f t="shared" ca="1" si="12"/>
        <v>ND</v>
      </c>
      <c r="L69">
        <f t="shared" ca="1" si="13"/>
        <v>28895</v>
      </c>
      <c r="M69" t="str">
        <f t="shared" ca="1" si="17"/>
        <v>1885.64</v>
      </c>
      <c r="N69" t="str">
        <f t="shared" ca="1" si="18"/>
        <v>insert into venue (venue_name, street_venue, city_venue, state_venue, zip_venue, fees) values ('North Dakota Center','1607 South 8294 East','Bismarck','ND',28895,1885.64);</v>
      </c>
    </row>
    <row r="70" spans="7:14" x14ac:dyDescent="0.2">
      <c r="G70">
        <f t="shared" ca="1" si="14"/>
        <v>2</v>
      </c>
      <c r="H70" t="str">
        <f t="shared" ca="1" si="15"/>
        <v>Arizona Center</v>
      </c>
      <c r="I70" t="str">
        <f t="shared" ca="1" si="16"/>
        <v>6121 North 8341 East</v>
      </c>
      <c r="J70" t="str">
        <f t="shared" ca="1" si="11"/>
        <v>Phoenix</v>
      </c>
      <c r="K70" t="str">
        <f t="shared" ca="1" si="12"/>
        <v>AZ</v>
      </c>
      <c r="L70">
        <f t="shared" ca="1" si="13"/>
        <v>76102</v>
      </c>
      <c r="M70" t="str">
        <f t="shared" ca="1" si="17"/>
        <v>3865.18</v>
      </c>
      <c r="N70" t="str">
        <f t="shared" ca="1" si="18"/>
        <v>insert into venue (venue_name, street_venue, city_venue, state_venue, zip_venue, fees) values ('Arizona Center','6121 North 8341 East','Phoenix','AZ',76102,3865.18);</v>
      </c>
    </row>
    <row r="71" spans="7:14" x14ac:dyDescent="0.2">
      <c r="G71">
        <f t="shared" ca="1" si="14"/>
        <v>5</v>
      </c>
      <c r="H71" t="str">
        <f t="shared" ca="1" si="15"/>
        <v>Cal State Center</v>
      </c>
      <c r="I71" t="str">
        <f t="shared" ca="1" si="16"/>
        <v>9838 South 7445 East</v>
      </c>
      <c r="J71" t="str">
        <f t="shared" ca="1" si="11"/>
        <v>Berkley</v>
      </c>
      <c r="K71" t="str">
        <f t="shared" ca="1" si="12"/>
        <v>CA</v>
      </c>
      <c r="L71">
        <f t="shared" ca="1" si="13"/>
        <v>84050</v>
      </c>
      <c r="M71" t="str">
        <f t="shared" ca="1" si="17"/>
        <v>3331.92</v>
      </c>
      <c r="N71" t="str">
        <f t="shared" ca="1" si="18"/>
        <v>insert into venue (venue_name, street_venue, city_venue, state_venue, zip_venue, fees) values ('Cal State Center','9838 South 7445 East','Berkley','CA',84050,3331.92);</v>
      </c>
    </row>
    <row r="72" spans="7:14" x14ac:dyDescent="0.2">
      <c r="G72">
        <f t="shared" ca="1" si="14"/>
        <v>6</v>
      </c>
      <c r="H72" t="str">
        <f t="shared" ca="1" si="15"/>
        <v>USC Center</v>
      </c>
      <c r="I72" t="str">
        <f t="shared" ca="1" si="16"/>
        <v>3751 North 4742 East</v>
      </c>
      <c r="J72" t="str">
        <f t="shared" ca="1" si="11"/>
        <v>Los Angeles</v>
      </c>
      <c r="K72" t="str">
        <f t="shared" ca="1" si="12"/>
        <v>CA</v>
      </c>
      <c r="L72">
        <f t="shared" ca="1" si="13"/>
        <v>26848</v>
      </c>
      <c r="M72" t="str">
        <f t="shared" ca="1" si="17"/>
        <v>3913.34</v>
      </c>
      <c r="N72" t="str">
        <f t="shared" ca="1" si="18"/>
        <v>insert into venue (venue_name, street_venue, city_venue, state_venue, zip_venue, fees) values ('USC Center','3751 North 4742 East','Los Angeles','CA',26848,3913.34);</v>
      </c>
    </row>
    <row r="73" spans="7:14" x14ac:dyDescent="0.2">
      <c r="G73">
        <f t="shared" ca="1" si="14"/>
        <v>2</v>
      </c>
      <c r="H73" t="str">
        <f t="shared" ca="1" si="15"/>
        <v>Arizona Field</v>
      </c>
      <c r="I73" t="str">
        <f t="shared" ca="1" si="16"/>
        <v>1984 North 1385 West</v>
      </c>
      <c r="J73" t="str">
        <f t="shared" ca="1" si="11"/>
        <v>Phoenix</v>
      </c>
      <c r="K73" t="str">
        <f t="shared" ca="1" si="12"/>
        <v>AZ</v>
      </c>
      <c r="L73">
        <f t="shared" ca="1" si="13"/>
        <v>76102</v>
      </c>
      <c r="M73" t="str">
        <f t="shared" ca="1" si="17"/>
        <v>9920.03</v>
      </c>
      <c r="N73" t="str">
        <f t="shared" ca="1" si="18"/>
        <v>insert into venue (venue_name, street_venue, city_venue, state_venue, zip_venue, fees) values ('Arizona Field','1984 North 1385 West','Phoenix','AZ',76102,9920.03);</v>
      </c>
    </row>
    <row r="74" spans="7:14" x14ac:dyDescent="0.2">
      <c r="G74">
        <f t="shared" ca="1" si="14"/>
        <v>9</v>
      </c>
      <c r="H74" t="str">
        <f t="shared" ca="1" si="15"/>
        <v>BYU Arena</v>
      </c>
      <c r="I74" t="str">
        <f t="shared" ca="1" si="16"/>
        <v>1090 South 5694 West</v>
      </c>
      <c r="J74" t="str">
        <f t="shared" ca="1" si="11"/>
        <v>Provo</v>
      </c>
      <c r="K74" t="str">
        <f t="shared" ca="1" si="12"/>
        <v>UT</v>
      </c>
      <c r="L74">
        <f t="shared" ca="1" si="13"/>
        <v>75673</v>
      </c>
      <c r="M74" t="str">
        <f t="shared" ca="1" si="17"/>
        <v>5444.68</v>
      </c>
      <c r="N74" t="str">
        <f t="shared" ca="1" si="18"/>
        <v>insert into venue (venue_name, street_venue, city_venue, state_venue, zip_venue, fees) values ('BYU Arena','1090 South 5694 West','Provo','UT',75673,5444.68);</v>
      </c>
    </row>
    <row r="75" spans="7:14" x14ac:dyDescent="0.2">
      <c r="G75">
        <f t="shared" ca="1" si="14"/>
        <v>8</v>
      </c>
      <c r="H75" t="str">
        <f t="shared" ca="1" si="15"/>
        <v>BYU Center</v>
      </c>
      <c r="I75" t="str">
        <f t="shared" ca="1" si="16"/>
        <v>3095 South 8396 West</v>
      </c>
      <c r="J75" t="str">
        <f t="shared" ca="1" si="11"/>
        <v>Provo</v>
      </c>
      <c r="K75" t="str">
        <f t="shared" ca="1" si="12"/>
        <v>UT</v>
      </c>
      <c r="L75">
        <f t="shared" ca="1" si="13"/>
        <v>75673</v>
      </c>
      <c r="M75" t="str">
        <f t="shared" ca="1" si="17"/>
        <v>9448.27</v>
      </c>
      <c r="N75" t="str">
        <f t="shared" ca="1" si="18"/>
        <v>insert into venue (venue_name, street_venue, city_venue, state_venue, zip_venue, fees) values ('BYU Center','3095 South 8396 West','Provo','UT',75673,9448.27);</v>
      </c>
    </row>
    <row r="76" spans="7:14" x14ac:dyDescent="0.2">
      <c r="G76">
        <f t="shared" ca="1" si="14"/>
        <v>1</v>
      </c>
      <c r="H76" t="str">
        <f t="shared" ca="1" si="15"/>
        <v>Utah Arena</v>
      </c>
      <c r="I76" t="str">
        <f t="shared" ca="1" si="16"/>
        <v>1866 South 6602 West</v>
      </c>
      <c r="J76" t="str">
        <f t="shared" ca="1" si="11"/>
        <v>Salt Lake City</v>
      </c>
      <c r="K76" t="str">
        <f t="shared" ca="1" si="12"/>
        <v>UT</v>
      </c>
      <c r="L76">
        <f t="shared" ca="1" si="13"/>
        <v>84101</v>
      </c>
      <c r="M76" t="str">
        <f t="shared" ca="1" si="17"/>
        <v>9634.38</v>
      </c>
      <c r="N76" t="str">
        <f t="shared" ca="1" si="18"/>
        <v>insert into venue (venue_name, street_venue, city_venue, state_venue, zip_venue, fees) values ('Utah Arena','1866 South 6602 West','Salt Lake City','UT',84101,9634.38);</v>
      </c>
    </row>
    <row r="77" spans="7:14" x14ac:dyDescent="0.2">
      <c r="G77">
        <f t="shared" ca="1" si="14"/>
        <v>2</v>
      </c>
      <c r="H77" t="str">
        <f t="shared" ca="1" si="15"/>
        <v>Arizona Center</v>
      </c>
      <c r="I77" t="str">
        <f t="shared" ca="1" si="16"/>
        <v>7977 North 1043 East</v>
      </c>
      <c r="J77" t="str">
        <f t="shared" ca="1" si="11"/>
        <v>Phoenix</v>
      </c>
      <c r="K77" t="str">
        <f t="shared" ca="1" si="12"/>
        <v>AZ</v>
      </c>
      <c r="L77">
        <f t="shared" ca="1" si="13"/>
        <v>76102</v>
      </c>
      <c r="M77" t="str">
        <f t="shared" ca="1" si="17"/>
        <v>5664.10</v>
      </c>
      <c r="N77" t="str">
        <f t="shared" ca="1" si="18"/>
        <v>insert into venue (venue_name, street_venue, city_venue, state_venue, zip_venue, fees) values ('Arizona Center','7977 North 1043 East','Phoenix','AZ',76102,5664.10);</v>
      </c>
    </row>
    <row r="78" spans="7:14" x14ac:dyDescent="0.2">
      <c r="G78">
        <f t="shared" ca="1" si="14"/>
        <v>6</v>
      </c>
      <c r="H78" t="str">
        <f t="shared" ca="1" si="15"/>
        <v>USC Place</v>
      </c>
      <c r="I78" t="str">
        <f t="shared" ca="1" si="16"/>
        <v>3340 North 3040 West</v>
      </c>
      <c r="J78" t="str">
        <f t="shared" ca="1" si="11"/>
        <v>Los Angeles</v>
      </c>
      <c r="K78" t="str">
        <f t="shared" ca="1" si="12"/>
        <v>CA</v>
      </c>
      <c r="L78">
        <f t="shared" ca="1" si="13"/>
        <v>26848</v>
      </c>
      <c r="M78" t="str">
        <f t="shared" ca="1" si="17"/>
        <v>7149.47</v>
      </c>
      <c r="N78" t="str">
        <f t="shared" ca="1" si="18"/>
        <v>insert into venue (venue_name, street_venue, city_venue, state_venue, zip_venue, fees) values ('USC Place','3340 North 3040 West','Los Angeles','CA',26848,7149.47);</v>
      </c>
    </row>
    <row r="79" spans="7:14" x14ac:dyDescent="0.2">
      <c r="G79">
        <f t="shared" ca="1" si="14"/>
        <v>12</v>
      </c>
      <c r="H79" t="str">
        <f t="shared" ca="1" si="15"/>
        <v>North Dakota Center</v>
      </c>
      <c r="I79" t="str">
        <f t="shared" ca="1" si="16"/>
        <v>1519 South 7957 East</v>
      </c>
      <c r="J79" t="str">
        <f t="shared" ca="1" si="11"/>
        <v>Bismarck</v>
      </c>
      <c r="K79" t="str">
        <f t="shared" ca="1" si="12"/>
        <v>ND</v>
      </c>
      <c r="L79">
        <f t="shared" ca="1" si="13"/>
        <v>28895</v>
      </c>
      <c r="M79" t="str">
        <f t="shared" ca="1" si="17"/>
        <v>9113.65</v>
      </c>
      <c r="N79" t="str">
        <f t="shared" ca="1" si="18"/>
        <v>insert into venue (venue_name, street_venue, city_venue, state_venue, zip_venue, fees) values ('North Dakota Center','1519 South 7957 East','Bismarck','ND',28895,9113.65);</v>
      </c>
    </row>
    <row r="80" spans="7:14" x14ac:dyDescent="0.2">
      <c r="G80">
        <f t="shared" ca="1" si="14"/>
        <v>6</v>
      </c>
      <c r="H80" t="str">
        <f t="shared" ca="1" si="15"/>
        <v>USC Field</v>
      </c>
      <c r="I80" t="str">
        <f t="shared" ca="1" si="16"/>
        <v>5413 North 2814 West</v>
      </c>
      <c r="J80" t="str">
        <f t="shared" ca="1" si="11"/>
        <v>Los Angeles</v>
      </c>
      <c r="K80" t="str">
        <f t="shared" ca="1" si="12"/>
        <v>CA</v>
      </c>
      <c r="L80">
        <f t="shared" ca="1" si="13"/>
        <v>26848</v>
      </c>
      <c r="M80" t="str">
        <f t="shared" ca="1" si="17"/>
        <v>7077.04</v>
      </c>
      <c r="N80" t="str">
        <f t="shared" ca="1" si="18"/>
        <v>insert into venue (venue_name, street_venue, city_venue, state_venue, zip_venue, fees) values ('USC Field','5413 North 2814 West','Los Angeles','CA',26848,7077.04);</v>
      </c>
    </row>
    <row r="81" spans="7:14" x14ac:dyDescent="0.2">
      <c r="G81">
        <f t="shared" ca="1" si="14"/>
        <v>10</v>
      </c>
      <c r="H81" t="str">
        <f t="shared" ca="1" si="15"/>
        <v>Nevada Arena</v>
      </c>
      <c r="I81" t="str">
        <f t="shared" ca="1" si="16"/>
        <v>7874 South 9365 West</v>
      </c>
      <c r="J81" t="str">
        <f t="shared" ca="1" si="11"/>
        <v>Las Vegas</v>
      </c>
      <c r="K81" t="str">
        <f t="shared" ca="1" si="12"/>
        <v>NV</v>
      </c>
      <c r="L81">
        <f t="shared" ca="1" si="13"/>
        <v>19837</v>
      </c>
      <c r="M81" t="str">
        <f t="shared" ca="1" si="17"/>
        <v>1055.40</v>
      </c>
      <c r="N81" t="str">
        <f t="shared" ca="1" si="18"/>
        <v>insert into venue (venue_name, street_venue, city_venue, state_venue, zip_venue, fees) values ('Nevada Arena','7874 South 9365 West','Las Vegas','NV',19837,1055.40);</v>
      </c>
    </row>
    <row r="82" spans="7:14" x14ac:dyDescent="0.2">
      <c r="G82">
        <f t="shared" ca="1" si="14"/>
        <v>10</v>
      </c>
      <c r="H82" t="str">
        <f t="shared" ca="1" si="15"/>
        <v>Nevada Place</v>
      </c>
      <c r="I82" t="str">
        <f t="shared" ca="1" si="16"/>
        <v>3384 South 6662 West</v>
      </c>
      <c r="J82" t="str">
        <f t="shared" ca="1" si="11"/>
        <v>Las Vegas</v>
      </c>
      <c r="K82" t="str">
        <f t="shared" ca="1" si="12"/>
        <v>NV</v>
      </c>
      <c r="L82">
        <f t="shared" ca="1" si="13"/>
        <v>19837</v>
      </c>
      <c r="M82" t="str">
        <f t="shared" ca="1" si="17"/>
        <v>8090.54</v>
      </c>
      <c r="N82" t="str">
        <f t="shared" ca="1" si="18"/>
        <v>insert into venue (venue_name, street_venue, city_venue, state_venue, zip_venue, fees) values ('Nevada Place','3384 South 6662 West','Las Vegas','NV',19837,8090.54);</v>
      </c>
    </row>
    <row r="83" spans="7:14" x14ac:dyDescent="0.2">
      <c r="G83">
        <f t="shared" ca="1" si="14"/>
        <v>11</v>
      </c>
      <c r="H83" t="str">
        <f t="shared" ca="1" si="15"/>
        <v>South Dakota Center</v>
      </c>
      <c r="I83" t="str">
        <f t="shared" ca="1" si="16"/>
        <v>2144 North 8311 East</v>
      </c>
      <c r="J83" t="str">
        <f t="shared" ca="1" si="11"/>
        <v>Pierre</v>
      </c>
      <c r="K83" t="str">
        <f t="shared" ca="1" si="12"/>
        <v>SD</v>
      </c>
      <c r="L83">
        <f t="shared" ca="1" si="13"/>
        <v>73520</v>
      </c>
      <c r="M83" t="str">
        <f t="shared" ca="1" si="17"/>
        <v>2974.91</v>
      </c>
      <c r="N83" t="str">
        <f t="shared" ca="1" si="18"/>
        <v>insert into venue (venue_name, street_venue, city_venue, state_venue, zip_venue, fees) values ('South Dakota Center','2144 North 8311 East','Pierre','SD',73520,2974.91);</v>
      </c>
    </row>
    <row r="84" spans="7:14" x14ac:dyDescent="0.2">
      <c r="G84">
        <f t="shared" ca="1" si="14"/>
        <v>4</v>
      </c>
      <c r="H84" t="str">
        <f t="shared" ca="1" si="15"/>
        <v>Oregon Center</v>
      </c>
      <c r="I84" t="str">
        <f t="shared" ca="1" si="16"/>
        <v>7154 South 6764 East</v>
      </c>
      <c r="J84" t="str">
        <f t="shared" ca="1" si="11"/>
        <v>Portland</v>
      </c>
      <c r="K84" t="str">
        <f t="shared" ca="1" si="12"/>
        <v>OR</v>
      </c>
      <c r="L84">
        <f t="shared" ca="1" si="13"/>
        <v>12958</v>
      </c>
      <c r="M84" t="str">
        <f t="shared" ca="1" si="17"/>
        <v>639.22</v>
      </c>
      <c r="N84" t="str">
        <f t="shared" ca="1" si="18"/>
        <v>insert into venue (venue_name, street_venue, city_venue, state_venue, zip_venue, fees) values ('Oregon Center','7154 South 6764 East','Portland','OR',12958,639.22);</v>
      </c>
    </row>
    <row r="85" spans="7:14" x14ac:dyDescent="0.2">
      <c r="G85">
        <f t="shared" ca="1" si="14"/>
        <v>10</v>
      </c>
      <c r="H85" t="str">
        <f t="shared" ca="1" si="15"/>
        <v>Nevada Center</v>
      </c>
      <c r="I85" t="str">
        <f t="shared" ca="1" si="16"/>
        <v>8338 South 6504 West</v>
      </c>
      <c r="J85" t="str">
        <f t="shared" ca="1" si="11"/>
        <v>Las Vegas</v>
      </c>
      <c r="K85" t="str">
        <f t="shared" ca="1" si="12"/>
        <v>NV</v>
      </c>
      <c r="L85">
        <f t="shared" ca="1" si="13"/>
        <v>19837</v>
      </c>
      <c r="M85" t="str">
        <f t="shared" ca="1" si="17"/>
        <v>1940.33</v>
      </c>
      <c r="N85" t="str">
        <f t="shared" ca="1" si="18"/>
        <v>insert into venue (venue_name, street_venue, city_venue, state_venue, zip_venue, fees) values ('Nevada Center','8338 South 6504 West','Las Vegas','NV',19837,1940.33);</v>
      </c>
    </row>
    <row r="86" spans="7:14" x14ac:dyDescent="0.2">
      <c r="G86">
        <f t="shared" ca="1" si="14"/>
        <v>2</v>
      </c>
      <c r="H86" t="str">
        <f t="shared" ca="1" si="15"/>
        <v>Arizona Stadium</v>
      </c>
      <c r="I86" t="str">
        <f t="shared" ca="1" si="16"/>
        <v>6589 North 1606 East</v>
      </c>
      <c r="J86" t="str">
        <f t="shared" ca="1" si="11"/>
        <v>Phoenix</v>
      </c>
      <c r="K86" t="str">
        <f t="shared" ca="1" si="12"/>
        <v>AZ</v>
      </c>
      <c r="L86">
        <f t="shared" ca="1" si="13"/>
        <v>76102</v>
      </c>
      <c r="M86" t="str">
        <f t="shared" ca="1" si="17"/>
        <v>3233.98</v>
      </c>
      <c r="N86" t="str">
        <f t="shared" ca="1" si="18"/>
        <v>insert into venue (venue_name, street_venue, city_venue, state_venue, zip_venue, fees) values ('Arizona Stadium','6589 North 1606 East','Phoenix','AZ',76102,3233.98);</v>
      </c>
    </row>
    <row r="87" spans="7:14" x14ac:dyDescent="0.2">
      <c r="G87">
        <f t="shared" ca="1" si="14"/>
        <v>1</v>
      </c>
      <c r="H87" t="str">
        <f t="shared" ca="1" si="15"/>
        <v>Utah Place</v>
      </c>
      <c r="I87" t="str">
        <f t="shared" ca="1" si="16"/>
        <v>4859 North 6386 East</v>
      </c>
      <c r="J87" t="str">
        <f t="shared" ca="1" si="11"/>
        <v>Salt Lake City</v>
      </c>
      <c r="K87" t="str">
        <f t="shared" ca="1" si="12"/>
        <v>UT</v>
      </c>
      <c r="L87">
        <f t="shared" ca="1" si="13"/>
        <v>84101</v>
      </c>
      <c r="M87" t="str">
        <f t="shared" ca="1" si="17"/>
        <v>9960.81</v>
      </c>
      <c r="N87" t="str">
        <f t="shared" ca="1" si="18"/>
        <v>insert into venue (venue_name, street_venue, city_venue, state_venue, zip_venue, fees) values ('Utah Place','4859 North 6386 East','Salt Lake City','UT',84101,9960.81);</v>
      </c>
    </row>
    <row r="88" spans="7:14" x14ac:dyDescent="0.2">
      <c r="G88">
        <f t="shared" ca="1" si="14"/>
        <v>12</v>
      </c>
      <c r="H88" t="str">
        <f t="shared" ca="1" si="15"/>
        <v>North Dakota Center</v>
      </c>
      <c r="I88" t="str">
        <f t="shared" ca="1" si="16"/>
        <v>7782 South 3256 West</v>
      </c>
      <c r="J88" t="str">
        <f t="shared" ca="1" si="11"/>
        <v>Bismarck</v>
      </c>
      <c r="K88" t="str">
        <f t="shared" ca="1" si="12"/>
        <v>ND</v>
      </c>
      <c r="L88">
        <f t="shared" ca="1" si="13"/>
        <v>28895</v>
      </c>
      <c r="M88" t="str">
        <f t="shared" ca="1" si="17"/>
        <v>6489.38</v>
      </c>
      <c r="N88" t="str">
        <f t="shared" ca="1" si="18"/>
        <v>insert into venue (venue_name, street_venue, city_venue, state_venue, zip_venue, fees) values ('North Dakota Center','7782 South 3256 West','Bismarck','ND',28895,6489.38);</v>
      </c>
    </row>
    <row r="89" spans="7:14" x14ac:dyDescent="0.2">
      <c r="G89">
        <f t="shared" ca="1" si="14"/>
        <v>12</v>
      </c>
      <c r="H89" t="str">
        <f t="shared" ca="1" si="15"/>
        <v>North Dakota Field</v>
      </c>
      <c r="I89" t="str">
        <f t="shared" ca="1" si="16"/>
        <v>7626 South 3342 West</v>
      </c>
      <c r="J89" t="str">
        <f t="shared" ca="1" si="11"/>
        <v>Bismarck</v>
      </c>
      <c r="K89" t="str">
        <f t="shared" ca="1" si="12"/>
        <v>ND</v>
      </c>
      <c r="L89">
        <f t="shared" ca="1" si="13"/>
        <v>28895</v>
      </c>
      <c r="M89" t="str">
        <f t="shared" ca="1" si="17"/>
        <v>1928.89</v>
      </c>
      <c r="N89" t="str">
        <f t="shared" ca="1" si="18"/>
        <v>insert into venue (venue_name, street_venue, city_venue, state_venue, zip_venue, fees) values ('North Dakota Field','7626 South 3342 West','Bismarck','ND',28895,1928.89);</v>
      </c>
    </row>
    <row r="90" spans="7:14" x14ac:dyDescent="0.2">
      <c r="G90">
        <f t="shared" ca="1" si="14"/>
        <v>8</v>
      </c>
      <c r="H90" t="str">
        <f t="shared" ca="1" si="15"/>
        <v>BYU Place</v>
      </c>
      <c r="I90" t="str">
        <f t="shared" ca="1" si="16"/>
        <v>7809 North 7081 East</v>
      </c>
      <c r="J90" t="str">
        <f t="shared" ca="1" si="11"/>
        <v>Provo</v>
      </c>
      <c r="K90" t="str">
        <f t="shared" ca="1" si="12"/>
        <v>UT</v>
      </c>
      <c r="L90">
        <f t="shared" ca="1" si="13"/>
        <v>75673</v>
      </c>
      <c r="M90" t="str">
        <f t="shared" ca="1" si="17"/>
        <v>681.61</v>
      </c>
      <c r="N90" t="str">
        <f t="shared" ca="1" si="18"/>
        <v>insert into venue (venue_name, street_venue, city_venue, state_venue, zip_venue, fees) values ('BYU Place','7809 North 7081 East','Provo','UT',75673,681.61);</v>
      </c>
    </row>
    <row r="91" spans="7:14" x14ac:dyDescent="0.2">
      <c r="G91">
        <f t="shared" ca="1" si="14"/>
        <v>6</v>
      </c>
      <c r="H91" t="str">
        <f t="shared" ca="1" si="15"/>
        <v>USC Place</v>
      </c>
      <c r="I91" t="str">
        <f t="shared" ca="1" si="16"/>
        <v>5374 South 2389 East</v>
      </c>
      <c r="J91" t="str">
        <f t="shared" ca="1" si="11"/>
        <v>Los Angeles</v>
      </c>
      <c r="K91" t="str">
        <f t="shared" ca="1" si="12"/>
        <v>CA</v>
      </c>
      <c r="L91">
        <f t="shared" ca="1" si="13"/>
        <v>26848</v>
      </c>
      <c r="M91" t="str">
        <f t="shared" ca="1" si="17"/>
        <v>701.04</v>
      </c>
      <c r="N91" t="str">
        <f t="shared" ca="1" si="18"/>
        <v>insert into venue (venue_name, street_venue, city_venue, state_venue, zip_venue, fees) values ('USC Place','5374 South 2389 East','Los Angeles','CA',26848,701.04);</v>
      </c>
    </row>
    <row r="92" spans="7:14" x14ac:dyDescent="0.2">
      <c r="G92">
        <f t="shared" ca="1" si="14"/>
        <v>10</v>
      </c>
      <c r="H92" t="str">
        <f t="shared" ca="1" si="15"/>
        <v>Nevada Place</v>
      </c>
      <c r="I92" t="str">
        <f t="shared" ca="1" si="16"/>
        <v>5098 North 2025 West</v>
      </c>
      <c r="J92" t="str">
        <f t="shared" ca="1" si="11"/>
        <v>Las Vegas</v>
      </c>
      <c r="K92" t="str">
        <f t="shared" ca="1" si="12"/>
        <v>NV</v>
      </c>
      <c r="L92">
        <f t="shared" ca="1" si="13"/>
        <v>19837</v>
      </c>
      <c r="M92" t="str">
        <f t="shared" ca="1" si="17"/>
        <v>1556.32</v>
      </c>
      <c r="N92" t="str">
        <f t="shared" ca="1" si="18"/>
        <v>insert into venue (venue_name, street_venue, city_venue, state_venue, zip_venue, fees) values ('Nevada Place','5098 North 2025 West','Las Vegas','NV',19837,1556.32);</v>
      </c>
    </row>
    <row r="93" spans="7:14" x14ac:dyDescent="0.2">
      <c r="G93">
        <f t="shared" ca="1" si="14"/>
        <v>2</v>
      </c>
      <c r="H93" t="str">
        <f t="shared" ca="1" si="15"/>
        <v>Arizona Place</v>
      </c>
      <c r="I93" t="str">
        <f t="shared" ca="1" si="16"/>
        <v>6581 South 9904 East</v>
      </c>
      <c r="J93" t="str">
        <f t="shared" ca="1" si="11"/>
        <v>Phoenix</v>
      </c>
      <c r="K93" t="str">
        <f t="shared" ca="1" si="12"/>
        <v>AZ</v>
      </c>
      <c r="L93">
        <f t="shared" ca="1" si="13"/>
        <v>76102</v>
      </c>
      <c r="M93" t="str">
        <f t="shared" ca="1" si="17"/>
        <v>9324.91</v>
      </c>
      <c r="N93" t="str">
        <f t="shared" ca="1" si="18"/>
        <v>insert into venue (venue_name, street_venue, city_venue, state_venue, zip_venue, fees) values ('Arizona Place','6581 South 9904 East','Phoenix','AZ',76102,9324.91);</v>
      </c>
    </row>
    <row r="94" spans="7:14" x14ac:dyDescent="0.2">
      <c r="G94">
        <f t="shared" ca="1" si="14"/>
        <v>11</v>
      </c>
      <c r="H94" t="str">
        <f t="shared" ca="1" si="15"/>
        <v>South Dakota Center</v>
      </c>
      <c r="I94" t="str">
        <f t="shared" ca="1" si="16"/>
        <v>7037 North 7199 West</v>
      </c>
      <c r="J94" t="str">
        <f t="shared" ca="1" si="11"/>
        <v>Pierre</v>
      </c>
      <c r="K94" t="str">
        <f t="shared" ca="1" si="12"/>
        <v>SD</v>
      </c>
      <c r="L94">
        <f t="shared" ca="1" si="13"/>
        <v>73520</v>
      </c>
      <c r="M94" t="str">
        <f t="shared" ca="1" si="17"/>
        <v>9907.25</v>
      </c>
      <c r="N94" t="str">
        <f t="shared" ca="1" si="18"/>
        <v>insert into venue (venue_name, street_venue, city_venue, state_venue, zip_venue, fees) values ('South Dakota Center','7037 North 7199 West','Pierre','SD',73520,9907.25);</v>
      </c>
    </row>
    <row r="95" spans="7:14" x14ac:dyDescent="0.2">
      <c r="G95">
        <f t="shared" ca="1" si="14"/>
        <v>10</v>
      </c>
      <c r="H95" t="str">
        <f t="shared" ca="1" si="15"/>
        <v>Nevada Field</v>
      </c>
      <c r="I95" t="str">
        <f t="shared" ca="1" si="16"/>
        <v>8149 South 8665 West</v>
      </c>
      <c r="J95" t="str">
        <f t="shared" ref="J95:J100" ca="1" si="19">VLOOKUP(G95,$A$4:$B$15,2)</f>
        <v>Las Vegas</v>
      </c>
      <c r="K95" t="str">
        <f t="shared" ref="K95:K100" ca="1" si="20">VLOOKUP(G95,$A$4:$D$15,4)</f>
        <v>NV</v>
      </c>
      <c r="L95">
        <f t="shared" ref="L95:L100" ca="1" si="21">VLOOKUP(G95,$A$4:$E$15,5)</f>
        <v>19837</v>
      </c>
      <c r="M95" t="str">
        <f t="shared" ca="1" si="17"/>
        <v>3617.46</v>
      </c>
      <c r="N95" t="str">
        <f t="shared" ca="1" si="18"/>
        <v>insert into venue (venue_name, street_venue, city_venue, state_venue, zip_venue, fees) values ('Nevada Field','8149 South 8665 West','Las Vegas','NV',19837,3617.46);</v>
      </c>
    </row>
    <row r="96" spans="7:14" x14ac:dyDescent="0.2">
      <c r="G96">
        <f t="shared" ca="1" si="14"/>
        <v>8</v>
      </c>
      <c r="H96" t="str">
        <f t="shared" ca="1" si="15"/>
        <v>BYU Arena</v>
      </c>
      <c r="I96" t="str">
        <f t="shared" ca="1" si="16"/>
        <v>6253 South 1651 East</v>
      </c>
      <c r="J96" t="str">
        <f t="shared" ca="1" si="19"/>
        <v>Provo</v>
      </c>
      <c r="K96" t="str">
        <f t="shared" ca="1" si="20"/>
        <v>UT</v>
      </c>
      <c r="L96">
        <f t="shared" ca="1" si="21"/>
        <v>75673</v>
      </c>
      <c r="M96" t="str">
        <f t="shared" ca="1" si="17"/>
        <v>3027.08</v>
      </c>
      <c r="N96" t="str">
        <f t="shared" ca="1" si="18"/>
        <v>insert into venue (venue_name, street_venue, city_venue, state_venue, zip_venue, fees) values ('BYU Arena','6253 South 1651 East','Provo','UT',75673,3027.08);</v>
      </c>
    </row>
    <row r="97" spans="7:14" x14ac:dyDescent="0.2">
      <c r="G97">
        <f t="shared" ca="1" si="14"/>
        <v>12</v>
      </c>
      <c r="H97" t="str">
        <f t="shared" ca="1" si="15"/>
        <v>North Dakota Place</v>
      </c>
      <c r="I97" t="str">
        <f t="shared" ca="1" si="16"/>
        <v>8910 North 6083 East</v>
      </c>
      <c r="J97" t="str">
        <f t="shared" ca="1" si="19"/>
        <v>Bismarck</v>
      </c>
      <c r="K97" t="str">
        <f t="shared" ca="1" si="20"/>
        <v>ND</v>
      </c>
      <c r="L97">
        <f t="shared" ca="1" si="21"/>
        <v>28895</v>
      </c>
      <c r="M97" t="str">
        <f t="shared" ca="1" si="17"/>
        <v>5236.12</v>
      </c>
      <c r="N97" t="str">
        <f t="shared" ca="1" si="18"/>
        <v>insert into venue (venue_name, street_venue, city_venue, state_venue, zip_venue, fees) values ('North Dakota Place','8910 North 6083 East','Bismarck','ND',28895,5236.12);</v>
      </c>
    </row>
    <row r="98" spans="7:14" x14ac:dyDescent="0.2">
      <c r="G98">
        <f t="shared" ca="1" si="14"/>
        <v>7</v>
      </c>
      <c r="H98" t="str">
        <f t="shared" ca="1" si="15"/>
        <v>ASU Place</v>
      </c>
      <c r="I98" t="str">
        <f t="shared" ca="1" si="16"/>
        <v>4709 South 4973 East</v>
      </c>
      <c r="J98" t="str">
        <f t="shared" ca="1" si="19"/>
        <v>Tempe</v>
      </c>
      <c r="K98" t="str">
        <f t="shared" ca="1" si="20"/>
        <v>AZ</v>
      </c>
      <c r="L98">
        <f t="shared" ca="1" si="21"/>
        <v>85765</v>
      </c>
      <c r="M98" t="str">
        <f t="shared" ca="1" si="17"/>
        <v>1456.22</v>
      </c>
      <c r="N98" t="str">
        <f t="shared" ca="1" si="18"/>
        <v>insert into venue (venue_name, street_venue, city_venue, state_venue, zip_venue, fees) values ('ASU Place','4709 South 4973 East','Tempe','AZ',85765,1456.22);</v>
      </c>
    </row>
    <row r="99" spans="7:14" x14ac:dyDescent="0.2">
      <c r="G99">
        <f t="shared" ca="1" si="14"/>
        <v>11</v>
      </c>
      <c r="H99" t="str">
        <f t="shared" ca="1" si="15"/>
        <v>South Dakota Place</v>
      </c>
      <c r="I99" t="str">
        <f t="shared" ca="1" si="16"/>
        <v>6167 South 9757 East</v>
      </c>
      <c r="J99" t="str">
        <f t="shared" ca="1" si="19"/>
        <v>Pierre</v>
      </c>
      <c r="K99" t="str">
        <f t="shared" ca="1" si="20"/>
        <v>SD</v>
      </c>
      <c r="L99">
        <f t="shared" ca="1" si="21"/>
        <v>73520</v>
      </c>
      <c r="M99" t="str">
        <f t="shared" ca="1" si="17"/>
        <v>5283.84</v>
      </c>
      <c r="N99" t="str">
        <f t="shared" ca="1" si="18"/>
        <v>insert into venue (venue_name, street_venue, city_venue, state_venue, zip_venue, fees) values ('South Dakota Place','6167 South 9757 East','Pierre','SD',73520,5283.84);</v>
      </c>
    </row>
    <row r="100" spans="7:14" x14ac:dyDescent="0.2">
      <c r="G100">
        <f t="shared" ca="1" si="14"/>
        <v>2</v>
      </c>
      <c r="H100" t="str">
        <f t="shared" ca="1" si="15"/>
        <v>Arizona Field</v>
      </c>
      <c r="I100" t="str">
        <f t="shared" ca="1" si="16"/>
        <v>6894 North 2096 West</v>
      </c>
      <c r="J100" t="str">
        <f t="shared" ca="1" si="19"/>
        <v>Phoenix</v>
      </c>
      <c r="K100" t="str">
        <f t="shared" ca="1" si="20"/>
        <v>AZ</v>
      </c>
      <c r="L100">
        <f t="shared" ca="1" si="21"/>
        <v>76102</v>
      </c>
      <c r="M100" t="str">
        <f t="shared" ca="1" si="17"/>
        <v>9551.59</v>
      </c>
      <c r="N100" t="str">
        <f t="shared" ca="1" si="18"/>
        <v>insert into venue (venue_name, street_venue, city_venue, state_venue, zip_venue, fees) values ('Arizona Field','6894 North 2096 West','Phoenix','AZ',76102,9551.59);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C162" workbookViewId="0">
      <selection activeCell="K2" sqref="K2:K201"/>
    </sheetView>
  </sheetViews>
  <sheetFormatPr baseColWidth="10" defaultRowHeight="16" x14ac:dyDescent="0.2"/>
  <cols>
    <col min="7" max="7" width="19.33203125" bestFit="1" customWidth="1"/>
  </cols>
  <sheetData>
    <row r="1" spans="1:11" x14ac:dyDescent="0.2">
      <c r="A1" t="s">
        <v>74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</row>
    <row r="2" spans="1:11" x14ac:dyDescent="0.2">
      <c r="A2" t="s">
        <v>23</v>
      </c>
      <c r="D2">
        <f ca="1">RANDBETWEEN(1,14)</f>
        <v>10</v>
      </c>
      <c r="E2" t="str">
        <f ca="1">RANDBETWEEN(100,100000)&amp;"."&amp;TEXT(RANDBETWEEN(0,99),"00")</f>
        <v>60313.02</v>
      </c>
      <c r="F2" s="1" t="str">
        <f ca="1">RANDBETWEEN(1995,2017)&amp;"-"&amp;TEXT(RANDBETWEEN(1,12),"00")&amp;"-"&amp;TEXT(RANDBETWEEN(1,30),"00")</f>
        <v>2008-03-15</v>
      </c>
      <c r="G2" t="str">
        <f ca="1">VLOOKUP(D2,$A$17:$C$30,3)</f>
        <v>Colorado State</v>
      </c>
      <c r="H2">
        <f ca="1">RANDBETWEEN(1000,10000)</f>
        <v>3046</v>
      </c>
      <c r="I2">
        <f ca="1">VLOOKUP(D2,$A$17:$B$30,2)</f>
        <v>14</v>
      </c>
      <c r="J2">
        <f ca="1">RANDBETWEEN(1,99)</f>
        <v>23</v>
      </c>
      <c r="K2" t="str">
        <f ca="1">"INSERT INTO EVENT (income, event_date, opposing_team, attendance, team_id,venue_id) values ("&amp;E2&amp;",'"&amp;F2&amp;"','"&amp;G2&amp;"',"&amp;H2&amp;","&amp;I2&amp;","&amp;J2&amp;");"</f>
        <v>INSERT INTO EVENT (income, event_date, opposing_team, attendance, team_id,venue_id) values (60313.02,'2008-03-15','Colorado State',3046,14,23);</v>
      </c>
    </row>
    <row r="3" spans="1:11" x14ac:dyDescent="0.2">
      <c r="A3" t="s">
        <v>75</v>
      </c>
      <c r="D3">
        <f t="shared" ref="D3:D66" ca="1" si="0">RANDBETWEEN(1,14)</f>
        <v>7</v>
      </c>
      <c r="E3" t="str">
        <f t="shared" ref="E3:E66" ca="1" si="1">RANDBETWEEN(100,100000)&amp;"."&amp;TEXT(RANDBETWEEN(0,99),"00")</f>
        <v>83423.20</v>
      </c>
      <c r="F3" s="1" t="str">
        <f t="shared" ref="F3:F66" ca="1" si="2">RANDBETWEEN(1995,2017)&amp;"-"&amp;TEXT(RANDBETWEEN(1,12),"00")&amp;"-"&amp;TEXT(RANDBETWEEN(1,30),"00")</f>
        <v>2005-02-15</v>
      </c>
      <c r="G3" t="str">
        <f t="shared" ref="G3:G66" ca="1" si="3">VLOOKUP(D3,$A$17:$C$30,3)</f>
        <v>SUU</v>
      </c>
      <c r="H3">
        <f t="shared" ref="H3:H66" ca="1" si="4">RANDBETWEEN(1000,10000)</f>
        <v>9007</v>
      </c>
      <c r="I3">
        <f t="shared" ref="I3:I66" ca="1" si="5">VLOOKUP(D3,$A$17:$B$30,2)</f>
        <v>11</v>
      </c>
      <c r="J3">
        <f t="shared" ref="J3:J66" ca="1" si="6">RANDBETWEEN(1,99)</f>
        <v>52</v>
      </c>
      <c r="K3" t="str">
        <f t="shared" ref="K3:K66" ca="1" si="7">"INSERT INTO EVENT (income, event_date, opposing_team, attendance, team_id,venue_id) values ("&amp;E3&amp;",'"&amp;F3&amp;"','"&amp;G3&amp;"',"&amp;H3&amp;","&amp;I3&amp;","&amp;J3&amp;");"</f>
        <v>INSERT INTO EVENT (income, event_date, opposing_team, attendance, team_id,venue_id) values (83423.20,'2005-02-15','SUU',9007,11,52);</v>
      </c>
    </row>
    <row r="4" spans="1:11" x14ac:dyDescent="0.2">
      <c r="A4" t="s">
        <v>76</v>
      </c>
      <c r="D4">
        <f t="shared" ca="1" si="0"/>
        <v>3</v>
      </c>
      <c r="E4" t="str">
        <f t="shared" ca="1" si="1"/>
        <v>25474.68</v>
      </c>
      <c r="F4" s="1" t="str">
        <f t="shared" ca="1" si="2"/>
        <v>1995-12-13</v>
      </c>
      <c r="G4" t="str">
        <f t="shared" ca="1" si="3"/>
        <v>NYU</v>
      </c>
      <c r="H4">
        <f t="shared" ca="1" si="4"/>
        <v>5446</v>
      </c>
      <c r="I4">
        <f t="shared" ca="1" si="5"/>
        <v>7</v>
      </c>
      <c r="J4">
        <f t="shared" ca="1" si="6"/>
        <v>28</v>
      </c>
      <c r="K4" t="str">
        <f t="shared" ca="1" si="7"/>
        <v>INSERT INTO EVENT (income, event_date, opposing_team, attendance, team_id,venue_id) values (25474.68,'1995-12-13','NYU',5446,7,28);</v>
      </c>
    </row>
    <row r="5" spans="1:11" x14ac:dyDescent="0.2">
      <c r="A5" t="s">
        <v>77</v>
      </c>
      <c r="D5">
        <f t="shared" ca="1" si="0"/>
        <v>1</v>
      </c>
      <c r="E5" t="str">
        <f t="shared" ca="1" si="1"/>
        <v>27624.66</v>
      </c>
      <c r="F5" s="1" t="str">
        <f t="shared" ca="1" si="2"/>
        <v>1995-08-17</v>
      </c>
      <c r="G5" t="str">
        <f t="shared" ca="1" si="3"/>
        <v>BYU</v>
      </c>
      <c r="H5">
        <f t="shared" ca="1" si="4"/>
        <v>5553</v>
      </c>
      <c r="I5">
        <f t="shared" ca="1" si="5"/>
        <v>5</v>
      </c>
      <c r="J5">
        <f t="shared" ca="1" si="6"/>
        <v>78</v>
      </c>
      <c r="K5" t="str">
        <f t="shared" ca="1" si="7"/>
        <v>INSERT INTO EVENT (income, event_date, opposing_team, attendance, team_id,venue_id) values (27624.66,'1995-08-17','BYU',5553,5,78);</v>
      </c>
    </row>
    <row r="6" spans="1:11" x14ac:dyDescent="0.2">
      <c r="A6" t="s">
        <v>78</v>
      </c>
      <c r="D6">
        <f t="shared" ca="1" si="0"/>
        <v>3</v>
      </c>
      <c r="E6" t="str">
        <f t="shared" ca="1" si="1"/>
        <v>86149.01</v>
      </c>
      <c r="F6" s="1" t="str">
        <f t="shared" ca="1" si="2"/>
        <v>2017-07-01</v>
      </c>
      <c r="G6" t="str">
        <f t="shared" ca="1" si="3"/>
        <v>NYU</v>
      </c>
      <c r="H6">
        <f t="shared" ca="1" si="4"/>
        <v>5487</v>
      </c>
      <c r="I6">
        <f t="shared" ca="1" si="5"/>
        <v>7</v>
      </c>
      <c r="J6">
        <f t="shared" ca="1" si="6"/>
        <v>22</v>
      </c>
      <c r="K6" t="str">
        <f t="shared" ca="1" si="7"/>
        <v>INSERT INTO EVENT (income, event_date, opposing_team, attendance, team_id,venue_id) values (86149.01,'2017-07-01','NYU',5487,7,22);</v>
      </c>
    </row>
    <row r="7" spans="1:11" x14ac:dyDescent="0.2">
      <c r="A7" t="s">
        <v>79</v>
      </c>
      <c r="D7">
        <f t="shared" ca="1" si="0"/>
        <v>12</v>
      </c>
      <c r="E7" t="str">
        <f t="shared" ca="1" si="1"/>
        <v>67652.65</v>
      </c>
      <c r="F7" s="1" t="str">
        <f t="shared" ca="1" si="2"/>
        <v>2006-07-09</v>
      </c>
      <c r="G7" t="str">
        <f t="shared" ca="1" si="3"/>
        <v>Boise State</v>
      </c>
      <c r="H7">
        <f t="shared" ca="1" si="4"/>
        <v>3752</v>
      </c>
      <c r="I7">
        <f t="shared" ca="1" si="5"/>
        <v>16</v>
      </c>
      <c r="J7">
        <f t="shared" ca="1" si="6"/>
        <v>80</v>
      </c>
      <c r="K7" t="str">
        <f t="shared" ca="1" si="7"/>
        <v>INSERT INTO EVENT (income, event_date, opposing_team, attendance, team_id,venue_id) values (67652.65,'2006-07-09','Boise State',3752,16,80);</v>
      </c>
    </row>
    <row r="8" spans="1:11" x14ac:dyDescent="0.2">
      <c r="A8" t="s">
        <v>80</v>
      </c>
      <c r="D8">
        <f t="shared" ca="1" si="0"/>
        <v>1</v>
      </c>
      <c r="E8" t="str">
        <f t="shared" ca="1" si="1"/>
        <v>36631.60</v>
      </c>
      <c r="F8" s="1" t="str">
        <f t="shared" ca="1" si="2"/>
        <v>2002-10-18</v>
      </c>
      <c r="G8" t="str">
        <f t="shared" ca="1" si="3"/>
        <v>BYU</v>
      </c>
      <c r="H8">
        <f t="shared" ca="1" si="4"/>
        <v>3844</v>
      </c>
      <c r="I8">
        <f t="shared" ca="1" si="5"/>
        <v>5</v>
      </c>
      <c r="J8">
        <f t="shared" ca="1" si="6"/>
        <v>71</v>
      </c>
      <c r="K8" t="str">
        <f t="shared" ca="1" si="7"/>
        <v>INSERT INTO EVENT (income, event_date, opposing_team, attendance, team_id,venue_id) values (36631.60,'2002-10-18','BYU',3844,5,71);</v>
      </c>
    </row>
    <row r="9" spans="1:11" x14ac:dyDescent="0.2">
      <c r="A9" t="s">
        <v>81</v>
      </c>
      <c r="D9">
        <f t="shared" ca="1" si="0"/>
        <v>12</v>
      </c>
      <c r="E9" t="str">
        <f t="shared" ca="1" si="1"/>
        <v>11029.98</v>
      </c>
      <c r="F9" s="1" t="str">
        <f t="shared" ca="1" si="2"/>
        <v>1996-03-24</v>
      </c>
      <c r="G9" t="str">
        <f t="shared" ca="1" si="3"/>
        <v>Boise State</v>
      </c>
      <c r="H9">
        <f t="shared" ca="1" si="4"/>
        <v>6195</v>
      </c>
      <c r="I9">
        <f t="shared" ca="1" si="5"/>
        <v>16</v>
      </c>
      <c r="J9">
        <f t="shared" ca="1" si="6"/>
        <v>65</v>
      </c>
      <c r="K9" t="str">
        <f t="shared" ca="1" si="7"/>
        <v>INSERT INTO EVENT (income, event_date, opposing_team, attendance, team_id,venue_id) values (11029.98,'1996-03-24','Boise State',6195,16,65);</v>
      </c>
    </row>
    <row r="10" spans="1:11" x14ac:dyDescent="0.2">
      <c r="A10" t="s">
        <v>82</v>
      </c>
      <c r="D10">
        <f t="shared" ca="1" si="0"/>
        <v>13</v>
      </c>
      <c r="E10" t="str">
        <f t="shared" ca="1" si="1"/>
        <v>20239.93</v>
      </c>
      <c r="F10" s="1" t="str">
        <f t="shared" ca="1" si="2"/>
        <v>2004-02-07</v>
      </c>
      <c r="G10" t="str">
        <f t="shared" ca="1" si="3"/>
        <v>Washington State</v>
      </c>
      <c r="H10">
        <f t="shared" ca="1" si="4"/>
        <v>6911</v>
      </c>
      <c r="I10">
        <f t="shared" ca="1" si="5"/>
        <v>17</v>
      </c>
      <c r="J10">
        <f t="shared" ca="1" si="6"/>
        <v>52</v>
      </c>
      <c r="K10" t="str">
        <f t="shared" ca="1" si="7"/>
        <v>INSERT INTO EVENT (income, event_date, opposing_team, attendance, team_id,venue_id) values (20239.93,'2004-02-07','Washington State',6911,17,52);</v>
      </c>
    </row>
    <row r="11" spans="1:11" x14ac:dyDescent="0.2">
      <c r="A11" t="s">
        <v>83</v>
      </c>
      <c r="D11">
        <f t="shared" ca="1" si="0"/>
        <v>9</v>
      </c>
      <c r="E11" t="str">
        <f t="shared" ca="1" si="1"/>
        <v>97640.40</v>
      </c>
      <c r="F11" s="1" t="str">
        <f t="shared" ca="1" si="2"/>
        <v>2011-06-20</v>
      </c>
      <c r="G11" t="str">
        <f t="shared" ca="1" si="3"/>
        <v>Wyoming</v>
      </c>
      <c r="H11">
        <f t="shared" ca="1" si="4"/>
        <v>2472</v>
      </c>
      <c r="I11">
        <f t="shared" ca="1" si="5"/>
        <v>13</v>
      </c>
      <c r="J11">
        <f t="shared" ca="1" si="6"/>
        <v>53</v>
      </c>
      <c r="K11" t="str">
        <f t="shared" ca="1" si="7"/>
        <v>INSERT INTO EVENT (income, event_date, opposing_team, attendance, team_id,venue_id) values (97640.40,'2011-06-20','Wyoming',2472,13,53);</v>
      </c>
    </row>
    <row r="12" spans="1:11" x14ac:dyDescent="0.2">
      <c r="A12" t="s">
        <v>84</v>
      </c>
      <c r="D12">
        <f t="shared" ca="1" si="0"/>
        <v>4</v>
      </c>
      <c r="E12" t="str">
        <f t="shared" ca="1" si="1"/>
        <v>98037.85</v>
      </c>
      <c r="F12" s="1" t="str">
        <f t="shared" ca="1" si="2"/>
        <v>2004-12-04</v>
      </c>
      <c r="G12" t="str">
        <f t="shared" ca="1" si="3"/>
        <v>Oregon State</v>
      </c>
      <c r="H12">
        <f t="shared" ca="1" si="4"/>
        <v>8401</v>
      </c>
      <c r="I12">
        <f t="shared" ca="1" si="5"/>
        <v>8</v>
      </c>
      <c r="J12">
        <f t="shared" ca="1" si="6"/>
        <v>91</v>
      </c>
      <c r="K12" t="str">
        <f t="shared" ca="1" si="7"/>
        <v>INSERT INTO EVENT (income, event_date, opposing_team, attendance, team_id,venue_id) values (98037.85,'2004-12-04','Oregon State',8401,8,91);</v>
      </c>
    </row>
    <row r="13" spans="1:11" x14ac:dyDescent="0.2">
      <c r="A13" t="s">
        <v>24</v>
      </c>
      <c r="D13">
        <f t="shared" ca="1" si="0"/>
        <v>1</v>
      </c>
      <c r="E13" t="str">
        <f t="shared" ca="1" si="1"/>
        <v>82200.55</v>
      </c>
      <c r="F13" s="1" t="str">
        <f t="shared" ca="1" si="2"/>
        <v>1996-10-12</v>
      </c>
      <c r="G13" t="str">
        <f t="shared" ca="1" si="3"/>
        <v>BYU</v>
      </c>
      <c r="H13">
        <f t="shared" ca="1" si="4"/>
        <v>4046</v>
      </c>
      <c r="I13">
        <f t="shared" ca="1" si="5"/>
        <v>5</v>
      </c>
      <c r="J13">
        <f t="shared" ca="1" si="6"/>
        <v>59</v>
      </c>
      <c r="K13" t="str">
        <f t="shared" ca="1" si="7"/>
        <v>INSERT INTO EVENT (income, event_date, opposing_team, attendance, team_id,venue_id) values (82200.55,'1996-10-12','BYU',4046,5,59);</v>
      </c>
    </row>
    <row r="14" spans="1:11" x14ac:dyDescent="0.2">
      <c r="A14" t="s">
        <v>25</v>
      </c>
      <c r="D14">
        <f t="shared" ca="1" si="0"/>
        <v>10</v>
      </c>
      <c r="E14" t="str">
        <f t="shared" ca="1" si="1"/>
        <v>67251.22</v>
      </c>
      <c r="F14" s="1" t="str">
        <f t="shared" ca="1" si="2"/>
        <v>2006-05-13</v>
      </c>
      <c r="G14" t="str">
        <f t="shared" ca="1" si="3"/>
        <v>Colorado State</v>
      </c>
      <c r="H14">
        <f t="shared" ca="1" si="4"/>
        <v>7070</v>
      </c>
      <c r="I14">
        <f t="shared" ca="1" si="5"/>
        <v>14</v>
      </c>
      <c r="J14">
        <f t="shared" ca="1" si="6"/>
        <v>73</v>
      </c>
      <c r="K14" t="str">
        <f t="shared" ca="1" si="7"/>
        <v>INSERT INTO EVENT (income, event_date, opposing_team, attendance, team_id,venue_id) values (67251.22,'2006-05-13','Colorado State',7070,14,73);</v>
      </c>
    </row>
    <row r="15" spans="1:11" x14ac:dyDescent="0.2">
      <c r="D15">
        <f t="shared" ca="1" si="0"/>
        <v>1</v>
      </c>
      <c r="E15" t="str">
        <f t="shared" ca="1" si="1"/>
        <v>47485.84</v>
      </c>
      <c r="F15" s="1" t="str">
        <f t="shared" ca="1" si="2"/>
        <v>2008-05-05</v>
      </c>
      <c r="G15" t="str">
        <f t="shared" ca="1" si="3"/>
        <v>BYU</v>
      </c>
      <c r="H15">
        <f t="shared" ca="1" si="4"/>
        <v>6983</v>
      </c>
      <c r="I15">
        <f t="shared" ca="1" si="5"/>
        <v>5</v>
      </c>
      <c r="J15">
        <f t="shared" ca="1" si="6"/>
        <v>6</v>
      </c>
      <c r="K15" t="str">
        <f t="shared" ca="1" si="7"/>
        <v>INSERT INTO EVENT (income, event_date, opposing_team, attendance, team_id,venue_id) values (47485.84,'2008-05-05','BYU',6983,5,6);</v>
      </c>
    </row>
    <row r="16" spans="1:11" x14ac:dyDescent="0.2">
      <c r="D16">
        <f t="shared" ca="1" si="0"/>
        <v>6</v>
      </c>
      <c r="E16" t="str">
        <f t="shared" ca="1" si="1"/>
        <v>82584.75</v>
      </c>
      <c r="F16" s="1" t="str">
        <f t="shared" ca="1" si="2"/>
        <v>2003-05-19</v>
      </c>
      <c r="G16" t="str">
        <f t="shared" ca="1" si="3"/>
        <v>UVU</v>
      </c>
      <c r="H16">
        <f t="shared" ca="1" si="4"/>
        <v>4885</v>
      </c>
      <c r="I16">
        <f t="shared" ca="1" si="5"/>
        <v>10</v>
      </c>
      <c r="J16">
        <f t="shared" ca="1" si="6"/>
        <v>89</v>
      </c>
      <c r="K16" t="str">
        <f t="shared" ca="1" si="7"/>
        <v>INSERT INTO EVENT (income, event_date, opposing_team, attendance, team_id,venue_id) values (82584.75,'2003-05-19','UVU',4885,10,89);</v>
      </c>
    </row>
    <row r="17" spans="1:11" x14ac:dyDescent="0.2">
      <c r="A17">
        <v>1</v>
      </c>
      <c r="B17">
        <v>5</v>
      </c>
      <c r="C17" t="s">
        <v>36</v>
      </c>
      <c r="D17">
        <f t="shared" ca="1" si="0"/>
        <v>7</v>
      </c>
      <c r="E17" t="str">
        <f t="shared" ca="1" si="1"/>
        <v>84351.24</v>
      </c>
      <c r="F17" s="1" t="str">
        <f t="shared" ca="1" si="2"/>
        <v>2013-12-27</v>
      </c>
      <c r="G17" t="str">
        <f t="shared" ca="1" si="3"/>
        <v>SUU</v>
      </c>
      <c r="H17">
        <f t="shared" ca="1" si="4"/>
        <v>1874</v>
      </c>
      <c r="I17">
        <f t="shared" ca="1" si="5"/>
        <v>11</v>
      </c>
      <c r="J17">
        <f t="shared" ca="1" si="6"/>
        <v>28</v>
      </c>
      <c r="K17" t="str">
        <f t="shared" ca="1" si="7"/>
        <v>INSERT INTO EVENT (income, event_date, opposing_team, attendance, team_id,venue_id) values (84351.24,'2013-12-27','SUU',1874,11,28);</v>
      </c>
    </row>
    <row r="18" spans="1:11" x14ac:dyDescent="0.2">
      <c r="A18">
        <v>2</v>
      </c>
      <c r="B18">
        <f>B17+1</f>
        <v>6</v>
      </c>
      <c r="C18" t="s">
        <v>64</v>
      </c>
      <c r="D18">
        <f t="shared" ca="1" si="0"/>
        <v>7</v>
      </c>
      <c r="E18" t="str">
        <f t="shared" ca="1" si="1"/>
        <v>71695.40</v>
      </c>
      <c r="F18" s="1" t="str">
        <f t="shared" ca="1" si="2"/>
        <v>2002-01-16</v>
      </c>
      <c r="G18" t="str">
        <f t="shared" ca="1" si="3"/>
        <v>SUU</v>
      </c>
      <c r="H18">
        <f t="shared" ca="1" si="4"/>
        <v>1360</v>
      </c>
      <c r="I18">
        <f t="shared" ca="1" si="5"/>
        <v>11</v>
      </c>
      <c r="J18">
        <f t="shared" ca="1" si="6"/>
        <v>2</v>
      </c>
      <c r="K18" t="str">
        <f t="shared" ca="1" si="7"/>
        <v>INSERT INTO EVENT (income, event_date, opposing_team, attendance, team_id,venue_id) values (71695.40,'2002-01-16','SUU',1360,11,2);</v>
      </c>
    </row>
    <row r="19" spans="1:11" x14ac:dyDescent="0.2">
      <c r="A19">
        <v>3</v>
      </c>
      <c r="B19">
        <f>B18+1</f>
        <v>7</v>
      </c>
      <c r="C19" t="s">
        <v>35</v>
      </c>
      <c r="D19">
        <f t="shared" ca="1" si="0"/>
        <v>3</v>
      </c>
      <c r="E19" t="str">
        <f t="shared" ca="1" si="1"/>
        <v>79242.18</v>
      </c>
      <c r="F19" s="1" t="str">
        <f t="shared" ca="1" si="2"/>
        <v>1998-01-06</v>
      </c>
      <c r="G19" t="str">
        <f t="shared" ca="1" si="3"/>
        <v>NYU</v>
      </c>
      <c r="H19">
        <f t="shared" ca="1" si="4"/>
        <v>3281</v>
      </c>
      <c r="I19">
        <f t="shared" ca="1" si="5"/>
        <v>7</v>
      </c>
      <c r="J19">
        <f t="shared" ca="1" si="6"/>
        <v>29</v>
      </c>
      <c r="K19" t="str">
        <f t="shared" ca="1" si="7"/>
        <v>INSERT INTO EVENT (income, event_date, opposing_team, attendance, team_id,venue_id) values (79242.18,'1998-01-06','NYU',3281,7,29);</v>
      </c>
    </row>
    <row r="20" spans="1:11" x14ac:dyDescent="0.2">
      <c r="A20">
        <v>4</v>
      </c>
      <c r="B20">
        <f t="shared" ref="B20:B30" si="8">B19+1</f>
        <v>8</v>
      </c>
      <c r="C20" t="s">
        <v>91</v>
      </c>
      <c r="D20">
        <f t="shared" ca="1" si="0"/>
        <v>3</v>
      </c>
      <c r="E20" t="str">
        <f t="shared" ca="1" si="1"/>
        <v>28132.92</v>
      </c>
      <c r="F20" s="1" t="str">
        <f t="shared" ca="1" si="2"/>
        <v>2010-07-28</v>
      </c>
      <c r="G20" t="str">
        <f t="shared" ca="1" si="3"/>
        <v>NYU</v>
      </c>
      <c r="H20">
        <f t="shared" ca="1" si="4"/>
        <v>2946</v>
      </c>
      <c r="I20">
        <f t="shared" ca="1" si="5"/>
        <v>7</v>
      </c>
      <c r="J20">
        <f t="shared" ca="1" si="6"/>
        <v>17</v>
      </c>
      <c r="K20" t="str">
        <f t="shared" ca="1" si="7"/>
        <v>INSERT INTO EVENT (income, event_date, opposing_team, attendance, team_id,venue_id) values (28132.92,'2010-07-28','NYU',2946,7,17);</v>
      </c>
    </row>
    <row r="21" spans="1:11" x14ac:dyDescent="0.2">
      <c r="A21">
        <v>5</v>
      </c>
      <c r="B21">
        <f t="shared" si="8"/>
        <v>9</v>
      </c>
      <c r="C21" t="s">
        <v>92</v>
      </c>
      <c r="D21">
        <f t="shared" ca="1" si="0"/>
        <v>11</v>
      </c>
      <c r="E21" t="str">
        <f t="shared" ca="1" si="1"/>
        <v>62124.27</v>
      </c>
      <c r="F21" s="1" t="str">
        <f t="shared" ca="1" si="2"/>
        <v>2016-11-08</v>
      </c>
      <c r="G21" t="str">
        <f t="shared" ca="1" si="3"/>
        <v>University of Colorado</v>
      </c>
      <c r="H21">
        <f t="shared" ca="1" si="4"/>
        <v>1358</v>
      </c>
      <c r="I21">
        <f t="shared" ca="1" si="5"/>
        <v>15</v>
      </c>
      <c r="J21">
        <f t="shared" ca="1" si="6"/>
        <v>66</v>
      </c>
      <c r="K21" t="str">
        <f t="shared" ca="1" si="7"/>
        <v>INSERT INTO EVENT (income, event_date, opposing_team, attendance, team_id,venue_id) values (62124.27,'2016-11-08','University of Colorado',1358,15,66);</v>
      </c>
    </row>
    <row r="22" spans="1:11" x14ac:dyDescent="0.2">
      <c r="A22">
        <v>6</v>
      </c>
      <c r="B22">
        <f t="shared" si="8"/>
        <v>10</v>
      </c>
      <c r="C22" t="s">
        <v>93</v>
      </c>
      <c r="D22">
        <f t="shared" ca="1" si="0"/>
        <v>10</v>
      </c>
      <c r="E22" t="str">
        <f t="shared" ca="1" si="1"/>
        <v>86002.71</v>
      </c>
      <c r="F22" s="1" t="str">
        <f t="shared" ca="1" si="2"/>
        <v>1995-12-02</v>
      </c>
      <c r="G22" t="str">
        <f t="shared" ca="1" si="3"/>
        <v>Colorado State</v>
      </c>
      <c r="H22">
        <f t="shared" ca="1" si="4"/>
        <v>7870</v>
      </c>
      <c r="I22">
        <f t="shared" ca="1" si="5"/>
        <v>14</v>
      </c>
      <c r="J22">
        <f t="shared" ca="1" si="6"/>
        <v>83</v>
      </c>
      <c r="K22" t="str">
        <f t="shared" ca="1" si="7"/>
        <v>INSERT INTO EVENT (income, event_date, opposing_team, attendance, team_id,venue_id) values (86002.71,'1995-12-02','Colorado State',7870,14,83);</v>
      </c>
    </row>
    <row r="23" spans="1:11" x14ac:dyDescent="0.2">
      <c r="A23">
        <v>7</v>
      </c>
      <c r="B23">
        <f t="shared" si="8"/>
        <v>11</v>
      </c>
      <c r="C23" t="s">
        <v>94</v>
      </c>
      <c r="D23">
        <f t="shared" ca="1" si="0"/>
        <v>11</v>
      </c>
      <c r="E23" t="str">
        <f t="shared" ca="1" si="1"/>
        <v>77961.15</v>
      </c>
      <c r="F23" s="1" t="str">
        <f t="shared" ca="1" si="2"/>
        <v>1995-09-29</v>
      </c>
      <c r="G23" t="str">
        <f t="shared" ca="1" si="3"/>
        <v>University of Colorado</v>
      </c>
      <c r="H23">
        <f t="shared" ca="1" si="4"/>
        <v>6915</v>
      </c>
      <c r="I23">
        <f t="shared" ca="1" si="5"/>
        <v>15</v>
      </c>
      <c r="J23">
        <f t="shared" ca="1" si="6"/>
        <v>36</v>
      </c>
      <c r="K23" t="str">
        <f t="shared" ca="1" si="7"/>
        <v>INSERT INTO EVENT (income, event_date, opposing_team, attendance, team_id,venue_id) values (77961.15,'1995-09-29','University of Colorado',6915,15,36);</v>
      </c>
    </row>
    <row r="24" spans="1:11" x14ac:dyDescent="0.2">
      <c r="A24">
        <v>8</v>
      </c>
      <c r="B24">
        <f t="shared" si="8"/>
        <v>12</v>
      </c>
      <c r="C24" t="s">
        <v>37</v>
      </c>
      <c r="D24">
        <f t="shared" ca="1" si="0"/>
        <v>5</v>
      </c>
      <c r="E24" t="str">
        <f t="shared" ca="1" si="1"/>
        <v>11666.96</v>
      </c>
      <c r="F24" s="1" t="str">
        <f t="shared" ca="1" si="2"/>
        <v>1997-03-01</v>
      </c>
      <c r="G24" t="str">
        <f t="shared" ca="1" si="3"/>
        <v>USU</v>
      </c>
      <c r="H24">
        <f t="shared" ca="1" si="4"/>
        <v>4852</v>
      </c>
      <c r="I24">
        <f t="shared" ca="1" si="5"/>
        <v>9</v>
      </c>
      <c r="J24">
        <f t="shared" ca="1" si="6"/>
        <v>20</v>
      </c>
      <c r="K24" t="str">
        <f t="shared" ca="1" si="7"/>
        <v>INSERT INTO EVENT (income, event_date, opposing_team, attendance, team_id,venue_id) values (11666.96,'1997-03-01','USU',4852,9,20);</v>
      </c>
    </row>
    <row r="25" spans="1:11" x14ac:dyDescent="0.2">
      <c r="A25">
        <v>9</v>
      </c>
      <c r="B25">
        <f t="shared" si="8"/>
        <v>13</v>
      </c>
      <c r="C25" t="s">
        <v>95</v>
      </c>
      <c r="D25">
        <f t="shared" ca="1" si="0"/>
        <v>6</v>
      </c>
      <c r="E25" t="str">
        <f t="shared" ca="1" si="1"/>
        <v>60666.76</v>
      </c>
      <c r="F25" s="1" t="str">
        <f t="shared" ca="1" si="2"/>
        <v>2006-09-03</v>
      </c>
      <c r="G25" t="str">
        <f t="shared" ca="1" si="3"/>
        <v>UVU</v>
      </c>
      <c r="H25">
        <f t="shared" ca="1" si="4"/>
        <v>6271</v>
      </c>
      <c r="I25">
        <f t="shared" ca="1" si="5"/>
        <v>10</v>
      </c>
      <c r="J25">
        <f t="shared" ca="1" si="6"/>
        <v>64</v>
      </c>
      <c r="K25" t="str">
        <f t="shared" ca="1" si="7"/>
        <v>INSERT INTO EVENT (income, event_date, opposing_team, attendance, team_id,venue_id) values (60666.76,'2006-09-03','UVU',6271,10,64);</v>
      </c>
    </row>
    <row r="26" spans="1:11" x14ac:dyDescent="0.2">
      <c r="A26">
        <v>10</v>
      </c>
      <c r="B26">
        <f t="shared" si="8"/>
        <v>14</v>
      </c>
      <c r="C26" t="s">
        <v>96</v>
      </c>
      <c r="D26">
        <f t="shared" ca="1" si="0"/>
        <v>6</v>
      </c>
      <c r="E26" t="str">
        <f t="shared" ca="1" si="1"/>
        <v>8535.10</v>
      </c>
      <c r="F26" s="1" t="str">
        <f t="shared" ca="1" si="2"/>
        <v>2004-10-17</v>
      </c>
      <c r="G26" t="str">
        <f t="shared" ca="1" si="3"/>
        <v>UVU</v>
      </c>
      <c r="H26">
        <f t="shared" ca="1" si="4"/>
        <v>2817</v>
      </c>
      <c r="I26">
        <f t="shared" ca="1" si="5"/>
        <v>10</v>
      </c>
      <c r="J26">
        <f t="shared" ca="1" si="6"/>
        <v>60</v>
      </c>
      <c r="K26" t="str">
        <f t="shared" ca="1" si="7"/>
        <v>INSERT INTO EVENT (income, event_date, opposing_team, attendance, team_id,venue_id) values (8535.10,'2004-10-17','UVU',2817,10,60);</v>
      </c>
    </row>
    <row r="27" spans="1:11" x14ac:dyDescent="0.2">
      <c r="A27">
        <v>11</v>
      </c>
      <c r="B27">
        <f t="shared" si="8"/>
        <v>15</v>
      </c>
      <c r="C27" t="s">
        <v>97</v>
      </c>
      <c r="D27">
        <f t="shared" ca="1" si="0"/>
        <v>9</v>
      </c>
      <c r="E27" t="str">
        <f t="shared" ca="1" si="1"/>
        <v>87333.48</v>
      </c>
      <c r="F27" s="1" t="str">
        <f t="shared" ca="1" si="2"/>
        <v>2010-10-16</v>
      </c>
      <c r="G27" t="str">
        <f t="shared" ca="1" si="3"/>
        <v>Wyoming</v>
      </c>
      <c r="H27">
        <f t="shared" ca="1" si="4"/>
        <v>8672</v>
      </c>
      <c r="I27">
        <f t="shared" ca="1" si="5"/>
        <v>13</v>
      </c>
      <c r="J27">
        <f t="shared" ca="1" si="6"/>
        <v>19</v>
      </c>
      <c r="K27" t="str">
        <f t="shared" ca="1" si="7"/>
        <v>INSERT INTO EVENT (income, event_date, opposing_team, attendance, team_id,venue_id) values (87333.48,'2010-10-16','Wyoming',8672,13,19);</v>
      </c>
    </row>
    <row r="28" spans="1:11" x14ac:dyDescent="0.2">
      <c r="A28">
        <v>12</v>
      </c>
      <c r="B28">
        <f t="shared" si="8"/>
        <v>16</v>
      </c>
      <c r="C28" t="s">
        <v>98</v>
      </c>
      <c r="D28">
        <f t="shared" ca="1" si="0"/>
        <v>12</v>
      </c>
      <c r="E28" t="str">
        <f t="shared" ca="1" si="1"/>
        <v>1722.33</v>
      </c>
      <c r="F28" s="1" t="str">
        <f t="shared" ca="1" si="2"/>
        <v>1999-01-01</v>
      </c>
      <c r="G28" t="str">
        <f t="shared" ca="1" si="3"/>
        <v>Boise State</v>
      </c>
      <c r="H28">
        <f t="shared" ca="1" si="4"/>
        <v>3379</v>
      </c>
      <c r="I28">
        <f t="shared" ca="1" si="5"/>
        <v>16</v>
      </c>
      <c r="J28">
        <f t="shared" ca="1" si="6"/>
        <v>30</v>
      </c>
      <c r="K28" t="str">
        <f t="shared" ca="1" si="7"/>
        <v>INSERT INTO EVENT (income, event_date, opposing_team, attendance, team_id,venue_id) values (1722.33,'1999-01-01','Boise State',3379,16,30);</v>
      </c>
    </row>
    <row r="29" spans="1:11" x14ac:dyDescent="0.2">
      <c r="A29">
        <v>13</v>
      </c>
      <c r="B29">
        <f t="shared" si="8"/>
        <v>17</v>
      </c>
      <c r="C29" t="s">
        <v>99</v>
      </c>
      <c r="D29">
        <f t="shared" ca="1" si="0"/>
        <v>3</v>
      </c>
      <c r="E29" t="str">
        <f t="shared" ca="1" si="1"/>
        <v>10498.74</v>
      </c>
      <c r="F29" s="1" t="str">
        <f t="shared" ca="1" si="2"/>
        <v>2013-05-08</v>
      </c>
      <c r="G29" t="str">
        <f t="shared" ca="1" si="3"/>
        <v>NYU</v>
      </c>
      <c r="H29">
        <f t="shared" ca="1" si="4"/>
        <v>5151</v>
      </c>
      <c r="I29">
        <f t="shared" ca="1" si="5"/>
        <v>7</v>
      </c>
      <c r="J29">
        <f t="shared" ca="1" si="6"/>
        <v>16</v>
      </c>
      <c r="K29" t="str">
        <f t="shared" ca="1" si="7"/>
        <v>INSERT INTO EVENT (income, event_date, opposing_team, attendance, team_id,venue_id) values (10498.74,'2013-05-08','NYU',5151,7,16);</v>
      </c>
    </row>
    <row r="30" spans="1:11" x14ac:dyDescent="0.2">
      <c r="A30">
        <v>14</v>
      </c>
      <c r="B30">
        <f t="shared" si="8"/>
        <v>18</v>
      </c>
      <c r="C30" t="s">
        <v>100</v>
      </c>
      <c r="D30">
        <f t="shared" ca="1" si="0"/>
        <v>9</v>
      </c>
      <c r="E30" t="str">
        <f t="shared" ca="1" si="1"/>
        <v>76844.02</v>
      </c>
      <c r="F30" s="1" t="str">
        <f t="shared" ca="1" si="2"/>
        <v>2011-01-30</v>
      </c>
      <c r="G30" t="str">
        <f t="shared" ca="1" si="3"/>
        <v>Wyoming</v>
      </c>
      <c r="H30">
        <f t="shared" ca="1" si="4"/>
        <v>3760</v>
      </c>
      <c r="I30">
        <f t="shared" ca="1" si="5"/>
        <v>13</v>
      </c>
      <c r="J30">
        <f t="shared" ca="1" si="6"/>
        <v>27</v>
      </c>
      <c r="K30" t="str">
        <f t="shared" ca="1" si="7"/>
        <v>INSERT INTO EVENT (income, event_date, opposing_team, attendance, team_id,venue_id) values (76844.02,'2011-01-30','Wyoming',3760,13,27);</v>
      </c>
    </row>
    <row r="31" spans="1:11" x14ac:dyDescent="0.2">
      <c r="D31">
        <f t="shared" ca="1" si="0"/>
        <v>7</v>
      </c>
      <c r="E31" t="str">
        <f t="shared" ca="1" si="1"/>
        <v>85204.46</v>
      </c>
      <c r="F31" s="1" t="str">
        <f t="shared" ca="1" si="2"/>
        <v>2016-05-16</v>
      </c>
      <c r="G31" t="str">
        <f t="shared" ca="1" si="3"/>
        <v>SUU</v>
      </c>
      <c r="H31">
        <f t="shared" ca="1" si="4"/>
        <v>8705</v>
      </c>
      <c r="I31">
        <f t="shared" ca="1" si="5"/>
        <v>11</v>
      </c>
      <c r="J31">
        <f t="shared" ca="1" si="6"/>
        <v>2</v>
      </c>
      <c r="K31" t="str">
        <f t="shared" ca="1" si="7"/>
        <v>INSERT INTO EVENT (income, event_date, opposing_team, attendance, team_id,venue_id) values (85204.46,'2016-05-16','SUU',8705,11,2);</v>
      </c>
    </row>
    <row r="32" spans="1:11" x14ac:dyDescent="0.2">
      <c r="D32">
        <f t="shared" ca="1" si="0"/>
        <v>10</v>
      </c>
      <c r="E32" t="str">
        <f t="shared" ca="1" si="1"/>
        <v>72249.93</v>
      </c>
      <c r="F32" s="1" t="str">
        <f t="shared" ca="1" si="2"/>
        <v>2002-01-12</v>
      </c>
      <c r="G32" t="str">
        <f t="shared" ca="1" si="3"/>
        <v>Colorado State</v>
      </c>
      <c r="H32">
        <f t="shared" ca="1" si="4"/>
        <v>7376</v>
      </c>
      <c r="I32">
        <f t="shared" ca="1" si="5"/>
        <v>14</v>
      </c>
      <c r="J32">
        <f t="shared" ca="1" si="6"/>
        <v>95</v>
      </c>
      <c r="K32" t="str">
        <f t="shared" ca="1" si="7"/>
        <v>INSERT INTO EVENT (income, event_date, opposing_team, attendance, team_id,venue_id) values (72249.93,'2002-01-12','Colorado State',7376,14,95);</v>
      </c>
    </row>
    <row r="33" spans="4:11" x14ac:dyDescent="0.2">
      <c r="D33">
        <f t="shared" ca="1" si="0"/>
        <v>7</v>
      </c>
      <c r="E33" t="str">
        <f t="shared" ca="1" si="1"/>
        <v>73066.54</v>
      </c>
      <c r="F33" s="1" t="str">
        <f t="shared" ca="1" si="2"/>
        <v>2015-01-18</v>
      </c>
      <c r="G33" t="str">
        <f t="shared" ca="1" si="3"/>
        <v>SUU</v>
      </c>
      <c r="H33">
        <f t="shared" ca="1" si="4"/>
        <v>6693</v>
      </c>
      <c r="I33">
        <f t="shared" ca="1" si="5"/>
        <v>11</v>
      </c>
      <c r="J33">
        <f t="shared" ca="1" si="6"/>
        <v>55</v>
      </c>
      <c r="K33" t="str">
        <f t="shared" ca="1" si="7"/>
        <v>INSERT INTO EVENT (income, event_date, opposing_team, attendance, team_id,venue_id) values (73066.54,'2015-01-18','SUU',6693,11,55);</v>
      </c>
    </row>
    <row r="34" spans="4:11" x14ac:dyDescent="0.2">
      <c r="D34">
        <f t="shared" ca="1" si="0"/>
        <v>13</v>
      </c>
      <c r="E34" t="str">
        <f t="shared" ca="1" si="1"/>
        <v>56346.04</v>
      </c>
      <c r="F34" s="1" t="str">
        <f t="shared" ca="1" si="2"/>
        <v>2000-03-30</v>
      </c>
      <c r="G34" t="str">
        <f t="shared" ca="1" si="3"/>
        <v>Washington State</v>
      </c>
      <c r="H34">
        <f t="shared" ca="1" si="4"/>
        <v>6101</v>
      </c>
      <c r="I34">
        <f t="shared" ca="1" si="5"/>
        <v>17</v>
      </c>
      <c r="J34">
        <f t="shared" ca="1" si="6"/>
        <v>7</v>
      </c>
      <c r="K34" t="str">
        <f t="shared" ca="1" si="7"/>
        <v>INSERT INTO EVENT (income, event_date, opposing_team, attendance, team_id,venue_id) values (56346.04,'2000-03-30','Washington State',6101,17,7);</v>
      </c>
    </row>
    <row r="35" spans="4:11" x14ac:dyDescent="0.2">
      <c r="D35">
        <f t="shared" ca="1" si="0"/>
        <v>7</v>
      </c>
      <c r="E35" t="str">
        <f t="shared" ca="1" si="1"/>
        <v>35481.52</v>
      </c>
      <c r="F35" s="1" t="str">
        <f t="shared" ca="1" si="2"/>
        <v>2014-05-18</v>
      </c>
      <c r="G35" t="str">
        <f t="shared" ca="1" si="3"/>
        <v>SUU</v>
      </c>
      <c r="H35">
        <f t="shared" ca="1" si="4"/>
        <v>5138</v>
      </c>
      <c r="I35">
        <f t="shared" ca="1" si="5"/>
        <v>11</v>
      </c>
      <c r="J35">
        <f t="shared" ca="1" si="6"/>
        <v>7</v>
      </c>
      <c r="K35" t="str">
        <f t="shared" ca="1" si="7"/>
        <v>INSERT INTO EVENT (income, event_date, opposing_team, attendance, team_id,venue_id) values (35481.52,'2014-05-18','SUU',5138,11,7);</v>
      </c>
    </row>
    <row r="36" spans="4:11" x14ac:dyDescent="0.2">
      <c r="D36">
        <f t="shared" ca="1" si="0"/>
        <v>1</v>
      </c>
      <c r="E36" t="str">
        <f t="shared" ca="1" si="1"/>
        <v>49376.02</v>
      </c>
      <c r="F36" s="1" t="str">
        <f t="shared" ca="1" si="2"/>
        <v>2000-01-17</v>
      </c>
      <c r="G36" t="str">
        <f t="shared" ca="1" si="3"/>
        <v>BYU</v>
      </c>
      <c r="H36">
        <f t="shared" ca="1" si="4"/>
        <v>1457</v>
      </c>
      <c r="I36">
        <f t="shared" ca="1" si="5"/>
        <v>5</v>
      </c>
      <c r="J36">
        <f t="shared" ca="1" si="6"/>
        <v>81</v>
      </c>
      <c r="K36" t="str">
        <f t="shared" ca="1" si="7"/>
        <v>INSERT INTO EVENT (income, event_date, opposing_team, attendance, team_id,venue_id) values (49376.02,'2000-01-17','BYU',1457,5,81);</v>
      </c>
    </row>
    <row r="37" spans="4:11" x14ac:dyDescent="0.2">
      <c r="D37">
        <f t="shared" ca="1" si="0"/>
        <v>8</v>
      </c>
      <c r="E37" t="str">
        <f t="shared" ca="1" si="1"/>
        <v>6781.50</v>
      </c>
      <c r="F37" s="1" t="str">
        <f t="shared" ca="1" si="2"/>
        <v>2003-04-28</v>
      </c>
      <c r="G37" t="str">
        <f t="shared" ca="1" si="3"/>
        <v>Nevada</v>
      </c>
      <c r="H37">
        <f t="shared" ca="1" si="4"/>
        <v>8135</v>
      </c>
      <c r="I37">
        <f t="shared" ca="1" si="5"/>
        <v>12</v>
      </c>
      <c r="J37">
        <f t="shared" ca="1" si="6"/>
        <v>33</v>
      </c>
      <c r="K37" t="str">
        <f t="shared" ca="1" si="7"/>
        <v>INSERT INTO EVENT (income, event_date, opposing_team, attendance, team_id,venue_id) values (6781.50,'2003-04-28','Nevada',8135,12,33);</v>
      </c>
    </row>
    <row r="38" spans="4:11" x14ac:dyDescent="0.2">
      <c r="D38">
        <f t="shared" ca="1" si="0"/>
        <v>11</v>
      </c>
      <c r="E38" t="str">
        <f t="shared" ca="1" si="1"/>
        <v>53061.68</v>
      </c>
      <c r="F38" s="1" t="str">
        <f t="shared" ca="1" si="2"/>
        <v>2016-03-01</v>
      </c>
      <c r="G38" t="str">
        <f t="shared" ca="1" si="3"/>
        <v>University of Colorado</v>
      </c>
      <c r="H38">
        <f t="shared" ca="1" si="4"/>
        <v>9788</v>
      </c>
      <c r="I38">
        <f t="shared" ca="1" si="5"/>
        <v>15</v>
      </c>
      <c r="J38">
        <f t="shared" ca="1" si="6"/>
        <v>33</v>
      </c>
      <c r="K38" t="str">
        <f t="shared" ca="1" si="7"/>
        <v>INSERT INTO EVENT (income, event_date, opposing_team, attendance, team_id,venue_id) values (53061.68,'2016-03-01','University of Colorado',9788,15,33);</v>
      </c>
    </row>
    <row r="39" spans="4:11" x14ac:dyDescent="0.2">
      <c r="D39">
        <f t="shared" ca="1" si="0"/>
        <v>4</v>
      </c>
      <c r="E39" t="str">
        <f t="shared" ca="1" si="1"/>
        <v>89656.12</v>
      </c>
      <c r="F39" s="1" t="str">
        <f t="shared" ca="1" si="2"/>
        <v>2016-02-01</v>
      </c>
      <c r="G39" t="str">
        <f t="shared" ca="1" si="3"/>
        <v>Oregon State</v>
      </c>
      <c r="H39">
        <f t="shared" ca="1" si="4"/>
        <v>9650</v>
      </c>
      <c r="I39">
        <f t="shared" ca="1" si="5"/>
        <v>8</v>
      </c>
      <c r="J39">
        <f t="shared" ca="1" si="6"/>
        <v>10</v>
      </c>
      <c r="K39" t="str">
        <f t="shared" ca="1" si="7"/>
        <v>INSERT INTO EVENT (income, event_date, opposing_team, attendance, team_id,venue_id) values (89656.12,'2016-02-01','Oregon State',9650,8,10);</v>
      </c>
    </row>
    <row r="40" spans="4:11" x14ac:dyDescent="0.2">
      <c r="D40">
        <f t="shared" ca="1" si="0"/>
        <v>5</v>
      </c>
      <c r="E40" t="str">
        <f t="shared" ca="1" si="1"/>
        <v>11516.68</v>
      </c>
      <c r="F40" s="1" t="str">
        <f t="shared" ca="1" si="2"/>
        <v>1999-12-01</v>
      </c>
      <c r="G40" t="str">
        <f t="shared" ca="1" si="3"/>
        <v>USU</v>
      </c>
      <c r="H40">
        <f t="shared" ca="1" si="4"/>
        <v>4358</v>
      </c>
      <c r="I40">
        <f t="shared" ca="1" si="5"/>
        <v>9</v>
      </c>
      <c r="J40">
        <f t="shared" ca="1" si="6"/>
        <v>77</v>
      </c>
      <c r="K40" t="str">
        <f t="shared" ca="1" si="7"/>
        <v>INSERT INTO EVENT (income, event_date, opposing_team, attendance, team_id,venue_id) values (11516.68,'1999-12-01','USU',4358,9,77);</v>
      </c>
    </row>
    <row r="41" spans="4:11" x14ac:dyDescent="0.2">
      <c r="D41">
        <f t="shared" ca="1" si="0"/>
        <v>13</v>
      </c>
      <c r="E41" t="str">
        <f t="shared" ca="1" si="1"/>
        <v>29090.93</v>
      </c>
      <c r="F41" s="1" t="str">
        <f t="shared" ca="1" si="2"/>
        <v>2000-07-03</v>
      </c>
      <c r="G41" t="str">
        <f t="shared" ca="1" si="3"/>
        <v>Washington State</v>
      </c>
      <c r="H41">
        <f t="shared" ca="1" si="4"/>
        <v>5937</v>
      </c>
      <c r="I41">
        <f t="shared" ca="1" si="5"/>
        <v>17</v>
      </c>
      <c r="J41">
        <f t="shared" ca="1" si="6"/>
        <v>3</v>
      </c>
      <c r="K41" t="str">
        <f t="shared" ca="1" si="7"/>
        <v>INSERT INTO EVENT (income, event_date, opposing_team, attendance, team_id,venue_id) values (29090.93,'2000-07-03','Washington State',5937,17,3);</v>
      </c>
    </row>
    <row r="42" spans="4:11" x14ac:dyDescent="0.2">
      <c r="D42">
        <f t="shared" ca="1" si="0"/>
        <v>7</v>
      </c>
      <c r="E42" t="str">
        <f t="shared" ca="1" si="1"/>
        <v>80499.50</v>
      </c>
      <c r="F42" s="1" t="str">
        <f t="shared" ca="1" si="2"/>
        <v>2013-02-22</v>
      </c>
      <c r="G42" t="str">
        <f t="shared" ca="1" si="3"/>
        <v>SUU</v>
      </c>
      <c r="H42">
        <f t="shared" ca="1" si="4"/>
        <v>3263</v>
      </c>
      <c r="I42">
        <f t="shared" ca="1" si="5"/>
        <v>11</v>
      </c>
      <c r="J42">
        <f t="shared" ca="1" si="6"/>
        <v>94</v>
      </c>
      <c r="K42" t="str">
        <f t="shared" ca="1" si="7"/>
        <v>INSERT INTO EVENT (income, event_date, opposing_team, attendance, team_id,venue_id) values (80499.50,'2013-02-22','SUU',3263,11,94);</v>
      </c>
    </row>
    <row r="43" spans="4:11" x14ac:dyDescent="0.2">
      <c r="D43">
        <f t="shared" ca="1" si="0"/>
        <v>11</v>
      </c>
      <c r="E43" t="str">
        <f t="shared" ca="1" si="1"/>
        <v>84360.01</v>
      </c>
      <c r="F43" s="1" t="str">
        <f t="shared" ca="1" si="2"/>
        <v>1999-03-28</v>
      </c>
      <c r="G43" t="str">
        <f t="shared" ca="1" si="3"/>
        <v>University of Colorado</v>
      </c>
      <c r="H43">
        <f t="shared" ca="1" si="4"/>
        <v>9853</v>
      </c>
      <c r="I43">
        <f t="shared" ca="1" si="5"/>
        <v>15</v>
      </c>
      <c r="J43">
        <f t="shared" ca="1" si="6"/>
        <v>29</v>
      </c>
      <c r="K43" t="str">
        <f t="shared" ca="1" si="7"/>
        <v>INSERT INTO EVENT (income, event_date, opposing_team, attendance, team_id,venue_id) values (84360.01,'1999-03-28','University of Colorado',9853,15,29);</v>
      </c>
    </row>
    <row r="44" spans="4:11" x14ac:dyDescent="0.2">
      <c r="D44">
        <f t="shared" ca="1" si="0"/>
        <v>13</v>
      </c>
      <c r="E44" t="str">
        <f t="shared" ca="1" si="1"/>
        <v>51143.36</v>
      </c>
      <c r="F44" s="1" t="str">
        <f t="shared" ca="1" si="2"/>
        <v>1999-08-24</v>
      </c>
      <c r="G44" t="str">
        <f t="shared" ca="1" si="3"/>
        <v>Washington State</v>
      </c>
      <c r="H44">
        <f t="shared" ca="1" si="4"/>
        <v>8789</v>
      </c>
      <c r="I44">
        <f t="shared" ca="1" si="5"/>
        <v>17</v>
      </c>
      <c r="J44">
        <f t="shared" ca="1" si="6"/>
        <v>48</v>
      </c>
      <c r="K44" t="str">
        <f t="shared" ca="1" si="7"/>
        <v>INSERT INTO EVENT (income, event_date, opposing_team, attendance, team_id,venue_id) values (51143.36,'1999-08-24','Washington State',8789,17,48);</v>
      </c>
    </row>
    <row r="45" spans="4:11" x14ac:dyDescent="0.2">
      <c r="D45">
        <f t="shared" ca="1" si="0"/>
        <v>14</v>
      </c>
      <c r="E45" t="str">
        <f t="shared" ca="1" si="1"/>
        <v>66674.71</v>
      </c>
      <c r="F45" s="1" t="str">
        <f t="shared" ca="1" si="2"/>
        <v>2010-09-17</v>
      </c>
      <c r="G45" t="str">
        <f t="shared" ca="1" si="3"/>
        <v>Oregon University</v>
      </c>
      <c r="H45">
        <f t="shared" ca="1" si="4"/>
        <v>9582</v>
      </c>
      <c r="I45">
        <f t="shared" ca="1" si="5"/>
        <v>18</v>
      </c>
      <c r="J45">
        <f t="shared" ca="1" si="6"/>
        <v>34</v>
      </c>
      <c r="K45" t="str">
        <f t="shared" ca="1" si="7"/>
        <v>INSERT INTO EVENT (income, event_date, opposing_team, attendance, team_id,venue_id) values (66674.71,'2010-09-17','Oregon University',9582,18,34);</v>
      </c>
    </row>
    <row r="46" spans="4:11" x14ac:dyDescent="0.2">
      <c r="D46">
        <f t="shared" ca="1" si="0"/>
        <v>2</v>
      </c>
      <c r="E46" t="str">
        <f t="shared" ca="1" si="1"/>
        <v>35678.58</v>
      </c>
      <c r="F46" s="1" t="str">
        <f t="shared" ca="1" si="2"/>
        <v>2011-10-02</v>
      </c>
      <c r="G46" t="str">
        <f t="shared" ca="1" si="3"/>
        <v>ASU</v>
      </c>
      <c r="H46">
        <f t="shared" ca="1" si="4"/>
        <v>4145</v>
      </c>
      <c r="I46">
        <f t="shared" ca="1" si="5"/>
        <v>6</v>
      </c>
      <c r="J46">
        <f t="shared" ca="1" si="6"/>
        <v>93</v>
      </c>
      <c r="K46" t="str">
        <f t="shared" ca="1" si="7"/>
        <v>INSERT INTO EVENT (income, event_date, opposing_team, attendance, team_id,venue_id) values (35678.58,'2011-10-02','ASU',4145,6,93);</v>
      </c>
    </row>
    <row r="47" spans="4:11" x14ac:dyDescent="0.2">
      <c r="D47">
        <f t="shared" ca="1" si="0"/>
        <v>12</v>
      </c>
      <c r="E47" t="str">
        <f t="shared" ca="1" si="1"/>
        <v>4781.36</v>
      </c>
      <c r="F47" s="1" t="str">
        <f t="shared" ca="1" si="2"/>
        <v>1999-12-29</v>
      </c>
      <c r="G47" t="str">
        <f t="shared" ca="1" si="3"/>
        <v>Boise State</v>
      </c>
      <c r="H47">
        <f t="shared" ca="1" si="4"/>
        <v>4768</v>
      </c>
      <c r="I47">
        <f t="shared" ca="1" si="5"/>
        <v>16</v>
      </c>
      <c r="J47">
        <f t="shared" ca="1" si="6"/>
        <v>56</v>
      </c>
      <c r="K47" t="str">
        <f t="shared" ca="1" si="7"/>
        <v>INSERT INTO EVENT (income, event_date, opposing_team, attendance, team_id,venue_id) values (4781.36,'1999-12-29','Boise State',4768,16,56);</v>
      </c>
    </row>
    <row r="48" spans="4:11" x14ac:dyDescent="0.2">
      <c r="D48">
        <f t="shared" ca="1" si="0"/>
        <v>6</v>
      </c>
      <c r="E48" t="str">
        <f t="shared" ca="1" si="1"/>
        <v>94065.58</v>
      </c>
      <c r="F48" s="1" t="str">
        <f t="shared" ca="1" si="2"/>
        <v>2002-09-10</v>
      </c>
      <c r="G48" t="str">
        <f t="shared" ca="1" si="3"/>
        <v>UVU</v>
      </c>
      <c r="H48">
        <f t="shared" ca="1" si="4"/>
        <v>1642</v>
      </c>
      <c r="I48">
        <f t="shared" ca="1" si="5"/>
        <v>10</v>
      </c>
      <c r="J48">
        <f t="shared" ca="1" si="6"/>
        <v>28</v>
      </c>
      <c r="K48" t="str">
        <f t="shared" ca="1" si="7"/>
        <v>INSERT INTO EVENT (income, event_date, opposing_team, attendance, team_id,venue_id) values (94065.58,'2002-09-10','UVU',1642,10,28);</v>
      </c>
    </row>
    <row r="49" spans="4:11" x14ac:dyDescent="0.2">
      <c r="D49">
        <f t="shared" ca="1" si="0"/>
        <v>7</v>
      </c>
      <c r="E49" t="str">
        <f t="shared" ca="1" si="1"/>
        <v>38337.28</v>
      </c>
      <c r="F49" s="1" t="str">
        <f t="shared" ca="1" si="2"/>
        <v>2014-10-23</v>
      </c>
      <c r="G49" t="str">
        <f t="shared" ca="1" si="3"/>
        <v>SUU</v>
      </c>
      <c r="H49">
        <f t="shared" ca="1" si="4"/>
        <v>5675</v>
      </c>
      <c r="I49">
        <f t="shared" ca="1" si="5"/>
        <v>11</v>
      </c>
      <c r="J49">
        <f t="shared" ca="1" si="6"/>
        <v>27</v>
      </c>
      <c r="K49" t="str">
        <f t="shared" ca="1" si="7"/>
        <v>INSERT INTO EVENT (income, event_date, opposing_team, attendance, team_id,venue_id) values (38337.28,'2014-10-23','SUU',5675,11,27);</v>
      </c>
    </row>
    <row r="50" spans="4:11" x14ac:dyDescent="0.2">
      <c r="D50">
        <f t="shared" ca="1" si="0"/>
        <v>13</v>
      </c>
      <c r="E50" t="str">
        <f t="shared" ca="1" si="1"/>
        <v>40878.03</v>
      </c>
      <c r="F50" s="1" t="str">
        <f t="shared" ca="1" si="2"/>
        <v>1997-04-24</v>
      </c>
      <c r="G50" t="str">
        <f t="shared" ca="1" si="3"/>
        <v>Washington State</v>
      </c>
      <c r="H50">
        <f t="shared" ca="1" si="4"/>
        <v>4652</v>
      </c>
      <c r="I50">
        <f t="shared" ca="1" si="5"/>
        <v>17</v>
      </c>
      <c r="J50">
        <f t="shared" ca="1" si="6"/>
        <v>41</v>
      </c>
      <c r="K50" t="str">
        <f t="shared" ca="1" si="7"/>
        <v>INSERT INTO EVENT (income, event_date, opposing_team, attendance, team_id,venue_id) values (40878.03,'1997-04-24','Washington State',4652,17,41);</v>
      </c>
    </row>
    <row r="51" spans="4:11" x14ac:dyDescent="0.2">
      <c r="D51">
        <f t="shared" ca="1" si="0"/>
        <v>4</v>
      </c>
      <c r="E51" t="str">
        <f t="shared" ca="1" si="1"/>
        <v>70190.24</v>
      </c>
      <c r="F51" s="1" t="str">
        <f t="shared" ca="1" si="2"/>
        <v>2010-10-08</v>
      </c>
      <c r="G51" t="str">
        <f t="shared" ca="1" si="3"/>
        <v>Oregon State</v>
      </c>
      <c r="H51">
        <f t="shared" ca="1" si="4"/>
        <v>3650</v>
      </c>
      <c r="I51">
        <f t="shared" ca="1" si="5"/>
        <v>8</v>
      </c>
      <c r="J51">
        <f t="shared" ca="1" si="6"/>
        <v>34</v>
      </c>
      <c r="K51" t="str">
        <f t="shared" ca="1" si="7"/>
        <v>INSERT INTO EVENT (income, event_date, opposing_team, attendance, team_id,venue_id) values (70190.24,'2010-10-08','Oregon State',3650,8,34);</v>
      </c>
    </row>
    <row r="52" spans="4:11" x14ac:dyDescent="0.2">
      <c r="D52">
        <f t="shared" ca="1" si="0"/>
        <v>7</v>
      </c>
      <c r="E52" t="str">
        <f t="shared" ca="1" si="1"/>
        <v>81542.92</v>
      </c>
      <c r="F52" s="1" t="str">
        <f t="shared" ca="1" si="2"/>
        <v>2001-08-15</v>
      </c>
      <c r="G52" t="str">
        <f t="shared" ca="1" si="3"/>
        <v>SUU</v>
      </c>
      <c r="H52">
        <f t="shared" ca="1" si="4"/>
        <v>7948</v>
      </c>
      <c r="I52">
        <f t="shared" ca="1" si="5"/>
        <v>11</v>
      </c>
      <c r="J52">
        <f t="shared" ca="1" si="6"/>
        <v>97</v>
      </c>
      <c r="K52" t="str">
        <f t="shared" ca="1" si="7"/>
        <v>INSERT INTO EVENT (income, event_date, opposing_team, attendance, team_id,venue_id) values (81542.92,'2001-08-15','SUU',7948,11,97);</v>
      </c>
    </row>
    <row r="53" spans="4:11" x14ac:dyDescent="0.2">
      <c r="D53">
        <f t="shared" ca="1" si="0"/>
        <v>13</v>
      </c>
      <c r="E53" t="str">
        <f t="shared" ca="1" si="1"/>
        <v>82114.00</v>
      </c>
      <c r="F53" s="1" t="str">
        <f t="shared" ca="1" si="2"/>
        <v>2007-03-06</v>
      </c>
      <c r="G53" t="str">
        <f t="shared" ca="1" si="3"/>
        <v>Washington State</v>
      </c>
      <c r="H53">
        <f t="shared" ca="1" si="4"/>
        <v>1174</v>
      </c>
      <c r="I53">
        <f t="shared" ca="1" si="5"/>
        <v>17</v>
      </c>
      <c r="J53">
        <f t="shared" ca="1" si="6"/>
        <v>56</v>
      </c>
      <c r="K53" t="str">
        <f t="shared" ca="1" si="7"/>
        <v>INSERT INTO EVENT (income, event_date, opposing_team, attendance, team_id,venue_id) values (82114.00,'2007-03-06','Washington State',1174,17,56);</v>
      </c>
    </row>
    <row r="54" spans="4:11" x14ac:dyDescent="0.2">
      <c r="D54">
        <f t="shared" ca="1" si="0"/>
        <v>13</v>
      </c>
      <c r="E54" t="str">
        <f t="shared" ca="1" si="1"/>
        <v>3276.49</v>
      </c>
      <c r="F54" s="1" t="str">
        <f t="shared" ca="1" si="2"/>
        <v>1995-12-06</v>
      </c>
      <c r="G54" t="str">
        <f t="shared" ca="1" si="3"/>
        <v>Washington State</v>
      </c>
      <c r="H54">
        <f t="shared" ca="1" si="4"/>
        <v>4720</v>
      </c>
      <c r="I54">
        <f t="shared" ca="1" si="5"/>
        <v>17</v>
      </c>
      <c r="J54">
        <f t="shared" ca="1" si="6"/>
        <v>41</v>
      </c>
      <c r="K54" t="str">
        <f t="shared" ca="1" si="7"/>
        <v>INSERT INTO EVENT (income, event_date, opposing_team, attendance, team_id,venue_id) values (3276.49,'1995-12-06','Washington State',4720,17,41);</v>
      </c>
    </row>
    <row r="55" spans="4:11" x14ac:dyDescent="0.2">
      <c r="D55">
        <f t="shared" ca="1" si="0"/>
        <v>4</v>
      </c>
      <c r="E55" t="str">
        <f t="shared" ca="1" si="1"/>
        <v>86391.45</v>
      </c>
      <c r="F55" s="1" t="str">
        <f t="shared" ca="1" si="2"/>
        <v>2008-12-15</v>
      </c>
      <c r="G55" t="str">
        <f t="shared" ca="1" si="3"/>
        <v>Oregon State</v>
      </c>
      <c r="H55">
        <f t="shared" ca="1" si="4"/>
        <v>9396</v>
      </c>
      <c r="I55">
        <f t="shared" ca="1" si="5"/>
        <v>8</v>
      </c>
      <c r="J55">
        <f t="shared" ca="1" si="6"/>
        <v>14</v>
      </c>
      <c r="K55" t="str">
        <f t="shared" ca="1" si="7"/>
        <v>INSERT INTO EVENT (income, event_date, opposing_team, attendance, team_id,venue_id) values (86391.45,'2008-12-15','Oregon State',9396,8,14);</v>
      </c>
    </row>
    <row r="56" spans="4:11" x14ac:dyDescent="0.2">
      <c r="D56">
        <f t="shared" ca="1" si="0"/>
        <v>3</v>
      </c>
      <c r="E56" t="str">
        <f t="shared" ca="1" si="1"/>
        <v>60888.85</v>
      </c>
      <c r="F56" s="1" t="str">
        <f t="shared" ca="1" si="2"/>
        <v>2006-09-10</v>
      </c>
      <c r="G56" t="str">
        <f t="shared" ca="1" si="3"/>
        <v>NYU</v>
      </c>
      <c r="H56">
        <f t="shared" ca="1" si="4"/>
        <v>2156</v>
      </c>
      <c r="I56">
        <f t="shared" ca="1" si="5"/>
        <v>7</v>
      </c>
      <c r="J56">
        <f t="shared" ca="1" si="6"/>
        <v>8</v>
      </c>
      <c r="K56" t="str">
        <f t="shared" ca="1" si="7"/>
        <v>INSERT INTO EVENT (income, event_date, opposing_team, attendance, team_id,venue_id) values (60888.85,'2006-09-10','NYU',2156,7,8);</v>
      </c>
    </row>
    <row r="57" spans="4:11" x14ac:dyDescent="0.2">
      <c r="D57">
        <f t="shared" ca="1" si="0"/>
        <v>6</v>
      </c>
      <c r="E57" t="str">
        <f t="shared" ca="1" si="1"/>
        <v>81620.43</v>
      </c>
      <c r="F57" s="1" t="str">
        <f t="shared" ca="1" si="2"/>
        <v>1999-03-26</v>
      </c>
      <c r="G57" t="str">
        <f t="shared" ca="1" si="3"/>
        <v>UVU</v>
      </c>
      <c r="H57">
        <f t="shared" ca="1" si="4"/>
        <v>9462</v>
      </c>
      <c r="I57">
        <f t="shared" ca="1" si="5"/>
        <v>10</v>
      </c>
      <c r="J57">
        <f t="shared" ca="1" si="6"/>
        <v>51</v>
      </c>
      <c r="K57" t="str">
        <f t="shared" ca="1" si="7"/>
        <v>INSERT INTO EVENT (income, event_date, opposing_team, attendance, team_id,venue_id) values (81620.43,'1999-03-26','UVU',9462,10,51);</v>
      </c>
    </row>
    <row r="58" spans="4:11" x14ac:dyDescent="0.2">
      <c r="D58">
        <f t="shared" ca="1" si="0"/>
        <v>14</v>
      </c>
      <c r="E58" t="str">
        <f t="shared" ca="1" si="1"/>
        <v>83210.26</v>
      </c>
      <c r="F58" s="1" t="str">
        <f t="shared" ca="1" si="2"/>
        <v>2005-12-23</v>
      </c>
      <c r="G58" t="str">
        <f t="shared" ca="1" si="3"/>
        <v>Oregon University</v>
      </c>
      <c r="H58">
        <f t="shared" ca="1" si="4"/>
        <v>6052</v>
      </c>
      <c r="I58">
        <f t="shared" ca="1" si="5"/>
        <v>18</v>
      </c>
      <c r="J58">
        <f t="shared" ca="1" si="6"/>
        <v>92</v>
      </c>
      <c r="K58" t="str">
        <f t="shared" ca="1" si="7"/>
        <v>INSERT INTO EVENT (income, event_date, opposing_team, attendance, team_id,venue_id) values (83210.26,'2005-12-23','Oregon University',6052,18,92);</v>
      </c>
    </row>
    <row r="59" spans="4:11" x14ac:dyDescent="0.2">
      <c r="D59">
        <f t="shared" ca="1" si="0"/>
        <v>6</v>
      </c>
      <c r="E59" t="str">
        <f t="shared" ca="1" si="1"/>
        <v>90850.50</v>
      </c>
      <c r="F59" s="1" t="str">
        <f t="shared" ca="1" si="2"/>
        <v>1999-09-03</v>
      </c>
      <c r="G59" t="str">
        <f t="shared" ca="1" si="3"/>
        <v>UVU</v>
      </c>
      <c r="H59">
        <f t="shared" ca="1" si="4"/>
        <v>3658</v>
      </c>
      <c r="I59">
        <f t="shared" ca="1" si="5"/>
        <v>10</v>
      </c>
      <c r="J59">
        <f t="shared" ca="1" si="6"/>
        <v>76</v>
      </c>
      <c r="K59" t="str">
        <f t="shared" ca="1" si="7"/>
        <v>INSERT INTO EVENT (income, event_date, opposing_team, attendance, team_id,venue_id) values (90850.50,'1999-09-03','UVU',3658,10,76);</v>
      </c>
    </row>
    <row r="60" spans="4:11" x14ac:dyDescent="0.2">
      <c r="D60">
        <f t="shared" ca="1" si="0"/>
        <v>6</v>
      </c>
      <c r="E60" t="str">
        <f t="shared" ca="1" si="1"/>
        <v>75475.13</v>
      </c>
      <c r="F60" s="1" t="str">
        <f t="shared" ca="1" si="2"/>
        <v>2015-05-24</v>
      </c>
      <c r="G60" t="str">
        <f t="shared" ca="1" si="3"/>
        <v>UVU</v>
      </c>
      <c r="H60">
        <f t="shared" ca="1" si="4"/>
        <v>7937</v>
      </c>
      <c r="I60">
        <f t="shared" ca="1" si="5"/>
        <v>10</v>
      </c>
      <c r="J60">
        <f t="shared" ca="1" si="6"/>
        <v>50</v>
      </c>
      <c r="K60" t="str">
        <f t="shared" ca="1" si="7"/>
        <v>INSERT INTO EVENT (income, event_date, opposing_team, attendance, team_id,venue_id) values (75475.13,'2015-05-24','UVU',7937,10,50);</v>
      </c>
    </row>
    <row r="61" spans="4:11" x14ac:dyDescent="0.2">
      <c r="D61">
        <f t="shared" ca="1" si="0"/>
        <v>4</v>
      </c>
      <c r="E61" t="str">
        <f t="shared" ca="1" si="1"/>
        <v>44937.47</v>
      </c>
      <c r="F61" s="1" t="str">
        <f t="shared" ca="1" si="2"/>
        <v>2013-11-18</v>
      </c>
      <c r="G61" t="str">
        <f t="shared" ca="1" si="3"/>
        <v>Oregon State</v>
      </c>
      <c r="H61">
        <f t="shared" ca="1" si="4"/>
        <v>1837</v>
      </c>
      <c r="I61">
        <f t="shared" ca="1" si="5"/>
        <v>8</v>
      </c>
      <c r="J61">
        <f t="shared" ca="1" si="6"/>
        <v>37</v>
      </c>
      <c r="K61" t="str">
        <f t="shared" ca="1" si="7"/>
        <v>INSERT INTO EVENT (income, event_date, opposing_team, attendance, team_id,venue_id) values (44937.47,'2013-11-18','Oregon State',1837,8,37);</v>
      </c>
    </row>
    <row r="62" spans="4:11" x14ac:dyDescent="0.2">
      <c r="D62">
        <f t="shared" ca="1" si="0"/>
        <v>12</v>
      </c>
      <c r="E62" t="str">
        <f t="shared" ca="1" si="1"/>
        <v>46458.21</v>
      </c>
      <c r="F62" s="1" t="str">
        <f t="shared" ca="1" si="2"/>
        <v>2013-10-24</v>
      </c>
      <c r="G62" t="str">
        <f t="shared" ca="1" si="3"/>
        <v>Boise State</v>
      </c>
      <c r="H62">
        <f t="shared" ca="1" si="4"/>
        <v>4304</v>
      </c>
      <c r="I62">
        <f t="shared" ca="1" si="5"/>
        <v>16</v>
      </c>
      <c r="J62">
        <f t="shared" ca="1" si="6"/>
        <v>60</v>
      </c>
      <c r="K62" t="str">
        <f t="shared" ca="1" si="7"/>
        <v>INSERT INTO EVENT (income, event_date, opposing_team, attendance, team_id,venue_id) values (46458.21,'2013-10-24','Boise State',4304,16,60);</v>
      </c>
    </row>
    <row r="63" spans="4:11" x14ac:dyDescent="0.2">
      <c r="D63">
        <f t="shared" ca="1" si="0"/>
        <v>6</v>
      </c>
      <c r="E63" t="str">
        <f t="shared" ca="1" si="1"/>
        <v>33836.59</v>
      </c>
      <c r="F63" s="1" t="str">
        <f t="shared" ca="1" si="2"/>
        <v>2010-01-20</v>
      </c>
      <c r="G63" t="str">
        <f t="shared" ca="1" si="3"/>
        <v>UVU</v>
      </c>
      <c r="H63">
        <f t="shared" ca="1" si="4"/>
        <v>3885</v>
      </c>
      <c r="I63">
        <f t="shared" ca="1" si="5"/>
        <v>10</v>
      </c>
      <c r="J63">
        <f t="shared" ca="1" si="6"/>
        <v>34</v>
      </c>
      <c r="K63" t="str">
        <f t="shared" ca="1" si="7"/>
        <v>INSERT INTO EVENT (income, event_date, opposing_team, attendance, team_id,venue_id) values (33836.59,'2010-01-20','UVU',3885,10,34);</v>
      </c>
    </row>
    <row r="64" spans="4:11" x14ac:dyDescent="0.2">
      <c r="D64">
        <f t="shared" ca="1" si="0"/>
        <v>10</v>
      </c>
      <c r="E64" t="str">
        <f t="shared" ca="1" si="1"/>
        <v>6049.89</v>
      </c>
      <c r="F64" s="1" t="str">
        <f t="shared" ca="1" si="2"/>
        <v>2016-12-28</v>
      </c>
      <c r="G64" t="str">
        <f t="shared" ca="1" si="3"/>
        <v>Colorado State</v>
      </c>
      <c r="H64">
        <f t="shared" ca="1" si="4"/>
        <v>7600</v>
      </c>
      <c r="I64">
        <f t="shared" ca="1" si="5"/>
        <v>14</v>
      </c>
      <c r="J64">
        <f t="shared" ca="1" si="6"/>
        <v>9</v>
      </c>
      <c r="K64" t="str">
        <f t="shared" ca="1" si="7"/>
        <v>INSERT INTO EVENT (income, event_date, opposing_team, attendance, team_id,venue_id) values (6049.89,'2016-12-28','Colorado State',7600,14,9);</v>
      </c>
    </row>
    <row r="65" spans="4:11" x14ac:dyDescent="0.2">
      <c r="D65">
        <f t="shared" ca="1" si="0"/>
        <v>8</v>
      </c>
      <c r="E65" t="str">
        <f t="shared" ca="1" si="1"/>
        <v>6641.65</v>
      </c>
      <c r="F65" s="1" t="str">
        <f t="shared" ca="1" si="2"/>
        <v>2006-10-14</v>
      </c>
      <c r="G65" t="str">
        <f t="shared" ca="1" si="3"/>
        <v>Nevada</v>
      </c>
      <c r="H65">
        <f t="shared" ca="1" si="4"/>
        <v>6806</v>
      </c>
      <c r="I65">
        <f t="shared" ca="1" si="5"/>
        <v>12</v>
      </c>
      <c r="J65">
        <f t="shared" ca="1" si="6"/>
        <v>99</v>
      </c>
      <c r="K65" t="str">
        <f t="shared" ca="1" si="7"/>
        <v>INSERT INTO EVENT (income, event_date, opposing_team, attendance, team_id,venue_id) values (6641.65,'2006-10-14','Nevada',6806,12,99);</v>
      </c>
    </row>
    <row r="66" spans="4:11" x14ac:dyDescent="0.2">
      <c r="D66">
        <f t="shared" ca="1" si="0"/>
        <v>14</v>
      </c>
      <c r="E66" t="str">
        <f t="shared" ca="1" si="1"/>
        <v>4675.80</v>
      </c>
      <c r="F66" s="1" t="str">
        <f t="shared" ca="1" si="2"/>
        <v>2010-06-23</v>
      </c>
      <c r="G66" t="str">
        <f t="shared" ca="1" si="3"/>
        <v>Oregon University</v>
      </c>
      <c r="H66">
        <f t="shared" ca="1" si="4"/>
        <v>9446</v>
      </c>
      <c r="I66">
        <f t="shared" ca="1" si="5"/>
        <v>18</v>
      </c>
      <c r="J66">
        <f t="shared" ca="1" si="6"/>
        <v>39</v>
      </c>
      <c r="K66" t="str">
        <f t="shared" ca="1" si="7"/>
        <v>INSERT INTO EVENT (income, event_date, opposing_team, attendance, team_id,venue_id) values (4675.80,'2010-06-23','Oregon University',9446,18,39);</v>
      </c>
    </row>
    <row r="67" spans="4:11" x14ac:dyDescent="0.2">
      <c r="D67">
        <f t="shared" ref="D67:D130" ca="1" si="9">RANDBETWEEN(1,14)</f>
        <v>2</v>
      </c>
      <c r="E67" t="str">
        <f t="shared" ref="E67:E130" ca="1" si="10">RANDBETWEEN(100,100000)&amp;"."&amp;TEXT(RANDBETWEEN(0,99),"00")</f>
        <v>37236.20</v>
      </c>
      <c r="F67" s="1" t="str">
        <f t="shared" ref="F67:F130" ca="1" si="11">RANDBETWEEN(1995,2017)&amp;"-"&amp;TEXT(RANDBETWEEN(1,12),"00")&amp;"-"&amp;TEXT(RANDBETWEEN(1,30),"00")</f>
        <v>2011-02-13</v>
      </c>
      <c r="G67" t="str">
        <f t="shared" ref="G67:G130" ca="1" si="12">VLOOKUP(D67,$A$17:$C$30,3)</f>
        <v>ASU</v>
      </c>
      <c r="H67">
        <f t="shared" ref="H67:H130" ca="1" si="13">RANDBETWEEN(1000,10000)</f>
        <v>6396</v>
      </c>
      <c r="I67">
        <f t="shared" ref="I67:I130" ca="1" si="14">VLOOKUP(D67,$A$17:$B$30,2)</f>
        <v>6</v>
      </c>
      <c r="J67">
        <f t="shared" ref="J67:J130" ca="1" si="15">RANDBETWEEN(1,99)</f>
        <v>40</v>
      </c>
      <c r="K67" t="str">
        <f t="shared" ref="K67:K130" ca="1" si="16">"INSERT INTO EVENT (income, event_date, opposing_team, attendance, team_id,venue_id) values ("&amp;E67&amp;",'"&amp;F67&amp;"','"&amp;G67&amp;"',"&amp;H67&amp;","&amp;I67&amp;","&amp;J67&amp;");"</f>
        <v>INSERT INTO EVENT (income, event_date, opposing_team, attendance, team_id,venue_id) values (37236.20,'2011-02-13','ASU',6396,6,40);</v>
      </c>
    </row>
    <row r="68" spans="4:11" x14ac:dyDescent="0.2">
      <c r="D68">
        <f t="shared" ca="1" si="9"/>
        <v>1</v>
      </c>
      <c r="E68" t="str">
        <f t="shared" ca="1" si="10"/>
        <v>81759.48</v>
      </c>
      <c r="F68" s="1" t="str">
        <f t="shared" ca="1" si="11"/>
        <v>2002-01-08</v>
      </c>
      <c r="G68" t="str">
        <f t="shared" ca="1" si="12"/>
        <v>BYU</v>
      </c>
      <c r="H68">
        <f t="shared" ca="1" si="13"/>
        <v>5096</v>
      </c>
      <c r="I68">
        <f t="shared" ca="1" si="14"/>
        <v>5</v>
      </c>
      <c r="J68">
        <f t="shared" ca="1" si="15"/>
        <v>74</v>
      </c>
      <c r="K68" t="str">
        <f t="shared" ca="1" si="16"/>
        <v>INSERT INTO EVENT (income, event_date, opposing_team, attendance, team_id,venue_id) values (81759.48,'2002-01-08','BYU',5096,5,74);</v>
      </c>
    </row>
    <row r="69" spans="4:11" x14ac:dyDescent="0.2">
      <c r="D69">
        <f t="shared" ca="1" si="9"/>
        <v>6</v>
      </c>
      <c r="E69" t="str">
        <f t="shared" ca="1" si="10"/>
        <v>50018.40</v>
      </c>
      <c r="F69" s="1" t="str">
        <f t="shared" ca="1" si="11"/>
        <v>2016-01-02</v>
      </c>
      <c r="G69" t="str">
        <f t="shared" ca="1" si="12"/>
        <v>UVU</v>
      </c>
      <c r="H69">
        <f t="shared" ca="1" si="13"/>
        <v>1176</v>
      </c>
      <c r="I69">
        <f t="shared" ca="1" si="14"/>
        <v>10</v>
      </c>
      <c r="J69">
        <f t="shared" ca="1" si="15"/>
        <v>16</v>
      </c>
      <c r="K69" t="str">
        <f t="shared" ca="1" si="16"/>
        <v>INSERT INTO EVENT (income, event_date, opposing_team, attendance, team_id,venue_id) values (50018.40,'2016-01-02','UVU',1176,10,16);</v>
      </c>
    </row>
    <row r="70" spans="4:11" x14ac:dyDescent="0.2">
      <c r="D70">
        <f t="shared" ca="1" si="9"/>
        <v>10</v>
      </c>
      <c r="E70" t="str">
        <f t="shared" ca="1" si="10"/>
        <v>68974.12</v>
      </c>
      <c r="F70" s="1" t="str">
        <f t="shared" ca="1" si="11"/>
        <v>1998-10-26</v>
      </c>
      <c r="G70" t="str">
        <f t="shared" ca="1" si="12"/>
        <v>Colorado State</v>
      </c>
      <c r="H70">
        <f t="shared" ca="1" si="13"/>
        <v>6528</v>
      </c>
      <c r="I70">
        <f t="shared" ca="1" si="14"/>
        <v>14</v>
      </c>
      <c r="J70">
        <f t="shared" ca="1" si="15"/>
        <v>55</v>
      </c>
      <c r="K70" t="str">
        <f t="shared" ca="1" si="16"/>
        <v>INSERT INTO EVENT (income, event_date, opposing_team, attendance, team_id,venue_id) values (68974.12,'1998-10-26','Colorado State',6528,14,55);</v>
      </c>
    </row>
    <row r="71" spans="4:11" x14ac:dyDescent="0.2">
      <c r="D71">
        <f t="shared" ca="1" si="9"/>
        <v>12</v>
      </c>
      <c r="E71" t="str">
        <f t="shared" ca="1" si="10"/>
        <v>43001.22</v>
      </c>
      <c r="F71" s="1" t="str">
        <f t="shared" ca="1" si="11"/>
        <v>2006-03-09</v>
      </c>
      <c r="G71" t="str">
        <f t="shared" ca="1" si="12"/>
        <v>Boise State</v>
      </c>
      <c r="H71">
        <f t="shared" ca="1" si="13"/>
        <v>2755</v>
      </c>
      <c r="I71">
        <f t="shared" ca="1" si="14"/>
        <v>16</v>
      </c>
      <c r="J71">
        <f t="shared" ca="1" si="15"/>
        <v>61</v>
      </c>
      <c r="K71" t="str">
        <f t="shared" ca="1" si="16"/>
        <v>INSERT INTO EVENT (income, event_date, opposing_team, attendance, team_id,venue_id) values (43001.22,'2006-03-09','Boise State',2755,16,61);</v>
      </c>
    </row>
    <row r="72" spans="4:11" x14ac:dyDescent="0.2">
      <c r="D72">
        <f t="shared" ca="1" si="9"/>
        <v>12</v>
      </c>
      <c r="E72" t="str">
        <f t="shared" ca="1" si="10"/>
        <v>35378.60</v>
      </c>
      <c r="F72" s="1" t="str">
        <f t="shared" ca="1" si="11"/>
        <v>2008-02-01</v>
      </c>
      <c r="G72" t="str">
        <f t="shared" ca="1" si="12"/>
        <v>Boise State</v>
      </c>
      <c r="H72">
        <f t="shared" ca="1" si="13"/>
        <v>7481</v>
      </c>
      <c r="I72">
        <f t="shared" ca="1" si="14"/>
        <v>16</v>
      </c>
      <c r="J72">
        <f t="shared" ca="1" si="15"/>
        <v>6</v>
      </c>
      <c r="K72" t="str">
        <f t="shared" ca="1" si="16"/>
        <v>INSERT INTO EVENT (income, event_date, opposing_team, attendance, team_id,venue_id) values (35378.60,'2008-02-01','Boise State',7481,16,6);</v>
      </c>
    </row>
    <row r="73" spans="4:11" x14ac:dyDescent="0.2">
      <c r="D73">
        <f t="shared" ca="1" si="9"/>
        <v>4</v>
      </c>
      <c r="E73" t="str">
        <f t="shared" ca="1" si="10"/>
        <v>38808.74</v>
      </c>
      <c r="F73" s="1" t="str">
        <f t="shared" ca="1" si="11"/>
        <v>2006-05-14</v>
      </c>
      <c r="G73" t="str">
        <f t="shared" ca="1" si="12"/>
        <v>Oregon State</v>
      </c>
      <c r="H73">
        <f t="shared" ca="1" si="13"/>
        <v>2297</v>
      </c>
      <c r="I73">
        <f t="shared" ca="1" si="14"/>
        <v>8</v>
      </c>
      <c r="J73">
        <f t="shared" ca="1" si="15"/>
        <v>90</v>
      </c>
      <c r="K73" t="str">
        <f t="shared" ca="1" si="16"/>
        <v>INSERT INTO EVENT (income, event_date, opposing_team, attendance, team_id,venue_id) values (38808.74,'2006-05-14','Oregon State',2297,8,90);</v>
      </c>
    </row>
    <row r="74" spans="4:11" x14ac:dyDescent="0.2">
      <c r="D74">
        <f t="shared" ca="1" si="9"/>
        <v>14</v>
      </c>
      <c r="E74" t="str">
        <f t="shared" ca="1" si="10"/>
        <v>72678.29</v>
      </c>
      <c r="F74" s="1" t="str">
        <f t="shared" ca="1" si="11"/>
        <v>2003-08-17</v>
      </c>
      <c r="G74" t="str">
        <f t="shared" ca="1" si="12"/>
        <v>Oregon University</v>
      </c>
      <c r="H74">
        <f t="shared" ca="1" si="13"/>
        <v>4434</v>
      </c>
      <c r="I74">
        <f t="shared" ca="1" si="14"/>
        <v>18</v>
      </c>
      <c r="J74">
        <f t="shared" ca="1" si="15"/>
        <v>40</v>
      </c>
      <c r="K74" t="str">
        <f t="shared" ca="1" si="16"/>
        <v>INSERT INTO EVENT (income, event_date, opposing_team, attendance, team_id,venue_id) values (72678.29,'2003-08-17','Oregon University',4434,18,40);</v>
      </c>
    </row>
    <row r="75" spans="4:11" x14ac:dyDescent="0.2">
      <c r="D75">
        <f t="shared" ca="1" si="9"/>
        <v>11</v>
      </c>
      <c r="E75" t="str">
        <f t="shared" ca="1" si="10"/>
        <v>82129.12</v>
      </c>
      <c r="F75" s="1" t="str">
        <f t="shared" ca="1" si="11"/>
        <v>2014-01-08</v>
      </c>
      <c r="G75" t="str">
        <f t="shared" ca="1" si="12"/>
        <v>University of Colorado</v>
      </c>
      <c r="H75">
        <f t="shared" ca="1" si="13"/>
        <v>7880</v>
      </c>
      <c r="I75">
        <f t="shared" ca="1" si="14"/>
        <v>15</v>
      </c>
      <c r="J75">
        <f t="shared" ca="1" si="15"/>
        <v>57</v>
      </c>
      <c r="K75" t="str">
        <f t="shared" ca="1" si="16"/>
        <v>INSERT INTO EVENT (income, event_date, opposing_team, attendance, team_id,venue_id) values (82129.12,'2014-01-08','University of Colorado',7880,15,57);</v>
      </c>
    </row>
    <row r="76" spans="4:11" x14ac:dyDescent="0.2">
      <c r="D76">
        <f t="shared" ca="1" si="9"/>
        <v>1</v>
      </c>
      <c r="E76" t="str">
        <f t="shared" ca="1" si="10"/>
        <v>69834.10</v>
      </c>
      <c r="F76" s="1" t="str">
        <f t="shared" ca="1" si="11"/>
        <v>2003-12-28</v>
      </c>
      <c r="G76" t="str">
        <f t="shared" ca="1" si="12"/>
        <v>BYU</v>
      </c>
      <c r="H76">
        <f t="shared" ca="1" si="13"/>
        <v>1504</v>
      </c>
      <c r="I76">
        <f t="shared" ca="1" si="14"/>
        <v>5</v>
      </c>
      <c r="J76">
        <f t="shared" ca="1" si="15"/>
        <v>86</v>
      </c>
      <c r="K76" t="str">
        <f t="shared" ca="1" si="16"/>
        <v>INSERT INTO EVENT (income, event_date, opposing_team, attendance, team_id,venue_id) values (69834.10,'2003-12-28','BYU',1504,5,86);</v>
      </c>
    </row>
    <row r="77" spans="4:11" x14ac:dyDescent="0.2">
      <c r="D77">
        <f t="shared" ca="1" si="9"/>
        <v>5</v>
      </c>
      <c r="E77" t="str">
        <f t="shared" ca="1" si="10"/>
        <v>36477.21</v>
      </c>
      <c r="F77" s="1" t="str">
        <f t="shared" ca="1" si="11"/>
        <v>2001-06-17</v>
      </c>
      <c r="G77" t="str">
        <f t="shared" ca="1" si="12"/>
        <v>USU</v>
      </c>
      <c r="H77">
        <f t="shared" ca="1" si="13"/>
        <v>8996</v>
      </c>
      <c r="I77">
        <f t="shared" ca="1" si="14"/>
        <v>9</v>
      </c>
      <c r="J77">
        <f t="shared" ca="1" si="15"/>
        <v>53</v>
      </c>
      <c r="K77" t="str">
        <f t="shared" ca="1" si="16"/>
        <v>INSERT INTO EVENT (income, event_date, opposing_team, attendance, team_id,venue_id) values (36477.21,'2001-06-17','USU',8996,9,53);</v>
      </c>
    </row>
    <row r="78" spans="4:11" x14ac:dyDescent="0.2">
      <c r="D78">
        <f t="shared" ca="1" si="9"/>
        <v>2</v>
      </c>
      <c r="E78" t="str">
        <f t="shared" ca="1" si="10"/>
        <v>56809.71</v>
      </c>
      <c r="F78" s="1" t="str">
        <f t="shared" ca="1" si="11"/>
        <v>2002-04-02</v>
      </c>
      <c r="G78" t="str">
        <f t="shared" ca="1" si="12"/>
        <v>ASU</v>
      </c>
      <c r="H78">
        <f t="shared" ca="1" si="13"/>
        <v>5228</v>
      </c>
      <c r="I78">
        <f t="shared" ca="1" si="14"/>
        <v>6</v>
      </c>
      <c r="J78">
        <f t="shared" ca="1" si="15"/>
        <v>66</v>
      </c>
      <c r="K78" t="str">
        <f t="shared" ca="1" si="16"/>
        <v>INSERT INTO EVENT (income, event_date, opposing_team, attendance, team_id,venue_id) values (56809.71,'2002-04-02','ASU',5228,6,66);</v>
      </c>
    </row>
    <row r="79" spans="4:11" x14ac:dyDescent="0.2">
      <c r="D79">
        <f t="shared" ca="1" si="9"/>
        <v>2</v>
      </c>
      <c r="E79" t="str">
        <f t="shared" ca="1" si="10"/>
        <v>33605.77</v>
      </c>
      <c r="F79" s="1" t="str">
        <f t="shared" ca="1" si="11"/>
        <v>2014-05-27</v>
      </c>
      <c r="G79" t="str">
        <f t="shared" ca="1" si="12"/>
        <v>ASU</v>
      </c>
      <c r="H79">
        <f t="shared" ca="1" si="13"/>
        <v>2374</v>
      </c>
      <c r="I79">
        <f t="shared" ca="1" si="14"/>
        <v>6</v>
      </c>
      <c r="J79">
        <f t="shared" ca="1" si="15"/>
        <v>73</v>
      </c>
      <c r="K79" t="str">
        <f t="shared" ca="1" si="16"/>
        <v>INSERT INTO EVENT (income, event_date, opposing_team, attendance, team_id,venue_id) values (33605.77,'2014-05-27','ASU',2374,6,73);</v>
      </c>
    </row>
    <row r="80" spans="4:11" x14ac:dyDescent="0.2">
      <c r="D80">
        <f t="shared" ca="1" si="9"/>
        <v>12</v>
      </c>
      <c r="E80" t="str">
        <f t="shared" ca="1" si="10"/>
        <v>28368.37</v>
      </c>
      <c r="F80" s="1" t="str">
        <f t="shared" ca="1" si="11"/>
        <v>2004-03-06</v>
      </c>
      <c r="G80" t="str">
        <f t="shared" ca="1" si="12"/>
        <v>Boise State</v>
      </c>
      <c r="H80">
        <f t="shared" ca="1" si="13"/>
        <v>8350</v>
      </c>
      <c r="I80">
        <f t="shared" ca="1" si="14"/>
        <v>16</v>
      </c>
      <c r="J80">
        <f t="shared" ca="1" si="15"/>
        <v>24</v>
      </c>
      <c r="K80" t="str">
        <f t="shared" ca="1" si="16"/>
        <v>INSERT INTO EVENT (income, event_date, opposing_team, attendance, team_id,venue_id) values (28368.37,'2004-03-06','Boise State',8350,16,24);</v>
      </c>
    </row>
    <row r="81" spans="4:11" x14ac:dyDescent="0.2">
      <c r="D81">
        <f t="shared" ca="1" si="9"/>
        <v>7</v>
      </c>
      <c r="E81" t="str">
        <f t="shared" ca="1" si="10"/>
        <v>36953.54</v>
      </c>
      <c r="F81" s="1" t="str">
        <f t="shared" ca="1" si="11"/>
        <v>2002-08-01</v>
      </c>
      <c r="G81" t="str">
        <f t="shared" ca="1" si="12"/>
        <v>SUU</v>
      </c>
      <c r="H81">
        <f t="shared" ca="1" si="13"/>
        <v>1877</v>
      </c>
      <c r="I81">
        <f t="shared" ca="1" si="14"/>
        <v>11</v>
      </c>
      <c r="J81">
        <f t="shared" ca="1" si="15"/>
        <v>16</v>
      </c>
      <c r="K81" t="str">
        <f t="shared" ca="1" si="16"/>
        <v>INSERT INTO EVENT (income, event_date, opposing_team, attendance, team_id,venue_id) values (36953.54,'2002-08-01','SUU',1877,11,16);</v>
      </c>
    </row>
    <row r="82" spans="4:11" x14ac:dyDescent="0.2">
      <c r="D82">
        <f t="shared" ca="1" si="9"/>
        <v>14</v>
      </c>
      <c r="E82" t="str">
        <f t="shared" ca="1" si="10"/>
        <v>6991.66</v>
      </c>
      <c r="F82" s="1" t="str">
        <f t="shared" ca="1" si="11"/>
        <v>2008-05-23</v>
      </c>
      <c r="G82" t="str">
        <f t="shared" ca="1" si="12"/>
        <v>Oregon University</v>
      </c>
      <c r="H82">
        <f t="shared" ca="1" si="13"/>
        <v>5979</v>
      </c>
      <c r="I82">
        <f t="shared" ca="1" si="14"/>
        <v>18</v>
      </c>
      <c r="J82">
        <f t="shared" ca="1" si="15"/>
        <v>95</v>
      </c>
      <c r="K82" t="str">
        <f t="shared" ca="1" si="16"/>
        <v>INSERT INTO EVENT (income, event_date, opposing_team, attendance, team_id,venue_id) values (6991.66,'2008-05-23','Oregon University',5979,18,95);</v>
      </c>
    </row>
    <row r="83" spans="4:11" x14ac:dyDescent="0.2">
      <c r="D83">
        <f t="shared" ca="1" si="9"/>
        <v>7</v>
      </c>
      <c r="E83" t="str">
        <f t="shared" ca="1" si="10"/>
        <v>57879.64</v>
      </c>
      <c r="F83" s="1" t="str">
        <f t="shared" ca="1" si="11"/>
        <v>2008-10-23</v>
      </c>
      <c r="G83" t="str">
        <f t="shared" ca="1" si="12"/>
        <v>SUU</v>
      </c>
      <c r="H83">
        <f t="shared" ca="1" si="13"/>
        <v>1418</v>
      </c>
      <c r="I83">
        <f t="shared" ca="1" si="14"/>
        <v>11</v>
      </c>
      <c r="J83">
        <f t="shared" ca="1" si="15"/>
        <v>5</v>
      </c>
      <c r="K83" t="str">
        <f t="shared" ca="1" si="16"/>
        <v>INSERT INTO EVENT (income, event_date, opposing_team, attendance, team_id,venue_id) values (57879.64,'2008-10-23','SUU',1418,11,5);</v>
      </c>
    </row>
    <row r="84" spans="4:11" x14ac:dyDescent="0.2">
      <c r="D84">
        <f t="shared" ca="1" si="9"/>
        <v>6</v>
      </c>
      <c r="E84" t="str">
        <f t="shared" ca="1" si="10"/>
        <v>30829.11</v>
      </c>
      <c r="F84" s="1" t="str">
        <f t="shared" ca="1" si="11"/>
        <v>2012-02-27</v>
      </c>
      <c r="G84" t="str">
        <f t="shared" ca="1" si="12"/>
        <v>UVU</v>
      </c>
      <c r="H84">
        <f t="shared" ca="1" si="13"/>
        <v>1048</v>
      </c>
      <c r="I84">
        <f t="shared" ca="1" si="14"/>
        <v>10</v>
      </c>
      <c r="J84">
        <f t="shared" ca="1" si="15"/>
        <v>42</v>
      </c>
      <c r="K84" t="str">
        <f t="shared" ca="1" si="16"/>
        <v>INSERT INTO EVENT (income, event_date, opposing_team, attendance, team_id,venue_id) values (30829.11,'2012-02-27','UVU',1048,10,42);</v>
      </c>
    </row>
    <row r="85" spans="4:11" x14ac:dyDescent="0.2">
      <c r="D85">
        <f t="shared" ca="1" si="9"/>
        <v>10</v>
      </c>
      <c r="E85" t="str">
        <f t="shared" ca="1" si="10"/>
        <v>38124.15</v>
      </c>
      <c r="F85" s="1" t="str">
        <f t="shared" ca="1" si="11"/>
        <v>2004-01-02</v>
      </c>
      <c r="G85" t="str">
        <f t="shared" ca="1" si="12"/>
        <v>Colorado State</v>
      </c>
      <c r="H85">
        <f t="shared" ca="1" si="13"/>
        <v>8850</v>
      </c>
      <c r="I85">
        <f t="shared" ca="1" si="14"/>
        <v>14</v>
      </c>
      <c r="J85">
        <f t="shared" ca="1" si="15"/>
        <v>13</v>
      </c>
      <c r="K85" t="str">
        <f t="shared" ca="1" si="16"/>
        <v>INSERT INTO EVENT (income, event_date, opposing_team, attendance, team_id,venue_id) values (38124.15,'2004-01-02','Colorado State',8850,14,13);</v>
      </c>
    </row>
    <row r="86" spans="4:11" x14ac:dyDescent="0.2">
      <c r="D86">
        <f t="shared" ca="1" si="9"/>
        <v>9</v>
      </c>
      <c r="E86" t="str">
        <f t="shared" ca="1" si="10"/>
        <v>61375.22</v>
      </c>
      <c r="F86" s="1" t="str">
        <f t="shared" ca="1" si="11"/>
        <v>2012-05-07</v>
      </c>
      <c r="G86" t="str">
        <f t="shared" ca="1" si="12"/>
        <v>Wyoming</v>
      </c>
      <c r="H86">
        <f t="shared" ca="1" si="13"/>
        <v>5845</v>
      </c>
      <c r="I86">
        <f t="shared" ca="1" si="14"/>
        <v>13</v>
      </c>
      <c r="J86">
        <f t="shared" ca="1" si="15"/>
        <v>51</v>
      </c>
      <c r="K86" t="str">
        <f t="shared" ca="1" si="16"/>
        <v>INSERT INTO EVENT (income, event_date, opposing_team, attendance, team_id,venue_id) values (61375.22,'2012-05-07','Wyoming',5845,13,51);</v>
      </c>
    </row>
    <row r="87" spans="4:11" x14ac:dyDescent="0.2">
      <c r="D87">
        <f t="shared" ca="1" si="9"/>
        <v>2</v>
      </c>
      <c r="E87" t="str">
        <f t="shared" ca="1" si="10"/>
        <v>32414.56</v>
      </c>
      <c r="F87" s="1" t="str">
        <f t="shared" ca="1" si="11"/>
        <v>2000-07-10</v>
      </c>
      <c r="G87" t="str">
        <f t="shared" ca="1" si="12"/>
        <v>ASU</v>
      </c>
      <c r="H87">
        <f t="shared" ca="1" si="13"/>
        <v>5133</v>
      </c>
      <c r="I87">
        <f t="shared" ca="1" si="14"/>
        <v>6</v>
      </c>
      <c r="J87">
        <f t="shared" ca="1" si="15"/>
        <v>16</v>
      </c>
      <c r="K87" t="str">
        <f t="shared" ca="1" si="16"/>
        <v>INSERT INTO EVENT (income, event_date, opposing_team, attendance, team_id,venue_id) values (32414.56,'2000-07-10','ASU',5133,6,16);</v>
      </c>
    </row>
    <row r="88" spans="4:11" x14ac:dyDescent="0.2">
      <c r="D88">
        <f t="shared" ca="1" si="9"/>
        <v>13</v>
      </c>
      <c r="E88" t="str">
        <f t="shared" ca="1" si="10"/>
        <v>18036.33</v>
      </c>
      <c r="F88" s="1" t="str">
        <f t="shared" ca="1" si="11"/>
        <v>2011-08-27</v>
      </c>
      <c r="G88" t="str">
        <f t="shared" ca="1" si="12"/>
        <v>Washington State</v>
      </c>
      <c r="H88">
        <f t="shared" ca="1" si="13"/>
        <v>1005</v>
      </c>
      <c r="I88">
        <f t="shared" ca="1" si="14"/>
        <v>17</v>
      </c>
      <c r="J88">
        <f t="shared" ca="1" si="15"/>
        <v>95</v>
      </c>
      <c r="K88" t="str">
        <f t="shared" ca="1" si="16"/>
        <v>INSERT INTO EVENT (income, event_date, opposing_team, attendance, team_id,venue_id) values (18036.33,'2011-08-27','Washington State',1005,17,95);</v>
      </c>
    </row>
    <row r="89" spans="4:11" x14ac:dyDescent="0.2">
      <c r="D89">
        <f t="shared" ca="1" si="9"/>
        <v>9</v>
      </c>
      <c r="E89" t="str">
        <f t="shared" ca="1" si="10"/>
        <v>22521.09</v>
      </c>
      <c r="F89" s="1" t="str">
        <f t="shared" ca="1" si="11"/>
        <v>2007-02-03</v>
      </c>
      <c r="G89" t="str">
        <f t="shared" ca="1" si="12"/>
        <v>Wyoming</v>
      </c>
      <c r="H89">
        <f t="shared" ca="1" si="13"/>
        <v>8823</v>
      </c>
      <c r="I89">
        <f t="shared" ca="1" si="14"/>
        <v>13</v>
      </c>
      <c r="J89">
        <f t="shared" ca="1" si="15"/>
        <v>45</v>
      </c>
      <c r="K89" t="str">
        <f t="shared" ca="1" si="16"/>
        <v>INSERT INTO EVENT (income, event_date, opposing_team, attendance, team_id,venue_id) values (22521.09,'2007-02-03','Wyoming',8823,13,45);</v>
      </c>
    </row>
    <row r="90" spans="4:11" x14ac:dyDescent="0.2">
      <c r="D90">
        <f t="shared" ca="1" si="9"/>
        <v>8</v>
      </c>
      <c r="E90" t="str">
        <f t="shared" ca="1" si="10"/>
        <v>84137.04</v>
      </c>
      <c r="F90" s="1" t="str">
        <f t="shared" ca="1" si="11"/>
        <v>2008-02-11</v>
      </c>
      <c r="G90" t="str">
        <f t="shared" ca="1" si="12"/>
        <v>Nevada</v>
      </c>
      <c r="H90">
        <f t="shared" ca="1" si="13"/>
        <v>7235</v>
      </c>
      <c r="I90">
        <f t="shared" ca="1" si="14"/>
        <v>12</v>
      </c>
      <c r="J90">
        <f t="shared" ca="1" si="15"/>
        <v>77</v>
      </c>
      <c r="K90" t="str">
        <f t="shared" ca="1" si="16"/>
        <v>INSERT INTO EVENT (income, event_date, opposing_team, attendance, team_id,venue_id) values (84137.04,'2008-02-11','Nevada',7235,12,77);</v>
      </c>
    </row>
    <row r="91" spans="4:11" x14ac:dyDescent="0.2">
      <c r="D91">
        <f t="shared" ca="1" si="9"/>
        <v>2</v>
      </c>
      <c r="E91" t="str">
        <f t="shared" ca="1" si="10"/>
        <v>68133.45</v>
      </c>
      <c r="F91" s="1" t="str">
        <f t="shared" ca="1" si="11"/>
        <v>2000-09-25</v>
      </c>
      <c r="G91" t="str">
        <f t="shared" ca="1" si="12"/>
        <v>ASU</v>
      </c>
      <c r="H91">
        <f t="shared" ca="1" si="13"/>
        <v>1688</v>
      </c>
      <c r="I91">
        <f t="shared" ca="1" si="14"/>
        <v>6</v>
      </c>
      <c r="J91">
        <f t="shared" ca="1" si="15"/>
        <v>44</v>
      </c>
      <c r="K91" t="str">
        <f t="shared" ca="1" si="16"/>
        <v>INSERT INTO EVENT (income, event_date, opposing_team, attendance, team_id,venue_id) values (68133.45,'2000-09-25','ASU',1688,6,44);</v>
      </c>
    </row>
    <row r="92" spans="4:11" x14ac:dyDescent="0.2">
      <c r="D92">
        <f t="shared" ca="1" si="9"/>
        <v>3</v>
      </c>
      <c r="E92" t="str">
        <f t="shared" ca="1" si="10"/>
        <v>34330.47</v>
      </c>
      <c r="F92" s="1" t="str">
        <f t="shared" ca="1" si="11"/>
        <v>2012-02-04</v>
      </c>
      <c r="G92" t="str">
        <f t="shared" ca="1" si="12"/>
        <v>NYU</v>
      </c>
      <c r="H92">
        <f t="shared" ca="1" si="13"/>
        <v>8141</v>
      </c>
      <c r="I92">
        <f t="shared" ca="1" si="14"/>
        <v>7</v>
      </c>
      <c r="J92">
        <f t="shared" ca="1" si="15"/>
        <v>68</v>
      </c>
      <c r="K92" t="str">
        <f t="shared" ca="1" si="16"/>
        <v>INSERT INTO EVENT (income, event_date, opposing_team, attendance, team_id,venue_id) values (34330.47,'2012-02-04','NYU',8141,7,68);</v>
      </c>
    </row>
    <row r="93" spans="4:11" x14ac:dyDescent="0.2">
      <c r="D93">
        <f t="shared" ca="1" si="9"/>
        <v>9</v>
      </c>
      <c r="E93" t="str">
        <f t="shared" ca="1" si="10"/>
        <v>63799.92</v>
      </c>
      <c r="F93" s="1" t="str">
        <f t="shared" ca="1" si="11"/>
        <v>1996-03-12</v>
      </c>
      <c r="G93" t="str">
        <f t="shared" ca="1" si="12"/>
        <v>Wyoming</v>
      </c>
      <c r="H93">
        <f t="shared" ca="1" si="13"/>
        <v>2187</v>
      </c>
      <c r="I93">
        <f t="shared" ca="1" si="14"/>
        <v>13</v>
      </c>
      <c r="J93">
        <f t="shared" ca="1" si="15"/>
        <v>94</v>
      </c>
      <c r="K93" t="str">
        <f t="shared" ca="1" si="16"/>
        <v>INSERT INTO EVENT (income, event_date, opposing_team, attendance, team_id,venue_id) values (63799.92,'1996-03-12','Wyoming',2187,13,94);</v>
      </c>
    </row>
    <row r="94" spans="4:11" x14ac:dyDescent="0.2">
      <c r="D94">
        <f t="shared" ca="1" si="9"/>
        <v>3</v>
      </c>
      <c r="E94" t="str">
        <f t="shared" ca="1" si="10"/>
        <v>29865.79</v>
      </c>
      <c r="F94" s="1" t="str">
        <f t="shared" ca="1" si="11"/>
        <v>1998-12-09</v>
      </c>
      <c r="G94" t="str">
        <f t="shared" ca="1" si="12"/>
        <v>NYU</v>
      </c>
      <c r="H94">
        <f t="shared" ca="1" si="13"/>
        <v>7709</v>
      </c>
      <c r="I94">
        <f t="shared" ca="1" si="14"/>
        <v>7</v>
      </c>
      <c r="J94">
        <f t="shared" ca="1" si="15"/>
        <v>97</v>
      </c>
      <c r="K94" t="str">
        <f t="shared" ca="1" si="16"/>
        <v>INSERT INTO EVENT (income, event_date, opposing_team, attendance, team_id,venue_id) values (29865.79,'1998-12-09','NYU',7709,7,97);</v>
      </c>
    </row>
    <row r="95" spans="4:11" x14ac:dyDescent="0.2">
      <c r="D95">
        <f t="shared" ca="1" si="9"/>
        <v>1</v>
      </c>
      <c r="E95" t="str">
        <f t="shared" ca="1" si="10"/>
        <v>84756.04</v>
      </c>
      <c r="F95" s="1" t="str">
        <f t="shared" ca="1" si="11"/>
        <v>1995-05-17</v>
      </c>
      <c r="G95" t="str">
        <f t="shared" ca="1" si="12"/>
        <v>BYU</v>
      </c>
      <c r="H95">
        <f t="shared" ca="1" si="13"/>
        <v>8900</v>
      </c>
      <c r="I95">
        <f t="shared" ca="1" si="14"/>
        <v>5</v>
      </c>
      <c r="J95">
        <f t="shared" ca="1" si="15"/>
        <v>56</v>
      </c>
      <c r="K95" t="str">
        <f t="shared" ca="1" si="16"/>
        <v>INSERT INTO EVENT (income, event_date, opposing_team, attendance, team_id,venue_id) values (84756.04,'1995-05-17','BYU',8900,5,56);</v>
      </c>
    </row>
    <row r="96" spans="4:11" x14ac:dyDescent="0.2">
      <c r="D96">
        <f t="shared" ca="1" si="9"/>
        <v>5</v>
      </c>
      <c r="E96" t="str">
        <f t="shared" ca="1" si="10"/>
        <v>63057.25</v>
      </c>
      <c r="F96" s="1" t="str">
        <f t="shared" ca="1" si="11"/>
        <v>2017-04-13</v>
      </c>
      <c r="G96" t="str">
        <f t="shared" ca="1" si="12"/>
        <v>USU</v>
      </c>
      <c r="H96">
        <f t="shared" ca="1" si="13"/>
        <v>7212</v>
      </c>
      <c r="I96">
        <f t="shared" ca="1" si="14"/>
        <v>9</v>
      </c>
      <c r="J96">
        <f t="shared" ca="1" si="15"/>
        <v>50</v>
      </c>
      <c r="K96" t="str">
        <f t="shared" ca="1" si="16"/>
        <v>INSERT INTO EVENT (income, event_date, opposing_team, attendance, team_id,venue_id) values (63057.25,'2017-04-13','USU',7212,9,50);</v>
      </c>
    </row>
    <row r="97" spans="4:11" x14ac:dyDescent="0.2">
      <c r="D97">
        <f t="shared" ca="1" si="9"/>
        <v>1</v>
      </c>
      <c r="E97" t="str">
        <f t="shared" ca="1" si="10"/>
        <v>21561.97</v>
      </c>
      <c r="F97" s="1" t="str">
        <f t="shared" ca="1" si="11"/>
        <v>2000-10-17</v>
      </c>
      <c r="G97" t="str">
        <f t="shared" ca="1" si="12"/>
        <v>BYU</v>
      </c>
      <c r="H97">
        <f t="shared" ca="1" si="13"/>
        <v>4452</v>
      </c>
      <c r="I97">
        <f t="shared" ca="1" si="14"/>
        <v>5</v>
      </c>
      <c r="J97">
        <f t="shared" ca="1" si="15"/>
        <v>23</v>
      </c>
      <c r="K97" t="str">
        <f t="shared" ca="1" si="16"/>
        <v>INSERT INTO EVENT (income, event_date, opposing_team, attendance, team_id,venue_id) values (21561.97,'2000-10-17','BYU',4452,5,23);</v>
      </c>
    </row>
    <row r="98" spans="4:11" x14ac:dyDescent="0.2">
      <c r="D98">
        <f t="shared" ca="1" si="9"/>
        <v>14</v>
      </c>
      <c r="E98" t="str">
        <f t="shared" ca="1" si="10"/>
        <v>22096.86</v>
      </c>
      <c r="F98" s="1" t="str">
        <f t="shared" ca="1" si="11"/>
        <v>1997-08-08</v>
      </c>
      <c r="G98" t="str">
        <f t="shared" ca="1" si="12"/>
        <v>Oregon University</v>
      </c>
      <c r="H98">
        <f t="shared" ca="1" si="13"/>
        <v>1141</v>
      </c>
      <c r="I98">
        <f t="shared" ca="1" si="14"/>
        <v>18</v>
      </c>
      <c r="J98">
        <f t="shared" ca="1" si="15"/>
        <v>33</v>
      </c>
      <c r="K98" t="str">
        <f t="shared" ca="1" si="16"/>
        <v>INSERT INTO EVENT (income, event_date, opposing_team, attendance, team_id,venue_id) values (22096.86,'1997-08-08','Oregon University',1141,18,33);</v>
      </c>
    </row>
    <row r="99" spans="4:11" x14ac:dyDescent="0.2">
      <c r="D99">
        <f t="shared" ca="1" si="9"/>
        <v>4</v>
      </c>
      <c r="E99" t="str">
        <f t="shared" ca="1" si="10"/>
        <v>1410.51</v>
      </c>
      <c r="F99" s="1" t="str">
        <f t="shared" ca="1" si="11"/>
        <v>2008-11-07</v>
      </c>
      <c r="G99" t="str">
        <f t="shared" ca="1" si="12"/>
        <v>Oregon State</v>
      </c>
      <c r="H99">
        <f t="shared" ca="1" si="13"/>
        <v>9490</v>
      </c>
      <c r="I99">
        <f t="shared" ca="1" si="14"/>
        <v>8</v>
      </c>
      <c r="J99">
        <f t="shared" ca="1" si="15"/>
        <v>76</v>
      </c>
      <c r="K99" t="str">
        <f t="shared" ca="1" si="16"/>
        <v>INSERT INTO EVENT (income, event_date, opposing_team, attendance, team_id,venue_id) values (1410.51,'2008-11-07','Oregon State',9490,8,76);</v>
      </c>
    </row>
    <row r="100" spans="4:11" x14ac:dyDescent="0.2">
      <c r="D100">
        <f t="shared" ca="1" si="9"/>
        <v>8</v>
      </c>
      <c r="E100" t="str">
        <f t="shared" ca="1" si="10"/>
        <v>37652.87</v>
      </c>
      <c r="F100" s="1" t="str">
        <f t="shared" ca="1" si="11"/>
        <v>2017-10-28</v>
      </c>
      <c r="G100" t="str">
        <f t="shared" ca="1" si="12"/>
        <v>Nevada</v>
      </c>
      <c r="H100">
        <f t="shared" ca="1" si="13"/>
        <v>8697</v>
      </c>
      <c r="I100">
        <f t="shared" ca="1" si="14"/>
        <v>12</v>
      </c>
      <c r="J100">
        <f t="shared" ca="1" si="15"/>
        <v>67</v>
      </c>
      <c r="K100" t="str">
        <f t="shared" ca="1" si="16"/>
        <v>INSERT INTO EVENT (income, event_date, opposing_team, attendance, team_id,venue_id) values (37652.87,'2017-10-28','Nevada',8697,12,67);</v>
      </c>
    </row>
    <row r="101" spans="4:11" x14ac:dyDescent="0.2">
      <c r="D101">
        <f t="shared" ca="1" si="9"/>
        <v>6</v>
      </c>
      <c r="E101" t="str">
        <f t="shared" ca="1" si="10"/>
        <v>23234.07</v>
      </c>
      <c r="F101" s="1" t="str">
        <f t="shared" ca="1" si="11"/>
        <v>2000-12-04</v>
      </c>
      <c r="G101" t="str">
        <f t="shared" ca="1" si="12"/>
        <v>UVU</v>
      </c>
      <c r="H101">
        <f t="shared" ca="1" si="13"/>
        <v>2271</v>
      </c>
      <c r="I101">
        <f t="shared" ca="1" si="14"/>
        <v>10</v>
      </c>
      <c r="J101">
        <f t="shared" ca="1" si="15"/>
        <v>65</v>
      </c>
      <c r="K101" t="str">
        <f t="shared" ca="1" si="16"/>
        <v>INSERT INTO EVENT (income, event_date, opposing_team, attendance, team_id,venue_id) values (23234.07,'2000-12-04','UVU',2271,10,65);</v>
      </c>
    </row>
    <row r="102" spans="4:11" x14ac:dyDescent="0.2">
      <c r="D102">
        <f t="shared" ca="1" si="9"/>
        <v>10</v>
      </c>
      <c r="E102" t="str">
        <f t="shared" ca="1" si="10"/>
        <v>32665.89</v>
      </c>
      <c r="F102" s="1" t="str">
        <f t="shared" ca="1" si="11"/>
        <v>2000-01-02</v>
      </c>
      <c r="G102" t="str">
        <f t="shared" ca="1" si="12"/>
        <v>Colorado State</v>
      </c>
      <c r="H102">
        <f t="shared" ca="1" si="13"/>
        <v>9346</v>
      </c>
      <c r="I102">
        <f t="shared" ca="1" si="14"/>
        <v>14</v>
      </c>
      <c r="J102">
        <f t="shared" ca="1" si="15"/>
        <v>42</v>
      </c>
      <c r="K102" t="str">
        <f t="shared" ca="1" si="16"/>
        <v>INSERT INTO EVENT (income, event_date, opposing_team, attendance, team_id,venue_id) values (32665.89,'2000-01-02','Colorado State',9346,14,42);</v>
      </c>
    </row>
    <row r="103" spans="4:11" x14ac:dyDescent="0.2">
      <c r="D103">
        <f t="shared" ca="1" si="9"/>
        <v>9</v>
      </c>
      <c r="E103" t="str">
        <f t="shared" ca="1" si="10"/>
        <v>92201.15</v>
      </c>
      <c r="F103" s="1" t="str">
        <f t="shared" ca="1" si="11"/>
        <v>2009-02-05</v>
      </c>
      <c r="G103" t="str">
        <f t="shared" ca="1" si="12"/>
        <v>Wyoming</v>
      </c>
      <c r="H103">
        <f t="shared" ca="1" si="13"/>
        <v>4584</v>
      </c>
      <c r="I103">
        <f t="shared" ca="1" si="14"/>
        <v>13</v>
      </c>
      <c r="J103">
        <f t="shared" ca="1" si="15"/>
        <v>23</v>
      </c>
      <c r="K103" t="str">
        <f t="shared" ca="1" si="16"/>
        <v>INSERT INTO EVENT (income, event_date, opposing_team, attendance, team_id,venue_id) values (92201.15,'2009-02-05','Wyoming',4584,13,23);</v>
      </c>
    </row>
    <row r="104" spans="4:11" x14ac:dyDescent="0.2">
      <c r="D104">
        <f t="shared" ca="1" si="9"/>
        <v>2</v>
      </c>
      <c r="E104" t="str">
        <f t="shared" ca="1" si="10"/>
        <v>67249.93</v>
      </c>
      <c r="F104" s="1" t="str">
        <f t="shared" ca="1" si="11"/>
        <v>2014-06-15</v>
      </c>
      <c r="G104" t="str">
        <f t="shared" ca="1" si="12"/>
        <v>ASU</v>
      </c>
      <c r="H104">
        <f t="shared" ca="1" si="13"/>
        <v>9089</v>
      </c>
      <c r="I104">
        <f t="shared" ca="1" si="14"/>
        <v>6</v>
      </c>
      <c r="J104">
        <f t="shared" ca="1" si="15"/>
        <v>94</v>
      </c>
      <c r="K104" t="str">
        <f t="shared" ca="1" si="16"/>
        <v>INSERT INTO EVENT (income, event_date, opposing_team, attendance, team_id,venue_id) values (67249.93,'2014-06-15','ASU',9089,6,94);</v>
      </c>
    </row>
    <row r="105" spans="4:11" x14ac:dyDescent="0.2">
      <c r="D105">
        <f t="shared" ca="1" si="9"/>
        <v>5</v>
      </c>
      <c r="E105" t="str">
        <f t="shared" ca="1" si="10"/>
        <v>75471.43</v>
      </c>
      <c r="F105" s="1" t="str">
        <f t="shared" ca="1" si="11"/>
        <v>1996-08-13</v>
      </c>
      <c r="G105" t="str">
        <f t="shared" ca="1" si="12"/>
        <v>USU</v>
      </c>
      <c r="H105">
        <f t="shared" ca="1" si="13"/>
        <v>6548</v>
      </c>
      <c r="I105">
        <f t="shared" ca="1" si="14"/>
        <v>9</v>
      </c>
      <c r="J105">
        <f t="shared" ca="1" si="15"/>
        <v>29</v>
      </c>
      <c r="K105" t="str">
        <f t="shared" ca="1" si="16"/>
        <v>INSERT INTO EVENT (income, event_date, opposing_team, attendance, team_id,venue_id) values (75471.43,'1996-08-13','USU',6548,9,29);</v>
      </c>
    </row>
    <row r="106" spans="4:11" x14ac:dyDescent="0.2">
      <c r="D106">
        <f t="shared" ca="1" si="9"/>
        <v>13</v>
      </c>
      <c r="E106" t="str">
        <f t="shared" ca="1" si="10"/>
        <v>60114.09</v>
      </c>
      <c r="F106" s="1" t="str">
        <f t="shared" ca="1" si="11"/>
        <v>2008-08-03</v>
      </c>
      <c r="G106" t="str">
        <f t="shared" ca="1" si="12"/>
        <v>Washington State</v>
      </c>
      <c r="H106">
        <f t="shared" ca="1" si="13"/>
        <v>6415</v>
      </c>
      <c r="I106">
        <f t="shared" ca="1" si="14"/>
        <v>17</v>
      </c>
      <c r="J106">
        <f t="shared" ca="1" si="15"/>
        <v>35</v>
      </c>
      <c r="K106" t="str">
        <f t="shared" ca="1" si="16"/>
        <v>INSERT INTO EVENT (income, event_date, opposing_team, attendance, team_id,venue_id) values (60114.09,'2008-08-03','Washington State',6415,17,35);</v>
      </c>
    </row>
    <row r="107" spans="4:11" x14ac:dyDescent="0.2">
      <c r="D107">
        <f t="shared" ca="1" si="9"/>
        <v>14</v>
      </c>
      <c r="E107" t="str">
        <f t="shared" ca="1" si="10"/>
        <v>37769.92</v>
      </c>
      <c r="F107" s="1" t="str">
        <f t="shared" ca="1" si="11"/>
        <v>2010-09-26</v>
      </c>
      <c r="G107" t="str">
        <f t="shared" ca="1" si="12"/>
        <v>Oregon University</v>
      </c>
      <c r="H107">
        <f t="shared" ca="1" si="13"/>
        <v>3975</v>
      </c>
      <c r="I107">
        <f t="shared" ca="1" si="14"/>
        <v>18</v>
      </c>
      <c r="J107">
        <f t="shared" ca="1" si="15"/>
        <v>28</v>
      </c>
      <c r="K107" t="str">
        <f t="shared" ca="1" si="16"/>
        <v>INSERT INTO EVENT (income, event_date, opposing_team, attendance, team_id,venue_id) values (37769.92,'2010-09-26','Oregon University',3975,18,28);</v>
      </c>
    </row>
    <row r="108" spans="4:11" x14ac:dyDescent="0.2">
      <c r="D108">
        <f t="shared" ca="1" si="9"/>
        <v>3</v>
      </c>
      <c r="E108" t="str">
        <f t="shared" ca="1" si="10"/>
        <v>45901.02</v>
      </c>
      <c r="F108" s="1" t="str">
        <f t="shared" ca="1" si="11"/>
        <v>2016-05-04</v>
      </c>
      <c r="G108" t="str">
        <f t="shared" ca="1" si="12"/>
        <v>NYU</v>
      </c>
      <c r="H108">
        <f t="shared" ca="1" si="13"/>
        <v>5466</v>
      </c>
      <c r="I108">
        <f t="shared" ca="1" si="14"/>
        <v>7</v>
      </c>
      <c r="J108">
        <f t="shared" ca="1" si="15"/>
        <v>96</v>
      </c>
      <c r="K108" t="str">
        <f t="shared" ca="1" si="16"/>
        <v>INSERT INTO EVENT (income, event_date, opposing_team, attendance, team_id,venue_id) values (45901.02,'2016-05-04','NYU',5466,7,96);</v>
      </c>
    </row>
    <row r="109" spans="4:11" x14ac:dyDescent="0.2">
      <c r="D109">
        <f t="shared" ca="1" si="9"/>
        <v>4</v>
      </c>
      <c r="E109" t="str">
        <f t="shared" ca="1" si="10"/>
        <v>6033.68</v>
      </c>
      <c r="F109" s="1" t="str">
        <f t="shared" ca="1" si="11"/>
        <v>2002-01-24</v>
      </c>
      <c r="G109" t="str">
        <f t="shared" ca="1" si="12"/>
        <v>Oregon State</v>
      </c>
      <c r="H109">
        <f t="shared" ca="1" si="13"/>
        <v>8990</v>
      </c>
      <c r="I109">
        <f t="shared" ca="1" si="14"/>
        <v>8</v>
      </c>
      <c r="J109">
        <f t="shared" ca="1" si="15"/>
        <v>44</v>
      </c>
      <c r="K109" t="str">
        <f t="shared" ca="1" si="16"/>
        <v>INSERT INTO EVENT (income, event_date, opposing_team, attendance, team_id,venue_id) values (6033.68,'2002-01-24','Oregon State',8990,8,44);</v>
      </c>
    </row>
    <row r="110" spans="4:11" x14ac:dyDescent="0.2">
      <c r="D110">
        <f t="shared" ca="1" si="9"/>
        <v>9</v>
      </c>
      <c r="E110" t="str">
        <f t="shared" ca="1" si="10"/>
        <v>85502.79</v>
      </c>
      <c r="F110" s="1" t="str">
        <f t="shared" ca="1" si="11"/>
        <v>2006-09-03</v>
      </c>
      <c r="G110" t="str">
        <f t="shared" ca="1" si="12"/>
        <v>Wyoming</v>
      </c>
      <c r="H110">
        <f t="shared" ca="1" si="13"/>
        <v>6773</v>
      </c>
      <c r="I110">
        <f t="shared" ca="1" si="14"/>
        <v>13</v>
      </c>
      <c r="J110">
        <f t="shared" ca="1" si="15"/>
        <v>52</v>
      </c>
      <c r="K110" t="str">
        <f t="shared" ca="1" si="16"/>
        <v>INSERT INTO EVENT (income, event_date, opposing_team, attendance, team_id,venue_id) values (85502.79,'2006-09-03','Wyoming',6773,13,52);</v>
      </c>
    </row>
    <row r="111" spans="4:11" x14ac:dyDescent="0.2">
      <c r="D111">
        <f t="shared" ca="1" si="9"/>
        <v>14</v>
      </c>
      <c r="E111" t="str">
        <f t="shared" ca="1" si="10"/>
        <v>58661.66</v>
      </c>
      <c r="F111" s="1" t="str">
        <f t="shared" ca="1" si="11"/>
        <v>2011-06-16</v>
      </c>
      <c r="G111" t="str">
        <f t="shared" ca="1" si="12"/>
        <v>Oregon University</v>
      </c>
      <c r="H111">
        <f t="shared" ca="1" si="13"/>
        <v>8820</v>
      </c>
      <c r="I111">
        <f t="shared" ca="1" si="14"/>
        <v>18</v>
      </c>
      <c r="J111">
        <f t="shared" ca="1" si="15"/>
        <v>78</v>
      </c>
      <c r="K111" t="str">
        <f t="shared" ca="1" si="16"/>
        <v>INSERT INTO EVENT (income, event_date, opposing_team, attendance, team_id,venue_id) values (58661.66,'2011-06-16','Oregon University',8820,18,78);</v>
      </c>
    </row>
    <row r="112" spans="4:11" x14ac:dyDescent="0.2">
      <c r="D112">
        <f t="shared" ca="1" si="9"/>
        <v>1</v>
      </c>
      <c r="E112" t="str">
        <f t="shared" ca="1" si="10"/>
        <v>36831.65</v>
      </c>
      <c r="F112" s="1" t="str">
        <f t="shared" ca="1" si="11"/>
        <v>2005-08-09</v>
      </c>
      <c r="G112" t="str">
        <f t="shared" ca="1" si="12"/>
        <v>BYU</v>
      </c>
      <c r="H112">
        <f t="shared" ca="1" si="13"/>
        <v>1863</v>
      </c>
      <c r="I112">
        <f t="shared" ca="1" si="14"/>
        <v>5</v>
      </c>
      <c r="J112">
        <f t="shared" ca="1" si="15"/>
        <v>19</v>
      </c>
      <c r="K112" t="str">
        <f t="shared" ca="1" si="16"/>
        <v>INSERT INTO EVENT (income, event_date, opposing_team, attendance, team_id,venue_id) values (36831.65,'2005-08-09','BYU',1863,5,19);</v>
      </c>
    </row>
    <row r="113" spans="4:11" x14ac:dyDescent="0.2">
      <c r="D113">
        <f t="shared" ca="1" si="9"/>
        <v>3</v>
      </c>
      <c r="E113" t="str">
        <f t="shared" ca="1" si="10"/>
        <v>6801.79</v>
      </c>
      <c r="F113" s="1" t="str">
        <f t="shared" ca="1" si="11"/>
        <v>1995-11-19</v>
      </c>
      <c r="G113" t="str">
        <f t="shared" ca="1" si="12"/>
        <v>NYU</v>
      </c>
      <c r="H113">
        <f t="shared" ca="1" si="13"/>
        <v>4136</v>
      </c>
      <c r="I113">
        <f t="shared" ca="1" si="14"/>
        <v>7</v>
      </c>
      <c r="J113">
        <f t="shared" ca="1" si="15"/>
        <v>27</v>
      </c>
      <c r="K113" t="str">
        <f t="shared" ca="1" si="16"/>
        <v>INSERT INTO EVENT (income, event_date, opposing_team, attendance, team_id,venue_id) values (6801.79,'1995-11-19','NYU',4136,7,27);</v>
      </c>
    </row>
    <row r="114" spans="4:11" x14ac:dyDescent="0.2">
      <c r="D114">
        <f t="shared" ca="1" si="9"/>
        <v>10</v>
      </c>
      <c r="E114" t="str">
        <f t="shared" ca="1" si="10"/>
        <v>51896.42</v>
      </c>
      <c r="F114" s="1" t="str">
        <f t="shared" ca="1" si="11"/>
        <v>2008-02-14</v>
      </c>
      <c r="G114" t="str">
        <f t="shared" ca="1" si="12"/>
        <v>Colorado State</v>
      </c>
      <c r="H114">
        <f t="shared" ca="1" si="13"/>
        <v>1345</v>
      </c>
      <c r="I114">
        <f t="shared" ca="1" si="14"/>
        <v>14</v>
      </c>
      <c r="J114">
        <f t="shared" ca="1" si="15"/>
        <v>7</v>
      </c>
      <c r="K114" t="str">
        <f t="shared" ca="1" si="16"/>
        <v>INSERT INTO EVENT (income, event_date, opposing_team, attendance, team_id,venue_id) values (51896.42,'2008-02-14','Colorado State',1345,14,7);</v>
      </c>
    </row>
    <row r="115" spans="4:11" x14ac:dyDescent="0.2">
      <c r="D115">
        <f t="shared" ca="1" si="9"/>
        <v>2</v>
      </c>
      <c r="E115" t="str">
        <f t="shared" ca="1" si="10"/>
        <v>66433.11</v>
      </c>
      <c r="F115" s="1" t="str">
        <f t="shared" ca="1" si="11"/>
        <v>2004-05-16</v>
      </c>
      <c r="G115" t="str">
        <f t="shared" ca="1" si="12"/>
        <v>ASU</v>
      </c>
      <c r="H115">
        <f t="shared" ca="1" si="13"/>
        <v>7433</v>
      </c>
      <c r="I115">
        <f t="shared" ca="1" si="14"/>
        <v>6</v>
      </c>
      <c r="J115">
        <f t="shared" ca="1" si="15"/>
        <v>86</v>
      </c>
      <c r="K115" t="str">
        <f t="shared" ca="1" si="16"/>
        <v>INSERT INTO EVENT (income, event_date, opposing_team, attendance, team_id,venue_id) values (66433.11,'2004-05-16','ASU',7433,6,86);</v>
      </c>
    </row>
    <row r="116" spans="4:11" x14ac:dyDescent="0.2">
      <c r="D116">
        <f t="shared" ca="1" si="9"/>
        <v>10</v>
      </c>
      <c r="E116" t="str">
        <f t="shared" ca="1" si="10"/>
        <v>41886.71</v>
      </c>
      <c r="F116" s="1" t="str">
        <f t="shared" ca="1" si="11"/>
        <v>2010-12-22</v>
      </c>
      <c r="G116" t="str">
        <f t="shared" ca="1" si="12"/>
        <v>Colorado State</v>
      </c>
      <c r="H116">
        <f t="shared" ca="1" si="13"/>
        <v>3619</v>
      </c>
      <c r="I116">
        <f t="shared" ca="1" si="14"/>
        <v>14</v>
      </c>
      <c r="J116">
        <f t="shared" ca="1" si="15"/>
        <v>99</v>
      </c>
      <c r="K116" t="str">
        <f t="shared" ca="1" si="16"/>
        <v>INSERT INTO EVENT (income, event_date, opposing_team, attendance, team_id,venue_id) values (41886.71,'2010-12-22','Colorado State',3619,14,99);</v>
      </c>
    </row>
    <row r="117" spans="4:11" x14ac:dyDescent="0.2">
      <c r="D117">
        <f t="shared" ca="1" si="9"/>
        <v>4</v>
      </c>
      <c r="E117" t="str">
        <f t="shared" ca="1" si="10"/>
        <v>98079.31</v>
      </c>
      <c r="F117" s="1" t="str">
        <f t="shared" ca="1" si="11"/>
        <v>2015-03-10</v>
      </c>
      <c r="G117" t="str">
        <f t="shared" ca="1" si="12"/>
        <v>Oregon State</v>
      </c>
      <c r="H117">
        <f t="shared" ca="1" si="13"/>
        <v>2303</v>
      </c>
      <c r="I117">
        <f t="shared" ca="1" si="14"/>
        <v>8</v>
      </c>
      <c r="J117">
        <f t="shared" ca="1" si="15"/>
        <v>77</v>
      </c>
      <c r="K117" t="str">
        <f t="shared" ca="1" si="16"/>
        <v>INSERT INTO EVENT (income, event_date, opposing_team, attendance, team_id,venue_id) values (98079.31,'2015-03-10','Oregon State',2303,8,77);</v>
      </c>
    </row>
    <row r="118" spans="4:11" x14ac:dyDescent="0.2">
      <c r="D118">
        <f t="shared" ca="1" si="9"/>
        <v>1</v>
      </c>
      <c r="E118" t="str">
        <f t="shared" ca="1" si="10"/>
        <v>58559.88</v>
      </c>
      <c r="F118" s="1" t="str">
        <f t="shared" ca="1" si="11"/>
        <v>2006-04-20</v>
      </c>
      <c r="G118" t="str">
        <f t="shared" ca="1" si="12"/>
        <v>BYU</v>
      </c>
      <c r="H118">
        <f t="shared" ca="1" si="13"/>
        <v>1003</v>
      </c>
      <c r="I118">
        <f t="shared" ca="1" si="14"/>
        <v>5</v>
      </c>
      <c r="J118">
        <f t="shared" ca="1" si="15"/>
        <v>97</v>
      </c>
      <c r="K118" t="str">
        <f t="shared" ca="1" si="16"/>
        <v>INSERT INTO EVENT (income, event_date, opposing_team, attendance, team_id,venue_id) values (58559.88,'2006-04-20','BYU',1003,5,97);</v>
      </c>
    </row>
    <row r="119" spans="4:11" x14ac:dyDescent="0.2">
      <c r="D119">
        <f t="shared" ca="1" si="9"/>
        <v>6</v>
      </c>
      <c r="E119" t="str">
        <f t="shared" ca="1" si="10"/>
        <v>96811.55</v>
      </c>
      <c r="F119" s="1" t="str">
        <f t="shared" ca="1" si="11"/>
        <v>2012-10-29</v>
      </c>
      <c r="G119" t="str">
        <f t="shared" ca="1" si="12"/>
        <v>UVU</v>
      </c>
      <c r="H119">
        <f t="shared" ca="1" si="13"/>
        <v>1020</v>
      </c>
      <c r="I119">
        <f t="shared" ca="1" si="14"/>
        <v>10</v>
      </c>
      <c r="J119">
        <f t="shared" ca="1" si="15"/>
        <v>98</v>
      </c>
      <c r="K119" t="str">
        <f t="shared" ca="1" si="16"/>
        <v>INSERT INTO EVENT (income, event_date, opposing_team, attendance, team_id,venue_id) values (96811.55,'2012-10-29','UVU',1020,10,98);</v>
      </c>
    </row>
    <row r="120" spans="4:11" x14ac:dyDescent="0.2">
      <c r="D120">
        <f t="shared" ca="1" si="9"/>
        <v>13</v>
      </c>
      <c r="E120" t="str">
        <f t="shared" ca="1" si="10"/>
        <v>20048.43</v>
      </c>
      <c r="F120" s="1" t="str">
        <f t="shared" ca="1" si="11"/>
        <v>2003-09-06</v>
      </c>
      <c r="G120" t="str">
        <f t="shared" ca="1" si="12"/>
        <v>Washington State</v>
      </c>
      <c r="H120">
        <f t="shared" ca="1" si="13"/>
        <v>8520</v>
      </c>
      <c r="I120">
        <f t="shared" ca="1" si="14"/>
        <v>17</v>
      </c>
      <c r="J120">
        <f t="shared" ca="1" si="15"/>
        <v>43</v>
      </c>
      <c r="K120" t="str">
        <f t="shared" ca="1" si="16"/>
        <v>INSERT INTO EVENT (income, event_date, opposing_team, attendance, team_id,venue_id) values (20048.43,'2003-09-06','Washington State',8520,17,43);</v>
      </c>
    </row>
    <row r="121" spans="4:11" x14ac:dyDescent="0.2">
      <c r="D121">
        <f t="shared" ca="1" si="9"/>
        <v>14</v>
      </c>
      <c r="E121" t="str">
        <f t="shared" ca="1" si="10"/>
        <v>68541.54</v>
      </c>
      <c r="F121" s="1" t="str">
        <f t="shared" ca="1" si="11"/>
        <v>1997-03-03</v>
      </c>
      <c r="G121" t="str">
        <f t="shared" ca="1" si="12"/>
        <v>Oregon University</v>
      </c>
      <c r="H121">
        <f t="shared" ca="1" si="13"/>
        <v>6954</v>
      </c>
      <c r="I121">
        <f t="shared" ca="1" si="14"/>
        <v>18</v>
      </c>
      <c r="J121">
        <f t="shared" ca="1" si="15"/>
        <v>73</v>
      </c>
      <c r="K121" t="str">
        <f t="shared" ca="1" si="16"/>
        <v>INSERT INTO EVENT (income, event_date, opposing_team, attendance, team_id,venue_id) values (68541.54,'1997-03-03','Oregon University',6954,18,73);</v>
      </c>
    </row>
    <row r="122" spans="4:11" x14ac:dyDescent="0.2">
      <c r="D122">
        <f t="shared" ca="1" si="9"/>
        <v>9</v>
      </c>
      <c r="E122" t="str">
        <f t="shared" ca="1" si="10"/>
        <v>94210.58</v>
      </c>
      <c r="F122" s="1" t="str">
        <f t="shared" ca="1" si="11"/>
        <v>1995-06-03</v>
      </c>
      <c r="G122" t="str">
        <f t="shared" ca="1" si="12"/>
        <v>Wyoming</v>
      </c>
      <c r="H122">
        <f t="shared" ca="1" si="13"/>
        <v>2641</v>
      </c>
      <c r="I122">
        <f t="shared" ca="1" si="14"/>
        <v>13</v>
      </c>
      <c r="J122">
        <f t="shared" ca="1" si="15"/>
        <v>77</v>
      </c>
      <c r="K122" t="str">
        <f t="shared" ca="1" si="16"/>
        <v>INSERT INTO EVENT (income, event_date, opposing_team, attendance, team_id,venue_id) values (94210.58,'1995-06-03','Wyoming',2641,13,77);</v>
      </c>
    </row>
    <row r="123" spans="4:11" x14ac:dyDescent="0.2">
      <c r="D123">
        <f t="shared" ca="1" si="9"/>
        <v>5</v>
      </c>
      <c r="E123" t="str">
        <f t="shared" ca="1" si="10"/>
        <v>83283.42</v>
      </c>
      <c r="F123" s="1" t="str">
        <f t="shared" ca="1" si="11"/>
        <v>2011-09-19</v>
      </c>
      <c r="G123" t="str">
        <f t="shared" ca="1" si="12"/>
        <v>USU</v>
      </c>
      <c r="H123">
        <f t="shared" ca="1" si="13"/>
        <v>5120</v>
      </c>
      <c r="I123">
        <f t="shared" ca="1" si="14"/>
        <v>9</v>
      </c>
      <c r="J123">
        <f t="shared" ca="1" si="15"/>
        <v>57</v>
      </c>
      <c r="K123" t="str">
        <f t="shared" ca="1" si="16"/>
        <v>INSERT INTO EVENT (income, event_date, opposing_team, attendance, team_id,venue_id) values (83283.42,'2011-09-19','USU',5120,9,57);</v>
      </c>
    </row>
    <row r="124" spans="4:11" x14ac:dyDescent="0.2">
      <c r="D124">
        <f t="shared" ca="1" si="9"/>
        <v>10</v>
      </c>
      <c r="E124" t="str">
        <f t="shared" ca="1" si="10"/>
        <v>87360.49</v>
      </c>
      <c r="F124" s="1" t="str">
        <f t="shared" ca="1" si="11"/>
        <v>2000-06-13</v>
      </c>
      <c r="G124" t="str">
        <f t="shared" ca="1" si="12"/>
        <v>Colorado State</v>
      </c>
      <c r="H124">
        <f t="shared" ca="1" si="13"/>
        <v>4575</v>
      </c>
      <c r="I124">
        <f t="shared" ca="1" si="14"/>
        <v>14</v>
      </c>
      <c r="J124">
        <f t="shared" ca="1" si="15"/>
        <v>45</v>
      </c>
      <c r="K124" t="str">
        <f t="shared" ca="1" si="16"/>
        <v>INSERT INTO EVENT (income, event_date, opposing_team, attendance, team_id,venue_id) values (87360.49,'2000-06-13','Colorado State',4575,14,45);</v>
      </c>
    </row>
    <row r="125" spans="4:11" x14ac:dyDescent="0.2">
      <c r="D125">
        <f t="shared" ca="1" si="9"/>
        <v>3</v>
      </c>
      <c r="E125" t="str">
        <f t="shared" ca="1" si="10"/>
        <v>43483.48</v>
      </c>
      <c r="F125" s="1" t="str">
        <f t="shared" ca="1" si="11"/>
        <v>2001-07-21</v>
      </c>
      <c r="G125" t="str">
        <f t="shared" ca="1" si="12"/>
        <v>NYU</v>
      </c>
      <c r="H125">
        <f t="shared" ca="1" si="13"/>
        <v>2405</v>
      </c>
      <c r="I125">
        <f t="shared" ca="1" si="14"/>
        <v>7</v>
      </c>
      <c r="J125">
        <f t="shared" ca="1" si="15"/>
        <v>10</v>
      </c>
      <c r="K125" t="str">
        <f t="shared" ca="1" si="16"/>
        <v>INSERT INTO EVENT (income, event_date, opposing_team, attendance, team_id,venue_id) values (43483.48,'2001-07-21','NYU',2405,7,10);</v>
      </c>
    </row>
    <row r="126" spans="4:11" x14ac:dyDescent="0.2">
      <c r="D126">
        <f t="shared" ca="1" si="9"/>
        <v>8</v>
      </c>
      <c r="E126" t="str">
        <f t="shared" ca="1" si="10"/>
        <v>48211.88</v>
      </c>
      <c r="F126" s="1" t="str">
        <f t="shared" ca="1" si="11"/>
        <v>2011-01-30</v>
      </c>
      <c r="G126" t="str">
        <f t="shared" ca="1" si="12"/>
        <v>Nevada</v>
      </c>
      <c r="H126">
        <f t="shared" ca="1" si="13"/>
        <v>7548</v>
      </c>
      <c r="I126">
        <f t="shared" ca="1" si="14"/>
        <v>12</v>
      </c>
      <c r="J126">
        <f t="shared" ca="1" si="15"/>
        <v>94</v>
      </c>
      <c r="K126" t="str">
        <f t="shared" ca="1" si="16"/>
        <v>INSERT INTO EVENT (income, event_date, opposing_team, attendance, team_id,venue_id) values (48211.88,'2011-01-30','Nevada',7548,12,94);</v>
      </c>
    </row>
    <row r="127" spans="4:11" x14ac:dyDescent="0.2">
      <c r="D127">
        <f t="shared" ca="1" si="9"/>
        <v>4</v>
      </c>
      <c r="E127" t="str">
        <f t="shared" ca="1" si="10"/>
        <v>92180.99</v>
      </c>
      <c r="F127" s="1" t="str">
        <f t="shared" ca="1" si="11"/>
        <v>2002-05-22</v>
      </c>
      <c r="G127" t="str">
        <f t="shared" ca="1" si="12"/>
        <v>Oregon State</v>
      </c>
      <c r="H127">
        <f t="shared" ca="1" si="13"/>
        <v>9070</v>
      </c>
      <c r="I127">
        <f t="shared" ca="1" si="14"/>
        <v>8</v>
      </c>
      <c r="J127">
        <f t="shared" ca="1" si="15"/>
        <v>8</v>
      </c>
      <c r="K127" t="str">
        <f t="shared" ca="1" si="16"/>
        <v>INSERT INTO EVENT (income, event_date, opposing_team, attendance, team_id,venue_id) values (92180.99,'2002-05-22','Oregon State',9070,8,8);</v>
      </c>
    </row>
    <row r="128" spans="4:11" x14ac:dyDescent="0.2">
      <c r="D128">
        <f t="shared" ca="1" si="9"/>
        <v>3</v>
      </c>
      <c r="E128" t="str">
        <f t="shared" ca="1" si="10"/>
        <v>50719.10</v>
      </c>
      <c r="F128" s="1" t="str">
        <f t="shared" ca="1" si="11"/>
        <v>2012-11-21</v>
      </c>
      <c r="G128" t="str">
        <f t="shared" ca="1" si="12"/>
        <v>NYU</v>
      </c>
      <c r="H128">
        <f t="shared" ca="1" si="13"/>
        <v>2069</v>
      </c>
      <c r="I128">
        <f t="shared" ca="1" si="14"/>
        <v>7</v>
      </c>
      <c r="J128">
        <f t="shared" ca="1" si="15"/>
        <v>38</v>
      </c>
      <c r="K128" t="str">
        <f t="shared" ca="1" si="16"/>
        <v>INSERT INTO EVENT (income, event_date, opposing_team, attendance, team_id,venue_id) values (50719.10,'2012-11-21','NYU',2069,7,38);</v>
      </c>
    </row>
    <row r="129" spans="4:11" x14ac:dyDescent="0.2">
      <c r="D129">
        <f t="shared" ca="1" si="9"/>
        <v>12</v>
      </c>
      <c r="E129" t="str">
        <f t="shared" ca="1" si="10"/>
        <v>26757.57</v>
      </c>
      <c r="F129" s="1" t="str">
        <f t="shared" ca="1" si="11"/>
        <v>2005-02-25</v>
      </c>
      <c r="G129" t="str">
        <f t="shared" ca="1" si="12"/>
        <v>Boise State</v>
      </c>
      <c r="H129">
        <f t="shared" ca="1" si="13"/>
        <v>1658</v>
      </c>
      <c r="I129">
        <f t="shared" ca="1" si="14"/>
        <v>16</v>
      </c>
      <c r="J129">
        <f t="shared" ca="1" si="15"/>
        <v>49</v>
      </c>
      <c r="K129" t="str">
        <f t="shared" ca="1" si="16"/>
        <v>INSERT INTO EVENT (income, event_date, opposing_team, attendance, team_id,venue_id) values (26757.57,'2005-02-25','Boise State',1658,16,49);</v>
      </c>
    </row>
    <row r="130" spans="4:11" x14ac:dyDescent="0.2">
      <c r="D130">
        <f t="shared" ca="1" si="9"/>
        <v>14</v>
      </c>
      <c r="E130" t="str">
        <f t="shared" ca="1" si="10"/>
        <v>330.33</v>
      </c>
      <c r="F130" s="1" t="str">
        <f t="shared" ca="1" si="11"/>
        <v>2003-04-11</v>
      </c>
      <c r="G130" t="str">
        <f t="shared" ca="1" si="12"/>
        <v>Oregon University</v>
      </c>
      <c r="H130">
        <f t="shared" ca="1" si="13"/>
        <v>3641</v>
      </c>
      <c r="I130">
        <f t="shared" ca="1" si="14"/>
        <v>18</v>
      </c>
      <c r="J130">
        <f t="shared" ca="1" si="15"/>
        <v>26</v>
      </c>
      <c r="K130" t="str">
        <f t="shared" ca="1" si="16"/>
        <v>INSERT INTO EVENT (income, event_date, opposing_team, attendance, team_id,venue_id) values (330.33,'2003-04-11','Oregon University',3641,18,26);</v>
      </c>
    </row>
    <row r="131" spans="4:11" x14ac:dyDescent="0.2">
      <c r="D131">
        <f t="shared" ref="D131:D194" ca="1" si="17">RANDBETWEEN(1,14)</f>
        <v>14</v>
      </c>
      <c r="E131" t="str">
        <f t="shared" ref="E131:E194" ca="1" si="18">RANDBETWEEN(100,100000)&amp;"."&amp;TEXT(RANDBETWEEN(0,99),"00")</f>
        <v>24164.95</v>
      </c>
      <c r="F131" s="1" t="str">
        <f t="shared" ref="F131:F194" ca="1" si="19">RANDBETWEEN(1995,2017)&amp;"-"&amp;TEXT(RANDBETWEEN(1,12),"00")&amp;"-"&amp;TEXT(RANDBETWEEN(1,30),"00")</f>
        <v>2005-07-22</v>
      </c>
      <c r="G131" t="str">
        <f t="shared" ref="G131:G194" ca="1" si="20">VLOOKUP(D131,$A$17:$C$30,3)</f>
        <v>Oregon University</v>
      </c>
      <c r="H131">
        <f t="shared" ref="H131:H194" ca="1" si="21">RANDBETWEEN(1000,10000)</f>
        <v>8881</v>
      </c>
      <c r="I131">
        <f t="shared" ref="I131:I194" ca="1" si="22">VLOOKUP(D131,$A$17:$B$30,2)</f>
        <v>18</v>
      </c>
      <c r="J131">
        <f t="shared" ref="J131:J194" ca="1" si="23">RANDBETWEEN(1,99)</f>
        <v>6</v>
      </c>
      <c r="K131" t="str">
        <f t="shared" ref="K131:K194" ca="1" si="24">"INSERT INTO EVENT (income, event_date, opposing_team, attendance, team_id,venue_id) values ("&amp;E131&amp;",'"&amp;F131&amp;"','"&amp;G131&amp;"',"&amp;H131&amp;","&amp;I131&amp;","&amp;J131&amp;");"</f>
        <v>INSERT INTO EVENT (income, event_date, opposing_team, attendance, team_id,venue_id) values (24164.95,'2005-07-22','Oregon University',8881,18,6);</v>
      </c>
    </row>
    <row r="132" spans="4:11" x14ac:dyDescent="0.2">
      <c r="D132">
        <f t="shared" ca="1" si="17"/>
        <v>9</v>
      </c>
      <c r="E132" t="str">
        <f t="shared" ca="1" si="18"/>
        <v>93606.00</v>
      </c>
      <c r="F132" s="1" t="str">
        <f t="shared" ca="1" si="19"/>
        <v>2011-06-16</v>
      </c>
      <c r="G132" t="str">
        <f t="shared" ca="1" si="20"/>
        <v>Wyoming</v>
      </c>
      <c r="H132">
        <f t="shared" ca="1" si="21"/>
        <v>5939</v>
      </c>
      <c r="I132">
        <f t="shared" ca="1" si="22"/>
        <v>13</v>
      </c>
      <c r="J132">
        <f t="shared" ca="1" si="23"/>
        <v>39</v>
      </c>
      <c r="K132" t="str">
        <f t="shared" ca="1" si="24"/>
        <v>INSERT INTO EVENT (income, event_date, opposing_team, attendance, team_id,venue_id) values (93606.00,'2011-06-16','Wyoming',5939,13,39);</v>
      </c>
    </row>
    <row r="133" spans="4:11" x14ac:dyDescent="0.2">
      <c r="D133">
        <f t="shared" ca="1" si="17"/>
        <v>4</v>
      </c>
      <c r="E133" t="str">
        <f t="shared" ca="1" si="18"/>
        <v>74267.50</v>
      </c>
      <c r="F133" s="1" t="str">
        <f t="shared" ca="1" si="19"/>
        <v>2011-11-18</v>
      </c>
      <c r="G133" t="str">
        <f t="shared" ca="1" si="20"/>
        <v>Oregon State</v>
      </c>
      <c r="H133">
        <f t="shared" ca="1" si="21"/>
        <v>5031</v>
      </c>
      <c r="I133">
        <f t="shared" ca="1" si="22"/>
        <v>8</v>
      </c>
      <c r="J133">
        <f t="shared" ca="1" si="23"/>
        <v>65</v>
      </c>
      <c r="K133" t="str">
        <f t="shared" ca="1" si="24"/>
        <v>INSERT INTO EVENT (income, event_date, opposing_team, attendance, team_id,venue_id) values (74267.50,'2011-11-18','Oregon State',5031,8,65);</v>
      </c>
    </row>
    <row r="134" spans="4:11" x14ac:dyDescent="0.2">
      <c r="D134">
        <f t="shared" ca="1" si="17"/>
        <v>2</v>
      </c>
      <c r="E134" t="str">
        <f t="shared" ca="1" si="18"/>
        <v>86557.84</v>
      </c>
      <c r="F134" s="1" t="str">
        <f t="shared" ca="1" si="19"/>
        <v>1995-08-08</v>
      </c>
      <c r="G134" t="str">
        <f t="shared" ca="1" si="20"/>
        <v>ASU</v>
      </c>
      <c r="H134">
        <f t="shared" ca="1" si="21"/>
        <v>2202</v>
      </c>
      <c r="I134">
        <f t="shared" ca="1" si="22"/>
        <v>6</v>
      </c>
      <c r="J134">
        <f t="shared" ca="1" si="23"/>
        <v>78</v>
      </c>
      <c r="K134" t="str">
        <f t="shared" ca="1" si="24"/>
        <v>INSERT INTO EVENT (income, event_date, opposing_team, attendance, team_id,venue_id) values (86557.84,'1995-08-08','ASU',2202,6,78);</v>
      </c>
    </row>
    <row r="135" spans="4:11" x14ac:dyDescent="0.2">
      <c r="D135">
        <f t="shared" ca="1" si="17"/>
        <v>7</v>
      </c>
      <c r="E135" t="str">
        <f t="shared" ca="1" si="18"/>
        <v>21210.42</v>
      </c>
      <c r="F135" s="1" t="str">
        <f t="shared" ca="1" si="19"/>
        <v>2002-02-29</v>
      </c>
      <c r="G135" t="str">
        <f t="shared" ca="1" si="20"/>
        <v>SUU</v>
      </c>
      <c r="H135">
        <f t="shared" ca="1" si="21"/>
        <v>7310</v>
      </c>
      <c r="I135">
        <f t="shared" ca="1" si="22"/>
        <v>11</v>
      </c>
      <c r="J135">
        <f t="shared" ca="1" si="23"/>
        <v>56</v>
      </c>
      <c r="K135" t="str">
        <f t="shared" ca="1" si="24"/>
        <v>INSERT INTO EVENT (income, event_date, opposing_team, attendance, team_id,venue_id) values (21210.42,'2002-02-29','SUU',7310,11,56);</v>
      </c>
    </row>
    <row r="136" spans="4:11" x14ac:dyDescent="0.2">
      <c r="D136">
        <f t="shared" ca="1" si="17"/>
        <v>13</v>
      </c>
      <c r="E136" t="str">
        <f t="shared" ca="1" si="18"/>
        <v>40717.57</v>
      </c>
      <c r="F136" s="1" t="str">
        <f t="shared" ca="1" si="19"/>
        <v>2014-04-18</v>
      </c>
      <c r="G136" t="str">
        <f t="shared" ca="1" si="20"/>
        <v>Washington State</v>
      </c>
      <c r="H136">
        <f t="shared" ca="1" si="21"/>
        <v>3542</v>
      </c>
      <c r="I136">
        <f t="shared" ca="1" si="22"/>
        <v>17</v>
      </c>
      <c r="J136">
        <f t="shared" ca="1" si="23"/>
        <v>56</v>
      </c>
      <c r="K136" t="str">
        <f t="shared" ca="1" si="24"/>
        <v>INSERT INTO EVENT (income, event_date, opposing_team, attendance, team_id,venue_id) values (40717.57,'2014-04-18','Washington State',3542,17,56);</v>
      </c>
    </row>
    <row r="137" spans="4:11" x14ac:dyDescent="0.2">
      <c r="D137">
        <f t="shared" ca="1" si="17"/>
        <v>11</v>
      </c>
      <c r="E137" t="str">
        <f t="shared" ca="1" si="18"/>
        <v>89676.23</v>
      </c>
      <c r="F137" s="1" t="str">
        <f t="shared" ca="1" si="19"/>
        <v>2004-10-10</v>
      </c>
      <c r="G137" t="str">
        <f t="shared" ca="1" si="20"/>
        <v>University of Colorado</v>
      </c>
      <c r="H137">
        <f t="shared" ca="1" si="21"/>
        <v>1338</v>
      </c>
      <c r="I137">
        <f t="shared" ca="1" si="22"/>
        <v>15</v>
      </c>
      <c r="J137">
        <f t="shared" ca="1" si="23"/>
        <v>71</v>
      </c>
      <c r="K137" t="str">
        <f t="shared" ca="1" si="24"/>
        <v>INSERT INTO EVENT (income, event_date, opposing_team, attendance, team_id,venue_id) values (89676.23,'2004-10-10','University of Colorado',1338,15,71);</v>
      </c>
    </row>
    <row r="138" spans="4:11" x14ac:dyDescent="0.2">
      <c r="D138">
        <f t="shared" ca="1" si="17"/>
        <v>9</v>
      </c>
      <c r="E138" t="str">
        <f t="shared" ca="1" si="18"/>
        <v>99052.25</v>
      </c>
      <c r="F138" s="1" t="str">
        <f t="shared" ca="1" si="19"/>
        <v>2015-08-15</v>
      </c>
      <c r="G138" t="str">
        <f t="shared" ca="1" si="20"/>
        <v>Wyoming</v>
      </c>
      <c r="H138">
        <f t="shared" ca="1" si="21"/>
        <v>2677</v>
      </c>
      <c r="I138">
        <f t="shared" ca="1" si="22"/>
        <v>13</v>
      </c>
      <c r="J138">
        <f t="shared" ca="1" si="23"/>
        <v>39</v>
      </c>
      <c r="K138" t="str">
        <f t="shared" ca="1" si="24"/>
        <v>INSERT INTO EVENT (income, event_date, opposing_team, attendance, team_id,venue_id) values (99052.25,'2015-08-15','Wyoming',2677,13,39);</v>
      </c>
    </row>
    <row r="139" spans="4:11" x14ac:dyDescent="0.2">
      <c r="D139">
        <f t="shared" ca="1" si="17"/>
        <v>10</v>
      </c>
      <c r="E139" t="str">
        <f t="shared" ca="1" si="18"/>
        <v>40795.51</v>
      </c>
      <c r="F139" s="1" t="str">
        <f t="shared" ca="1" si="19"/>
        <v>1996-11-23</v>
      </c>
      <c r="G139" t="str">
        <f t="shared" ca="1" si="20"/>
        <v>Colorado State</v>
      </c>
      <c r="H139">
        <f t="shared" ca="1" si="21"/>
        <v>8290</v>
      </c>
      <c r="I139">
        <f t="shared" ca="1" si="22"/>
        <v>14</v>
      </c>
      <c r="J139">
        <f t="shared" ca="1" si="23"/>
        <v>56</v>
      </c>
      <c r="K139" t="str">
        <f t="shared" ca="1" si="24"/>
        <v>INSERT INTO EVENT (income, event_date, opposing_team, attendance, team_id,venue_id) values (40795.51,'1996-11-23','Colorado State',8290,14,56);</v>
      </c>
    </row>
    <row r="140" spans="4:11" x14ac:dyDescent="0.2">
      <c r="D140">
        <f t="shared" ca="1" si="17"/>
        <v>14</v>
      </c>
      <c r="E140" t="str">
        <f t="shared" ca="1" si="18"/>
        <v>44875.56</v>
      </c>
      <c r="F140" s="1" t="str">
        <f t="shared" ca="1" si="19"/>
        <v>2012-08-15</v>
      </c>
      <c r="G140" t="str">
        <f t="shared" ca="1" si="20"/>
        <v>Oregon University</v>
      </c>
      <c r="H140">
        <f t="shared" ca="1" si="21"/>
        <v>9981</v>
      </c>
      <c r="I140">
        <f t="shared" ca="1" si="22"/>
        <v>18</v>
      </c>
      <c r="J140">
        <f t="shared" ca="1" si="23"/>
        <v>12</v>
      </c>
      <c r="K140" t="str">
        <f t="shared" ca="1" si="24"/>
        <v>INSERT INTO EVENT (income, event_date, opposing_team, attendance, team_id,venue_id) values (44875.56,'2012-08-15','Oregon University',9981,18,12);</v>
      </c>
    </row>
    <row r="141" spans="4:11" x14ac:dyDescent="0.2">
      <c r="D141">
        <f t="shared" ca="1" si="17"/>
        <v>3</v>
      </c>
      <c r="E141" t="str">
        <f t="shared" ca="1" si="18"/>
        <v>86668.90</v>
      </c>
      <c r="F141" s="1" t="str">
        <f t="shared" ca="1" si="19"/>
        <v>2002-12-08</v>
      </c>
      <c r="G141" t="str">
        <f t="shared" ca="1" si="20"/>
        <v>NYU</v>
      </c>
      <c r="H141">
        <f t="shared" ca="1" si="21"/>
        <v>1061</v>
      </c>
      <c r="I141">
        <f t="shared" ca="1" si="22"/>
        <v>7</v>
      </c>
      <c r="J141">
        <f t="shared" ca="1" si="23"/>
        <v>79</v>
      </c>
      <c r="K141" t="str">
        <f t="shared" ca="1" si="24"/>
        <v>INSERT INTO EVENT (income, event_date, opposing_team, attendance, team_id,venue_id) values (86668.90,'2002-12-08','NYU',1061,7,79);</v>
      </c>
    </row>
    <row r="142" spans="4:11" x14ac:dyDescent="0.2">
      <c r="D142">
        <f t="shared" ca="1" si="17"/>
        <v>12</v>
      </c>
      <c r="E142" t="str">
        <f t="shared" ca="1" si="18"/>
        <v>13995.13</v>
      </c>
      <c r="F142" s="1" t="str">
        <f t="shared" ca="1" si="19"/>
        <v>2017-02-07</v>
      </c>
      <c r="G142" t="str">
        <f t="shared" ca="1" si="20"/>
        <v>Boise State</v>
      </c>
      <c r="H142">
        <f t="shared" ca="1" si="21"/>
        <v>3059</v>
      </c>
      <c r="I142">
        <f t="shared" ca="1" si="22"/>
        <v>16</v>
      </c>
      <c r="J142">
        <f t="shared" ca="1" si="23"/>
        <v>11</v>
      </c>
      <c r="K142" t="str">
        <f t="shared" ca="1" si="24"/>
        <v>INSERT INTO EVENT (income, event_date, opposing_team, attendance, team_id,venue_id) values (13995.13,'2017-02-07','Boise State',3059,16,11);</v>
      </c>
    </row>
    <row r="143" spans="4:11" x14ac:dyDescent="0.2">
      <c r="D143">
        <f t="shared" ca="1" si="17"/>
        <v>10</v>
      </c>
      <c r="E143" t="str">
        <f t="shared" ca="1" si="18"/>
        <v>57859.15</v>
      </c>
      <c r="F143" s="1" t="str">
        <f t="shared" ca="1" si="19"/>
        <v>2000-08-26</v>
      </c>
      <c r="G143" t="str">
        <f t="shared" ca="1" si="20"/>
        <v>Colorado State</v>
      </c>
      <c r="H143">
        <f t="shared" ca="1" si="21"/>
        <v>5443</v>
      </c>
      <c r="I143">
        <f t="shared" ca="1" si="22"/>
        <v>14</v>
      </c>
      <c r="J143">
        <f t="shared" ca="1" si="23"/>
        <v>25</v>
      </c>
      <c r="K143" t="str">
        <f t="shared" ca="1" si="24"/>
        <v>INSERT INTO EVENT (income, event_date, opposing_team, attendance, team_id,venue_id) values (57859.15,'2000-08-26','Colorado State',5443,14,25);</v>
      </c>
    </row>
    <row r="144" spans="4:11" x14ac:dyDescent="0.2">
      <c r="D144">
        <f t="shared" ca="1" si="17"/>
        <v>12</v>
      </c>
      <c r="E144" t="str">
        <f t="shared" ca="1" si="18"/>
        <v>3904.15</v>
      </c>
      <c r="F144" s="1" t="str">
        <f t="shared" ca="1" si="19"/>
        <v>2017-06-20</v>
      </c>
      <c r="G144" t="str">
        <f t="shared" ca="1" si="20"/>
        <v>Boise State</v>
      </c>
      <c r="H144">
        <f t="shared" ca="1" si="21"/>
        <v>9078</v>
      </c>
      <c r="I144">
        <f t="shared" ca="1" si="22"/>
        <v>16</v>
      </c>
      <c r="J144">
        <f t="shared" ca="1" si="23"/>
        <v>22</v>
      </c>
      <c r="K144" t="str">
        <f t="shared" ca="1" si="24"/>
        <v>INSERT INTO EVENT (income, event_date, opposing_team, attendance, team_id,venue_id) values (3904.15,'2017-06-20','Boise State',9078,16,22);</v>
      </c>
    </row>
    <row r="145" spans="4:11" x14ac:dyDescent="0.2">
      <c r="D145">
        <f t="shared" ca="1" si="17"/>
        <v>2</v>
      </c>
      <c r="E145" t="str">
        <f t="shared" ca="1" si="18"/>
        <v>64616.15</v>
      </c>
      <c r="F145" s="1" t="str">
        <f t="shared" ca="1" si="19"/>
        <v>1997-08-28</v>
      </c>
      <c r="G145" t="str">
        <f t="shared" ca="1" si="20"/>
        <v>ASU</v>
      </c>
      <c r="H145">
        <f t="shared" ca="1" si="21"/>
        <v>4293</v>
      </c>
      <c r="I145">
        <f t="shared" ca="1" si="22"/>
        <v>6</v>
      </c>
      <c r="J145">
        <f t="shared" ca="1" si="23"/>
        <v>95</v>
      </c>
      <c r="K145" t="str">
        <f t="shared" ca="1" si="24"/>
        <v>INSERT INTO EVENT (income, event_date, opposing_team, attendance, team_id,venue_id) values (64616.15,'1997-08-28','ASU',4293,6,95);</v>
      </c>
    </row>
    <row r="146" spans="4:11" x14ac:dyDescent="0.2">
      <c r="D146">
        <f t="shared" ca="1" si="17"/>
        <v>8</v>
      </c>
      <c r="E146" t="str">
        <f t="shared" ca="1" si="18"/>
        <v>83906.13</v>
      </c>
      <c r="F146" s="1" t="str">
        <f t="shared" ca="1" si="19"/>
        <v>1997-06-30</v>
      </c>
      <c r="G146" t="str">
        <f t="shared" ca="1" si="20"/>
        <v>Nevada</v>
      </c>
      <c r="H146">
        <f t="shared" ca="1" si="21"/>
        <v>2335</v>
      </c>
      <c r="I146">
        <f t="shared" ca="1" si="22"/>
        <v>12</v>
      </c>
      <c r="J146">
        <f t="shared" ca="1" si="23"/>
        <v>8</v>
      </c>
      <c r="K146" t="str">
        <f t="shared" ca="1" si="24"/>
        <v>INSERT INTO EVENT (income, event_date, opposing_team, attendance, team_id,venue_id) values (83906.13,'1997-06-30','Nevada',2335,12,8);</v>
      </c>
    </row>
    <row r="147" spans="4:11" x14ac:dyDescent="0.2">
      <c r="D147">
        <f t="shared" ca="1" si="17"/>
        <v>12</v>
      </c>
      <c r="E147" t="str">
        <f t="shared" ca="1" si="18"/>
        <v>29304.37</v>
      </c>
      <c r="F147" s="1" t="str">
        <f t="shared" ca="1" si="19"/>
        <v>2011-09-13</v>
      </c>
      <c r="G147" t="str">
        <f t="shared" ca="1" si="20"/>
        <v>Boise State</v>
      </c>
      <c r="H147">
        <f t="shared" ca="1" si="21"/>
        <v>7845</v>
      </c>
      <c r="I147">
        <f t="shared" ca="1" si="22"/>
        <v>16</v>
      </c>
      <c r="J147">
        <f t="shared" ca="1" si="23"/>
        <v>31</v>
      </c>
      <c r="K147" t="str">
        <f t="shared" ca="1" si="24"/>
        <v>INSERT INTO EVENT (income, event_date, opposing_team, attendance, team_id,venue_id) values (29304.37,'2011-09-13','Boise State',7845,16,31);</v>
      </c>
    </row>
    <row r="148" spans="4:11" x14ac:dyDescent="0.2">
      <c r="D148">
        <f t="shared" ca="1" si="17"/>
        <v>11</v>
      </c>
      <c r="E148" t="str">
        <f t="shared" ca="1" si="18"/>
        <v>44484.51</v>
      </c>
      <c r="F148" s="1" t="str">
        <f t="shared" ca="1" si="19"/>
        <v>2011-07-01</v>
      </c>
      <c r="G148" t="str">
        <f t="shared" ca="1" si="20"/>
        <v>University of Colorado</v>
      </c>
      <c r="H148">
        <f t="shared" ca="1" si="21"/>
        <v>9566</v>
      </c>
      <c r="I148">
        <f t="shared" ca="1" si="22"/>
        <v>15</v>
      </c>
      <c r="J148">
        <f t="shared" ca="1" si="23"/>
        <v>18</v>
      </c>
      <c r="K148" t="str">
        <f t="shared" ca="1" si="24"/>
        <v>INSERT INTO EVENT (income, event_date, opposing_team, attendance, team_id,venue_id) values (44484.51,'2011-07-01','University of Colorado',9566,15,18);</v>
      </c>
    </row>
    <row r="149" spans="4:11" x14ac:dyDescent="0.2">
      <c r="D149">
        <f t="shared" ca="1" si="17"/>
        <v>10</v>
      </c>
      <c r="E149" t="str">
        <f t="shared" ca="1" si="18"/>
        <v>29800.56</v>
      </c>
      <c r="F149" s="1" t="str">
        <f t="shared" ca="1" si="19"/>
        <v>2000-11-04</v>
      </c>
      <c r="G149" t="str">
        <f t="shared" ca="1" si="20"/>
        <v>Colorado State</v>
      </c>
      <c r="H149">
        <f t="shared" ca="1" si="21"/>
        <v>1880</v>
      </c>
      <c r="I149">
        <f t="shared" ca="1" si="22"/>
        <v>14</v>
      </c>
      <c r="J149">
        <f t="shared" ca="1" si="23"/>
        <v>79</v>
      </c>
      <c r="K149" t="str">
        <f t="shared" ca="1" si="24"/>
        <v>INSERT INTO EVENT (income, event_date, opposing_team, attendance, team_id,venue_id) values (29800.56,'2000-11-04','Colorado State',1880,14,79);</v>
      </c>
    </row>
    <row r="150" spans="4:11" x14ac:dyDescent="0.2">
      <c r="D150">
        <f t="shared" ca="1" si="17"/>
        <v>9</v>
      </c>
      <c r="E150" t="str">
        <f t="shared" ca="1" si="18"/>
        <v>45596.84</v>
      </c>
      <c r="F150" s="1" t="str">
        <f t="shared" ca="1" si="19"/>
        <v>2000-02-27</v>
      </c>
      <c r="G150" t="str">
        <f t="shared" ca="1" si="20"/>
        <v>Wyoming</v>
      </c>
      <c r="H150">
        <f t="shared" ca="1" si="21"/>
        <v>5410</v>
      </c>
      <c r="I150">
        <f t="shared" ca="1" si="22"/>
        <v>13</v>
      </c>
      <c r="J150">
        <f t="shared" ca="1" si="23"/>
        <v>37</v>
      </c>
      <c r="K150" t="str">
        <f t="shared" ca="1" si="24"/>
        <v>INSERT INTO EVENT (income, event_date, opposing_team, attendance, team_id,venue_id) values (45596.84,'2000-02-27','Wyoming',5410,13,37);</v>
      </c>
    </row>
    <row r="151" spans="4:11" x14ac:dyDescent="0.2">
      <c r="D151">
        <f t="shared" ca="1" si="17"/>
        <v>1</v>
      </c>
      <c r="E151" t="str">
        <f t="shared" ca="1" si="18"/>
        <v>37641.48</v>
      </c>
      <c r="F151" s="1" t="str">
        <f t="shared" ca="1" si="19"/>
        <v>2013-10-14</v>
      </c>
      <c r="G151" t="str">
        <f t="shared" ca="1" si="20"/>
        <v>BYU</v>
      </c>
      <c r="H151">
        <f t="shared" ca="1" si="21"/>
        <v>6998</v>
      </c>
      <c r="I151">
        <f t="shared" ca="1" si="22"/>
        <v>5</v>
      </c>
      <c r="J151">
        <f t="shared" ca="1" si="23"/>
        <v>39</v>
      </c>
      <c r="K151" t="str">
        <f t="shared" ca="1" si="24"/>
        <v>INSERT INTO EVENT (income, event_date, opposing_team, attendance, team_id,venue_id) values (37641.48,'2013-10-14','BYU',6998,5,39);</v>
      </c>
    </row>
    <row r="152" spans="4:11" x14ac:dyDescent="0.2">
      <c r="D152">
        <f t="shared" ca="1" si="17"/>
        <v>4</v>
      </c>
      <c r="E152" t="str">
        <f t="shared" ca="1" si="18"/>
        <v>63301.64</v>
      </c>
      <c r="F152" s="1" t="str">
        <f t="shared" ca="1" si="19"/>
        <v>1999-03-01</v>
      </c>
      <c r="G152" t="str">
        <f t="shared" ca="1" si="20"/>
        <v>Oregon State</v>
      </c>
      <c r="H152">
        <f t="shared" ca="1" si="21"/>
        <v>6260</v>
      </c>
      <c r="I152">
        <f t="shared" ca="1" si="22"/>
        <v>8</v>
      </c>
      <c r="J152">
        <f t="shared" ca="1" si="23"/>
        <v>53</v>
      </c>
      <c r="K152" t="str">
        <f t="shared" ca="1" si="24"/>
        <v>INSERT INTO EVENT (income, event_date, opposing_team, attendance, team_id,venue_id) values (63301.64,'1999-03-01','Oregon State',6260,8,53);</v>
      </c>
    </row>
    <row r="153" spans="4:11" x14ac:dyDescent="0.2">
      <c r="D153">
        <f t="shared" ca="1" si="17"/>
        <v>14</v>
      </c>
      <c r="E153" t="str">
        <f t="shared" ca="1" si="18"/>
        <v>30779.69</v>
      </c>
      <c r="F153" s="1" t="str">
        <f t="shared" ca="1" si="19"/>
        <v>2002-09-09</v>
      </c>
      <c r="G153" t="str">
        <f t="shared" ca="1" si="20"/>
        <v>Oregon University</v>
      </c>
      <c r="H153">
        <f t="shared" ca="1" si="21"/>
        <v>5927</v>
      </c>
      <c r="I153">
        <f t="shared" ca="1" si="22"/>
        <v>18</v>
      </c>
      <c r="J153">
        <f t="shared" ca="1" si="23"/>
        <v>34</v>
      </c>
      <c r="K153" t="str">
        <f t="shared" ca="1" si="24"/>
        <v>INSERT INTO EVENT (income, event_date, opposing_team, attendance, team_id,venue_id) values (30779.69,'2002-09-09','Oregon University',5927,18,34);</v>
      </c>
    </row>
    <row r="154" spans="4:11" x14ac:dyDescent="0.2">
      <c r="D154">
        <f t="shared" ca="1" si="17"/>
        <v>10</v>
      </c>
      <c r="E154" t="str">
        <f t="shared" ca="1" si="18"/>
        <v>41445.45</v>
      </c>
      <c r="F154" s="1" t="str">
        <f t="shared" ca="1" si="19"/>
        <v>1996-09-16</v>
      </c>
      <c r="G154" t="str">
        <f t="shared" ca="1" si="20"/>
        <v>Colorado State</v>
      </c>
      <c r="H154">
        <f t="shared" ca="1" si="21"/>
        <v>3077</v>
      </c>
      <c r="I154">
        <f t="shared" ca="1" si="22"/>
        <v>14</v>
      </c>
      <c r="J154">
        <f t="shared" ca="1" si="23"/>
        <v>8</v>
      </c>
      <c r="K154" t="str">
        <f t="shared" ca="1" si="24"/>
        <v>INSERT INTO EVENT (income, event_date, opposing_team, attendance, team_id,venue_id) values (41445.45,'1996-09-16','Colorado State',3077,14,8);</v>
      </c>
    </row>
    <row r="155" spans="4:11" x14ac:dyDescent="0.2">
      <c r="D155">
        <f t="shared" ca="1" si="17"/>
        <v>14</v>
      </c>
      <c r="E155" t="str">
        <f t="shared" ca="1" si="18"/>
        <v>69791.00</v>
      </c>
      <c r="F155" s="1" t="str">
        <f t="shared" ca="1" si="19"/>
        <v>1997-03-26</v>
      </c>
      <c r="G155" t="str">
        <f t="shared" ca="1" si="20"/>
        <v>Oregon University</v>
      </c>
      <c r="H155">
        <f t="shared" ca="1" si="21"/>
        <v>3729</v>
      </c>
      <c r="I155">
        <f t="shared" ca="1" si="22"/>
        <v>18</v>
      </c>
      <c r="J155">
        <f t="shared" ca="1" si="23"/>
        <v>95</v>
      </c>
      <c r="K155" t="str">
        <f t="shared" ca="1" si="24"/>
        <v>INSERT INTO EVENT (income, event_date, opposing_team, attendance, team_id,venue_id) values (69791.00,'1997-03-26','Oregon University',3729,18,95);</v>
      </c>
    </row>
    <row r="156" spans="4:11" x14ac:dyDescent="0.2">
      <c r="D156">
        <f t="shared" ca="1" si="17"/>
        <v>12</v>
      </c>
      <c r="E156" t="str">
        <f t="shared" ca="1" si="18"/>
        <v>29151.43</v>
      </c>
      <c r="F156" s="1" t="str">
        <f t="shared" ca="1" si="19"/>
        <v>2001-11-25</v>
      </c>
      <c r="G156" t="str">
        <f t="shared" ca="1" si="20"/>
        <v>Boise State</v>
      </c>
      <c r="H156">
        <f t="shared" ca="1" si="21"/>
        <v>9764</v>
      </c>
      <c r="I156">
        <f t="shared" ca="1" si="22"/>
        <v>16</v>
      </c>
      <c r="J156">
        <f t="shared" ca="1" si="23"/>
        <v>99</v>
      </c>
      <c r="K156" t="str">
        <f t="shared" ca="1" si="24"/>
        <v>INSERT INTO EVENT (income, event_date, opposing_team, attendance, team_id,venue_id) values (29151.43,'2001-11-25','Boise State',9764,16,99);</v>
      </c>
    </row>
    <row r="157" spans="4:11" x14ac:dyDescent="0.2">
      <c r="D157">
        <f t="shared" ca="1" si="17"/>
        <v>11</v>
      </c>
      <c r="E157" t="str">
        <f t="shared" ca="1" si="18"/>
        <v>83350.11</v>
      </c>
      <c r="F157" s="1" t="str">
        <f t="shared" ca="1" si="19"/>
        <v>2000-02-16</v>
      </c>
      <c r="G157" t="str">
        <f t="shared" ca="1" si="20"/>
        <v>University of Colorado</v>
      </c>
      <c r="H157">
        <f t="shared" ca="1" si="21"/>
        <v>6963</v>
      </c>
      <c r="I157">
        <f t="shared" ca="1" si="22"/>
        <v>15</v>
      </c>
      <c r="J157">
        <f t="shared" ca="1" si="23"/>
        <v>77</v>
      </c>
      <c r="K157" t="str">
        <f t="shared" ca="1" si="24"/>
        <v>INSERT INTO EVENT (income, event_date, opposing_team, attendance, team_id,venue_id) values (83350.11,'2000-02-16','University of Colorado',6963,15,77);</v>
      </c>
    </row>
    <row r="158" spans="4:11" x14ac:dyDescent="0.2">
      <c r="D158">
        <f t="shared" ca="1" si="17"/>
        <v>4</v>
      </c>
      <c r="E158" t="str">
        <f t="shared" ca="1" si="18"/>
        <v>69708.36</v>
      </c>
      <c r="F158" s="1" t="str">
        <f t="shared" ca="1" si="19"/>
        <v>2010-12-13</v>
      </c>
      <c r="G158" t="str">
        <f t="shared" ca="1" si="20"/>
        <v>Oregon State</v>
      </c>
      <c r="H158">
        <f t="shared" ca="1" si="21"/>
        <v>3754</v>
      </c>
      <c r="I158">
        <f t="shared" ca="1" si="22"/>
        <v>8</v>
      </c>
      <c r="J158">
        <f t="shared" ca="1" si="23"/>
        <v>35</v>
      </c>
      <c r="K158" t="str">
        <f t="shared" ca="1" si="24"/>
        <v>INSERT INTO EVENT (income, event_date, opposing_team, attendance, team_id,venue_id) values (69708.36,'2010-12-13','Oregon State',3754,8,35);</v>
      </c>
    </row>
    <row r="159" spans="4:11" x14ac:dyDescent="0.2">
      <c r="D159">
        <f t="shared" ca="1" si="17"/>
        <v>14</v>
      </c>
      <c r="E159" t="str">
        <f t="shared" ca="1" si="18"/>
        <v>91366.34</v>
      </c>
      <c r="F159" s="1" t="str">
        <f t="shared" ca="1" si="19"/>
        <v>1996-10-19</v>
      </c>
      <c r="G159" t="str">
        <f t="shared" ca="1" si="20"/>
        <v>Oregon University</v>
      </c>
      <c r="H159">
        <f t="shared" ca="1" si="21"/>
        <v>9270</v>
      </c>
      <c r="I159">
        <f t="shared" ca="1" si="22"/>
        <v>18</v>
      </c>
      <c r="J159">
        <f t="shared" ca="1" si="23"/>
        <v>70</v>
      </c>
      <c r="K159" t="str">
        <f t="shared" ca="1" si="24"/>
        <v>INSERT INTO EVENT (income, event_date, opposing_team, attendance, team_id,venue_id) values (91366.34,'1996-10-19','Oregon University',9270,18,70);</v>
      </c>
    </row>
    <row r="160" spans="4:11" x14ac:dyDescent="0.2">
      <c r="D160">
        <f t="shared" ca="1" si="17"/>
        <v>2</v>
      </c>
      <c r="E160" t="str">
        <f t="shared" ca="1" si="18"/>
        <v>31237.56</v>
      </c>
      <c r="F160" s="1" t="str">
        <f t="shared" ca="1" si="19"/>
        <v>2002-11-02</v>
      </c>
      <c r="G160" t="str">
        <f t="shared" ca="1" si="20"/>
        <v>ASU</v>
      </c>
      <c r="H160">
        <f t="shared" ca="1" si="21"/>
        <v>6653</v>
      </c>
      <c r="I160">
        <f t="shared" ca="1" si="22"/>
        <v>6</v>
      </c>
      <c r="J160">
        <f t="shared" ca="1" si="23"/>
        <v>55</v>
      </c>
      <c r="K160" t="str">
        <f t="shared" ca="1" si="24"/>
        <v>INSERT INTO EVENT (income, event_date, opposing_team, attendance, team_id,venue_id) values (31237.56,'2002-11-02','ASU',6653,6,55);</v>
      </c>
    </row>
    <row r="161" spans="4:11" x14ac:dyDescent="0.2">
      <c r="D161">
        <f t="shared" ca="1" si="17"/>
        <v>4</v>
      </c>
      <c r="E161" t="str">
        <f t="shared" ca="1" si="18"/>
        <v>34197.45</v>
      </c>
      <c r="F161" s="1" t="str">
        <f t="shared" ca="1" si="19"/>
        <v>1998-11-02</v>
      </c>
      <c r="G161" t="str">
        <f t="shared" ca="1" si="20"/>
        <v>Oregon State</v>
      </c>
      <c r="H161">
        <f t="shared" ca="1" si="21"/>
        <v>5899</v>
      </c>
      <c r="I161">
        <f t="shared" ca="1" si="22"/>
        <v>8</v>
      </c>
      <c r="J161">
        <f t="shared" ca="1" si="23"/>
        <v>52</v>
      </c>
      <c r="K161" t="str">
        <f t="shared" ca="1" si="24"/>
        <v>INSERT INTO EVENT (income, event_date, opposing_team, attendance, team_id,venue_id) values (34197.45,'1998-11-02','Oregon State',5899,8,52);</v>
      </c>
    </row>
    <row r="162" spans="4:11" x14ac:dyDescent="0.2">
      <c r="D162">
        <f t="shared" ca="1" si="17"/>
        <v>12</v>
      </c>
      <c r="E162" t="str">
        <f t="shared" ca="1" si="18"/>
        <v>86485.05</v>
      </c>
      <c r="F162" s="1" t="str">
        <f t="shared" ca="1" si="19"/>
        <v>2011-09-17</v>
      </c>
      <c r="G162" t="str">
        <f t="shared" ca="1" si="20"/>
        <v>Boise State</v>
      </c>
      <c r="H162">
        <f t="shared" ca="1" si="21"/>
        <v>4620</v>
      </c>
      <c r="I162">
        <f t="shared" ca="1" si="22"/>
        <v>16</v>
      </c>
      <c r="J162">
        <f t="shared" ca="1" si="23"/>
        <v>17</v>
      </c>
      <c r="K162" t="str">
        <f t="shared" ca="1" si="24"/>
        <v>INSERT INTO EVENT (income, event_date, opposing_team, attendance, team_id,venue_id) values (86485.05,'2011-09-17','Boise State',4620,16,17);</v>
      </c>
    </row>
    <row r="163" spans="4:11" x14ac:dyDescent="0.2">
      <c r="D163">
        <f t="shared" ca="1" si="17"/>
        <v>3</v>
      </c>
      <c r="E163" t="str">
        <f t="shared" ca="1" si="18"/>
        <v>6013.80</v>
      </c>
      <c r="F163" s="1" t="str">
        <f t="shared" ca="1" si="19"/>
        <v>2007-08-06</v>
      </c>
      <c r="G163" t="str">
        <f t="shared" ca="1" si="20"/>
        <v>NYU</v>
      </c>
      <c r="H163">
        <f t="shared" ca="1" si="21"/>
        <v>9708</v>
      </c>
      <c r="I163">
        <f t="shared" ca="1" si="22"/>
        <v>7</v>
      </c>
      <c r="J163">
        <f t="shared" ca="1" si="23"/>
        <v>30</v>
      </c>
      <c r="K163" t="str">
        <f t="shared" ca="1" si="24"/>
        <v>INSERT INTO EVENT (income, event_date, opposing_team, attendance, team_id,venue_id) values (6013.80,'2007-08-06','NYU',9708,7,30);</v>
      </c>
    </row>
    <row r="164" spans="4:11" x14ac:dyDescent="0.2">
      <c r="D164">
        <f t="shared" ca="1" si="17"/>
        <v>7</v>
      </c>
      <c r="E164" t="str">
        <f t="shared" ca="1" si="18"/>
        <v>73292.50</v>
      </c>
      <c r="F164" s="1" t="str">
        <f t="shared" ca="1" si="19"/>
        <v>2007-01-05</v>
      </c>
      <c r="G164" t="str">
        <f t="shared" ca="1" si="20"/>
        <v>SUU</v>
      </c>
      <c r="H164">
        <f t="shared" ca="1" si="21"/>
        <v>1870</v>
      </c>
      <c r="I164">
        <f t="shared" ca="1" si="22"/>
        <v>11</v>
      </c>
      <c r="J164">
        <f t="shared" ca="1" si="23"/>
        <v>20</v>
      </c>
      <c r="K164" t="str">
        <f t="shared" ca="1" si="24"/>
        <v>INSERT INTO EVENT (income, event_date, opposing_team, attendance, team_id,venue_id) values (73292.50,'2007-01-05','SUU',1870,11,20);</v>
      </c>
    </row>
    <row r="165" spans="4:11" x14ac:dyDescent="0.2">
      <c r="D165">
        <f t="shared" ca="1" si="17"/>
        <v>13</v>
      </c>
      <c r="E165" t="str">
        <f t="shared" ca="1" si="18"/>
        <v>67992.80</v>
      </c>
      <c r="F165" s="1" t="str">
        <f t="shared" ca="1" si="19"/>
        <v>2005-03-21</v>
      </c>
      <c r="G165" t="str">
        <f t="shared" ca="1" si="20"/>
        <v>Washington State</v>
      </c>
      <c r="H165">
        <f t="shared" ca="1" si="21"/>
        <v>8256</v>
      </c>
      <c r="I165">
        <f t="shared" ca="1" si="22"/>
        <v>17</v>
      </c>
      <c r="J165">
        <f t="shared" ca="1" si="23"/>
        <v>23</v>
      </c>
      <c r="K165" t="str">
        <f t="shared" ca="1" si="24"/>
        <v>INSERT INTO EVENT (income, event_date, opposing_team, attendance, team_id,venue_id) values (67992.80,'2005-03-21','Washington State',8256,17,23);</v>
      </c>
    </row>
    <row r="166" spans="4:11" x14ac:dyDescent="0.2">
      <c r="D166">
        <f t="shared" ca="1" si="17"/>
        <v>3</v>
      </c>
      <c r="E166" t="str">
        <f t="shared" ca="1" si="18"/>
        <v>18552.53</v>
      </c>
      <c r="F166" s="1" t="str">
        <f t="shared" ca="1" si="19"/>
        <v>1996-05-25</v>
      </c>
      <c r="G166" t="str">
        <f t="shared" ca="1" si="20"/>
        <v>NYU</v>
      </c>
      <c r="H166">
        <f t="shared" ca="1" si="21"/>
        <v>6545</v>
      </c>
      <c r="I166">
        <f t="shared" ca="1" si="22"/>
        <v>7</v>
      </c>
      <c r="J166">
        <f t="shared" ca="1" si="23"/>
        <v>51</v>
      </c>
      <c r="K166" t="str">
        <f t="shared" ca="1" si="24"/>
        <v>INSERT INTO EVENT (income, event_date, opposing_team, attendance, team_id,venue_id) values (18552.53,'1996-05-25','NYU',6545,7,51);</v>
      </c>
    </row>
    <row r="167" spans="4:11" x14ac:dyDescent="0.2">
      <c r="D167">
        <f t="shared" ca="1" si="17"/>
        <v>8</v>
      </c>
      <c r="E167" t="str">
        <f t="shared" ca="1" si="18"/>
        <v>59181.23</v>
      </c>
      <c r="F167" s="1" t="str">
        <f t="shared" ca="1" si="19"/>
        <v>1995-12-21</v>
      </c>
      <c r="G167" t="str">
        <f t="shared" ca="1" si="20"/>
        <v>Nevada</v>
      </c>
      <c r="H167">
        <f t="shared" ca="1" si="21"/>
        <v>3213</v>
      </c>
      <c r="I167">
        <f t="shared" ca="1" si="22"/>
        <v>12</v>
      </c>
      <c r="J167">
        <f t="shared" ca="1" si="23"/>
        <v>10</v>
      </c>
      <c r="K167" t="str">
        <f t="shared" ca="1" si="24"/>
        <v>INSERT INTO EVENT (income, event_date, opposing_team, attendance, team_id,venue_id) values (59181.23,'1995-12-21','Nevada',3213,12,10);</v>
      </c>
    </row>
    <row r="168" spans="4:11" x14ac:dyDescent="0.2">
      <c r="D168">
        <f t="shared" ca="1" si="17"/>
        <v>5</v>
      </c>
      <c r="E168" t="str">
        <f t="shared" ca="1" si="18"/>
        <v>12217.54</v>
      </c>
      <c r="F168" s="1" t="str">
        <f t="shared" ca="1" si="19"/>
        <v>1998-11-10</v>
      </c>
      <c r="G168" t="str">
        <f t="shared" ca="1" si="20"/>
        <v>USU</v>
      </c>
      <c r="H168">
        <f t="shared" ca="1" si="21"/>
        <v>5302</v>
      </c>
      <c r="I168">
        <f t="shared" ca="1" si="22"/>
        <v>9</v>
      </c>
      <c r="J168">
        <f t="shared" ca="1" si="23"/>
        <v>17</v>
      </c>
      <c r="K168" t="str">
        <f t="shared" ca="1" si="24"/>
        <v>INSERT INTO EVENT (income, event_date, opposing_team, attendance, team_id,venue_id) values (12217.54,'1998-11-10','USU',5302,9,17);</v>
      </c>
    </row>
    <row r="169" spans="4:11" x14ac:dyDescent="0.2">
      <c r="D169">
        <f t="shared" ca="1" si="17"/>
        <v>3</v>
      </c>
      <c r="E169" t="str">
        <f t="shared" ca="1" si="18"/>
        <v>79797.89</v>
      </c>
      <c r="F169" s="1" t="str">
        <f t="shared" ca="1" si="19"/>
        <v>2006-06-26</v>
      </c>
      <c r="G169" t="str">
        <f t="shared" ca="1" si="20"/>
        <v>NYU</v>
      </c>
      <c r="H169">
        <f t="shared" ca="1" si="21"/>
        <v>3542</v>
      </c>
      <c r="I169">
        <f t="shared" ca="1" si="22"/>
        <v>7</v>
      </c>
      <c r="J169">
        <f t="shared" ca="1" si="23"/>
        <v>67</v>
      </c>
      <c r="K169" t="str">
        <f t="shared" ca="1" si="24"/>
        <v>INSERT INTO EVENT (income, event_date, opposing_team, attendance, team_id,venue_id) values (79797.89,'2006-06-26','NYU',3542,7,67);</v>
      </c>
    </row>
    <row r="170" spans="4:11" x14ac:dyDescent="0.2">
      <c r="D170">
        <f t="shared" ca="1" si="17"/>
        <v>14</v>
      </c>
      <c r="E170" t="str">
        <f t="shared" ca="1" si="18"/>
        <v>51852.24</v>
      </c>
      <c r="F170" s="1" t="str">
        <f t="shared" ca="1" si="19"/>
        <v>2000-03-10</v>
      </c>
      <c r="G170" t="str">
        <f t="shared" ca="1" si="20"/>
        <v>Oregon University</v>
      </c>
      <c r="H170">
        <f t="shared" ca="1" si="21"/>
        <v>5017</v>
      </c>
      <c r="I170">
        <f t="shared" ca="1" si="22"/>
        <v>18</v>
      </c>
      <c r="J170">
        <f t="shared" ca="1" si="23"/>
        <v>3</v>
      </c>
      <c r="K170" t="str">
        <f t="shared" ca="1" si="24"/>
        <v>INSERT INTO EVENT (income, event_date, opposing_team, attendance, team_id,venue_id) values (51852.24,'2000-03-10','Oregon University',5017,18,3);</v>
      </c>
    </row>
    <row r="171" spans="4:11" x14ac:dyDescent="0.2">
      <c r="D171">
        <f t="shared" ca="1" si="17"/>
        <v>7</v>
      </c>
      <c r="E171" t="str">
        <f t="shared" ca="1" si="18"/>
        <v>18041.44</v>
      </c>
      <c r="F171" s="1" t="str">
        <f t="shared" ca="1" si="19"/>
        <v>1996-12-01</v>
      </c>
      <c r="G171" t="str">
        <f t="shared" ca="1" si="20"/>
        <v>SUU</v>
      </c>
      <c r="H171">
        <f t="shared" ca="1" si="21"/>
        <v>3033</v>
      </c>
      <c r="I171">
        <f t="shared" ca="1" si="22"/>
        <v>11</v>
      </c>
      <c r="J171">
        <f t="shared" ca="1" si="23"/>
        <v>14</v>
      </c>
      <c r="K171" t="str">
        <f t="shared" ca="1" si="24"/>
        <v>INSERT INTO EVENT (income, event_date, opposing_team, attendance, team_id,venue_id) values (18041.44,'1996-12-01','SUU',3033,11,14);</v>
      </c>
    </row>
    <row r="172" spans="4:11" x14ac:dyDescent="0.2">
      <c r="D172">
        <f t="shared" ca="1" si="17"/>
        <v>12</v>
      </c>
      <c r="E172" t="str">
        <f t="shared" ca="1" si="18"/>
        <v>83854.74</v>
      </c>
      <c r="F172" s="1" t="str">
        <f t="shared" ca="1" si="19"/>
        <v>2010-11-21</v>
      </c>
      <c r="G172" t="str">
        <f t="shared" ca="1" si="20"/>
        <v>Boise State</v>
      </c>
      <c r="H172">
        <f t="shared" ca="1" si="21"/>
        <v>2913</v>
      </c>
      <c r="I172">
        <f t="shared" ca="1" si="22"/>
        <v>16</v>
      </c>
      <c r="J172">
        <f t="shared" ca="1" si="23"/>
        <v>9</v>
      </c>
      <c r="K172" t="str">
        <f t="shared" ca="1" si="24"/>
        <v>INSERT INTO EVENT (income, event_date, opposing_team, attendance, team_id,venue_id) values (83854.74,'2010-11-21','Boise State',2913,16,9);</v>
      </c>
    </row>
    <row r="173" spans="4:11" x14ac:dyDescent="0.2">
      <c r="D173">
        <f t="shared" ca="1" si="17"/>
        <v>8</v>
      </c>
      <c r="E173" t="str">
        <f t="shared" ca="1" si="18"/>
        <v>11965.24</v>
      </c>
      <c r="F173" s="1" t="str">
        <f t="shared" ca="1" si="19"/>
        <v>1999-11-07</v>
      </c>
      <c r="G173" t="str">
        <f t="shared" ca="1" si="20"/>
        <v>Nevada</v>
      </c>
      <c r="H173">
        <f t="shared" ca="1" si="21"/>
        <v>9382</v>
      </c>
      <c r="I173">
        <f t="shared" ca="1" si="22"/>
        <v>12</v>
      </c>
      <c r="J173">
        <f t="shared" ca="1" si="23"/>
        <v>24</v>
      </c>
      <c r="K173" t="str">
        <f t="shared" ca="1" si="24"/>
        <v>INSERT INTO EVENT (income, event_date, opposing_team, attendance, team_id,venue_id) values (11965.24,'1999-11-07','Nevada',9382,12,24);</v>
      </c>
    </row>
    <row r="174" spans="4:11" x14ac:dyDescent="0.2">
      <c r="D174">
        <f t="shared" ca="1" si="17"/>
        <v>8</v>
      </c>
      <c r="E174" t="str">
        <f t="shared" ca="1" si="18"/>
        <v>89721.52</v>
      </c>
      <c r="F174" s="1" t="str">
        <f t="shared" ca="1" si="19"/>
        <v>1997-01-10</v>
      </c>
      <c r="G174" t="str">
        <f t="shared" ca="1" si="20"/>
        <v>Nevada</v>
      </c>
      <c r="H174">
        <f t="shared" ca="1" si="21"/>
        <v>1011</v>
      </c>
      <c r="I174">
        <f t="shared" ca="1" si="22"/>
        <v>12</v>
      </c>
      <c r="J174">
        <f t="shared" ca="1" si="23"/>
        <v>94</v>
      </c>
      <c r="K174" t="str">
        <f t="shared" ca="1" si="24"/>
        <v>INSERT INTO EVENT (income, event_date, opposing_team, attendance, team_id,venue_id) values (89721.52,'1997-01-10','Nevada',1011,12,94);</v>
      </c>
    </row>
    <row r="175" spans="4:11" x14ac:dyDescent="0.2">
      <c r="D175">
        <f t="shared" ca="1" si="17"/>
        <v>1</v>
      </c>
      <c r="E175" t="str">
        <f t="shared" ca="1" si="18"/>
        <v>61027.75</v>
      </c>
      <c r="F175" s="1" t="str">
        <f t="shared" ca="1" si="19"/>
        <v>1995-07-23</v>
      </c>
      <c r="G175" t="str">
        <f t="shared" ca="1" si="20"/>
        <v>BYU</v>
      </c>
      <c r="H175">
        <f t="shared" ca="1" si="21"/>
        <v>7791</v>
      </c>
      <c r="I175">
        <f t="shared" ca="1" si="22"/>
        <v>5</v>
      </c>
      <c r="J175">
        <f t="shared" ca="1" si="23"/>
        <v>4</v>
      </c>
      <c r="K175" t="str">
        <f t="shared" ca="1" si="24"/>
        <v>INSERT INTO EVENT (income, event_date, opposing_team, attendance, team_id,venue_id) values (61027.75,'1995-07-23','BYU',7791,5,4);</v>
      </c>
    </row>
    <row r="176" spans="4:11" x14ac:dyDescent="0.2">
      <c r="D176">
        <f t="shared" ca="1" si="17"/>
        <v>4</v>
      </c>
      <c r="E176" t="str">
        <f t="shared" ca="1" si="18"/>
        <v>20166.45</v>
      </c>
      <c r="F176" s="1" t="str">
        <f t="shared" ca="1" si="19"/>
        <v>2007-08-13</v>
      </c>
      <c r="G176" t="str">
        <f t="shared" ca="1" si="20"/>
        <v>Oregon State</v>
      </c>
      <c r="H176">
        <f t="shared" ca="1" si="21"/>
        <v>8015</v>
      </c>
      <c r="I176">
        <f t="shared" ca="1" si="22"/>
        <v>8</v>
      </c>
      <c r="J176">
        <f t="shared" ca="1" si="23"/>
        <v>29</v>
      </c>
      <c r="K176" t="str">
        <f t="shared" ca="1" si="24"/>
        <v>INSERT INTO EVENT (income, event_date, opposing_team, attendance, team_id,venue_id) values (20166.45,'2007-08-13','Oregon State',8015,8,29);</v>
      </c>
    </row>
    <row r="177" spans="4:11" x14ac:dyDescent="0.2">
      <c r="D177">
        <f t="shared" ca="1" si="17"/>
        <v>3</v>
      </c>
      <c r="E177" t="str">
        <f t="shared" ca="1" si="18"/>
        <v>52787.56</v>
      </c>
      <c r="F177" s="1" t="str">
        <f t="shared" ca="1" si="19"/>
        <v>2012-09-16</v>
      </c>
      <c r="G177" t="str">
        <f t="shared" ca="1" si="20"/>
        <v>NYU</v>
      </c>
      <c r="H177">
        <f t="shared" ca="1" si="21"/>
        <v>1224</v>
      </c>
      <c r="I177">
        <f t="shared" ca="1" si="22"/>
        <v>7</v>
      </c>
      <c r="J177">
        <f t="shared" ca="1" si="23"/>
        <v>97</v>
      </c>
      <c r="K177" t="str">
        <f t="shared" ca="1" si="24"/>
        <v>INSERT INTO EVENT (income, event_date, opposing_team, attendance, team_id,venue_id) values (52787.56,'2012-09-16','NYU',1224,7,97);</v>
      </c>
    </row>
    <row r="178" spans="4:11" x14ac:dyDescent="0.2">
      <c r="D178">
        <f t="shared" ca="1" si="17"/>
        <v>14</v>
      </c>
      <c r="E178" t="str">
        <f t="shared" ca="1" si="18"/>
        <v>38533.44</v>
      </c>
      <c r="F178" s="1" t="str">
        <f t="shared" ca="1" si="19"/>
        <v>2000-09-23</v>
      </c>
      <c r="G178" t="str">
        <f t="shared" ca="1" si="20"/>
        <v>Oregon University</v>
      </c>
      <c r="H178">
        <f t="shared" ca="1" si="21"/>
        <v>4850</v>
      </c>
      <c r="I178">
        <f t="shared" ca="1" si="22"/>
        <v>18</v>
      </c>
      <c r="J178">
        <f t="shared" ca="1" si="23"/>
        <v>61</v>
      </c>
      <c r="K178" t="str">
        <f t="shared" ca="1" si="24"/>
        <v>INSERT INTO EVENT (income, event_date, opposing_team, attendance, team_id,venue_id) values (38533.44,'2000-09-23','Oregon University',4850,18,61);</v>
      </c>
    </row>
    <row r="179" spans="4:11" x14ac:dyDescent="0.2">
      <c r="D179">
        <f t="shared" ca="1" si="17"/>
        <v>9</v>
      </c>
      <c r="E179" t="str">
        <f t="shared" ca="1" si="18"/>
        <v>53790.32</v>
      </c>
      <c r="F179" s="1" t="str">
        <f t="shared" ca="1" si="19"/>
        <v>2015-12-19</v>
      </c>
      <c r="G179" t="str">
        <f t="shared" ca="1" si="20"/>
        <v>Wyoming</v>
      </c>
      <c r="H179">
        <f t="shared" ca="1" si="21"/>
        <v>6674</v>
      </c>
      <c r="I179">
        <f t="shared" ca="1" si="22"/>
        <v>13</v>
      </c>
      <c r="J179">
        <f t="shared" ca="1" si="23"/>
        <v>36</v>
      </c>
      <c r="K179" t="str">
        <f t="shared" ca="1" si="24"/>
        <v>INSERT INTO EVENT (income, event_date, opposing_team, attendance, team_id,venue_id) values (53790.32,'2015-12-19','Wyoming',6674,13,36);</v>
      </c>
    </row>
    <row r="180" spans="4:11" x14ac:dyDescent="0.2">
      <c r="D180">
        <f t="shared" ca="1" si="17"/>
        <v>12</v>
      </c>
      <c r="E180" t="str">
        <f t="shared" ca="1" si="18"/>
        <v>65556.98</v>
      </c>
      <c r="F180" s="1" t="str">
        <f t="shared" ca="1" si="19"/>
        <v>2005-08-04</v>
      </c>
      <c r="G180" t="str">
        <f t="shared" ca="1" si="20"/>
        <v>Boise State</v>
      </c>
      <c r="H180">
        <f t="shared" ca="1" si="21"/>
        <v>3211</v>
      </c>
      <c r="I180">
        <f t="shared" ca="1" si="22"/>
        <v>16</v>
      </c>
      <c r="J180">
        <f t="shared" ca="1" si="23"/>
        <v>88</v>
      </c>
      <c r="K180" t="str">
        <f t="shared" ca="1" si="24"/>
        <v>INSERT INTO EVENT (income, event_date, opposing_team, attendance, team_id,venue_id) values (65556.98,'2005-08-04','Boise State',3211,16,88);</v>
      </c>
    </row>
    <row r="181" spans="4:11" x14ac:dyDescent="0.2">
      <c r="D181">
        <f t="shared" ca="1" si="17"/>
        <v>9</v>
      </c>
      <c r="E181" t="str">
        <f t="shared" ca="1" si="18"/>
        <v>84117.98</v>
      </c>
      <c r="F181" s="1" t="str">
        <f t="shared" ca="1" si="19"/>
        <v>2000-06-09</v>
      </c>
      <c r="G181" t="str">
        <f t="shared" ca="1" si="20"/>
        <v>Wyoming</v>
      </c>
      <c r="H181">
        <f t="shared" ca="1" si="21"/>
        <v>8726</v>
      </c>
      <c r="I181">
        <f t="shared" ca="1" si="22"/>
        <v>13</v>
      </c>
      <c r="J181">
        <f t="shared" ca="1" si="23"/>
        <v>88</v>
      </c>
      <c r="K181" t="str">
        <f t="shared" ca="1" si="24"/>
        <v>INSERT INTO EVENT (income, event_date, opposing_team, attendance, team_id,venue_id) values (84117.98,'2000-06-09','Wyoming',8726,13,88);</v>
      </c>
    </row>
    <row r="182" spans="4:11" x14ac:dyDescent="0.2">
      <c r="D182">
        <f t="shared" ca="1" si="17"/>
        <v>9</v>
      </c>
      <c r="E182" t="str">
        <f t="shared" ca="1" si="18"/>
        <v>57516.88</v>
      </c>
      <c r="F182" s="1" t="str">
        <f t="shared" ca="1" si="19"/>
        <v>2014-08-20</v>
      </c>
      <c r="G182" t="str">
        <f t="shared" ca="1" si="20"/>
        <v>Wyoming</v>
      </c>
      <c r="H182">
        <f t="shared" ca="1" si="21"/>
        <v>6190</v>
      </c>
      <c r="I182">
        <f t="shared" ca="1" si="22"/>
        <v>13</v>
      </c>
      <c r="J182">
        <f t="shared" ca="1" si="23"/>
        <v>48</v>
      </c>
      <c r="K182" t="str">
        <f t="shared" ca="1" si="24"/>
        <v>INSERT INTO EVENT (income, event_date, opposing_team, attendance, team_id,venue_id) values (57516.88,'2014-08-20','Wyoming',6190,13,48);</v>
      </c>
    </row>
    <row r="183" spans="4:11" x14ac:dyDescent="0.2">
      <c r="D183">
        <f t="shared" ca="1" si="17"/>
        <v>4</v>
      </c>
      <c r="E183" t="str">
        <f t="shared" ca="1" si="18"/>
        <v>5756.25</v>
      </c>
      <c r="F183" s="1" t="str">
        <f t="shared" ca="1" si="19"/>
        <v>1997-07-17</v>
      </c>
      <c r="G183" t="str">
        <f t="shared" ca="1" si="20"/>
        <v>Oregon State</v>
      </c>
      <c r="H183">
        <f t="shared" ca="1" si="21"/>
        <v>3363</v>
      </c>
      <c r="I183">
        <f t="shared" ca="1" si="22"/>
        <v>8</v>
      </c>
      <c r="J183">
        <f t="shared" ca="1" si="23"/>
        <v>31</v>
      </c>
      <c r="K183" t="str">
        <f t="shared" ca="1" si="24"/>
        <v>INSERT INTO EVENT (income, event_date, opposing_team, attendance, team_id,venue_id) values (5756.25,'1997-07-17','Oregon State',3363,8,31);</v>
      </c>
    </row>
    <row r="184" spans="4:11" x14ac:dyDescent="0.2">
      <c r="D184">
        <f t="shared" ca="1" si="17"/>
        <v>11</v>
      </c>
      <c r="E184" t="str">
        <f t="shared" ca="1" si="18"/>
        <v>56434.09</v>
      </c>
      <c r="F184" s="1" t="str">
        <f t="shared" ca="1" si="19"/>
        <v>2003-02-02</v>
      </c>
      <c r="G184" t="str">
        <f t="shared" ca="1" si="20"/>
        <v>University of Colorado</v>
      </c>
      <c r="H184">
        <f t="shared" ca="1" si="21"/>
        <v>9243</v>
      </c>
      <c r="I184">
        <f t="shared" ca="1" si="22"/>
        <v>15</v>
      </c>
      <c r="J184">
        <f t="shared" ca="1" si="23"/>
        <v>43</v>
      </c>
      <c r="K184" t="str">
        <f t="shared" ca="1" si="24"/>
        <v>INSERT INTO EVENT (income, event_date, opposing_team, attendance, team_id,venue_id) values (56434.09,'2003-02-02','University of Colorado',9243,15,43);</v>
      </c>
    </row>
    <row r="185" spans="4:11" x14ac:dyDescent="0.2">
      <c r="D185">
        <f t="shared" ca="1" si="17"/>
        <v>4</v>
      </c>
      <c r="E185" t="str">
        <f t="shared" ca="1" si="18"/>
        <v>32339.35</v>
      </c>
      <c r="F185" s="1" t="str">
        <f t="shared" ca="1" si="19"/>
        <v>2000-04-10</v>
      </c>
      <c r="G185" t="str">
        <f t="shared" ca="1" si="20"/>
        <v>Oregon State</v>
      </c>
      <c r="H185">
        <f t="shared" ca="1" si="21"/>
        <v>3806</v>
      </c>
      <c r="I185">
        <f t="shared" ca="1" si="22"/>
        <v>8</v>
      </c>
      <c r="J185">
        <f t="shared" ca="1" si="23"/>
        <v>90</v>
      </c>
      <c r="K185" t="str">
        <f t="shared" ca="1" si="24"/>
        <v>INSERT INTO EVENT (income, event_date, opposing_team, attendance, team_id,venue_id) values (32339.35,'2000-04-10','Oregon State',3806,8,90);</v>
      </c>
    </row>
    <row r="186" spans="4:11" x14ac:dyDescent="0.2">
      <c r="D186">
        <f t="shared" ca="1" si="17"/>
        <v>10</v>
      </c>
      <c r="E186" t="str">
        <f t="shared" ca="1" si="18"/>
        <v>28720.96</v>
      </c>
      <c r="F186" s="1" t="str">
        <f t="shared" ca="1" si="19"/>
        <v>2004-11-23</v>
      </c>
      <c r="G186" t="str">
        <f t="shared" ca="1" si="20"/>
        <v>Colorado State</v>
      </c>
      <c r="H186">
        <f t="shared" ca="1" si="21"/>
        <v>1822</v>
      </c>
      <c r="I186">
        <f t="shared" ca="1" si="22"/>
        <v>14</v>
      </c>
      <c r="J186">
        <f t="shared" ca="1" si="23"/>
        <v>21</v>
      </c>
      <c r="K186" t="str">
        <f t="shared" ca="1" si="24"/>
        <v>INSERT INTO EVENT (income, event_date, opposing_team, attendance, team_id,venue_id) values (28720.96,'2004-11-23','Colorado State',1822,14,21);</v>
      </c>
    </row>
    <row r="187" spans="4:11" x14ac:dyDescent="0.2">
      <c r="D187">
        <f t="shared" ca="1" si="17"/>
        <v>11</v>
      </c>
      <c r="E187" t="str">
        <f t="shared" ca="1" si="18"/>
        <v>71536.59</v>
      </c>
      <c r="F187" s="1" t="str">
        <f t="shared" ca="1" si="19"/>
        <v>2010-02-17</v>
      </c>
      <c r="G187" t="str">
        <f t="shared" ca="1" si="20"/>
        <v>University of Colorado</v>
      </c>
      <c r="H187">
        <f t="shared" ca="1" si="21"/>
        <v>1438</v>
      </c>
      <c r="I187">
        <f t="shared" ca="1" si="22"/>
        <v>15</v>
      </c>
      <c r="J187">
        <f t="shared" ca="1" si="23"/>
        <v>98</v>
      </c>
      <c r="K187" t="str">
        <f t="shared" ca="1" si="24"/>
        <v>INSERT INTO EVENT (income, event_date, opposing_team, attendance, team_id,venue_id) values (71536.59,'2010-02-17','University of Colorado',1438,15,98);</v>
      </c>
    </row>
    <row r="188" spans="4:11" x14ac:dyDescent="0.2">
      <c r="D188">
        <f t="shared" ca="1" si="17"/>
        <v>11</v>
      </c>
      <c r="E188" t="str">
        <f t="shared" ca="1" si="18"/>
        <v>74042.05</v>
      </c>
      <c r="F188" s="1" t="str">
        <f t="shared" ca="1" si="19"/>
        <v>2008-04-14</v>
      </c>
      <c r="G188" t="str">
        <f t="shared" ca="1" si="20"/>
        <v>University of Colorado</v>
      </c>
      <c r="H188">
        <f t="shared" ca="1" si="21"/>
        <v>9295</v>
      </c>
      <c r="I188">
        <f t="shared" ca="1" si="22"/>
        <v>15</v>
      </c>
      <c r="J188">
        <f t="shared" ca="1" si="23"/>
        <v>59</v>
      </c>
      <c r="K188" t="str">
        <f t="shared" ca="1" si="24"/>
        <v>INSERT INTO EVENT (income, event_date, opposing_team, attendance, team_id,venue_id) values (74042.05,'2008-04-14','University of Colorado',9295,15,59);</v>
      </c>
    </row>
    <row r="189" spans="4:11" x14ac:dyDescent="0.2">
      <c r="D189">
        <f t="shared" ca="1" si="17"/>
        <v>9</v>
      </c>
      <c r="E189" t="str">
        <f t="shared" ca="1" si="18"/>
        <v>72445.82</v>
      </c>
      <c r="F189" s="1" t="str">
        <f t="shared" ca="1" si="19"/>
        <v>2014-11-15</v>
      </c>
      <c r="G189" t="str">
        <f t="shared" ca="1" si="20"/>
        <v>Wyoming</v>
      </c>
      <c r="H189">
        <f t="shared" ca="1" si="21"/>
        <v>6250</v>
      </c>
      <c r="I189">
        <f t="shared" ca="1" si="22"/>
        <v>13</v>
      </c>
      <c r="J189">
        <f t="shared" ca="1" si="23"/>
        <v>96</v>
      </c>
      <c r="K189" t="str">
        <f t="shared" ca="1" si="24"/>
        <v>INSERT INTO EVENT (income, event_date, opposing_team, attendance, team_id,venue_id) values (72445.82,'2014-11-15','Wyoming',6250,13,96);</v>
      </c>
    </row>
    <row r="190" spans="4:11" x14ac:dyDescent="0.2">
      <c r="D190">
        <f t="shared" ca="1" si="17"/>
        <v>4</v>
      </c>
      <c r="E190" t="str">
        <f t="shared" ca="1" si="18"/>
        <v>96655.15</v>
      </c>
      <c r="F190" s="1" t="str">
        <f t="shared" ca="1" si="19"/>
        <v>2004-06-06</v>
      </c>
      <c r="G190" t="str">
        <f t="shared" ca="1" si="20"/>
        <v>Oregon State</v>
      </c>
      <c r="H190">
        <f t="shared" ca="1" si="21"/>
        <v>3249</v>
      </c>
      <c r="I190">
        <f t="shared" ca="1" si="22"/>
        <v>8</v>
      </c>
      <c r="J190">
        <f t="shared" ca="1" si="23"/>
        <v>15</v>
      </c>
      <c r="K190" t="str">
        <f t="shared" ca="1" si="24"/>
        <v>INSERT INTO EVENT (income, event_date, opposing_team, attendance, team_id,venue_id) values (96655.15,'2004-06-06','Oregon State',3249,8,15);</v>
      </c>
    </row>
    <row r="191" spans="4:11" x14ac:dyDescent="0.2">
      <c r="D191">
        <f t="shared" ca="1" si="17"/>
        <v>9</v>
      </c>
      <c r="E191" t="str">
        <f t="shared" ca="1" si="18"/>
        <v>89341.88</v>
      </c>
      <c r="F191" s="1" t="str">
        <f t="shared" ca="1" si="19"/>
        <v>2013-04-16</v>
      </c>
      <c r="G191" t="str">
        <f t="shared" ca="1" si="20"/>
        <v>Wyoming</v>
      </c>
      <c r="H191">
        <f t="shared" ca="1" si="21"/>
        <v>8211</v>
      </c>
      <c r="I191">
        <f t="shared" ca="1" si="22"/>
        <v>13</v>
      </c>
      <c r="J191">
        <f t="shared" ca="1" si="23"/>
        <v>79</v>
      </c>
      <c r="K191" t="str">
        <f t="shared" ca="1" si="24"/>
        <v>INSERT INTO EVENT (income, event_date, opposing_team, attendance, team_id,venue_id) values (89341.88,'2013-04-16','Wyoming',8211,13,79);</v>
      </c>
    </row>
    <row r="192" spans="4:11" x14ac:dyDescent="0.2">
      <c r="D192">
        <f t="shared" ca="1" si="17"/>
        <v>5</v>
      </c>
      <c r="E192" t="str">
        <f t="shared" ca="1" si="18"/>
        <v>95713.95</v>
      </c>
      <c r="F192" s="1" t="str">
        <f t="shared" ca="1" si="19"/>
        <v>2013-11-28</v>
      </c>
      <c r="G192" t="str">
        <f t="shared" ca="1" si="20"/>
        <v>USU</v>
      </c>
      <c r="H192">
        <f t="shared" ca="1" si="21"/>
        <v>2452</v>
      </c>
      <c r="I192">
        <f t="shared" ca="1" si="22"/>
        <v>9</v>
      </c>
      <c r="J192">
        <f t="shared" ca="1" si="23"/>
        <v>69</v>
      </c>
      <c r="K192" t="str">
        <f t="shared" ca="1" si="24"/>
        <v>INSERT INTO EVENT (income, event_date, opposing_team, attendance, team_id,venue_id) values (95713.95,'2013-11-28','USU',2452,9,69);</v>
      </c>
    </row>
    <row r="193" spans="4:11" x14ac:dyDescent="0.2">
      <c r="D193">
        <f t="shared" ca="1" si="17"/>
        <v>11</v>
      </c>
      <c r="E193" t="str">
        <f t="shared" ca="1" si="18"/>
        <v>48928.91</v>
      </c>
      <c r="F193" s="1" t="str">
        <f t="shared" ca="1" si="19"/>
        <v>2007-12-08</v>
      </c>
      <c r="G193" t="str">
        <f t="shared" ca="1" si="20"/>
        <v>University of Colorado</v>
      </c>
      <c r="H193">
        <f t="shared" ca="1" si="21"/>
        <v>4497</v>
      </c>
      <c r="I193">
        <f t="shared" ca="1" si="22"/>
        <v>15</v>
      </c>
      <c r="J193">
        <f t="shared" ca="1" si="23"/>
        <v>49</v>
      </c>
      <c r="K193" t="str">
        <f t="shared" ca="1" si="24"/>
        <v>INSERT INTO EVENT (income, event_date, opposing_team, attendance, team_id,venue_id) values (48928.91,'2007-12-08','University of Colorado',4497,15,49);</v>
      </c>
    </row>
    <row r="194" spans="4:11" x14ac:dyDescent="0.2">
      <c r="D194">
        <f t="shared" ca="1" si="17"/>
        <v>5</v>
      </c>
      <c r="E194" t="str">
        <f t="shared" ca="1" si="18"/>
        <v>33783.72</v>
      </c>
      <c r="F194" s="1" t="str">
        <f t="shared" ca="1" si="19"/>
        <v>1996-09-06</v>
      </c>
      <c r="G194" t="str">
        <f t="shared" ca="1" si="20"/>
        <v>USU</v>
      </c>
      <c r="H194">
        <f t="shared" ca="1" si="21"/>
        <v>5845</v>
      </c>
      <c r="I194">
        <f t="shared" ca="1" si="22"/>
        <v>9</v>
      </c>
      <c r="J194">
        <f t="shared" ca="1" si="23"/>
        <v>33</v>
      </c>
      <c r="K194" t="str">
        <f t="shared" ca="1" si="24"/>
        <v>INSERT INTO EVENT (income, event_date, opposing_team, attendance, team_id,venue_id) values (33783.72,'1996-09-06','USU',5845,9,33);</v>
      </c>
    </row>
    <row r="195" spans="4:11" x14ac:dyDescent="0.2">
      <c r="D195">
        <f t="shared" ref="D195:D201" ca="1" si="25">RANDBETWEEN(1,14)</f>
        <v>8</v>
      </c>
      <c r="E195" t="str">
        <f t="shared" ref="E195:E201" ca="1" si="26">RANDBETWEEN(100,100000)&amp;"."&amp;TEXT(RANDBETWEEN(0,99),"00")</f>
        <v>11962.85</v>
      </c>
      <c r="F195" s="1" t="str">
        <f t="shared" ref="F195:F201" ca="1" si="27">RANDBETWEEN(1995,2017)&amp;"-"&amp;TEXT(RANDBETWEEN(1,12),"00")&amp;"-"&amp;TEXT(RANDBETWEEN(1,30),"00")</f>
        <v>2013-01-10</v>
      </c>
      <c r="G195" t="str">
        <f t="shared" ref="G195:G201" ca="1" si="28">VLOOKUP(D195,$A$17:$C$30,3)</f>
        <v>Nevada</v>
      </c>
      <c r="H195">
        <f t="shared" ref="H195:H201" ca="1" si="29">RANDBETWEEN(1000,10000)</f>
        <v>5780</v>
      </c>
      <c r="I195">
        <f t="shared" ref="I195:I201" ca="1" si="30">VLOOKUP(D195,$A$17:$B$30,2)</f>
        <v>12</v>
      </c>
      <c r="J195">
        <f t="shared" ref="J195:J201" ca="1" si="31">RANDBETWEEN(1,99)</f>
        <v>53</v>
      </c>
      <c r="K195" t="str">
        <f t="shared" ref="K195:K201" ca="1" si="32">"INSERT INTO EVENT (income, event_date, opposing_team, attendance, team_id,venue_id) values ("&amp;E195&amp;",'"&amp;F195&amp;"','"&amp;G195&amp;"',"&amp;H195&amp;","&amp;I195&amp;","&amp;J195&amp;");"</f>
        <v>INSERT INTO EVENT (income, event_date, opposing_team, attendance, team_id,venue_id) values (11962.85,'2013-01-10','Nevada',5780,12,53);</v>
      </c>
    </row>
    <row r="196" spans="4:11" x14ac:dyDescent="0.2">
      <c r="D196">
        <f t="shared" ca="1" si="25"/>
        <v>14</v>
      </c>
      <c r="E196" t="str">
        <f t="shared" ca="1" si="26"/>
        <v>57083.32</v>
      </c>
      <c r="F196" s="1" t="str">
        <f t="shared" ca="1" si="27"/>
        <v>2002-06-30</v>
      </c>
      <c r="G196" t="str">
        <f t="shared" ca="1" si="28"/>
        <v>Oregon University</v>
      </c>
      <c r="H196">
        <f t="shared" ca="1" si="29"/>
        <v>1830</v>
      </c>
      <c r="I196">
        <f t="shared" ca="1" si="30"/>
        <v>18</v>
      </c>
      <c r="J196">
        <f t="shared" ca="1" si="31"/>
        <v>22</v>
      </c>
      <c r="K196" t="str">
        <f t="shared" ca="1" si="32"/>
        <v>INSERT INTO EVENT (income, event_date, opposing_team, attendance, team_id,venue_id) values (57083.32,'2002-06-30','Oregon University',1830,18,22);</v>
      </c>
    </row>
    <row r="197" spans="4:11" x14ac:dyDescent="0.2">
      <c r="D197">
        <f t="shared" ca="1" si="25"/>
        <v>8</v>
      </c>
      <c r="E197" t="str">
        <f t="shared" ca="1" si="26"/>
        <v>39391.19</v>
      </c>
      <c r="F197" s="1" t="str">
        <f t="shared" ca="1" si="27"/>
        <v>2005-04-16</v>
      </c>
      <c r="G197" t="str">
        <f t="shared" ca="1" si="28"/>
        <v>Nevada</v>
      </c>
      <c r="H197">
        <f t="shared" ca="1" si="29"/>
        <v>6349</v>
      </c>
      <c r="I197">
        <f t="shared" ca="1" si="30"/>
        <v>12</v>
      </c>
      <c r="J197">
        <f t="shared" ca="1" si="31"/>
        <v>39</v>
      </c>
      <c r="K197" t="str">
        <f t="shared" ca="1" si="32"/>
        <v>INSERT INTO EVENT (income, event_date, opposing_team, attendance, team_id,venue_id) values (39391.19,'2005-04-16','Nevada',6349,12,39);</v>
      </c>
    </row>
    <row r="198" spans="4:11" x14ac:dyDescent="0.2">
      <c r="D198">
        <f t="shared" ca="1" si="25"/>
        <v>2</v>
      </c>
      <c r="E198" t="str">
        <f t="shared" ca="1" si="26"/>
        <v>44789.89</v>
      </c>
      <c r="F198" s="1" t="str">
        <f t="shared" ca="1" si="27"/>
        <v>1998-05-21</v>
      </c>
      <c r="G198" t="str">
        <f t="shared" ca="1" si="28"/>
        <v>ASU</v>
      </c>
      <c r="H198">
        <f t="shared" ca="1" si="29"/>
        <v>7470</v>
      </c>
      <c r="I198">
        <f t="shared" ca="1" si="30"/>
        <v>6</v>
      </c>
      <c r="J198">
        <f t="shared" ca="1" si="31"/>
        <v>45</v>
      </c>
      <c r="K198" t="str">
        <f t="shared" ca="1" si="32"/>
        <v>INSERT INTO EVENT (income, event_date, opposing_team, attendance, team_id,venue_id) values (44789.89,'1998-05-21','ASU',7470,6,45);</v>
      </c>
    </row>
    <row r="199" spans="4:11" x14ac:dyDescent="0.2">
      <c r="D199">
        <f t="shared" ca="1" si="25"/>
        <v>1</v>
      </c>
      <c r="E199" t="str">
        <f t="shared" ca="1" si="26"/>
        <v>11510.36</v>
      </c>
      <c r="F199" s="1" t="str">
        <f t="shared" ca="1" si="27"/>
        <v>2015-02-25</v>
      </c>
      <c r="G199" t="str">
        <f t="shared" ca="1" si="28"/>
        <v>BYU</v>
      </c>
      <c r="H199">
        <f t="shared" ca="1" si="29"/>
        <v>8702</v>
      </c>
      <c r="I199">
        <f t="shared" ca="1" si="30"/>
        <v>5</v>
      </c>
      <c r="J199">
        <f t="shared" ca="1" si="31"/>
        <v>51</v>
      </c>
      <c r="K199" t="str">
        <f t="shared" ca="1" si="32"/>
        <v>INSERT INTO EVENT (income, event_date, opposing_team, attendance, team_id,venue_id) values (11510.36,'2015-02-25','BYU',8702,5,51);</v>
      </c>
    </row>
    <row r="200" spans="4:11" x14ac:dyDescent="0.2">
      <c r="D200">
        <f t="shared" ca="1" si="25"/>
        <v>14</v>
      </c>
      <c r="E200" t="str">
        <f t="shared" ca="1" si="26"/>
        <v>23172.14</v>
      </c>
      <c r="F200" s="1" t="str">
        <f t="shared" ca="1" si="27"/>
        <v>2002-11-19</v>
      </c>
      <c r="G200" t="str">
        <f t="shared" ca="1" si="28"/>
        <v>Oregon University</v>
      </c>
      <c r="H200">
        <f t="shared" ca="1" si="29"/>
        <v>6270</v>
      </c>
      <c r="I200">
        <f t="shared" ca="1" si="30"/>
        <v>18</v>
      </c>
      <c r="J200">
        <f t="shared" ca="1" si="31"/>
        <v>79</v>
      </c>
      <c r="K200" t="str">
        <f t="shared" ca="1" si="32"/>
        <v>INSERT INTO EVENT (income, event_date, opposing_team, attendance, team_id,venue_id) values (23172.14,'2002-11-19','Oregon University',6270,18,79);</v>
      </c>
    </row>
    <row r="201" spans="4:11" x14ac:dyDescent="0.2">
      <c r="D201">
        <f t="shared" ca="1" si="25"/>
        <v>2</v>
      </c>
      <c r="E201" t="str">
        <f t="shared" ca="1" si="26"/>
        <v>51865.40</v>
      </c>
      <c r="F201" s="1" t="str">
        <f t="shared" ca="1" si="27"/>
        <v>2017-05-04</v>
      </c>
      <c r="G201" t="str">
        <f t="shared" ca="1" si="28"/>
        <v>ASU</v>
      </c>
      <c r="H201">
        <f t="shared" ca="1" si="29"/>
        <v>8326</v>
      </c>
      <c r="I201">
        <f t="shared" ca="1" si="30"/>
        <v>6</v>
      </c>
      <c r="J201">
        <f t="shared" ca="1" si="31"/>
        <v>37</v>
      </c>
      <c r="K201" t="str">
        <f t="shared" ca="1" si="32"/>
        <v>INSERT INTO EVENT (income, event_date, opposing_team, attendance, team_id,venue_id) values (51865.40,'2017-05-04','ASU',8326,6,37);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opLeftCell="D1" workbookViewId="0">
      <selection activeCell="M2" sqref="M2"/>
    </sheetView>
  </sheetViews>
  <sheetFormatPr baseColWidth="10" defaultRowHeight="16" x14ac:dyDescent="0.2"/>
  <cols>
    <col min="13" max="13" width="18.6640625" bestFit="1" customWidth="1"/>
    <col min="14" max="14" width="11.5" bestFit="1" customWidth="1"/>
    <col min="15" max="15" width="12.5" bestFit="1" customWidth="1"/>
    <col min="16" max="16" width="10.6640625" bestFit="1" customWidth="1"/>
    <col min="17" max="17" width="4.6640625" bestFit="1" customWidth="1"/>
    <col min="18" max="18" width="14.5" bestFit="1" customWidth="1"/>
    <col min="19" max="19" width="8.1640625" bestFit="1" customWidth="1"/>
    <col min="20" max="20" width="192.5" bestFit="1" customWidth="1"/>
  </cols>
  <sheetData>
    <row r="1" spans="1:20" x14ac:dyDescent="0.2"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89</v>
      </c>
    </row>
    <row r="2" spans="1:20" x14ac:dyDescent="0.2">
      <c r="A2">
        <v>1</v>
      </c>
      <c r="B2" t="s">
        <v>112</v>
      </c>
      <c r="C2" t="s">
        <v>118</v>
      </c>
      <c r="D2" t="s">
        <v>134</v>
      </c>
      <c r="E2" s="3" t="s">
        <v>53</v>
      </c>
      <c r="F2" s="3" t="s">
        <v>65</v>
      </c>
      <c r="G2" s="3">
        <v>84101</v>
      </c>
      <c r="H2" t="s">
        <v>110</v>
      </c>
      <c r="I2">
        <f ca="1">RANDBETWEEN(1,16)</f>
        <v>14</v>
      </c>
      <c r="J2" t="str">
        <f ca="1">VLOOKUP(I2,employee,2)</f>
        <v>Associate</v>
      </c>
      <c r="K2" t="str">
        <f ca="1">VLOOKUP(I2,employee,3)</f>
        <v>Carrie</v>
      </c>
      <c r="L2" t="str">
        <f ca="1">VLOOKUP($I2,employee,4)</f>
        <v>Bishoff</v>
      </c>
      <c r="M2" t="str">
        <f ca="1">RANDBETWEEN(1000,9999)&amp;" "&amp;VLOOKUP(RANDBETWEEN(1,2),$B$19:$C$22,2)&amp;" "&amp;RANDBETWEEN(1000,9999)&amp;" "&amp;VLOOKUP(RANDBETWEEN(3,4),$B$19:$C$22,2)</f>
        <v>4459 South 7308 West</v>
      </c>
      <c r="N2" t="str">
        <f ca="1">VLOOKUP($I2,employee,5)</f>
        <v>Las Vegas</v>
      </c>
      <c r="O2" t="str">
        <f ca="1">VLOOKUP($I2,employee,6)</f>
        <v>UT</v>
      </c>
      <c r="P2">
        <f ca="1">VLOOKUP($I2,employee,7)</f>
        <v>84101</v>
      </c>
      <c r="Q2" t="str">
        <f ca="1">VLOOKUP($I2,employee,8)</f>
        <v>hourly</v>
      </c>
      <c r="R2">
        <f ca="1">I2</f>
        <v>14</v>
      </c>
      <c r="S2">
        <f ca="1">RANDBETWEEN(5,18)</f>
        <v>11</v>
      </c>
      <c r="T2" t="str">
        <f ca="1">"INSERT INTO EMPLOYEE (title, fname, lname, street_address, city_address, state_address, zip_address, type, years_employed, team_id) VALUES ('"&amp;J2&amp;"','"&amp;K2&amp;"','"&amp;L2&amp;"','"&amp;M2&amp;"','"&amp;N2&amp;"','"&amp;O2&amp;"',"&amp;P2&amp;",'"&amp;Q2&amp;"',"&amp;R2&amp;","&amp;S2&amp;");"</f>
        <v>INSERT INTO EMPLOYEE (title, fname, lname, street_address, city_address, state_address, zip_address, type, years_employed, team_id) VALUES ('Associate','Carrie','Bishoff','4459 South 7308 West','Las Vegas','UT',84101,'hourly',14,11);</v>
      </c>
    </row>
    <row r="3" spans="1:20" x14ac:dyDescent="0.2">
      <c r="A3">
        <v>2</v>
      </c>
      <c r="B3" t="s">
        <v>113</v>
      </c>
      <c r="C3" t="s">
        <v>119</v>
      </c>
      <c r="D3" t="s">
        <v>135</v>
      </c>
      <c r="E3" s="3" t="s">
        <v>54</v>
      </c>
      <c r="F3" s="3" t="s">
        <v>66</v>
      </c>
      <c r="G3" s="3">
        <v>76102</v>
      </c>
      <c r="H3" t="s">
        <v>111</v>
      </c>
      <c r="I3">
        <f t="shared" ref="I3:I66" ca="1" si="0">RANDBETWEEN(1,16)</f>
        <v>3</v>
      </c>
      <c r="J3" t="str">
        <f ca="1">VLOOKUP(I3,employee,2)</f>
        <v>Lead</v>
      </c>
      <c r="K3" t="str">
        <f ca="1">VLOOKUP(I3,employee,3)</f>
        <v>Alex</v>
      </c>
      <c r="L3" t="str">
        <f ca="1">VLOOKUP($I3,employee,4)</f>
        <v>Johnson</v>
      </c>
      <c r="M3" t="str">
        <f t="shared" ref="M3:M66" ca="1" si="1">RANDBETWEEN(1000,9999)&amp;" "&amp;VLOOKUP(RANDBETWEEN(1,2),$B$19:$C$22,2)&amp;" "&amp;RANDBETWEEN(1000,9999)&amp;" "&amp;VLOOKUP(RANDBETWEEN(3,4),$B$19:$C$22,2)</f>
        <v>6132 South 9001 West</v>
      </c>
      <c r="N3" t="str">
        <f ca="1">VLOOKUP($I3,employee,5)</f>
        <v>Seattle</v>
      </c>
      <c r="O3" t="str">
        <f ca="1">VLOOKUP($I3,employee,6)</f>
        <v>WA</v>
      </c>
      <c r="P3">
        <f ca="1">VLOOKUP($I3,employee,7)</f>
        <v>56290</v>
      </c>
      <c r="Q3" t="str">
        <f ca="1">VLOOKUP($I3,employee,8)</f>
        <v>salary</v>
      </c>
      <c r="R3">
        <f t="shared" ref="R3:R66" ca="1" si="2">I3</f>
        <v>3</v>
      </c>
      <c r="S3">
        <f t="shared" ref="S3:S66" ca="1" si="3">RANDBETWEEN(5,18)</f>
        <v>13</v>
      </c>
      <c r="T3" t="str">
        <f t="shared" ref="T3:T66" ca="1" si="4">"INSERT INTO EMPLOYEE (title, fname, lname, street_address, city_address, state_address, zip_address, type, years_employed, team_id) VALUES ('"&amp;J3&amp;"','"&amp;K3&amp;"','"&amp;L3&amp;"','"&amp;M3&amp;"','"&amp;N3&amp;"','"&amp;O3&amp;"',"&amp;P3&amp;",'"&amp;Q3&amp;"',"&amp;R3&amp;","&amp;S3&amp;");"</f>
        <v>INSERT INTO EMPLOYEE (title, fname, lname, street_address, city_address, state_address, zip_address, type, years_employed, team_id) VALUES ('Lead','Alex','Johnson','6132 South 9001 West','Seattle','WA',56290,'salary',3,13);</v>
      </c>
    </row>
    <row r="4" spans="1:20" x14ac:dyDescent="0.2">
      <c r="A4">
        <v>3</v>
      </c>
      <c r="B4" t="s">
        <v>114</v>
      </c>
      <c r="C4" t="s">
        <v>120</v>
      </c>
      <c r="D4" t="s">
        <v>136</v>
      </c>
      <c r="E4" s="3" t="s">
        <v>55</v>
      </c>
      <c r="F4" s="3" t="s">
        <v>67</v>
      </c>
      <c r="G4" s="3">
        <v>56290</v>
      </c>
      <c r="H4" t="s">
        <v>110</v>
      </c>
      <c r="I4">
        <f t="shared" ca="1" si="0"/>
        <v>8</v>
      </c>
      <c r="J4" t="str">
        <f ca="1">VLOOKUP(I4,employee,2)</f>
        <v>Director</v>
      </c>
      <c r="K4" t="str">
        <f ca="1">VLOOKUP(I4,employee,3)</f>
        <v>Jeremy</v>
      </c>
      <c r="L4" t="str">
        <f ca="1">VLOOKUP($I4,employee,4)</f>
        <v>Groves</v>
      </c>
      <c r="M4" t="str">
        <f t="shared" ca="1" si="1"/>
        <v>3233 South 3941 East</v>
      </c>
      <c r="N4" t="str">
        <f ca="1">VLOOKUP($I4,employee,5)</f>
        <v>Brooklynn</v>
      </c>
      <c r="O4" t="str">
        <f ca="1">VLOOKUP($I4,employee,6)</f>
        <v>NY</v>
      </c>
      <c r="P4">
        <f ca="1">VLOOKUP($I4,employee,7)</f>
        <v>76485</v>
      </c>
      <c r="Q4" t="str">
        <f ca="1">VLOOKUP($I4,employee,8)</f>
        <v>hourly</v>
      </c>
      <c r="R4">
        <f t="shared" ca="1" si="2"/>
        <v>8</v>
      </c>
      <c r="S4">
        <f t="shared" ca="1" si="3"/>
        <v>15</v>
      </c>
      <c r="T4" t="str">
        <f t="shared" ca="1" si="4"/>
        <v>INSERT INTO EMPLOYEE (title, fname, lname, street_address, city_address, state_address, zip_address, type, years_employed, team_id) VALUES ('Director','Jeremy','Groves','3233 South 3941 East','Brooklynn','NY',76485,'hourly',8,15);</v>
      </c>
    </row>
    <row r="5" spans="1:20" x14ac:dyDescent="0.2">
      <c r="A5">
        <v>4</v>
      </c>
      <c r="B5" t="s">
        <v>115</v>
      </c>
      <c r="C5" t="s">
        <v>121</v>
      </c>
      <c r="D5" t="s">
        <v>137</v>
      </c>
      <c r="E5" s="3" t="s">
        <v>56</v>
      </c>
      <c r="F5" s="3" t="s">
        <v>68</v>
      </c>
      <c r="G5" s="3">
        <v>12958</v>
      </c>
      <c r="H5" t="s">
        <v>111</v>
      </c>
      <c r="I5">
        <f t="shared" ca="1" si="0"/>
        <v>7</v>
      </c>
      <c r="J5" t="str">
        <f ca="1">VLOOKUP(I5,employee,2)</f>
        <v>Manager</v>
      </c>
      <c r="K5" t="str">
        <f ca="1">VLOOKUP(I5,employee,3)</f>
        <v>John</v>
      </c>
      <c r="L5" t="str">
        <f ca="1">VLOOKUP($I5,employee,4)</f>
        <v>Jensen</v>
      </c>
      <c r="M5" t="str">
        <f t="shared" ca="1" si="1"/>
        <v>6554 North 2602 West</v>
      </c>
      <c r="N5" t="str">
        <f ca="1">VLOOKUP($I5,employee,5)</f>
        <v>Tempe</v>
      </c>
      <c r="O5" t="str">
        <f ca="1">VLOOKUP($I5,employee,6)</f>
        <v>AZ</v>
      </c>
      <c r="P5">
        <f ca="1">VLOOKUP($I5,employee,7)</f>
        <v>85765</v>
      </c>
      <c r="Q5" t="str">
        <f ca="1">VLOOKUP($I5,employee,8)</f>
        <v>salary</v>
      </c>
      <c r="R5">
        <f t="shared" ca="1" si="2"/>
        <v>7</v>
      </c>
      <c r="S5">
        <f t="shared" ca="1" si="3"/>
        <v>14</v>
      </c>
      <c r="T5" t="str">
        <f t="shared" ca="1" si="4"/>
        <v>INSERT INTO EMPLOYEE (title, fname, lname, street_address, city_address, state_address, zip_address, type, years_employed, team_id) VALUES ('Manager','John','Jensen','6554 North 2602 West','Tempe','AZ',85765,'salary',7,14);</v>
      </c>
    </row>
    <row r="6" spans="1:20" x14ac:dyDescent="0.2">
      <c r="A6">
        <v>5</v>
      </c>
      <c r="B6" t="s">
        <v>116</v>
      </c>
      <c r="C6" t="s">
        <v>122</v>
      </c>
      <c r="D6" t="s">
        <v>138</v>
      </c>
      <c r="E6" s="3" t="s">
        <v>57</v>
      </c>
      <c r="F6" s="3" t="s">
        <v>69</v>
      </c>
      <c r="G6" s="3">
        <v>84050</v>
      </c>
      <c r="H6" t="s">
        <v>110</v>
      </c>
      <c r="I6">
        <f t="shared" ca="1" si="0"/>
        <v>9</v>
      </c>
      <c r="J6" t="str">
        <f ca="1">VLOOKUP(I6,employee,2)</f>
        <v>Lead</v>
      </c>
      <c r="K6" t="str">
        <f ca="1">VLOOKUP(I6,employee,3)</f>
        <v>Nicole</v>
      </c>
      <c r="L6" t="str">
        <f ca="1">VLOOKUP($I6,employee,4)</f>
        <v>Tindal</v>
      </c>
      <c r="M6" t="str">
        <f t="shared" ca="1" si="1"/>
        <v>7408 South 1057 West</v>
      </c>
      <c r="N6" t="str">
        <f ca="1">VLOOKUP($I6,employee,5)</f>
        <v>Provo</v>
      </c>
      <c r="O6" t="str">
        <f ca="1">VLOOKUP($I6,employee,6)</f>
        <v>UT</v>
      </c>
      <c r="P6">
        <f ca="1">VLOOKUP($I6,employee,7)</f>
        <v>75673</v>
      </c>
      <c r="Q6" t="str">
        <f ca="1">VLOOKUP($I6,employee,8)</f>
        <v>salary</v>
      </c>
      <c r="R6">
        <f t="shared" ca="1" si="2"/>
        <v>9</v>
      </c>
      <c r="S6">
        <f t="shared" ca="1" si="3"/>
        <v>17</v>
      </c>
      <c r="T6" t="str">
        <f t="shared" ca="1" si="4"/>
        <v>INSERT INTO EMPLOYEE (title, fname, lname, street_address, city_address, state_address, zip_address, type, years_employed, team_id) VALUES ('Lead','Nicole','Tindal','7408 South 1057 West','Provo','UT',75673,'salary',9,17);</v>
      </c>
    </row>
    <row r="7" spans="1:20" x14ac:dyDescent="0.2">
      <c r="A7">
        <v>6</v>
      </c>
      <c r="B7" t="s">
        <v>117</v>
      </c>
      <c r="C7" t="s">
        <v>123</v>
      </c>
      <c r="D7" t="s">
        <v>139</v>
      </c>
      <c r="E7" s="3" t="s">
        <v>58</v>
      </c>
      <c r="F7" s="3" t="s">
        <v>69</v>
      </c>
      <c r="G7" s="3">
        <v>26848</v>
      </c>
      <c r="H7" t="s">
        <v>111</v>
      </c>
      <c r="I7">
        <f t="shared" ca="1" si="0"/>
        <v>12</v>
      </c>
      <c r="J7" t="str">
        <f ca="1">VLOOKUP(I7,employee,2)</f>
        <v>Associate</v>
      </c>
      <c r="K7" t="str">
        <f ca="1">VLOOKUP(I7,employee,3)</f>
        <v>Marcy</v>
      </c>
      <c r="L7" t="str">
        <f ca="1">VLOOKUP($I7,employee,4)</f>
        <v>Tice</v>
      </c>
      <c r="M7" t="str">
        <f t="shared" ca="1" si="1"/>
        <v>1657 South 9254 East</v>
      </c>
      <c r="N7" t="str">
        <f ca="1">VLOOKUP($I7,employee,5)</f>
        <v>Bismarck</v>
      </c>
      <c r="O7" t="str">
        <f ca="1">VLOOKUP($I7,employee,6)</f>
        <v>ND</v>
      </c>
      <c r="P7">
        <f ca="1">VLOOKUP($I7,employee,7)</f>
        <v>28895</v>
      </c>
      <c r="Q7" t="str">
        <f ca="1">VLOOKUP($I7,employee,8)</f>
        <v>hourly</v>
      </c>
      <c r="R7">
        <f t="shared" ca="1" si="2"/>
        <v>12</v>
      </c>
      <c r="S7">
        <f t="shared" ca="1" si="3"/>
        <v>9</v>
      </c>
      <c r="T7" t="str">
        <f t="shared" ca="1" si="4"/>
        <v>INSERT INTO EMPLOYEE (title, fname, lname, street_address, city_address, state_address, zip_address, type, years_employed, team_id) VALUES ('Associate','Marcy','Tice','1657 South 9254 East','Bismarck','ND',28895,'hourly',12,9);</v>
      </c>
    </row>
    <row r="8" spans="1:20" x14ac:dyDescent="0.2">
      <c r="A8">
        <v>7</v>
      </c>
      <c r="B8" t="s">
        <v>112</v>
      </c>
      <c r="C8" t="s">
        <v>124</v>
      </c>
      <c r="D8" t="s">
        <v>140</v>
      </c>
      <c r="E8" s="3" t="s">
        <v>34</v>
      </c>
      <c r="F8" s="3" t="s">
        <v>66</v>
      </c>
      <c r="G8" s="3">
        <v>85765</v>
      </c>
      <c r="H8" t="s">
        <v>110</v>
      </c>
      <c r="I8">
        <f t="shared" ca="1" si="0"/>
        <v>6</v>
      </c>
      <c r="J8" t="str">
        <f ca="1">VLOOKUP(I8,employee,2)</f>
        <v>Associate</v>
      </c>
      <c r="K8" t="str">
        <f ca="1">VLOOKUP(I8,employee,3)</f>
        <v>Jilian</v>
      </c>
      <c r="L8" t="str">
        <f ca="1">VLOOKUP($I8,employee,4)</f>
        <v>Allen</v>
      </c>
      <c r="M8" t="str">
        <f t="shared" ca="1" si="1"/>
        <v>4937 North 6062 West</v>
      </c>
      <c r="N8" t="str">
        <f ca="1">VLOOKUP($I8,employee,5)</f>
        <v>Los Angeles</v>
      </c>
      <c r="O8" t="str">
        <f ca="1">VLOOKUP($I8,employee,6)</f>
        <v>CA</v>
      </c>
      <c r="P8">
        <f ca="1">VLOOKUP($I8,employee,7)</f>
        <v>26848</v>
      </c>
      <c r="Q8" t="str">
        <f ca="1">VLOOKUP($I8,employee,8)</f>
        <v>hourly</v>
      </c>
      <c r="R8">
        <f t="shared" ca="1" si="2"/>
        <v>6</v>
      </c>
      <c r="S8">
        <f t="shared" ca="1" si="3"/>
        <v>5</v>
      </c>
      <c r="T8" t="str">
        <f t="shared" ca="1" si="4"/>
        <v>INSERT INTO EMPLOYEE (title, fname, lname, street_address, city_address, state_address, zip_address, type, years_employed, team_id) VALUES ('Associate','Jilian','Allen','4937 North 6062 West','Los Angeles','CA',26848,'hourly',6,5);</v>
      </c>
    </row>
    <row r="9" spans="1:20" x14ac:dyDescent="0.2">
      <c r="A9">
        <v>8</v>
      </c>
      <c r="B9" t="s">
        <v>113</v>
      </c>
      <c r="C9" t="s">
        <v>125</v>
      </c>
      <c r="D9" t="s">
        <v>141</v>
      </c>
      <c r="E9" s="3" t="s">
        <v>62</v>
      </c>
      <c r="F9" s="3" t="s">
        <v>70</v>
      </c>
      <c r="G9" s="3">
        <v>76485</v>
      </c>
      <c r="H9" t="s">
        <v>111</v>
      </c>
      <c r="I9">
        <f t="shared" ca="1" si="0"/>
        <v>4</v>
      </c>
      <c r="J9" t="str">
        <f ca="1">VLOOKUP(I9,employee,2)</f>
        <v>SR</v>
      </c>
      <c r="K9" t="str">
        <f ca="1">VLOOKUP(I9,employee,3)</f>
        <v>Stephanie</v>
      </c>
      <c r="L9" t="str">
        <f ca="1">VLOOKUP($I9,employee,4)</f>
        <v>Pales</v>
      </c>
      <c r="M9" t="str">
        <f t="shared" ca="1" si="1"/>
        <v>2353 South 2447 West</v>
      </c>
      <c r="N9" t="str">
        <f ca="1">VLOOKUP($I9,employee,5)</f>
        <v>Portland</v>
      </c>
      <c r="O9" t="str">
        <f ca="1">VLOOKUP($I9,employee,6)</f>
        <v>OR</v>
      </c>
      <c r="P9">
        <f ca="1">VLOOKUP($I9,employee,7)</f>
        <v>12958</v>
      </c>
      <c r="Q9" t="str">
        <f ca="1">VLOOKUP($I9,employee,8)</f>
        <v>hourly</v>
      </c>
      <c r="R9">
        <f t="shared" ca="1" si="2"/>
        <v>4</v>
      </c>
      <c r="S9">
        <f t="shared" ca="1" si="3"/>
        <v>6</v>
      </c>
      <c r="T9" t="str">
        <f t="shared" ca="1" si="4"/>
        <v>INSERT INTO EMPLOYEE (title, fname, lname, street_address, city_address, state_address, zip_address, type, years_employed, team_id) VALUES ('SR','Stephanie','Pales','2353 South 2447 West','Portland','OR',12958,'hourly',4,6);</v>
      </c>
    </row>
    <row r="10" spans="1:20" x14ac:dyDescent="0.2">
      <c r="A10">
        <v>9</v>
      </c>
      <c r="B10" t="s">
        <v>114</v>
      </c>
      <c r="C10" t="s">
        <v>126</v>
      </c>
      <c r="D10" t="s">
        <v>142</v>
      </c>
      <c r="E10" s="3" t="s">
        <v>59</v>
      </c>
      <c r="F10" s="3" t="s">
        <v>65</v>
      </c>
      <c r="G10" s="3">
        <v>75673</v>
      </c>
      <c r="H10" t="s">
        <v>110</v>
      </c>
      <c r="I10">
        <f t="shared" ca="1" si="0"/>
        <v>5</v>
      </c>
      <c r="J10" t="str">
        <f ca="1">VLOOKUP(I10,employee,2)</f>
        <v>VP</v>
      </c>
      <c r="K10" t="str">
        <f ca="1">VLOOKUP(I10,employee,3)</f>
        <v>Alicia</v>
      </c>
      <c r="L10" t="str">
        <f ca="1">VLOOKUP($I10,employee,4)</f>
        <v>McKay</v>
      </c>
      <c r="M10" t="str">
        <f t="shared" ca="1" si="1"/>
        <v>3063 North 1452 East</v>
      </c>
      <c r="N10" t="str">
        <f ca="1">VLOOKUP($I10,employee,5)</f>
        <v>Berkley</v>
      </c>
      <c r="O10" t="str">
        <f ca="1">VLOOKUP($I10,employee,6)</f>
        <v>CA</v>
      </c>
      <c r="P10">
        <f ca="1">VLOOKUP($I10,employee,7)</f>
        <v>84050</v>
      </c>
      <c r="Q10" t="str">
        <f ca="1">VLOOKUP($I10,employee,8)</f>
        <v>salary</v>
      </c>
      <c r="R10">
        <f t="shared" ca="1" si="2"/>
        <v>5</v>
      </c>
      <c r="S10">
        <f t="shared" ca="1" si="3"/>
        <v>5</v>
      </c>
      <c r="T10" t="str">
        <f t="shared" ca="1" si="4"/>
        <v>INSERT INTO EMPLOYEE (title, fname, lname, street_address, city_address, state_address, zip_address, type, years_employed, team_id) VALUES ('VP','Alicia','McKay','3063 North 1452 East','Berkley','CA',84050,'salary',5,5);</v>
      </c>
    </row>
    <row r="11" spans="1:20" x14ac:dyDescent="0.2">
      <c r="A11">
        <v>10</v>
      </c>
      <c r="B11" t="s">
        <v>115</v>
      </c>
      <c r="C11" t="s">
        <v>127</v>
      </c>
      <c r="D11" t="s">
        <v>143</v>
      </c>
      <c r="E11" s="3" t="s">
        <v>60</v>
      </c>
      <c r="F11" s="3" t="s">
        <v>71</v>
      </c>
      <c r="G11" s="3">
        <v>19837</v>
      </c>
      <c r="H11" t="s">
        <v>111</v>
      </c>
      <c r="I11">
        <f t="shared" ca="1" si="0"/>
        <v>6</v>
      </c>
      <c r="J11" t="str">
        <f ca="1">VLOOKUP(I11,employee,2)</f>
        <v>Associate</v>
      </c>
      <c r="K11" t="str">
        <f ca="1">VLOOKUP(I11,employee,3)</f>
        <v>Jilian</v>
      </c>
      <c r="L11" t="str">
        <f ca="1">VLOOKUP($I11,employee,4)</f>
        <v>Allen</v>
      </c>
      <c r="M11" t="str">
        <f t="shared" ca="1" si="1"/>
        <v>8108 South 1268 East</v>
      </c>
      <c r="N11" t="str">
        <f ca="1">VLOOKUP($I11,employee,5)</f>
        <v>Los Angeles</v>
      </c>
      <c r="O11" t="str">
        <f ca="1">VLOOKUP($I11,employee,6)</f>
        <v>CA</v>
      </c>
      <c r="P11">
        <f ca="1">VLOOKUP($I11,employee,7)</f>
        <v>26848</v>
      </c>
      <c r="Q11" t="str">
        <f ca="1">VLOOKUP($I11,employee,8)</f>
        <v>hourly</v>
      </c>
      <c r="R11">
        <f t="shared" ca="1" si="2"/>
        <v>6</v>
      </c>
      <c r="S11">
        <f t="shared" ca="1" si="3"/>
        <v>18</v>
      </c>
      <c r="T11" t="str">
        <f t="shared" ca="1" si="4"/>
        <v>INSERT INTO EMPLOYEE (title, fname, lname, street_address, city_address, state_address, zip_address, type, years_employed, team_id) VALUES ('Associate','Jilian','Allen','8108 South 1268 East','Los Angeles','CA',26848,'hourly',6,18);</v>
      </c>
    </row>
    <row r="12" spans="1:20" x14ac:dyDescent="0.2">
      <c r="A12">
        <v>11</v>
      </c>
      <c r="B12" t="s">
        <v>116</v>
      </c>
      <c r="C12" t="s">
        <v>128</v>
      </c>
      <c r="D12" t="s">
        <v>144</v>
      </c>
      <c r="E12" s="3" t="s">
        <v>61</v>
      </c>
      <c r="F12" s="3" t="s">
        <v>72</v>
      </c>
      <c r="G12" s="3">
        <v>73520</v>
      </c>
      <c r="H12" t="s">
        <v>110</v>
      </c>
      <c r="I12">
        <f t="shared" ca="1" si="0"/>
        <v>11</v>
      </c>
      <c r="J12" t="str">
        <f ca="1">VLOOKUP(I12,employee,2)</f>
        <v>VP</v>
      </c>
      <c r="K12" t="str">
        <f ca="1">VLOOKUP(I12,employee,3)</f>
        <v>Megan</v>
      </c>
      <c r="L12" t="str">
        <f ca="1">VLOOKUP($I12,employee,4)</f>
        <v>Byron</v>
      </c>
      <c r="M12" t="str">
        <f t="shared" ca="1" si="1"/>
        <v>4880 North 9730 East</v>
      </c>
      <c r="N12" t="str">
        <f ca="1">VLOOKUP($I12,employee,5)</f>
        <v>Pierre</v>
      </c>
      <c r="O12" t="str">
        <f ca="1">VLOOKUP($I12,employee,6)</f>
        <v>SD</v>
      </c>
      <c r="P12">
        <f ca="1">VLOOKUP($I12,employee,7)</f>
        <v>73520</v>
      </c>
      <c r="Q12" t="str">
        <f ca="1">VLOOKUP($I12,employee,8)</f>
        <v>salary</v>
      </c>
      <c r="R12">
        <f t="shared" ca="1" si="2"/>
        <v>11</v>
      </c>
      <c r="S12">
        <f t="shared" ca="1" si="3"/>
        <v>5</v>
      </c>
      <c r="T12" t="str">
        <f t="shared" ca="1" si="4"/>
        <v>INSERT INTO EMPLOYEE (title, fname, lname, street_address, city_address, state_address, zip_address, type, years_employed, team_id) VALUES ('VP','Megan','Byron','4880 North 9730 East','Pierre','SD',73520,'salary',11,5);</v>
      </c>
    </row>
    <row r="13" spans="1:20" x14ac:dyDescent="0.2">
      <c r="A13">
        <v>12</v>
      </c>
      <c r="B13" t="s">
        <v>117</v>
      </c>
      <c r="C13" t="s">
        <v>129</v>
      </c>
      <c r="D13" t="s">
        <v>145</v>
      </c>
      <c r="E13" s="3" t="s">
        <v>63</v>
      </c>
      <c r="F13" s="3" t="s">
        <v>73</v>
      </c>
      <c r="G13" s="3">
        <v>28895</v>
      </c>
      <c r="H13" t="s">
        <v>111</v>
      </c>
      <c r="I13">
        <f t="shared" ca="1" si="0"/>
        <v>4</v>
      </c>
      <c r="J13" t="str">
        <f ca="1">VLOOKUP(I13,employee,2)</f>
        <v>SR</v>
      </c>
      <c r="K13" t="str">
        <f ca="1">VLOOKUP(I13,employee,3)</f>
        <v>Stephanie</v>
      </c>
      <c r="L13" t="str">
        <f ca="1">VLOOKUP($I13,employee,4)</f>
        <v>Pales</v>
      </c>
      <c r="M13" t="str">
        <f t="shared" ca="1" si="1"/>
        <v>2404 South 9908 West</v>
      </c>
      <c r="N13" t="str">
        <f ca="1">VLOOKUP($I13,employee,5)</f>
        <v>Portland</v>
      </c>
      <c r="O13" t="str">
        <f ca="1">VLOOKUP($I13,employee,6)</f>
        <v>OR</v>
      </c>
      <c r="P13">
        <f ca="1">VLOOKUP($I13,employee,7)</f>
        <v>12958</v>
      </c>
      <c r="Q13" t="str">
        <f ca="1">VLOOKUP($I13,employee,8)</f>
        <v>hourly</v>
      </c>
      <c r="R13">
        <f t="shared" ca="1" si="2"/>
        <v>4</v>
      </c>
      <c r="S13">
        <f t="shared" ca="1" si="3"/>
        <v>9</v>
      </c>
      <c r="T13" t="str">
        <f t="shared" ca="1" si="4"/>
        <v>INSERT INTO EMPLOYEE (title, fname, lname, street_address, city_address, state_address, zip_address, type, years_employed, team_id) VALUES ('SR','Stephanie','Pales','2404 South 9908 West','Portland','OR',12958,'hourly',4,9);</v>
      </c>
    </row>
    <row r="14" spans="1:20" x14ac:dyDescent="0.2">
      <c r="A14">
        <v>13</v>
      </c>
      <c r="B14" t="s">
        <v>117</v>
      </c>
      <c r="C14" t="s">
        <v>130</v>
      </c>
      <c r="D14" t="s">
        <v>146</v>
      </c>
      <c r="E14" s="3" t="s">
        <v>59</v>
      </c>
      <c r="F14" s="3" t="s">
        <v>65</v>
      </c>
      <c r="G14" s="3">
        <v>84101</v>
      </c>
      <c r="H14" t="s">
        <v>110</v>
      </c>
      <c r="I14">
        <f t="shared" ca="1" si="0"/>
        <v>4</v>
      </c>
      <c r="J14" t="str">
        <f ca="1">VLOOKUP(I14,employee,2)</f>
        <v>SR</v>
      </c>
      <c r="K14" t="str">
        <f ca="1">VLOOKUP(I14,employee,3)</f>
        <v>Stephanie</v>
      </c>
      <c r="L14" t="str">
        <f ca="1">VLOOKUP($I14,employee,4)</f>
        <v>Pales</v>
      </c>
      <c r="M14" t="str">
        <f t="shared" ca="1" si="1"/>
        <v>1434 North 4008 East</v>
      </c>
      <c r="N14" t="str">
        <f ca="1">VLOOKUP($I14,employee,5)</f>
        <v>Portland</v>
      </c>
      <c r="O14" t="str">
        <f ca="1">VLOOKUP($I14,employee,6)</f>
        <v>OR</v>
      </c>
      <c r="P14">
        <f ca="1">VLOOKUP($I14,employee,7)</f>
        <v>12958</v>
      </c>
      <c r="Q14" t="str">
        <f ca="1">VLOOKUP($I14,employee,8)</f>
        <v>hourly</v>
      </c>
      <c r="R14">
        <f t="shared" ca="1" si="2"/>
        <v>4</v>
      </c>
      <c r="S14">
        <f t="shared" ca="1" si="3"/>
        <v>18</v>
      </c>
      <c r="T14" t="str">
        <f t="shared" ca="1" si="4"/>
        <v>INSERT INTO EMPLOYEE (title, fname, lname, street_address, city_address, state_address, zip_address, type, years_employed, team_id) VALUES ('SR','Stephanie','Pales','1434 North 4008 East','Portland','OR',12958,'hourly',4,18);</v>
      </c>
    </row>
    <row r="15" spans="1:20" x14ac:dyDescent="0.2">
      <c r="A15">
        <v>14</v>
      </c>
      <c r="B15" t="s">
        <v>117</v>
      </c>
      <c r="C15" t="s">
        <v>131</v>
      </c>
      <c r="D15" t="s">
        <v>147</v>
      </c>
      <c r="E15" s="3" t="s">
        <v>60</v>
      </c>
      <c r="F15" s="3" t="s">
        <v>65</v>
      </c>
      <c r="G15" s="3">
        <v>84101</v>
      </c>
      <c r="H15" t="s">
        <v>111</v>
      </c>
      <c r="I15">
        <f t="shared" ca="1" si="0"/>
        <v>16</v>
      </c>
      <c r="J15" t="str">
        <f ca="1">VLOOKUP(I15,employee,2)</f>
        <v>SR</v>
      </c>
      <c r="K15" t="str">
        <f ca="1">VLOOKUP(I15,employee,3)</f>
        <v>Chris</v>
      </c>
      <c r="L15" t="str">
        <f ca="1">VLOOKUP($I15,employee,4)</f>
        <v>Burr</v>
      </c>
      <c r="M15" t="str">
        <f t="shared" ca="1" si="1"/>
        <v>4412 South 1665 East</v>
      </c>
      <c r="N15" t="str">
        <f ca="1">VLOOKUP($I15,employee,5)</f>
        <v>Bismarck</v>
      </c>
      <c r="O15" t="str">
        <f ca="1">VLOOKUP($I15,employee,6)</f>
        <v>UT</v>
      </c>
      <c r="P15">
        <f ca="1">VLOOKUP($I15,employee,7)</f>
        <v>84101</v>
      </c>
      <c r="Q15" t="str">
        <f ca="1">VLOOKUP($I15,employee,8)</f>
        <v>hourly</v>
      </c>
      <c r="R15">
        <f t="shared" ca="1" si="2"/>
        <v>16</v>
      </c>
      <c r="S15">
        <f t="shared" ca="1" si="3"/>
        <v>10</v>
      </c>
      <c r="T15" t="str">
        <f t="shared" ca="1" si="4"/>
        <v>INSERT INTO EMPLOYEE (title, fname, lname, street_address, city_address, state_address, zip_address, type, years_employed, team_id) VALUES ('SR','Chris','Burr','4412 South 1665 East','Bismarck','UT',84101,'hourly',16,10);</v>
      </c>
    </row>
    <row r="16" spans="1:20" x14ac:dyDescent="0.2">
      <c r="A16">
        <v>15</v>
      </c>
      <c r="B16" t="s">
        <v>117</v>
      </c>
      <c r="C16" t="s">
        <v>132</v>
      </c>
      <c r="D16" t="s">
        <v>148</v>
      </c>
      <c r="E16" s="3" t="s">
        <v>61</v>
      </c>
      <c r="F16" s="3" t="s">
        <v>65</v>
      </c>
      <c r="G16" s="3">
        <v>84101</v>
      </c>
      <c r="H16" t="s">
        <v>110</v>
      </c>
      <c r="I16">
        <f t="shared" ca="1" si="0"/>
        <v>15</v>
      </c>
      <c r="J16" t="str">
        <f ca="1">VLOOKUP(I16,employee,2)</f>
        <v>Associate</v>
      </c>
      <c r="K16" t="str">
        <f ca="1">VLOOKUP(I16,employee,3)</f>
        <v>Randy</v>
      </c>
      <c r="L16" t="str">
        <f ca="1">VLOOKUP($I16,employee,4)</f>
        <v>Peirce</v>
      </c>
      <c r="M16" t="str">
        <f t="shared" ca="1" si="1"/>
        <v>4781 South 7895 West</v>
      </c>
      <c r="N16" t="str">
        <f ca="1">VLOOKUP($I16,employee,5)</f>
        <v>Pierre</v>
      </c>
      <c r="O16" t="str">
        <f ca="1">VLOOKUP($I16,employee,6)</f>
        <v>UT</v>
      </c>
      <c r="P16">
        <f ca="1">VLOOKUP($I16,employee,7)</f>
        <v>84101</v>
      </c>
      <c r="Q16" t="str">
        <f ca="1">VLOOKUP($I16,employee,8)</f>
        <v>salary</v>
      </c>
      <c r="R16">
        <f t="shared" ca="1" si="2"/>
        <v>15</v>
      </c>
      <c r="S16">
        <f t="shared" ca="1" si="3"/>
        <v>9</v>
      </c>
      <c r="T16" t="str">
        <f t="shared" ca="1" si="4"/>
        <v>INSERT INTO EMPLOYEE (title, fname, lname, street_address, city_address, state_address, zip_address, type, years_employed, team_id) VALUES ('Associate','Randy','Peirce','4781 South 7895 West','Pierre','UT',84101,'salary',15,9);</v>
      </c>
    </row>
    <row r="17" spans="1:20" x14ac:dyDescent="0.2">
      <c r="A17">
        <v>16</v>
      </c>
      <c r="B17" t="s">
        <v>115</v>
      </c>
      <c r="C17" t="s">
        <v>133</v>
      </c>
      <c r="D17" t="s">
        <v>149</v>
      </c>
      <c r="E17" s="3" t="s">
        <v>63</v>
      </c>
      <c r="F17" s="3" t="s">
        <v>65</v>
      </c>
      <c r="G17" s="3">
        <v>84101</v>
      </c>
      <c r="H17" t="s">
        <v>111</v>
      </c>
      <c r="I17">
        <f t="shared" ca="1" si="0"/>
        <v>4</v>
      </c>
      <c r="J17" t="str">
        <f ca="1">VLOOKUP(I17,employee,2)</f>
        <v>SR</v>
      </c>
      <c r="K17" t="str">
        <f ca="1">VLOOKUP(I17,employee,3)</f>
        <v>Stephanie</v>
      </c>
      <c r="L17" t="str">
        <f ca="1">VLOOKUP($I17,employee,4)</f>
        <v>Pales</v>
      </c>
      <c r="M17" t="str">
        <f t="shared" ca="1" si="1"/>
        <v>2063 South 4381 East</v>
      </c>
      <c r="N17" t="str">
        <f ca="1">VLOOKUP($I17,employee,5)</f>
        <v>Portland</v>
      </c>
      <c r="O17" t="str">
        <f ca="1">VLOOKUP($I17,employee,6)</f>
        <v>OR</v>
      </c>
      <c r="P17">
        <f ca="1">VLOOKUP($I17,employee,7)</f>
        <v>12958</v>
      </c>
      <c r="Q17" t="str">
        <f ca="1">VLOOKUP($I17,employee,8)</f>
        <v>hourly</v>
      </c>
      <c r="R17">
        <f t="shared" ca="1" si="2"/>
        <v>4</v>
      </c>
      <c r="S17">
        <f t="shared" ca="1" si="3"/>
        <v>16</v>
      </c>
      <c r="T17" t="str">
        <f t="shared" ca="1" si="4"/>
        <v>INSERT INTO EMPLOYEE (title, fname, lname, street_address, city_address, state_address, zip_address, type, years_employed, team_id) VALUES ('SR','Stephanie','Pales','2063 South 4381 East','Portland','OR',12958,'hourly',4,16);</v>
      </c>
    </row>
    <row r="18" spans="1:20" x14ac:dyDescent="0.2">
      <c r="I18">
        <f t="shared" ca="1" si="0"/>
        <v>9</v>
      </c>
      <c r="J18" t="str">
        <f ca="1">VLOOKUP(I18,employee,2)</f>
        <v>Lead</v>
      </c>
      <c r="K18" t="str">
        <f ca="1">VLOOKUP(I18,employee,3)</f>
        <v>Nicole</v>
      </c>
      <c r="L18" t="str">
        <f ca="1">VLOOKUP($I18,employee,4)</f>
        <v>Tindal</v>
      </c>
      <c r="M18" t="str">
        <f t="shared" ca="1" si="1"/>
        <v>5320 South 8909 East</v>
      </c>
      <c r="N18" t="str">
        <f ca="1">VLOOKUP($I18,employee,5)</f>
        <v>Provo</v>
      </c>
      <c r="O18" t="str">
        <f ca="1">VLOOKUP($I18,employee,6)</f>
        <v>UT</v>
      </c>
      <c r="P18">
        <f ca="1">VLOOKUP($I18,employee,7)</f>
        <v>75673</v>
      </c>
      <c r="Q18" t="str">
        <f ca="1">VLOOKUP($I18,employee,8)</f>
        <v>salary</v>
      </c>
      <c r="R18">
        <f t="shared" ca="1" si="2"/>
        <v>9</v>
      </c>
      <c r="S18">
        <f t="shared" ca="1" si="3"/>
        <v>18</v>
      </c>
      <c r="T18" t="str">
        <f t="shared" ca="1" si="4"/>
        <v>INSERT INTO EMPLOYEE (title, fname, lname, street_address, city_address, state_address, zip_address, type, years_employed, team_id) VALUES ('Lead','Nicole','Tindal','5320 South 8909 East','Provo','UT',75673,'salary',9,18);</v>
      </c>
    </row>
    <row r="19" spans="1:20" x14ac:dyDescent="0.2">
      <c r="B19">
        <v>1</v>
      </c>
      <c r="C19" t="s">
        <v>49</v>
      </c>
      <c r="I19">
        <f t="shared" ca="1" si="0"/>
        <v>15</v>
      </c>
      <c r="J19" t="str">
        <f ca="1">VLOOKUP(I19,employee,2)</f>
        <v>Associate</v>
      </c>
      <c r="K19" t="str">
        <f ca="1">VLOOKUP(I19,employee,3)</f>
        <v>Randy</v>
      </c>
      <c r="L19" t="str">
        <f ca="1">VLOOKUP($I19,employee,4)</f>
        <v>Peirce</v>
      </c>
      <c r="M19" t="str">
        <f t="shared" ca="1" si="1"/>
        <v>4108 North 1458 East</v>
      </c>
      <c r="N19" t="str">
        <f ca="1">VLOOKUP($I19,employee,5)</f>
        <v>Pierre</v>
      </c>
      <c r="O19" t="str">
        <f ca="1">VLOOKUP($I19,employee,6)</f>
        <v>UT</v>
      </c>
      <c r="P19">
        <f ca="1">VLOOKUP($I19,employee,7)</f>
        <v>84101</v>
      </c>
      <c r="Q19" t="str">
        <f ca="1">VLOOKUP($I19,employee,8)</f>
        <v>salary</v>
      </c>
      <c r="R19">
        <f t="shared" ca="1" si="2"/>
        <v>15</v>
      </c>
      <c r="S19">
        <f t="shared" ca="1" si="3"/>
        <v>9</v>
      </c>
      <c r="T19" t="str">
        <f t="shared" ca="1" si="4"/>
        <v>INSERT INTO EMPLOYEE (title, fname, lname, street_address, city_address, state_address, zip_address, type, years_employed, team_id) VALUES ('Associate','Randy','Peirce','4108 North 1458 East','Pierre','UT',84101,'salary',15,9);</v>
      </c>
    </row>
    <row r="20" spans="1:20" x14ac:dyDescent="0.2">
      <c r="B20">
        <v>2</v>
      </c>
      <c r="C20" t="s">
        <v>50</v>
      </c>
      <c r="I20">
        <f t="shared" ca="1" si="0"/>
        <v>5</v>
      </c>
      <c r="J20" t="str">
        <f ca="1">VLOOKUP(I20,employee,2)</f>
        <v>VP</v>
      </c>
      <c r="K20" t="str">
        <f ca="1">VLOOKUP(I20,employee,3)</f>
        <v>Alicia</v>
      </c>
      <c r="L20" t="str">
        <f ca="1">VLOOKUP($I20,employee,4)</f>
        <v>McKay</v>
      </c>
      <c r="M20" t="str">
        <f t="shared" ca="1" si="1"/>
        <v>4046 North 6944 West</v>
      </c>
      <c r="N20" t="str">
        <f ca="1">VLOOKUP($I20,employee,5)</f>
        <v>Berkley</v>
      </c>
      <c r="O20" t="str">
        <f ca="1">VLOOKUP($I20,employee,6)</f>
        <v>CA</v>
      </c>
      <c r="P20">
        <f ca="1">VLOOKUP($I20,employee,7)</f>
        <v>84050</v>
      </c>
      <c r="Q20" t="str">
        <f ca="1">VLOOKUP($I20,employee,8)</f>
        <v>salary</v>
      </c>
      <c r="R20">
        <f t="shared" ca="1" si="2"/>
        <v>5</v>
      </c>
      <c r="S20">
        <f t="shared" ca="1" si="3"/>
        <v>9</v>
      </c>
      <c r="T20" t="str">
        <f t="shared" ca="1" si="4"/>
        <v>INSERT INTO EMPLOYEE (title, fname, lname, street_address, city_address, state_address, zip_address, type, years_employed, team_id) VALUES ('VP','Alicia','McKay','4046 North 6944 West','Berkley','CA',84050,'salary',5,9);</v>
      </c>
    </row>
    <row r="21" spans="1:20" x14ac:dyDescent="0.2">
      <c r="B21">
        <v>3</v>
      </c>
      <c r="C21" t="s">
        <v>51</v>
      </c>
      <c r="I21">
        <f t="shared" ca="1" si="0"/>
        <v>16</v>
      </c>
      <c r="J21" t="str">
        <f ca="1">VLOOKUP(I21,employee,2)</f>
        <v>SR</v>
      </c>
      <c r="K21" t="str">
        <f ca="1">VLOOKUP(I21,employee,3)</f>
        <v>Chris</v>
      </c>
      <c r="L21" t="str">
        <f ca="1">VLOOKUP($I21,employee,4)</f>
        <v>Burr</v>
      </c>
      <c r="M21" t="str">
        <f t="shared" ca="1" si="1"/>
        <v>1286 South 6806 East</v>
      </c>
      <c r="N21" t="str">
        <f ca="1">VLOOKUP($I21,employee,5)</f>
        <v>Bismarck</v>
      </c>
      <c r="O21" t="str">
        <f ca="1">VLOOKUP($I21,employee,6)</f>
        <v>UT</v>
      </c>
      <c r="P21">
        <f ca="1">VLOOKUP($I21,employee,7)</f>
        <v>84101</v>
      </c>
      <c r="Q21" t="str">
        <f ca="1">VLOOKUP($I21,employee,8)</f>
        <v>hourly</v>
      </c>
      <c r="R21">
        <f t="shared" ca="1" si="2"/>
        <v>16</v>
      </c>
      <c r="S21">
        <f t="shared" ca="1" si="3"/>
        <v>18</v>
      </c>
      <c r="T21" t="str">
        <f t="shared" ca="1" si="4"/>
        <v>INSERT INTO EMPLOYEE (title, fname, lname, street_address, city_address, state_address, zip_address, type, years_employed, team_id) VALUES ('SR','Chris','Burr','1286 South 6806 East','Bismarck','UT',84101,'hourly',16,18);</v>
      </c>
    </row>
    <row r="22" spans="1:20" x14ac:dyDescent="0.2">
      <c r="B22">
        <v>4</v>
      </c>
      <c r="C22" t="s">
        <v>52</v>
      </c>
      <c r="I22">
        <f t="shared" ca="1" si="0"/>
        <v>9</v>
      </c>
      <c r="J22" t="str">
        <f ca="1">VLOOKUP(I22,employee,2)</f>
        <v>Lead</v>
      </c>
      <c r="K22" t="str">
        <f ca="1">VLOOKUP(I22,employee,3)</f>
        <v>Nicole</v>
      </c>
      <c r="L22" t="str">
        <f ca="1">VLOOKUP($I22,employee,4)</f>
        <v>Tindal</v>
      </c>
      <c r="M22" t="str">
        <f t="shared" ca="1" si="1"/>
        <v>2795 North 2085 West</v>
      </c>
      <c r="N22" t="str">
        <f ca="1">VLOOKUP($I22,employee,5)</f>
        <v>Provo</v>
      </c>
      <c r="O22" t="str">
        <f ca="1">VLOOKUP($I22,employee,6)</f>
        <v>UT</v>
      </c>
      <c r="P22">
        <f ca="1">VLOOKUP($I22,employee,7)</f>
        <v>75673</v>
      </c>
      <c r="Q22" t="str">
        <f ca="1">VLOOKUP($I22,employee,8)</f>
        <v>salary</v>
      </c>
      <c r="R22">
        <f t="shared" ca="1" si="2"/>
        <v>9</v>
      </c>
      <c r="S22">
        <f t="shared" ca="1" si="3"/>
        <v>13</v>
      </c>
      <c r="T22" t="str">
        <f t="shared" ca="1" si="4"/>
        <v>INSERT INTO EMPLOYEE (title, fname, lname, street_address, city_address, state_address, zip_address, type, years_employed, team_id) VALUES ('Lead','Nicole','Tindal','2795 North 2085 West','Provo','UT',75673,'salary',9,13);</v>
      </c>
    </row>
    <row r="23" spans="1:20" x14ac:dyDescent="0.2">
      <c r="I23">
        <f t="shared" ca="1" si="0"/>
        <v>15</v>
      </c>
      <c r="J23" t="str">
        <f ca="1">VLOOKUP(I23,employee,2)</f>
        <v>Associate</v>
      </c>
      <c r="K23" t="str">
        <f ca="1">VLOOKUP(I23,employee,3)</f>
        <v>Randy</v>
      </c>
      <c r="L23" t="str">
        <f ca="1">VLOOKUP($I23,employee,4)</f>
        <v>Peirce</v>
      </c>
      <c r="M23" t="str">
        <f t="shared" ca="1" si="1"/>
        <v>8690 North 8754 West</v>
      </c>
      <c r="N23" t="str">
        <f ca="1">VLOOKUP($I23,employee,5)</f>
        <v>Pierre</v>
      </c>
      <c r="O23" t="str">
        <f ca="1">VLOOKUP($I23,employee,6)</f>
        <v>UT</v>
      </c>
      <c r="P23">
        <f ca="1">VLOOKUP($I23,employee,7)</f>
        <v>84101</v>
      </c>
      <c r="Q23" t="str">
        <f ca="1">VLOOKUP($I23,employee,8)</f>
        <v>salary</v>
      </c>
      <c r="R23">
        <f t="shared" ca="1" si="2"/>
        <v>15</v>
      </c>
      <c r="S23">
        <f t="shared" ca="1" si="3"/>
        <v>8</v>
      </c>
      <c r="T23" t="str">
        <f t="shared" ca="1" si="4"/>
        <v>INSERT INTO EMPLOYEE (title, fname, lname, street_address, city_address, state_address, zip_address, type, years_employed, team_id) VALUES ('Associate','Randy','Peirce','8690 North 8754 West','Pierre','UT',84101,'salary',15,8);</v>
      </c>
    </row>
    <row r="24" spans="1:20" x14ac:dyDescent="0.2">
      <c r="I24">
        <f t="shared" ca="1" si="0"/>
        <v>15</v>
      </c>
      <c r="J24" t="str">
        <f ca="1">VLOOKUP(I24,employee,2)</f>
        <v>Associate</v>
      </c>
      <c r="K24" t="str">
        <f ca="1">VLOOKUP(I24,employee,3)</f>
        <v>Randy</v>
      </c>
      <c r="L24" t="str">
        <f ca="1">VLOOKUP($I24,employee,4)</f>
        <v>Peirce</v>
      </c>
      <c r="M24" t="str">
        <f t="shared" ca="1" si="1"/>
        <v>3957 South 2979 East</v>
      </c>
      <c r="N24" t="str">
        <f ca="1">VLOOKUP($I24,employee,5)</f>
        <v>Pierre</v>
      </c>
      <c r="O24" t="str">
        <f ca="1">VLOOKUP($I24,employee,6)</f>
        <v>UT</v>
      </c>
      <c r="P24">
        <f ca="1">VLOOKUP($I24,employee,7)</f>
        <v>84101</v>
      </c>
      <c r="Q24" t="str">
        <f ca="1">VLOOKUP($I24,employee,8)</f>
        <v>salary</v>
      </c>
      <c r="R24">
        <f t="shared" ca="1" si="2"/>
        <v>15</v>
      </c>
      <c r="S24">
        <f t="shared" ca="1" si="3"/>
        <v>17</v>
      </c>
      <c r="T24" t="str">
        <f t="shared" ca="1" si="4"/>
        <v>INSERT INTO EMPLOYEE (title, fname, lname, street_address, city_address, state_address, zip_address, type, years_employed, team_id) VALUES ('Associate','Randy','Peirce','3957 South 2979 East','Pierre','UT',84101,'salary',15,17);</v>
      </c>
    </row>
    <row r="25" spans="1:20" x14ac:dyDescent="0.2">
      <c r="I25">
        <f t="shared" ca="1" si="0"/>
        <v>4</v>
      </c>
      <c r="J25" t="str">
        <f ca="1">VLOOKUP(I25,employee,2)</f>
        <v>SR</v>
      </c>
      <c r="K25" t="str">
        <f ca="1">VLOOKUP(I25,employee,3)</f>
        <v>Stephanie</v>
      </c>
      <c r="L25" t="str">
        <f ca="1">VLOOKUP($I25,employee,4)</f>
        <v>Pales</v>
      </c>
      <c r="M25" t="str">
        <f t="shared" ca="1" si="1"/>
        <v>3380 South 8706 East</v>
      </c>
      <c r="N25" t="str">
        <f ca="1">VLOOKUP($I25,employee,5)</f>
        <v>Portland</v>
      </c>
      <c r="O25" t="str">
        <f ca="1">VLOOKUP($I25,employee,6)</f>
        <v>OR</v>
      </c>
      <c r="P25">
        <f ca="1">VLOOKUP($I25,employee,7)</f>
        <v>12958</v>
      </c>
      <c r="Q25" t="str">
        <f ca="1">VLOOKUP($I25,employee,8)</f>
        <v>hourly</v>
      </c>
      <c r="R25">
        <f t="shared" ca="1" si="2"/>
        <v>4</v>
      </c>
      <c r="S25">
        <f t="shared" ca="1" si="3"/>
        <v>11</v>
      </c>
      <c r="T25" t="str">
        <f t="shared" ca="1" si="4"/>
        <v>INSERT INTO EMPLOYEE (title, fname, lname, street_address, city_address, state_address, zip_address, type, years_employed, team_id) VALUES ('SR','Stephanie','Pales','3380 South 8706 East','Portland','OR',12958,'hourly',4,11);</v>
      </c>
    </row>
    <row r="26" spans="1:20" x14ac:dyDescent="0.2">
      <c r="I26">
        <f t="shared" ca="1" si="0"/>
        <v>6</v>
      </c>
      <c r="J26" t="str">
        <f ca="1">VLOOKUP(I26,employee,2)</f>
        <v>Associate</v>
      </c>
      <c r="K26" t="str">
        <f ca="1">VLOOKUP(I26,employee,3)</f>
        <v>Jilian</v>
      </c>
      <c r="L26" t="str">
        <f ca="1">VLOOKUP($I26,employee,4)</f>
        <v>Allen</v>
      </c>
      <c r="M26" t="str">
        <f t="shared" ca="1" si="1"/>
        <v>8636 North 7633 East</v>
      </c>
      <c r="N26" t="str">
        <f ca="1">VLOOKUP($I26,employee,5)</f>
        <v>Los Angeles</v>
      </c>
      <c r="O26" t="str">
        <f ca="1">VLOOKUP($I26,employee,6)</f>
        <v>CA</v>
      </c>
      <c r="P26">
        <f ca="1">VLOOKUP($I26,employee,7)</f>
        <v>26848</v>
      </c>
      <c r="Q26" t="str">
        <f ca="1">VLOOKUP($I26,employee,8)</f>
        <v>hourly</v>
      </c>
      <c r="R26">
        <f t="shared" ca="1" si="2"/>
        <v>6</v>
      </c>
      <c r="S26">
        <f t="shared" ca="1" si="3"/>
        <v>7</v>
      </c>
      <c r="T26" t="str">
        <f t="shared" ca="1" si="4"/>
        <v>INSERT INTO EMPLOYEE (title, fname, lname, street_address, city_address, state_address, zip_address, type, years_employed, team_id) VALUES ('Associate','Jilian','Allen','8636 North 7633 East','Los Angeles','CA',26848,'hourly',6,7);</v>
      </c>
    </row>
    <row r="27" spans="1:20" x14ac:dyDescent="0.2">
      <c r="I27">
        <f t="shared" ca="1" si="0"/>
        <v>11</v>
      </c>
      <c r="J27" t="str">
        <f ca="1">VLOOKUP(I27,employee,2)</f>
        <v>VP</v>
      </c>
      <c r="K27" t="str">
        <f ca="1">VLOOKUP(I27,employee,3)</f>
        <v>Megan</v>
      </c>
      <c r="L27" t="str">
        <f ca="1">VLOOKUP($I27,employee,4)</f>
        <v>Byron</v>
      </c>
      <c r="M27" t="str">
        <f t="shared" ca="1" si="1"/>
        <v>5861 South 4168 West</v>
      </c>
      <c r="N27" t="str">
        <f ca="1">VLOOKUP($I27,employee,5)</f>
        <v>Pierre</v>
      </c>
      <c r="O27" t="str">
        <f ca="1">VLOOKUP($I27,employee,6)</f>
        <v>SD</v>
      </c>
      <c r="P27">
        <f ca="1">VLOOKUP($I27,employee,7)</f>
        <v>73520</v>
      </c>
      <c r="Q27" t="str">
        <f ca="1">VLOOKUP($I27,employee,8)</f>
        <v>salary</v>
      </c>
      <c r="R27">
        <f t="shared" ca="1" si="2"/>
        <v>11</v>
      </c>
      <c r="S27">
        <f t="shared" ca="1" si="3"/>
        <v>7</v>
      </c>
      <c r="T27" t="str">
        <f t="shared" ca="1" si="4"/>
        <v>INSERT INTO EMPLOYEE (title, fname, lname, street_address, city_address, state_address, zip_address, type, years_employed, team_id) VALUES ('VP','Megan','Byron','5861 South 4168 West','Pierre','SD',73520,'salary',11,7);</v>
      </c>
    </row>
    <row r="28" spans="1:20" x14ac:dyDescent="0.2">
      <c r="A28" s="3"/>
      <c r="B28" s="3"/>
      <c r="C28" s="3"/>
      <c r="D28" s="3"/>
      <c r="E28" s="3"/>
      <c r="F28" s="3"/>
      <c r="G28" s="3"/>
      <c r="I28">
        <f t="shared" ca="1" si="0"/>
        <v>8</v>
      </c>
      <c r="J28" t="str">
        <f ca="1">VLOOKUP(I28,employee,2)</f>
        <v>Director</v>
      </c>
      <c r="K28" t="str">
        <f ca="1">VLOOKUP(I28,employee,3)</f>
        <v>Jeremy</v>
      </c>
      <c r="L28" t="str">
        <f ca="1">VLOOKUP($I28,employee,4)</f>
        <v>Groves</v>
      </c>
      <c r="M28" t="str">
        <f t="shared" ca="1" si="1"/>
        <v>2218 South 3041 West</v>
      </c>
      <c r="N28" t="str">
        <f ca="1">VLOOKUP($I28,employee,5)</f>
        <v>Brooklynn</v>
      </c>
      <c r="O28" t="str">
        <f ca="1">VLOOKUP($I28,employee,6)</f>
        <v>NY</v>
      </c>
      <c r="P28">
        <f ca="1">VLOOKUP($I28,employee,7)</f>
        <v>76485</v>
      </c>
      <c r="Q28" t="str">
        <f ca="1">VLOOKUP($I28,employee,8)</f>
        <v>hourly</v>
      </c>
      <c r="R28">
        <f t="shared" ca="1" si="2"/>
        <v>8</v>
      </c>
      <c r="S28">
        <f t="shared" ca="1" si="3"/>
        <v>15</v>
      </c>
      <c r="T28" t="str">
        <f t="shared" ca="1" si="4"/>
        <v>INSERT INTO EMPLOYEE (title, fname, lname, street_address, city_address, state_address, zip_address, type, years_employed, team_id) VALUES ('Director','Jeremy','Groves','2218 South 3041 West','Brooklynn','NY',76485,'hourly',8,15);</v>
      </c>
    </row>
    <row r="29" spans="1:20" x14ac:dyDescent="0.2">
      <c r="A29" s="3"/>
      <c r="B29" s="3"/>
      <c r="C29" s="3"/>
      <c r="D29" s="3"/>
      <c r="E29" s="3"/>
      <c r="F29" s="3"/>
      <c r="G29" s="3"/>
      <c r="I29">
        <f t="shared" ca="1" si="0"/>
        <v>12</v>
      </c>
      <c r="J29" t="str">
        <f ca="1">VLOOKUP(I29,employee,2)</f>
        <v>Associate</v>
      </c>
      <c r="K29" t="str">
        <f ca="1">VLOOKUP(I29,employee,3)</f>
        <v>Marcy</v>
      </c>
      <c r="L29" t="str">
        <f ca="1">VLOOKUP($I29,employee,4)</f>
        <v>Tice</v>
      </c>
      <c r="M29" t="str">
        <f t="shared" ca="1" si="1"/>
        <v>5937 North 4971 West</v>
      </c>
      <c r="N29" t="str">
        <f ca="1">VLOOKUP($I29,employee,5)</f>
        <v>Bismarck</v>
      </c>
      <c r="O29" t="str">
        <f ca="1">VLOOKUP($I29,employee,6)</f>
        <v>ND</v>
      </c>
      <c r="P29">
        <f ca="1">VLOOKUP($I29,employee,7)</f>
        <v>28895</v>
      </c>
      <c r="Q29" t="str">
        <f ca="1">VLOOKUP($I29,employee,8)</f>
        <v>hourly</v>
      </c>
      <c r="R29">
        <f t="shared" ca="1" si="2"/>
        <v>12</v>
      </c>
      <c r="S29">
        <f t="shared" ca="1" si="3"/>
        <v>5</v>
      </c>
      <c r="T29" t="str">
        <f t="shared" ca="1" si="4"/>
        <v>INSERT INTO EMPLOYEE (title, fname, lname, street_address, city_address, state_address, zip_address, type, years_employed, team_id) VALUES ('Associate','Marcy','Tice','5937 North 4971 West','Bismarck','ND',28895,'hourly',12,5);</v>
      </c>
    </row>
    <row r="30" spans="1:20" x14ac:dyDescent="0.2">
      <c r="A30" s="3"/>
      <c r="B30" s="3"/>
      <c r="C30" s="3"/>
      <c r="D30" s="3"/>
      <c r="E30" s="3"/>
      <c r="F30" s="3"/>
      <c r="G30" s="3"/>
      <c r="I30">
        <f t="shared" ca="1" si="0"/>
        <v>11</v>
      </c>
      <c r="J30" t="str">
        <f ca="1">VLOOKUP(I30,employee,2)</f>
        <v>VP</v>
      </c>
      <c r="K30" t="str">
        <f ca="1">VLOOKUP(I30,employee,3)</f>
        <v>Megan</v>
      </c>
      <c r="L30" t="str">
        <f ca="1">VLOOKUP($I30,employee,4)</f>
        <v>Byron</v>
      </c>
      <c r="M30" t="str">
        <f t="shared" ca="1" si="1"/>
        <v>8101 North 4220 West</v>
      </c>
      <c r="N30" t="str">
        <f ca="1">VLOOKUP($I30,employee,5)</f>
        <v>Pierre</v>
      </c>
      <c r="O30" t="str">
        <f ca="1">VLOOKUP($I30,employee,6)</f>
        <v>SD</v>
      </c>
      <c r="P30">
        <f ca="1">VLOOKUP($I30,employee,7)</f>
        <v>73520</v>
      </c>
      <c r="Q30" t="str">
        <f ca="1">VLOOKUP($I30,employee,8)</f>
        <v>salary</v>
      </c>
      <c r="R30">
        <f t="shared" ca="1" si="2"/>
        <v>11</v>
      </c>
      <c r="S30">
        <f t="shared" ca="1" si="3"/>
        <v>12</v>
      </c>
      <c r="T30" t="str">
        <f t="shared" ca="1" si="4"/>
        <v>INSERT INTO EMPLOYEE (title, fname, lname, street_address, city_address, state_address, zip_address, type, years_employed, team_id) VALUES ('VP','Megan','Byron','8101 North 4220 West','Pierre','SD',73520,'salary',11,12);</v>
      </c>
    </row>
    <row r="31" spans="1:20" x14ac:dyDescent="0.2">
      <c r="A31" s="3"/>
      <c r="B31" s="3"/>
      <c r="C31" s="3"/>
      <c r="D31" s="3"/>
      <c r="E31" s="3"/>
      <c r="F31" s="3"/>
      <c r="G31" s="3"/>
      <c r="I31">
        <f t="shared" ca="1" si="0"/>
        <v>15</v>
      </c>
      <c r="J31" t="str">
        <f ca="1">VLOOKUP(I31,employee,2)</f>
        <v>Associate</v>
      </c>
      <c r="K31" t="str">
        <f ca="1">VLOOKUP(I31,employee,3)</f>
        <v>Randy</v>
      </c>
      <c r="L31" t="str">
        <f ca="1">VLOOKUP($I31,employee,4)</f>
        <v>Peirce</v>
      </c>
      <c r="M31" t="str">
        <f t="shared" ca="1" si="1"/>
        <v>9174 South 4451 West</v>
      </c>
      <c r="N31" t="str">
        <f ca="1">VLOOKUP($I31,employee,5)</f>
        <v>Pierre</v>
      </c>
      <c r="O31" t="str">
        <f ca="1">VLOOKUP($I31,employee,6)</f>
        <v>UT</v>
      </c>
      <c r="P31">
        <f ca="1">VLOOKUP($I31,employee,7)</f>
        <v>84101</v>
      </c>
      <c r="Q31" t="str">
        <f ca="1">VLOOKUP($I31,employee,8)</f>
        <v>salary</v>
      </c>
      <c r="R31">
        <f t="shared" ca="1" si="2"/>
        <v>15</v>
      </c>
      <c r="S31">
        <f t="shared" ca="1" si="3"/>
        <v>10</v>
      </c>
      <c r="T31" t="str">
        <f t="shared" ca="1" si="4"/>
        <v>INSERT INTO EMPLOYEE (title, fname, lname, street_address, city_address, state_address, zip_address, type, years_employed, team_id) VALUES ('Associate','Randy','Peirce','9174 South 4451 West','Pierre','UT',84101,'salary',15,10);</v>
      </c>
    </row>
    <row r="32" spans="1:20" x14ac:dyDescent="0.2">
      <c r="A32" s="3"/>
      <c r="B32" s="3"/>
      <c r="C32" s="3"/>
      <c r="D32" s="3"/>
      <c r="E32" s="3"/>
      <c r="F32" s="3"/>
      <c r="G32" s="3"/>
      <c r="I32">
        <f t="shared" ca="1" si="0"/>
        <v>16</v>
      </c>
      <c r="J32" t="str">
        <f ca="1">VLOOKUP(I32,employee,2)</f>
        <v>SR</v>
      </c>
      <c r="K32" t="str">
        <f ca="1">VLOOKUP(I32,employee,3)</f>
        <v>Chris</v>
      </c>
      <c r="L32" t="str">
        <f ca="1">VLOOKUP($I32,employee,4)</f>
        <v>Burr</v>
      </c>
      <c r="M32" t="str">
        <f t="shared" ca="1" si="1"/>
        <v>1794 South 4522 West</v>
      </c>
      <c r="N32" t="str">
        <f ca="1">VLOOKUP($I32,employee,5)</f>
        <v>Bismarck</v>
      </c>
      <c r="O32" t="str">
        <f ca="1">VLOOKUP($I32,employee,6)</f>
        <v>UT</v>
      </c>
      <c r="P32">
        <f ca="1">VLOOKUP($I32,employee,7)</f>
        <v>84101</v>
      </c>
      <c r="Q32" t="str">
        <f ca="1">VLOOKUP($I32,employee,8)</f>
        <v>hourly</v>
      </c>
      <c r="R32">
        <f t="shared" ca="1" si="2"/>
        <v>16</v>
      </c>
      <c r="S32">
        <f t="shared" ca="1" si="3"/>
        <v>12</v>
      </c>
      <c r="T32" t="str">
        <f t="shared" ca="1" si="4"/>
        <v>INSERT INTO EMPLOYEE (title, fname, lname, street_address, city_address, state_address, zip_address, type, years_employed, team_id) VALUES ('SR','Chris','Burr','1794 South 4522 West','Bismarck','UT',84101,'hourly',16,12);</v>
      </c>
    </row>
    <row r="33" spans="1:20" x14ac:dyDescent="0.2">
      <c r="A33" s="3"/>
      <c r="B33" s="3"/>
      <c r="C33" s="3"/>
      <c r="D33" s="3"/>
      <c r="E33" s="3"/>
      <c r="F33" s="3"/>
      <c r="G33" s="3"/>
      <c r="I33">
        <f t="shared" ca="1" si="0"/>
        <v>8</v>
      </c>
      <c r="J33" t="str">
        <f ca="1">VLOOKUP(I33,employee,2)</f>
        <v>Director</v>
      </c>
      <c r="K33" t="str">
        <f ca="1">VLOOKUP(I33,employee,3)</f>
        <v>Jeremy</v>
      </c>
      <c r="L33" t="str">
        <f ca="1">VLOOKUP($I33,employee,4)</f>
        <v>Groves</v>
      </c>
      <c r="M33" t="str">
        <f t="shared" ca="1" si="1"/>
        <v>8769 South 2359 East</v>
      </c>
      <c r="N33" t="str">
        <f ca="1">VLOOKUP($I33,employee,5)</f>
        <v>Brooklynn</v>
      </c>
      <c r="O33" t="str">
        <f ca="1">VLOOKUP($I33,employee,6)</f>
        <v>NY</v>
      </c>
      <c r="P33">
        <f ca="1">VLOOKUP($I33,employee,7)</f>
        <v>76485</v>
      </c>
      <c r="Q33" t="str">
        <f ca="1">VLOOKUP($I33,employee,8)</f>
        <v>hourly</v>
      </c>
      <c r="R33">
        <f t="shared" ca="1" si="2"/>
        <v>8</v>
      </c>
      <c r="S33">
        <f t="shared" ca="1" si="3"/>
        <v>9</v>
      </c>
      <c r="T33" t="str">
        <f t="shared" ca="1" si="4"/>
        <v>INSERT INTO EMPLOYEE (title, fname, lname, street_address, city_address, state_address, zip_address, type, years_employed, team_id) VALUES ('Director','Jeremy','Groves','8769 South 2359 East','Brooklynn','NY',76485,'hourly',8,9);</v>
      </c>
    </row>
    <row r="34" spans="1:20" x14ac:dyDescent="0.2">
      <c r="A34" s="3"/>
      <c r="B34" s="3"/>
      <c r="C34" s="3"/>
      <c r="D34" s="3"/>
      <c r="E34" s="3"/>
      <c r="F34" s="3"/>
      <c r="G34" s="3"/>
      <c r="I34">
        <f t="shared" ca="1" si="0"/>
        <v>15</v>
      </c>
      <c r="J34" t="str">
        <f ca="1">VLOOKUP(I34,employee,2)</f>
        <v>Associate</v>
      </c>
      <c r="K34" t="str">
        <f ca="1">VLOOKUP(I34,employee,3)</f>
        <v>Randy</v>
      </c>
      <c r="L34" t="str">
        <f ca="1">VLOOKUP($I34,employee,4)</f>
        <v>Peirce</v>
      </c>
      <c r="M34" t="str">
        <f t="shared" ca="1" si="1"/>
        <v>8454 South 1475 East</v>
      </c>
      <c r="N34" t="str">
        <f ca="1">VLOOKUP($I34,employee,5)</f>
        <v>Pierre</v>
      </c>
      <c r="O34" t="str">
        <f ca="1">VLOOKUP($I34,employee,6)</f>
        <v>UT</v>
      </c>
      <c r="P34">
        <f ca="1">VLOOKUP($I34,employee,7)</f>
        <v>84101</v>
      </c>
      <c r="Q34" t="str">
        <f ca="1">VLOOKUP($I34,employee,8)</f>
        <v>salary</v>
      </c>
      <c r="R34">
        <f t="shared" ca="1" si="2"/>
        <v>15</v>
      </c>
      <c r="S34">
        <f t="shared" ca="1" si="3"/>
        <v>14</v>
      </c>
      <c r="T34" t="str">
        <f t="shared" ca="1" si="4"/>
        <v>INSERT INTO EMPLOYEE (title, fname, lname, street_address, city_address, state_address, zip_address, type, years_employed, team_id) VALUES ('Associate','Randy','Peirce','8454 South 1475 East','Pierre','UT',84101,'salary',15,14);</v>
      </c>
    </row>
    <row r="35" spans="1:20" x14ac:dyDescent="0.2">
      <c r="A35" s="3"/>
      <c r="B35" s="3"/>
      <c r="C35" s="3"/>
      <c r="D35" s="3"/>
      <c r="E35" s="3"/>
      <c r="F35" s="3"/>
      <c r="G35" s="3"/>
      <c r="I35">
        <f t="shared" ca="1" si="0"/>
        <v>2</v>
      </c>
      <c r="J35" t="str">
        <f ca="1">VLOOKUP(I35,employee,2)</f>
        <v>Director</v>
      </c>
      <c r="K35" t="str">
        <f ca="1">VLOOKUP(I35,employee,3)</f>
        <v>Joe</v>
      </c>
      <c r="L35" t="str">
        <f ca="1">VLOOKUP($I35,employee,4)</f>
        <v>Smith</v>
      </c>
      <c r="M35" t="str">
        <f t="shared" ca="1" si="1"/>
        <v>6793 South 2025 West</v>
      </c>
      <c r="N35" t="str">
        <f ca="1">VLOOKUP($I35,employee,5)</f>
        <v>Phoenix</v>
      </c>
      <c r="O35" t="str">
        <f ca="1">VLOOKUP($I35,employee,6)</f>
        <v>AZ</v>
      </c>
      <c r="P35">
        <f ca="1">VLOOKUP($I35,employee,7)</f>
        <v>76102</v>
      </c>
      <c r="Q35" t="str">
        <f ca="1">VLOOKUP($I35,employee,8)</f>
        <v>hourly</v>
      </c>
      <c r="R35">
        <f t="shared" ca="1" si="2"/>
        <v>2</v>
      </c>
      <c r="S35">
        <f t="shared" ca="1" si="3"/>
        <v>15</v>
      </c>
      <c r="T35" t="str">
        <f t="shared" ca="1" si="4"/>
        <v>INSERT INTO EMPLOYEE (title, fname, lname, street_address, city_address, state_address, zip_address, type, years_employed, team_id) VALUES ('Director','Joe','Smith','6793 South 2025 West','Phoenix','AZ',76102,'hourly',2,15);</v>
      </c>
    </row>
    <row r="36" spans="1:20" x14ac:dyDescent="0.2">
      <c r="A36" s="3"/>
      <c r="B36" s="3"/>
      <c r="C36" s="3"/>
      <c r="D36" s="3"/>
      <c r="E36" s="3"/>
      <c r="F36" s="3"/>
      <c r="G36" s="3"/>
      <c r="I36">
        <f t="shared" ca="1" si="0"/>
        <v>8</v>
      </c>
      <c r="J36" t="str">
        <f ca="1">VLOOKUP(I36,employee,2)</f>
        <v>Director</v>
      </c>
      <c r="K36" t="str">
        <f ca="1">VLOOKUP(I36,employee,3)</f>
        <v>Jeremy</v>
      </c>
      <c r="L36" t="str">
        <f ca="1">VLOOKUP($I36,employee,4)</f>
        <v>Groves</v>
      </c>
      <c r="M36" t="str">
        <f t="shared" ca="1" si="1"/>
        <v>9444 South 8071 West</v>
      </c>
      <c r="N36" t="str">
        <f ca="1">VLOOKUP($I36,employee,5)</f>
        <v>Brooklynn</v>
      </c>
      <c r="O36" t="str">
        <f ca="1">VLOOKUP($I36,employee,6)</f>
        <v>NY</v>
      </c>
      <c r="P36">
        <f ca="1">VLOOKUP($I36,employee,7)</f>
        <v>76485</v>
      </c>
      <c r="Q36" t="str">
        <f ca="1">VLOOKUP($I36,employee,8)</f>
        <v>hourly</v>
      </c>
      <c r="R36">
        <f t="shared" ca="1" si="2"/>
        <v>8</v>
      </c>
      <c r="S36">
        <f t="shared" ca="1" si="3"/>
        <v>12</v>
      </c>
      <c r="T36" t="str">
        <f t="shared" ca="1" si="4"/>
        <v>INSERT INTO EMPLOYEE (title, fname, lname, street_address, city_address, state_address, zip_address, type, years_employed, team_id) VALUES ('Director','Jeremy','Groves','9444 South 8071 West','Brooklynn','NY',76485,'hourly',8,12);</v>
      </c>
    </row>
    <row r="37" spans="1:20" x14ac:dyDescent="0.2">
      <c r="A37" s="3"/>
      <c r="B37" s="3"/>
      <c r="C37" s="3"/>
      <c r="D37" s="3"/>
      <c r="E37" s="3"/>
      <c r="F37" s="3"/>
      <c r="G37" s="3"/>
      <c r="I37">
        <f t="shared" ca="1" si="0"/>
        <v>10</v>
      </c>
      <c r="J37" t="str">
        <f ca="1">VLOOKUP(I37,employee,2)</f>
        <v>SR</v>
      </c>
      <c r="K37" t="str">
        <f ca="1">VLOOKUP(I37,employee,3)</f>
        <v>Laura</v>
      </c>
      <c r="L37" t="str">
        <f ca="1">VLOOKUP($I37,employee,4)</f>
        <v>Hansen</v>
      </c>
      <c r="M37" t="str">
        <f t="shared" ca="1" si="1"/>
        <v>6939 North 2522 West</v>
      </c>
      <c r="N37" t="str">
        <f ca="1">VLOOKUP($I37,employee,5)</f>
        <v>Las Vegas</v>
      </c>
      <c r="O37" t="str">
        <f ca="1">VLOOKUP($I37,employee,6)</f>
        <v>NV</v>
      </c>
      <c r="P37">
        <f ca="1">VLOOKUP($I37,employee,7)</f>
        <v>19837</v>
      </c>
      <c r="Q37" t="str">
        <f ca="1">VLOOKUP($I37,employee,8)</f>
        <v>hourly</v>
      </c>
      <c r="R37">
        <f t="shared" ca="1" si="2"/>
        <v>10</v>
      </c>
      <c r="S37">
        <f t="shared" ca="1" si="3"/>
        <v>13</v>
      </c>
      <c r="T37" t="str">
        <f t="shared" ca="1" si="4"/>
        <v>INSERT INTO EMPLOYEE (title, fname, lname, street_address, city_address, state_address, zip_address, type, years_employed, team_id) VALUES ('SR','Laura','Hansen','6939 North 2522 West','Las Vegas','NV',19837,'hourly',10,13);</v>
      </c>
    </row>
    <row r="38" spans="1:20" x14ac:dyDescent="0.2">
      <c r="A38" s="3"/>
      <c r="B38" s="3"/>
      <c r="C38" s="3"/>
      <c r="D38" s="3"/>
      <c r="E38" s="3"/>
      <c r="F38" s="3"/>
      <c r="G38" s="3"/>
      <c r="I38">
        <f t="shared" ca="1" si="0"/>
        <v>11</v>
      </c>
      <c r="J38" t="str">
        <f ca="1">VLOOKUP(I38,employee,2)</f>
        <v>VP</v>
      </c>
      <c r="K38" t="str">
        <f ca="1">VLOOKUP(I38,employee,3)</f>
        <v>Megan</v>
      </c>
      <c r="L38" t="str">
        <f ca="1">VLOOKUP($I38,employee,4)</f>
        <v>Byron</v>
      </c>
      <c r="M38" t="str">
        <f t="shared" ca="1" si="1"/>
        <v>3892 South 3593 East</v>
      </c>
      <c r="N38" t="str">
        <f ca="1">VLOOKUP($I38,employee,5)</f>
        <v>Pierre</v>
      </c>
      <c r="O38" t="str">
        <f ca="1">VLOOKUP($I38,employee,6)</f>
        <v>SD</v>
      </c>
      <c r="P38">
        <f ca="1">VLOOKUP($I38,employee,7)</f>
        <v>73520</v>
      </c>
      <c r="Q38" t="str">
        <f ca="1">VLOOKUP($I38,employee,8)</f>
        <v>salary</v>
      </c>
      <c r="R38">
        <f t="shared" ca="1" si="2"/>
        <v>11</v>
      </c>
      <c r="S38">
        <f t="shared" ca="1" si="3"/>
        <v>15</v>
      </c>
      <c r="T38" t="str">
        <f t="shared" ca="1" si="4"/>
        <v>INSERT INTO EMPLOYEE (title, fname, lname, street_address, city_address, state_address, zip_address, type, years_employed, team_id) VALUES ('VP','Megan','Byron','3892 South 3593 East','Pierre','SD',73520,'salary',11,15);</v>
      </c>
    </row>
    <row r="39" spans="1:20" x14ac:dyDescent="0.2">
      <c r="A39" s="3"/>
      <c r="B39" s="3"/>
      <c r="C39" s="3"/>
      <c r="D39" s="3"/>
      <c r="E39" s="3"/>
      <c r="F39" s="3"/>
      <c r="G39" s="3"/>
      <c r="I39">
        <f t="shared" ca="1" si="0"/>
        <v>4</v>
      </c>
      <c r="J39" t="str">
        <f ca="1">VLOOKUP(I39,employee,2)</f>
        <v>SR</v>
      </c>
      <c r="K39" t="str">
        <f ca="1">VLOOKUP(I39,employee,3)</f>
        <v>Stephanie</v>
      </c>
      <c r="L39" t="str">
        <f ca="1">VLOOKUP($I39,employee,4)</f>
        <v>Pales</v>
      </c>
      <c r="M39" t="str">
        <f t="shared" ca="1" si="1"/>
        <v>5429 North 2614 East</v>
      </c>
      <c r="N39" t="str">
        <f ca="1">VLOOKUP($I39,employee,5)</f>
        <v>Portland</v>
      </c>
      <c r="O39" t="str">
        <f ca="1">VLOOKUP($I39,employee,6)</f>
        <v>OR</v>
      </c>
      <c r="P39">
        <f ca="1">VLOOKUP($I39,employee,7)</f>
        <v>12958</v>
      </c>
      <c r="Q39" t="str">
        <f ca="1">VLOOKUP($I39,employee,8)</f>
        <v>hourly</v>
      </c>
      <c r="R39">
        <f t="shared" ca="1" si="2"/>
        <v>4</v>
      </c>
      <c r="S39">
        <f t="shared" ca="1" si="3"/>
        <v>14</v>
      </c>
      <c r="T39" t="str">
        <f t="shared" ca="1" si="4"/>
        <v>INSERT INTO EMPLOYEE (title, fname, lname, street_address, city_address, state_address, zip_address, type, years_employed, team_id) VALUES ('SR','Stephanie','Pales','5429 North 2614 East','Portland','OR',12958,'hourly',4,14);</v>
      </c>
    </row>
    <row r="40" spans="1:20" x14ac:dyDescent="0.2">
      <c r="I40">
        <f t="shared" ca="1" si="0"/>
        <v>11</v>
      </c>
      <c r="J40" t="str">
        <f ca="1">VLOOKUP(I40,employee,2)</f>
        <v>VP</v>
      </c>
      <c r="K40" t="str">
        <f ca="1">VLOOKUP(I40,employee,3)</f>
        <v>Megan</v>
      </c>
      <c r="L40" t="str">
        <f ca="1">VLOOKUP($I40,employee,4)</f>
        <v>Byron</v>
      </c>
      <c r="M40" t="str">
        <f t="shared" ca="1" si="1"/>
        <v>1123 South 3102 East</v>
      </c>
      <c r="N40" t="str">
        <f ca="1">VLOOKUP($I40,employee,5)</f>
        <v>Pierre</v>
      </c>
      <c r="O40" t="str">
        <f ca="1">VLOOKUP($I40,employee,6)</f>
        <v>SD</v>
      </c>
      <c r="P40">
        <f ca="1">VLOOKUP($I40,employee,7)</f>
        <v>73520</v>
      </c>
      <c r="Q40" t="str">
        <f ca="1">VLOOKUP($I40,employee,8)</f>
        <v>salary</v>
      </c>
      <c r="R40">
        <f t="shared" ca="1" si="2"/>
        <v>11</v>
      </c>
      <c r="S40">
        <f t="shared" ca="1" si="3"/>
        <v>8</v>
      </c>
      <c r="T40" t="str">
        <f t="shared" ca="1" si="4"/>
        <v>INSERT INTO EMPLOYEE (title, fname, lname, street_address, city_address, state_address, zip_address, type, years_employed, team_id) VALUES ('VP','Megan','Byron','1123 South 3102 East','Pierre','SD',73520,'salary',11,8);</v>
      </c>
    </row>
    <row r="41" spans="1:20" x14ac:dyDescent="0.2">
      <c r="I41">
        <f t="shared" ca="1" si="0"/>
        <v>14</v>
      </c>
      <c r="J41" t="str">
        <f ca="1">VLOOKUP(I41,employee,2)</f>
        <v>Associate</v>
      </c>
      <c r="K41" t="str">
        <f ca="1">VLOOKUP(I41,employee,3)</f>
        <v>Carrie</v>
      </c>
      <c r="L41" t="str">
        <f ca="1">VLOOKUP($I41,employee,4)</f>
        <v>Bishoff</v>
      </c>
      <c r="M41" t="str">
        <f t="shared" ca="1" si="1"/>
        <v>9926 South 2655 East</v>
      </c>
      <c r="N41" t="str">
        <f ca="1">VLOOKUP($I41,employee,5)</f>
        <v>Las Vegas</v>
      </c>
      <c r="O41" t="str">
        <f ca="1">VLOOKUP($I41,employee,6)</f>
        <v>UT</v>
      </c>
      <c r="P41">
        <f ca="1">VLOOKUP($I41,employee,7)</f>
        <v>84101</v>
      </c>
      <c r="Q41" t="str">
        <f ca="1">VLOOKUP($I41,employee,8)</f>
        <v>hourly</v>
      </c>
      <c r="R41">
        <f t="shared" ca="1" si="2"/>
        <v>14</v>
      </c>
      <c r="S41">
        <f t="shared" ca="1" si="3"/>
        <v>16</v>
      </c>
      <c r="T41" t="str">
        <f t="shared" ca="1" si="4"/>
        <v>INSERT INTO EMPLOYEE (title, fname, lname, street_address, city_address, state_address, zip_address, type, years_employed, team_id) VALUES ('Associate','Carrie','Bishoff','9926 South 2655 East','Las Vegas','UT',84101,'hourly',14,16);</v>
      </c>
    </row>
    <row r="42" spans="1:20" x14ac:dyDescent="0.2">
      <c r="I42">
        <f t="shared" ca="1" si="0"/>
        <v>4</v>
      </c>
      <c r="J42" t="str">
        <f ca="1">VLOOKUP(I42,employee,2)</f>
        <v>SR</v>
      </c>
      <c r="K42" t="str">
        <f ca="1">VLOOKUP(I42,employee,3)</f>
        <v>Stephanie</v>
      </c>
      <c r="L42" t="str">
        <f ca="1">VLOOKUP($I42,employee,4)</f>
        <v>Pales</v>
      </c>
      <c r="M42" t="str">
        <f t="shared" ca="1" si="1"/>
        <v>6419 North 1803 East</v>
      </c>
      <c r="N42" t="str">
        <f ca="1">VLOOKUP($I42,employee,5)</f>
        <v>Portland</v>
      </c>
      <c r="O42" t="str">
        <f ca="1">VLOOKUP($I42,employee,6)</f>
        <v>OR</v>
      </c>
      <c r="P42">
        <f ca="1">VLOOKUP($I42,employee,7)</f>
        <v>12958</v>
      </c>
      <c r="Q42" t="str">
        <f ca="1">VLOOKUP($I42,employee,8)</f>
        <v>hourly</v>
      </c>
      <c r="R42">
        <f t="shared" ca="1" si="2"/>
        <v>4</v>
      </c>
      <c r="S42">
        <f t="shared" ca="1" si="3"/>
        <v>5</v>
      </c>
      <c r="T42" t="str">
        <f t="shared" ca="1" si="4"/>
        <v>INSERT INTO EMPLOYEE (title, fname, lname, street_address, city_address, state_address, zip_address, type, years_employed, team_id) VALUES ('SR','Stephanie','Pales','6419 North 1803 East','Portland','OR',12958,'hourly',4,5);</v>
      </c>
    </row>
    <row r="43" spans="1:20" x14ac:dyDescent="0.2">
      <c r="I43">
        <f t="shared" ca="1" si="0"/>
        <v>11</v>
      </c>
      <c r="J43" t="str">
        <f ca="1">VLOOKUP(I43,employee,2)</f>
        <v>VP</v>
      </c>
      <c r="K43" t="str">
        <f ca="1">VLOOKUP(I43,employee,3)</f>
        <v>Megan</v>
      </c>
      <c r="L43" t="str">
        <f ca="1">VLOOKUP($I43,employee,4)</f>
        <v>Byron</v>
      </c>
      <c r="M43" t="str">
        <f t="shared" ca="1" si="1"/>
        <v>7071 South 9550 West</v>
      </c>
      <c r="N43" t="str">
        <f ca="1">VLOOKUP($I43,employee,5)</f>
        <v>Pierre</v>
      </c>
      <c r="O43" t="str">
        <f ca="1">VLOOKUP($I43,employee,6)</f>
        <v>SD</v>
      </c>
      <c r="P43">
        <f ca="1">VLOOKUP($I43,employee,7)</f>
        <v>73520</v>
      </c>
      <c r="Q43" t="str">
        <f ca="1">VLOOKUP($I43,employee,8)</f>
        <v>salary</v>
      </c>
      <c r="R43">
        <f t="shared" ca="1" si="2"/>
        <v>11</v>
      </c>
      <c r="S43">
        <f t="shared" ca="1" si="3"/>
        <v>10</v>
      </c>
      <c r="T43" t="str">
        <f t="shared" ca="1" si="4"/>
        <v>INSERT INTO EMPLOYEE (title, fname, lname, street_address, city_address, state_address, zip_address, type, years_employed, team_id) VALUES ('VP','Megan','Byron','7071 South 9550 West','Pierre','SD',73520,'salary',11,10);</v>
      </c>
    </row>
    <row r="44" spans="1:20" x14ac:dyDescent="0.2">
      <c r="I44">
        <f t="shared" ca="1" si="0"/>
        <v>1</v>
      </c>
      <c r="J44" t="str">
        <f ca="1">VLOOKUP(I44,employee,2)</f>
        <v>Manager</v>
      </c>
      <c r="K44" t="str">
        <f ca="1">VLOOKUP(I44,employee,3)</f>
        <v>Bob</v>
      </c>
      <c r="L44" t="str">
        <f ca="1">VLOOKUP($I44,employee,4)</f>
        <v>Taylor</v>
      </c>
      <c r="M44" t="str">
        <f t="shared" ca="1" si="1"/>
        <v>4104 North 6725 East</v>
      </c>
      <c r="N44" t="str">
        <f ca="1">VLOOKUP($I44,employee,5)</f>
        <v>Salt Lake City</v>
      </c>
      <c r="O44" t="str">
        <f ca="1">VLOOKUP($I44,employee,6)</f>
        <v>UT</v>
      </c>
      <c r="P44">
        <f ca="1">VLOOKUP($I44,employee,7)</f>
        <v>84101</v>
      </c>
      <c r="Q44" t="str">
        <f ca="1">VLOOKUP($I44,employee,8)</f>
        <v>salary</v>
      </c>
      <c r="R44">
        <f t="shared" ca="1" si="2"/>
        <v>1</v>
      </c>
      <c r="S44">
        <f t="shared" ca="1" si="3"/>
        <v>12</v>
      </c>
      <c r="T44" t="str">
        <f t="shared" ca="1" si="4"/>
        <v>INSERT INTO EMPLOYEE (title, fname, lname, street_address, city_address, state_address, zip_address, type, years_employed, team_id) VALUES ('Manager','Bob','Taylor','4104 North 6725 East','Salt Lake City','UT',84101,'salary',1,12);</v>
      </c>
    </row>
    <row r="45" spans="1:20" x14ac:dyDescent="0.2">
      <c r="I45">
        <f t="shared" ca="1" si="0"/>
        <v>8</v>
      </c>
      <c r="J45" t="str">
        <f ca="1">VLOOKUP(I45,employee,2)</f>
        <v>Director</v>
      </c>
      <c r="K45" t="str">
        <f ca="1">VLOOKUP(I45,employee,3)</f>
        <v>Jeremy</v>
      </c>
      <c r="L45" t="str">
        <f ca="1">VLOOKUP($I45,employee,4)</f>
        <v>Groves</v>
      </c>
      <c r="M45" t="str">
        <f t="shared" ca="1" si="1"/>
        <v>6570 North 3660 East</v>
      </c>
      <c r="N45" t="str">
        <f ca="1">VLOOKUP($I45,employee,5)</f>
        <v>Brooklynn</v>
      </c>
      <c r="O45" t="str">
        <f ca="1">VLOOKUP($I45,employee,6)</f>
        <v>NY</v>
      </c>
      <c r="P45">
        <f ca="1">VLOOKUP($I45,employee,7)</f>
        <v>76485</v>
      </c>
      <c r="Q45" t="str">
        <f ca="1">VLOOKUP($I45,employee,8)</f>
        <v>hourly</v>
      </c>
      <c r="R45">
        <f t="shared" ca="1" si="2"/>
        <v>8</v>
      </c>
      <c r="S45">
        <f t="shared" ca="1" si="3"/>
        <v>9</v>
      </c>
      <c r="T45" t="str">
        <f t="shared" ca="1" si="4"/>
        <v>INSERT INTO EMPLOYEE (title, fname, lname, street_address, city_address, state_address, zip_address, type, years_employed, team_id) VALUES ('Director','Jeremy','Groves','6570 North 3660 East','Brooklynn','NY',76485,'hourly',8,9);</v>
      </c>
    </row>
    <row r="46" spans="1:20" x14ac:dyDescent="0.2">
      <c r="I46">
        <f t="shared" ca="1" si="0"/>
        <v>1</v>
      </c>
      <c r="J46" t="str">
        <f ca="1">VLOOKUP(I46,employee,2)</f>
        <v>Manager</v>
      </c>
      <c r="K46" t="str">
        <f ca="1">VLOOKUP(I46,employee,3)</f>
        <v>Bob</v>
      </c>
      <c r="L46" t="str">
        <f ca="1">VLOOKUP($I46,employee,4)</f>
        <v>Taylor</v>
      </c>
      <c r="M46" t="str">
        <f t="shared" ca="1" si="1"/>
        <v>4390 North 7149 West</v>
      </c>
      <c r="N46" t="str">
        <f ca="1">VLOOKUP($I46,employee,5)</f>
        <v>Salt Lake City</v>
      </c>
      <c r="O46" t="str">
        <f ca="1">VLOOKUP($I46,employee,6)</f>
        <v>UT</v>
      </c>
      <c r="P46">
        <f ca="1">VLOOKUP($I46,employee,7)</f>
        <v>84101</v>
      </c>
      <c r="Q46" t="str">
        <f ca="1">VLOOKUP($I46,employee,8)</f>
        <v>salary</v>
      </c>
      <c r="R46">
        <f t="shared" ca="1" si="2"/>
        <v>1</v>
      </c>
      <c r="S46">
        <f t="shared" ca="1" si="3"/>
        <v>6</v>
      </c>
      <c r="T46" t="str">
        <f t="shared" ca="1" si="4"/>
        <v>INSERT INTO EMPLOYEE (title, fname, lname, street_address, city_address, state_address, zip_address, type, years_employed, team_id) VALUES ('Manager','Bob','Taylor','4390 North 7149 West','Salt Lake City','UT',84101,'salary',1,6);</v>
      </c>
    </row>
    <row r="47" spans="1:20" x14ac:dyDescent="0.2">
      <c r="I47">
        <f t="shared" ca="1" si="0"/>
        <v>10</v>
      </c>
      <c r="J47" t="str">
        <f ca="1">VLOOKUP(I47,employee,2)</f>
        <v>SR</v>
      </c>
      <c r="K47" t="str">
        <f ca="1">VLOOKUP(I47,employee,3)</f>
        <v>Laura</v>
      </c>
      <c r="L47" t="str">
        <f ca="1">VLOOKUP($I47,employee,4)</f>
        <v>Hansen</v>
      </c>
      <c r="M47" t="str">
        <f t="shared" ca="1" si="1"/>
        <v>3056 South 7154 East</v>
      </c>
      <c r="N47" t="str">
        <f ca="1">VLOOKUP($I47,employee,5)</f>
        <v>Las Vegas</v>
      </c>
      <c r="O47" t="str">
        <f ca="1">VLOOKUP($I47,employee,6)</f>
        <v>NV</v>
      </c>
      <c r="P47">
        <f ca="1">VLOOKUP($I47,employee,7)</f>
        <v>19837</v>
      </c>
      <c r="Q47" t="str">
        <f ca="1">VLOOKUP($I47,employee,8)</f>
        <v>hourly</v>
      </c>
      <c r="R47">
        <f t="shared" ca="1" si="2"/>
        <v>10</v>
      </c>
      <c r="S47">
        <f t="shared" ca="1" si="3"/>
        <v>8</v>
      </c>
      <c r="T47" t="str">
        <f t="shared" ca="1" si="4"/>
        <v>INSERT INTO EMPLOYEE (title, fname, lname, street_address, city_address, state_address, zip_address, type, years_employed, team_id) VALUES ('SR','Laura','Hansen','3056 South 7154 East','Las Vegas','NV',19837,'hourly',10,8);</v>
      </c>
    </row>
    <row r="48" spans="1:20" x14ac:dyDescent="0.2">
      <c r="I48">
        <f t="shared" ca="1" si="0"/>
        <v>4</v>
      </c>
      <c r="J48" t="str">
        <f ca="1">VLOOKUP(I48,employee,2)</f>
        <v>SR</v>
      </c>
      <c r="K48" t="str">
        <f ca="1">VLOOKUP(I48,employee,3)</f>
        <v>Stephanie</v>
      </c>
      <c r="L48" t="str">
        <f ca="1">VLOOKUP($I48,employee,4)</f>
        <v>Pales</v>
      </c>
      <c r="M48" t="str">
        <f t="shared" ca="1" si="1"/>
        <v>7346 South 5665 West</v>
      </c>
      <c r="N48" t="str">
        <f ca="1">VLOOKUP($I48,employee,5)</f>
        <v>Portland</v>
      </c>
      <c r="O48" t="str">
        <f ca="1">VLOOKUP($I48,employee,6)</f>
        <v>OR</v>
      </c>
      <c r="P48">
        <f ca="1">VLOOKUP($I48,employee,7)</f>
        <v>12958</v>
      </c>
      <c r="Q48" t="str">
        <f ca="1">VLOOKUP($I48,employee,8)</f>
        <v>hourly</v>
      </c>
      <c r="R48">
        <f t="shared" ca="1" si="2"/>
        <v>4</v>
      </c>
      <c r="S48">
        <f t="shared" ca="1" si="3"/>
        <v>17</v>
      </c>
      <c r="T48" t="str">
        <f t="shared" ca="1" si="4"/>
        <v>INSERT INTO EMPLOYEE (title, fname, lname, street_address, city_address, state_address, zip_address, type, years_employed, team_id) VALUES ('SR','Stephanie','Pales','7346 South 5665 West','Portland','OR',12958,'hourly',4,17);</v>
      </c>
    </row>
    <row r="49" spans="9:20" x14ac:dyDescent="0.2">
      <c r="I49">
        <f t="shared" ca="1" si="0"/>
        <v>1</v>
      </c>
      <c r="J49" t="str">
        <f ca="1">VLOOKUP(I49,employee,2)</f>
        <v>Manager</v>
      </c>
      <c r="K49" t="str">
        <f ca="1">VLOOKUP(I49,employee,3)</f>
        <v>Bob</v>
      </c>
      <c r="L49" t="str">
        <f ca="1">VLOOKUP($I49,employee,4)</f>
        <v>Taylor</v>
      </c>
      <c r="M49" t="str">
        <f t="shared" ca="1" si="1"/>
        <v>8849 South 5641 East</v>
      </c>
      <c r="N49" t="str">
        <f ca="1">VLOOKUP($I49,employee,5)</f>
        <v>Salt Lake City</v>
      </c>
      <c r="O49" t="str">
        <f ca="1">VLOOKUP($I49,employee,6)</f>
        <v>UT</v>
      </c>
      <c r="P49">
        <f ca="1">VLOOKUP($I49,employee,7)</f>
        <v>84101</v>
      </c>
      <c r="Q49" t="str">
        <f ca="1">VLOOKUP($I49,employee,8)</f>
        <v>salary</v>
      </c>
      <c r="R49">
        <f t="shared" ca="1" si="2"/>
        <v>1</v>
      </c>
      <c r="S49">
        <f t="shared" ca="1" si="3"/>
        <v>18</v>
      </c>
      <c r="T49" t="str">
        <f t="shared" ca="1" si="4"/>
        <v>INSERT INTO EMPLOYEE (title, fname, lname, street_address, city_address, state_address, zip_address, type, years_employed, team_id) VALUES ('Manager','Bob','Taylor','8849 South 5641 East','Salt Lake City','UT',84101,'salary',1,18);</v>
      </c>
    </row>
    <row r="50" spans="9:20" x14ac:dyDescent="0.2">
      <c r="I50">
        <f t="shared" ca="1" si="0"/>
        <v>13</v>
      </c>
      <c r="J50" t="str">
        <f ca="1">VLOOKUP(I50,employee,2)</f>
        <v>Associate</v>
      </c>
      <c r="K50" t="str">
        <f ca="1">VLOOKUP(I50,employee,3)</f>
        <v>Kim</v>
      </c>
      <c r="L50" t="str">
        <f ca="1">VLOOKUP($I50,employee,4)</f>
        <v>Lord</v>
      </c>
      <c r="M50" t="str">
        <f t="shared" ca="1" si="1"/>
        <v>8087 North 5105 East</v>
      </c>
      <c r="N50" t="str">
        <f ca="1">VLOOKUP($I50,employee,5)</f>
        <v>Provo</v>
      </c>
      <c r="O50" t="str">
        <f ca="1">VLOOKUP($I50,employee,6)</f>
        <v>UT</v>
      </c>
      <c r="P50">
        <f ca="1">VLOOKUP($I50,employee,7)</f>
        <v>84101</v>
      </c>
      <c r="Q50" t="str">
        <f ca="1">VLOOKUP($I50,employee,8)</f>
        <v>salary</v>
      </c>
      <c r="R50">
        <f t="shared" ca="1" si="2"/>
        <v>13</v>
      </c>
      <c r="S50">
        <f t="shared" ca="1" si="3"/>
        <v>9</v>
      </c>
      <c r="T50" t="str">
        <f t="shared" ca="1" si="4"/>
        <v>INSERT INTO EMPLOYEE (title, fname, lname, street_address, city_address, state_address, zip_address, type, years_employed, team_id) VALUES ('Associate','Kim','Lord','8087 North 5105 East','Provo','UT',84101,'salary',13,9);</v>
      </c>
    </row>
    <row r="51" spans="9:20" x14ac:dyDescent="0.2">
      <c r="I51">
        <f t="shared" ca="1" si="0"/>
        <v>13</v>
      </c>
      <c r="J51" t="str">
        <f ca="1">VLOOKUP(I51,employee,2)</f>
        <v>Associate</v>
      </c>
      <c r="K51" t="str">
        <f ca="1">VLOOKUP(I51,employee,3)</f>
        <v>Kim</v>
      </c>
      <c r="L51" t="str">
        <f ca="1">VLOOKUP($I51,employee,4)</f>
        <v>Lord</v>
      </c>
      <c r="M51" t="str">
        <f t="shared" ca="1" si="1"/>
        <v>6292 South 3443 West</v>
      </c>
      <c r="N51" t="str">
        <f ca="1">VLOOKUP($I51,employee,5)</f>
        <v>Provo</v>
      </c>
      <c r="O51" t="str">
        <f ca="1">VLOOKUP($I51,employee,6)</f>
        <v>UT</v>
      </c>
      <c r="P51">
        <f ca="1">VLOOKUP($I51,employee,7)</f>
        <v>84101</v>
      </c>
      <c r="Q51" t="str">
        <f ca="1">VLOOKUP($I51,employee,8)</f>
        <v>salary</v>
      </c>
      <c r="R51">
        <f t="shared" ca="1" si="2"/>
        <v>13</v>
      </c>
      <c r="S51">
        <f t="shared" ca="1" si="3"/>
        <v>9</v>
      </c>
      <c r="T51" t="str">
        <f t="shared" ca="1" si="4"/>
        <v>INSERT INTO EMPLOYEE (title, fname, lname, street_address, city_address, state_address, zip_address, type, years_employed, team_id) VALUES ('Associate','Kim','Lord','6292 South 3443 West','Provo','UT',84101,'salary',13,9);</v>
      </c>
    </row>
    <row r="52" spans="9:20" x14ac:dyDescent="0.2">
      <c r="I52">
        <f t="shared" ca="1" si="0"/>
        <v>8</v>
      </c>
      <c r="J52" t="str">
        <f ca="1">VLOOKUP(I52,employee,2)</f>
        <v>Director</v>
      </c>
      <c r="K52" t="str">
        <f ca="1">VLOOKUP(I52,employee,3)</f>
        <v>Jeremy</v>
      </c>
      <c r="L52" t="str">
        <f ca="1">VLOOKUP($I52,employee,4)</f>
        <v>Groves</v>
      </c>
      <c r="M52" t="str">
        <f t="shared" ca="1" si="1"/>
        <v>8006 South 5791 West</v>
      </c>
      <c r="N52" t="str">
        <f ca="1">VLOOKUP($I52,employee,5)</f>
        <v>Brooklynn</v>
      </c>
      <c r="O52" t="str">
        <f ca="1">VLOOKUP($I52,employee,6)</f>
        <v>NY</v>
      </c>
      <c r="P52">
        <f ca="1">VLOOKUP($I52,employee,7)</f>
        <v>76485</v>
      </c>
      <c r="Q52" t="str">
        <f ca="1">VLOOKUP($I52,employee,8)</f>
        <v>hourly</v>
      </c>
      <c r="R52">
        <f t="shared" ca="1" si="2"/>
        <v>8</v>
      </c>
      <c r="S52">
        <f t="shared" ca="1" si="3"/>
        <v>14</v>
      </c>
      <c r="T52" t="str">
        <f t="shared" ca="1" si="4"/>
        <v>INSERT INTO EMPLOYEE (title, fname, lname, street_address, city_address, state_address, zip_address, type, years_employed, team_id) VALUES ('Director','Jeremy','Groves','8006 South 5791 West','Brooklynn','NY',76485,'hourly',8,14);</v>
      </c>
    </row>
    <row r="53" spans="9:20" x14ac:dyDescent="0.2">
      <c r="I53">
        <f t="shared" ca="1" si="0"/>
        <v>12</v>
      </c>
      <c r="J53" t="str">
        <f ca="1">VLOOKUP(I53,employee,2)</f>
        <v>Associate</v>
      </c>
      <c r="K53" t="str">
        <f ca="1">VLOOKUP(I53,employee,3)</f>
        <v>Marcy</v>
      </c>
      <c r="L53" t="str">
        <f ca="1">VLOOKUP($I53,employee,4)</f>
        <v>Tice</v>
      </c>
      <c r="M53" t="str">
        <f t="shared" ca="1" si="1"/>
        <v>9942 South 9164 West</v>
      </c>
      <c r="N53" t="str">
        <f ca="1">VLOOKUP($I53,employee,5)</f>
        <v>Bismarck</v>
      </c>
      <c r="O53" t="str">
        <f ca="1">VLOOKUP($I53,employee,6)</f>
        <v>ND</v>
      </c>
      <c r="P53">
        <f ca="1">VLOOKUP($I53,employee,7)</f>
        <v>28895</v>
      </c>
      <c r="Q53" t="str">
        <f ca="1">VLOOKUP($I53,employee,8)</f>
        <v>hourly</v>
      </c>
      <c r="R53">
        <f t="shared" ca="1" si="2"/>
        <v>12</v>
      </c>
      <c r="S53">
        <f t="shared" ca="1" si="3"/>
        <v>17</v>
      </c>
      <c r="T53" t="str">
        <f t="shared" ca="1" si="4"/>
        <v>INSERT INTO EMPLOYEE (title, fname, lname, street_address, city_address, state_address, zip_address, type, years_employed, team_id) VALUES ('Associate','Marcy','Tice','9942 South 9164 West','Bismarck','ND',28895,'hourly',12,17);</v>
      </c>
    </row>
    <row r="54" spans="9:20" x14ac:dyDescent="0.2">
      <c r="I54">
        <f t="shared" ca="1" si="0"/>
        <v>16</v>
      </c>
      <c r="J54" t="str">
        <f ca="1">VLOOKUP(I54,employee,2)</f>
        <v>SR</v>
      </c>
      <c r="K54" t="str">
        <f ca="1">VLOOKUP(I54,employee,3)</f>
        <v>Chris</v>
      </c>
      <c r="L54" t="str">
        <f ca="1">VLOOKUP($I54,employee,4)</f>
        <v>Burr</v>
      </c>
      <c r="M54" t="str">
        <f t="shared" ca="1" si="1"/>
        <v>4725 South 3956 East</v>
      </c>
      <c r="N54" t="str">
        <f ca="1">VLOOKUP($I54,employee,5)</f>
        <v>Bismarck</v>
      </c>
      <c r="O54" t="str">
        <f ca="1">VLOOKUP($I54,employee,6)</f>
        <v>UT</v>
      </c>
      <c r="P54">
        <f ca="1">VLOOKUP($I54,employee,7)</f>
        <v>84101</v>
      </c>
      <c r="Q54" t="str">
        <f ca="1">VLOOKUP($I54,employee,8)</f>
        <v>hourly</v>
      </c>
      <c r="R54">
        <f t="shared" ca="1" si="2"/>
        <v>16</v>
      </c>
      <c r="S54">
        <f t="shared" ca="1" si="3"/>
        <v>7</v>
      </c>
      <c r="T54" t="str">
        <f t="shared" ca="1" si="4"/>
        <v>INSERT INTO EMPLOYEE (title, fname, lname, street_address, city_address, state_address, zip_address, type, years_employed, team_id) VALUES ('SR','Chris','Burr','4725 South 3956 East','Bismarck','UT',84101,'hourly',16,7);</v>
      </c>
    </row>
    <row r="55" spans="9:20" x14ac:dyDescent="0.2">
      <c r="I55">
        <f t="shared" ca="1" si="0"/>
        <v>2</v>
      </c>
      <c r="J55" t="str">
        <f ca="1">VLOOKUP(I55,employee,2)</f>
        <v>Director</v>
      </c>
      <c r="K55" t="str">
        <f ca="1">VLOOKUP(I55,employee,3)</f>
        <v>Joe</v>
      </c>
      <c r="L55" t="str">
        <f ca="1">VLOOKUP($I55,employee,4)</f>
        <v>Smith</v>
      </c>
      <c r="M55" t="str">
        <f t="shared" ca="1" si="1"/>
        <v>8118 South 5222 East</v>
      </c>
      <c r="N55" t="str">
        <f ca="1">VLOOKUP($I55,employee,5)</f>
        <v>Phoenix</v>
      </c>
      <c r="O55" t="str">
        <f ca="1">VLOOKUP($I55,employee,6)</f>
        <v>AZ</v>
      </c>
      <c r="P55">
        <f ca="1">VLOOKUP($I55,employee,7)</f>
        <v>76102</v>
      </c>
      <c r="Q55" t="str">
        <f ca="1">VLOOKUP($I55,employee,8)</f>
        <v>hourly</v>
      </c>
      <c r="R55">
        <f t="shared" ca="1" si="2"/>
        <v>2</v>
      </c>
      <c r="S55">
        <f t="shared" ca="1" si="3"/>
        <v>12</v>
      </c>
      <c r="T55" t="str">
        <f t="shared" ca="1" si="4"/>
        <v>INSERT INTO EMPLOYEE (title, fname, lname, street_address, city_address, state_address, zip_address, type, years_employed, team_id) VALUES ('Director','Joe','Smith','8118 South 5222 East','Phoenix','AZ',76102,'hourly',2,12);</v>
      </c>
    </row>
    <row r="56" spans="9:20" x14ac:dyDescent="0.2">
      <c r="I56">
        <f t="shared" ca="1" si="0"/>
        <v>7</v>
      </c>
      <c r="J56" t="str">
        <f ca="1">VLOOKUP(I56,employee,2)</f>
        <v>Manager</v>
      </c>
      <c r="K56" t="str">
        <f ca="1">VLOOKUP(I56,employee,3)</f>
        <v>John</v>
      </c>
      <c r="L56" t="str">
        <f ca="1">VLOOKUP($I56,employee,4)</f>
        <v>Jensen</v>
      </c>
      <c r="M56" t="str">
        <f t="shared" ca="1" si="1"/>
        <v>4829 South 2495 East</v>
      </c>
      <c r="N56" t="str">
        <f ca="1">VLOOKUP($I56,employee,5)</f>
        <v>Tempe</v>
      </c>
      <c r="O56" t="str">
        <f ca="1">VLOOKUP($I56,employee,6)</f>
        <v>AZ</v>
      </c>
      <c r="P56">
        <f ca="1">VLOOKUP($I56,employee,7)</f>
        <v>85765</v>
      </c>
      <c r="Q56" t="str">
        <f ca="1">VLOOKUP($I56,employee,8)</f>
        <v>salary</v>
      </c>
      <c r="R56">
        <f t="shared" ca="1" si="2"/>
        <v>7</v>
      </c>
      <c r="S56">
        <f t="shared" ca="1" si="3"/>
        <v>6</v>
      </c>
      <c r="T56" t="str">
        <f t="shared" ca="1" si="4"/>
        <v>INSERT INTO EMPLOYEE (title, fname, lname, street_address, city_address, state_address, zip_address, type, years_employed, team_id) VALUES ('Manager','John','Jensen','4829 South 2495 East','Tempe','AZ',85765,'salary',7,6);</v>
      </c>
    </row>
    <row r="57" spans="9:20" x14ac:dyDescent="0.2">
      <c r="I57">
        <f t="shared" ca="1" si="0"/>
        <v>16</v>
      </c>
      <c r="J57" t="str">
        <f ca="1">VLOOKUP(I57,employee,2)</f>
        <v>SR</v>
      </c>
      <c r="K57" t="str">
        <f ca="1">VLOOKUP(I57,employee,3)</f>
        <v>Chris</v>
      </c>
      <c r="L57" t="str">
        <f ca="1">VLOOKUP($I57,employee,4)</f>
        <v>Burr</v>
      </c>
      <c r="M57" t="str">
        <f t="shared" ca="1" si="1"/>
        <v>9353 North 9980 West</v>
      </c>
      <c r="N57" t="str">
        <f ca="1">VLOOKUP($I57,employee,5)</f>
        <v>Bismarck</v>
      </c>
      <c r="O57" t="str">
        <f ca="1">VLOOKUP($I57,employee,6)</f>
        <v>UT</v>
      </c>
      <c r="P57">
        <f ca="1">VLOOKUP($I57,employee,7)</f>
        <v>84101</v>
      </c>
      <c r="Q57" t="str">
        <f ca="1">VLOOKUP($I57,employee,8)</f>
        <v>hourly</v>
      </c>
      <c r="R57">
        <f t="shared" ca="1" si="2"/>
        <v>16</v>
      </c>
      <c r="S57">
        <f t="shared" ca="1" si="3"/>
        <v>18</v>
      </c>
      <c r="T57" t="str">
        <f t="shared" ca="1" si="4"/>
        <v>INSERT INTO EMPLOYEE (title, fname, lname, street_address, city_address, state_address, zip_address, type, years_employed, team_id) VALUES ('SR','Chris','Burr','9353 North 9980 West','Bismarck','UT',84101,'hourly',16,18);</v>
      </c>
    </row>
    <row r="58" spans="9:20" x14ac:dyDescent="0.2">
      <c r="I58">
        <f t="shared" ca="1" si="0"/>
        <v>2</v>
      </c>
      <c r="J58" t="str">
        <f ca="1">VLOOKUP(I58,employee,2)</f>
        <v>Director</v>
      </c>
      <c r="K58" t="str">
        <f ca="1">VLOOKUP(I58,employee,3)</f>
        <v>Joe</v>
      </c>
      <c r="L58" t="str">
        <f ca="1">VLOOKUP($I58,employee,4)</f>
        <v>Smith</v>
      </c>
      <c r="M58" t="str">
        <f t="shared" ca="1" si="1"/>
        <v>1092 South 8210 West</v>
      </c>
      <c r="N58" t="str">
        <f ca="1">VLOOKUP($I58,employee,5)</f>
        <v>Phoenix</v>
      </c>
      <c r="O58" t="str">
        <f ca="1">VLOOKUP($I58,employee,6)</f>
        <v>AZ</v>
      </c>
      <c r="P58">
        <f ca="1">VLOOKUP($I58,employee,7)</f>
        <v>76102</v>
      </c>
      <c r="Q58" t="str">
        <f ca="1">VLOOKUP($I58,employee,8)</f>
        <v>hourly</v>
      </c>
      <c r="R58">
        <f t="shared" ca="1" si="2"/>
        <v>2</v>
      </c>
      <c r="S58">
        <f t="shared" ca="1" si="3"/>
        <v>11</v>
      </c>
      <c r="T58" t="str">
        <f t="shared" ca="1" si="4"/>
        <v>INSERT INTO EMPLOYEE (title, fname, lname, street_address, city_address, state_address, zip_address, type, years_employed, team_id) VALUES ('Director','Joe','Smith','1092 South 8210 West','Phoenix','AZ',76102,'hourly',2,11);</v>
      </c>
    </row>
    <row r="59" spans="9:20" x14ac:dyDescent="0.2">
      <c r="I59">
        <f t="shared" ca="1" si="0"/>
        <v>14</v>
      </c>
      <c r="J59" t="str">
        <f ca="1">VLOOKUP(I59,employee,2)</f>
        <v>Associate</v>
      </c>
      <c r="K59" t="str">
        <f ca="1">VLOOKUP(I59,employee,3)</f>
        <v>Carrie</v>
      </c>
      <c r="L59" t="str">
        <f ca="1">VLOOKUP($I59,employee,4)</f>
        <v>Bishoff</v>
      </c>
      <c r="M59" t="str">
        <f t="shared" ca="1" si="1"/>
        <v>8179 South 2407 East</v>
      </c>
      <c r="N59" t="str">
        <f ca="1">VLOOKUP($I59,employee,5)</f>
        <v>Las Vegas</v>
      </c>
      <c r="O59" t="str">
        <f ca="1">VLOOKUP($I59,employee,6)</f>
        <v>UT</v>
      </c>
      <c r="P59">
        <f ca="1">VLOOKUP($I59,employee,7)</f>
        <v>84101</v>
      </c>
      <c r="Q59" t="str">
        <f ca="1">VLOOKUP($I59,employee,8)</f>
        <v>hourly</v>
      </c>
      <c r="R59">
        <f t="shared" ca="1" si="2"/>
        <v>14</v>
      </c>
      <c r="S59">
        <f t="shared" ca="1" si="3"/>
        <v>5</v>
      </c>
      <c r="T59" t="str">
        <f t="shared" ca="1" si="4"/>
        <v>INSERT INTO EMPLOYEE (title, fname, lname, street_address, city_address, state_address, zip_address, type, years_employed, team_id) VALUES ('Associate','Carrie','Bishoff','8179 South 2407 East','Las Vegas','UT',84101,'hourly',14,5);</v>
      </c>
    </row>
    <row r="60" spans="9:20" x14ac:dyDescent="0.2">
      <c r="I60">
        <f t="shared" ca="1" si="0"/>
        <v>13</v>
      </c>
      <c r="J60" t="str">
        <f ca="1">VLOOKUP(I60,employee,2)</f>
        <v>Associate</v>
      </c>
      <c r="K60" t="str">
        <f ca="1">VLOOKUP(I60,employee,3)</f>
        <v>Kim</v>
      </c>
      <c r="L60" t="str">
        <f ca="1">VLOOKUP($I60,employee,4)</f>
        <v>Lord</v>
      </c>
      <c r="M60" t="str">
        <f t="shared" ca="1" si="1"/>
        <v>1225 North 8386 West</v>
      </c>
      <c r="N60" t="str">
        <f ca="1">VLOOKUP($I60,employee,5)</f>
        <v>Provo</v>
      </c>
      <c r="O60" t="str">
        <f ca="1">VLOOKUP($I60,employee,6)</f>
        <v>UT</v>
      </c>
      <c r="P60">
        <f ca="1">VLOOKUP($I60,employee,7)</f>
        <v>84101</v>
      </c>
      <c r="Q60" t="str">
        <f ca="1">VLOOKUP($I60,employee,8)</f>
        <v>salary</v>
      </c>
      <c r="R60">
        <f t="shared" ca="1" si="2"/>
        <v>13</v>
      </c>
      <c r="S60">
        <f t="shared" ca="1" si="3"/>
        <v>13</v>
      </c>
      <c r="T60" t="str">
        <f t="shared" ca="1" si="4"/>
        <v>INSERT INTO EMPLOYEE (title, fname, lname, street_address, city_address, state_address, zip_address, type, years_employed, team_id) VALUES ('Associate','Kim','Lord','1225 North 8386 West','Provo','UT',84101,'salary',13,13);</v>
      </c>
    </row>
    <row r="61" spans="9:20" x14ac:dyDescent="0.2">
      <c r="I61">
        <f t="shared" ca="1" si="0"/>
        <v>16</v>
      </c>
      <c r="J61" t="str">
        <f ca="1">VLOOKUP(I61,employee,2)</f>
        <v>SR</v>
      </c>
      <c r="K61" t="str">
        <f ca="1">VLOOKUP(I61,employee,3)</f>
        <v>Chris</v>
      </c>
      <c r="L61" t="str">
        <f ca="1">VLOOKUP($I61,employee,4)</f>
        <v>Burr</v>
      </c>
      <c r="M61" t="str">
        <f t="shared" ca="1" si="1"/>
        <v>1439 North 3717 East</v>
      </c>
      <c r="N61" t="str">
        <f ca="1">VLOOKUP($I61,employee,5)</f>
        <v>Bismarck</v>
      </c>
      <c r="O61" t="str">
        <f ca="1">VLOOKUP($I61,employee,6)</f>
        <v>UT</v>
      </c>
      <c r="P61">
        <f ca="1">VLOOKUP($I61,employee,7)</f>
        <v>84101</v>
      </c>
      <c r="Q61" t="str">
        <f ca="1">VLOOKUP($I61,employee,8)</f>
        <v>hourly</v>
      </c>
      <c r="R61">
        <f t="shared" ca="1" si="2"/>
        <v>16</v>
      </c>
      <c r="S61">
        <f t="shared" ca="1" si="3"/>
        <v>10</v>
      </c>
      <c r="T61" t="str">
        <f t="shared" ca="1" si="4"/>
        <v>INSERT INTO EMPLOYEE (title, fname, lname, street_address, city_address, state_address, zip_address, type, years_employed, team_id) VALUES ('SR','Chris','Burr','1439 North 3717 East','Bismarck','UT',84101,'hourly',16,10);</v>
      </c>
    </row>
    <row r="62" spans="9:20" x14ac:dyDescent="0.2">
      <c r="I62">
        <f t="shared" ca="1" si="0"/>
        <v>13</v>
      </c>
      <c r="J62" t="str">
        <f ca="1">VLOOKUP(I62,employee,2)</f>
        <v>Associate</v>
      </c>
      <c r="K62" t="str">
        <f ca="1">VLOOKUP(I62,employee,3)</f>
        <v>Kim</v>
      </c>
      <c r="L62" t="str">
        <f ca="1">VLOOKUP($I62,employee,4)</f>
        <v>Lord</v>
      </c>
      <c r="M62" t="str">
        <f t="shared" ca="1" si="1"/>
        <v>6684 North 8399 East</v>
      </c>
      <c r="N62" t="str">
        <f ca="1">VLOOKUP($I62,employee,5)</f>
        <v>Provo</v>
      </c>
      <c r="O62" t="str">
        <f ca="1">VLOOKUP($I62,employee,6)</f>
        <v>UT</v>
      </c>
      <c r="P62">
        <f ca="1">VLOOKUP($I62,employee,7)</f>
        <v>84101</v>
      </c>
      <c r="Q62" t="str">
        <f ca="1">VLOOKUP($I62,employee,8)</f>
        <v>salary</v>
      </c>
      <c r="R62">
        <f t="shared" ca="1" si="2"/>
        <v>13</v>
      </c>
      <c r="S62">
        <f t="shared" ca="1" si="3"/>
        <v>10</v>
      </c>
      <c r="T62" t="str">
        <f t="shared" ca="1" si="4"/>
        <v>INSERT INTO EMPLOYEE (title, fname, lname, street_address, city_address, state_address, zip_address, type, years_employed, team_id) VALUES ('Associate','Kim','Lord','6684 North 8399 East','Provo','UT',84101,'salary',13,10);</v>
      </c>
    </row>
    <row r="63" spans="9:20" x14ac:dyDescent="0.2">
      <c r="I63">
        <f t="shared" ca="1" si="0"/>
        <v>5</v>
      </c>
      <c r="J63" t="str">
        <f ca="1">VLOOKUP(I63,employee,2)</f>
        <v>VP</v>
      </c>
      <c r="K63" t="str">
        <f ca="1">VLOOKUP(I63,employee,3)</f>
        <v>Alicia</v>
      </c>
      <c r="L63" t="str">
        <f ca="1">VLOOKUP($I63,employee,4)</f>
        <v>McKay</v>
      </c>
      <c r="M63" t="str">
        <f t="shared" ca="1" si="1"/>
        <v>2128 North 8665 West</v>
      </c>
      <c r="N63" t="str">
        <f ca="1">VLOOKUP($I63,employee,5)</f>
        <v>Berkley</v>
      </c>
      <c r="O63" t="str">
        <f ca="1">VLOOKUP($I63,employee,6)</f>
        <v>CA</v>
      </c>
      <c r="P63">
        <f ca="1">VLOOKUP($I63,employee,7)</f>
        <v>84050</v>
      </c>
      <c r="Q63" t="str">
        <f ca="1">VLOOKUP($I63,employee,8)</f>
        <v>salary</v>
      </c>
      <c r="R63">
        <f t="shared" ca="1" si="2"/>
        <v>5</v>
      </c>
      <c r="S63">
        <f t="shared" ca="1" si="3"/>
        <v>16</v>
      </c>
      <c r="T63" t="str">
        <f t="shared" ca="1" si="4"/>
        <v>INSERT INTO EMPLOYEE (title, fname, lname, street_address, city_address, state_address, zip_address, type, years_employed, team_id) VALUES ('VP','Alicia','McKay','2128 North 8665 West','Berkley','CA',84050,'salary',5,16);</v>
      </c>
    </row>
    <row r="64" spans="9:20" x14ac:dyDescent="0.2">
      <c r="I64">
        <f t="shared" ca="1" si="0"/>
        <v>8</v>
      </c>
      <c r="J64" t="str">
        <f ca="1">VLOOKUP(I64,employee,2)</f>
        <v>Director</v>
      </c>
      <c r="K64" t="str">
        <f ca="1">VLOOKUP(I64,employee,3)</f>
        <v>Jeremy</v>
      </c>
      <c r="L64" t="str">
        <f ca="1">VLOOKUP($I64,employee,4)</f>
        <v>Groves</v>
      </c>
      <c r="M64" t="str">
        <f t="shared" ca="1" si="1"/>
        <v>1493 North 8498 West</v>
      </c>
      <c r="N64" t="str">
        <f ca="1">VLOOKUP($I64,employee,5)</f>
        <v>Brooklynn</v>
      </c>
      <c r="O64" t="str">
        <f ca="1">VLOOKUP($I64,employee,6)</f>
        <v>NY</v>
      </c>
      <c r="P64">
        <f ca="1">VLOOKUP($I64,employee,7)</f>
        <v>76485</v>
      </c>
      <c r="Q64" t="str">
        <f ca="1">VLOOKUP($I64,employee,8)</f>
        <v>hourly</v>
      </c>
      <c r="R64">
        <f t="shared" ca="1" si="2"/>
        <v>8</v>
      </c>
      <c r="S64">
        <f t="shared" ca="1" si="3"/>
        <v>16</v>
      </c>
      <c r="T64" t="str">
        <f t="shared" ca="1" si="4"/>
        <v>INSERT INTO EMPLOYEE (title, fname, lname, street_address, city_address, state_address, zip_address, type, years_employed, team_id) VALUES ('Director','Jeremy','Groves','1493 North 8498 West','Brooklynn','NY',76485,'hourly',8,16);</v>
      </c>
    </row>
    <row r="65" spans="9:20" x14ac:dyDescent="0.2">
      <c r="I65">
        <f t="shared" ca="1" si="0"/>
        <v>10</v>
      </c>
      <c r="J65" t="str">
        <f ca="1">VLOOKUP(I65,employee,2)</f>
        <v>SR</v>
      </c>
      <c r="K65" t="str">
        <f ca="1">VLOOKUP(I65,employee,3)</f>
        <v>Laura</v>
      </c>
      <c r="L65" t="str">
        <f ca="1">VLOOKUP($I65,employee,4)</f>
        <v>Hansen</v>
      </c>
      <c r="M65" t="str">
        <f t="shared" ca="1" si="1"/>
        <v>7290 South 3422 West</v>
      </c>
      <c r="N65" t="str">
        <f ca="1">VLOOKUP($I65,employee,5)</f>
        <v>Las Vegas</v>
      </c>
      <c r="O65" t="str">
        <f ca="1">VLOOKUP($I65,employee,6)</f>
        <v>NV</v>
      </c>
      <c r="P65">
        <f ca="1">VLOOKUP($I65,employee,7)</f>
        <v>19837</v>
      </c>
      <c r="Q65" t="str">
        <f ca="1">VLOOKUP($I65,employee,8)</f>
        <v>hourly</v>
      </c>
      <c r="R65">
        <f t="shared" ca="1" si="2"/>
        <v>10</v>
      </c>
      <c r="S65">
        <f t="shared" ca="1" si="3"/>
        <v>15</v>
      </c>
      <c r="T65" t="str">
        <f t="shared" ca="1" si="4"/>
        <v>INSERT INTO EMPLOYEE (title, fname, lname, street_address, city_address, state_address, zip_address, type, years_employed, team_id) VALUES ('SR','Laura','Hansen','7290 South 3422 West','Las Vegas','NV',19837,'hourly',10,15);</v>
      </c>
    </row>
    <row r="66" spans="9:20" x14ac:dyDescent="0.2">
      <c r="I66">
        <f t="shared" ca="1" si="0"/>
        <v>1</v>
      </c>
      <c r="J66" t="str">
        <f ca="1">VLOOKUP(I66,employee,2)</f>
        <v>Manager</v>
      </c>
      <c r="K66" t="str">
        <f ca="1">VLOOKUP(I66,employee,3)</f>
        <v>Bob</v>
      </c>
      <c r="L66" t="str">
        <f ca="1">VLOOKUP($I66,employee,4)</f>
        <v>Taylor</v>
      </c>
      <c r="M66" t="str">
        <f t="shared" ca="1" si="1"/>
        <v>8299 South 7173 East</v>
      </c>
      <c r="N66" t="str">
        <f ca="1">VLOOKUP($I66,employee,5)</f>
        <v>Salt Lake City</v>
      </c>
      <c r="O66" t="str">
        <f ca="1">VLOOKUP($I66,employee,6)</f>
        <v>UT</v>
      </c>
      <c r="P66">
        <f ca="1">VLOOKUP($I66,employee,7)</f>
        <v>84101</v>
      </c>
      <c r="Q66" t="str">
        <f ca="1">VLOOKUP($I66,employee,8)</f>
        <v>salary</v>
      </c>
      <c r="R66">
        <f t="shared" ca="1" si="2"/>
        <v>1</v>
      </c>
      <c r="S66">
        <f t="shared" ca="1" si="3"/>
        <v>5</v>
      </c>
      <c r="T66" t="str">
        <f t="shared" ca="1" si="4"/>
        <v>INSERT INTO EMPLOYEE (title, fname, lname, street_address, city_address, state_address, zip_address, type, years_employed, team_id) VALUES ('Manager','Bob','Taylor','8299 South 7173 East','Salt Lake City','UT',84101,'salary',1,5);</v>
      </c>
    </row>
    <row r="67" spans="9:20" x14ac:dyDescent="0.2">
      <c r="I67">
        <f t="shared" ref="I67:I101" ca="1" si="5">RANDBETWEEN(1,16)</f>
        <v>15</v>
      </c>
      <c r="J67" t="str">
        <f ca="1">VLOOKUP(I67,employee,2)</f>
        <v>Associate</v>
      </c>
      <c r="K67" t="str">
        <f ca="1">VLOOKUP(I67,employee,3)</f>
        <v>Randy</v>
      </c>
      <c r="L67" t="str">
        <f ca="1">VLOOKUP($I67,employee,4)</f>
        <v>Peirce</v>
      </c>
      <c r="M67" t="str">
        <f t="shared" ref="M67:M101" ca="1" si="6">RANDBETWEEN(1000,9999)&amp;" "&amp;VLOOKUP(RANDBETWEEN(1,2),$B$19:$C$22,2)&amp;" "&amp;RANDBETWEEN(1000,9999)&amp;" "&amp;VLOOKUP(RANDBETWEEN(3,4),$B$19:$C$22,2)</f>
        <v>8993 North 8079 East</v>
      </c>
      <c r="N67" t="str">
        <f ca="1">VLOOKUP($I67,employee,5)</f>
        <v>Pierre</v>
      </c>
      <c r="O67" t="str">
        <f ca="1">VLOOKUP($I67,employee,6)</f>
        <v>UT</v>
      </c>
      <c r="P67">
        <f ca="1">VLOOKUP($I67,employee,7)</f>
        <v>84101</v>
      </c>
      <c r="Q67" t="str">
        <f ca="1">VLOOKUP($I67,employee,8)</f>
        <v>salary</v>
      </c>
      <c r="R67">
        <f t="shared" ref="R67:R101" ca="1" si="7">I67</f>
        <v>15</v>
      </c>
      <c r="S67">
        <f t="shared" ref="S67:S101" ca="1" si="8">RANDBETWEEN(5,18)</f>
        <v>10</v>
      </c>
      <c r="T67" t="str">
        <f t="shared" ref="T67:T101" ca="1" si="9">"INSERT INTO EMPLOYEE (title, fname, lname, street_address, city_address, state_address, zip_address, type, years_employed, team_id) VALUES ('"&amp;J67&amp;"','"&amp;K67&amp;"','"&amp;L67&amp;"','"&amp;M67&amp;"','"&amp;N67&amp;"','"&amp;O67&amp;"',"&amp;P67&amp;",'"&amp;Q67&amp;"',"&amp;R67&amp;","&amp;S67&amp;");"</f>
        <v>INSERT INTO EMPLOYEE (title, fname, lname, street_address, city_address, state_address, zip_address, type, years_employed, team_id) VALUES ('Associate','Randy','Peirce','8993 North 8079 East','Pierre','UT',84101,'salary',15,10);</v>
      </c>
    </row>
    <row r="68" spans="9:20" x14ac:dyDescent="0.2">
      <c r="I68">
        <f t="shared" ca="1" si="5"/>
        <v>10</v>
      </c>
      <c r="J68" t="str">
        <f ca="1">VLOOKUP(I68,employee,2)</f>
        <v>SR</v>
      </c>
      <c r="K68" t="str">
        <f ca="1">VLOOKUP(I68,employee,3)</f>
        <v>Laura</v>
      </c>
      <c r="L68" t="str">
        <f ca="1">VLOOKUP($I68,employee,4)</f>
        <v>Hansen</v>
      </c>
      <c r="M68" t="str">
        <f t="shared" ca="1" si="6"/>
        <v>7872 North 2487 East</v>
      </c>
      <c r="N68" t="str">
        <f ca="1">VLOOKUP($I68,employee,5)</f>
        <v>Las Vegas</v>
      </c>
      <c r="O68" t="str">
        <f ca="1">VLOOKUP($I68,employee,6)</f>
        <v>NV</v>
      </c>
      <c r="P68">
        <f ca="1">VLOOKUP($I68,employee,7)</f>
        <v>19837</v>
      </c>
      <c r="Q68" t="str">
        <f ca="1">VLOOKUP($I68,employee,8)</f>
        <v>hourly</v>
      </c>
      <c r="R68">
        <f t="shared" ca="1" si="7"/>
        <v>10</v>
      </c>
      <c r="S68">
        <f t="shared" ca="1" si="8"/>
        <v>10</v>
      </c>
      <c r="T68" t="str">
        <f t="shared" ca="1" si="9"/>
        <v>INSERT INTO EMPLOYEE (title, fname, lname, street_address, city_address, state_address, zip_address, type, years_employed, team_id) VALUES ('SR','Laura','Hansen','7872 North 2487 East','Las Vegas','NV',19837,'hourly',10,10);</v>
      </c>
    </row>
    <row r="69" spans="9:20" x14ac:dyDescent="0.2">
      <c r="I69">
        <f t="shared" ca="1" si="5"/>
        <v>4</v>
      </c>
      <c r="J69" t="str">
        <f ca="1">VLOOKUP(I69,employee,2)</f>
        <v>SR</v>
      </c>
      <c r="K69" t="str">
        <f ca="1">VLOOKUP(I69,employee,3)</f>
        <v>Stephanie</v>
      </c>
      <c r="L69" t="str">
        <f ca="1">VLOOKUP($I69,employee,4)</f>
        <v>Pales</v>
      </c>
      <c r="M69" t="str">
        <f t="shared" ca="1" si="6"/>
        <v>3151 South 2647 West</v>
      </c>
      <c r="N69" t="str">
        <f ca="1">VLOOKUP($I69,employee,5)</f>
        <v>Portland</v>
      </c>
      <c r="O69" t="str">
        <f ca="1">VLOOKUP($I69,employee,6)</f>
        <v>OR</v>
      </c>
      <c r="P69">
        <f ca="1">VLOOKUP($I69,employee,7)</f>
        <v>12958</v>
      </c>
      <c r="Q69" t="str">
        <f ca="1">VLOOKUP($I69,employee,8)</f>
        <v>hourly</v>
      </c>
      <c r="R69">
        <f t="shared" ca="1" si="7"/>
        <v>4</v>
      </c>
      <c r="S69">
        <f t="shared" ca="1" si="8"/>
        <v>9</v>
      </c>
      <c r="T69" t="str">
        <f t="shared" ca="1" si="9"/>
        <v>INSERT INTO EMPLOYEE (title, fname, lname, street_address, city_address, state_address, zip_address, type, years_employed, team_id) VALUES ('SR','Stephanie','Pales','3151 South 2647 West','Portland','OR',12958,'hourly',4,9);</v>
      </c>
    </row>
    <row r="70" spans="9:20" x14ac:dyDescent="0.2">
      <c r="I70">
        <f t="shared" ca="1" si="5"/>
        <v>15</v>
      </c>
      <c r="J70" t="str">
        <f ca="1">VLOOKUP(I70,employee,2)</f>
        <v>Associate</v>
      </c>
      <c r="K70" t="str">
        <f ca="1">VLOOKUP(I70,employee,3)</f>
        <v>Randy</v>
      </c>
      <c r="L70" t="str">
        <f ca="1">VLOOKUP($I70,employee,4)</f>
        <v>Peirce</v>
      </c>
      <c r="M70" t="str">
        <f t="shared" ca="1" si="6"/>
        <v>8412 North 6653 West</v>
      </c>
      <c r="N70" t="str">
        <f ca="1">VLOOKUP($I70,employee,5)</f>
        <v>Pierre</v>
      </c>
      <c r="O70" t="str">
        <f ca="1">VLOOKUP($I70,employee,6)</f>
        <v>UT</v>
      </c>
      <c r="P70">
        <f ca="1">VLOOKUP($I70,employee,7)</f>
        <v>84101</v>
      </c>
      <c r="Q70" t="str">
        <f ca="1">VLOOKUP($I70,employee,8)</f>
        <v>salary</v>
      </c>
      <c r="R70">
        <f t="shared" ca="1" si="7"/>
        <v>15</v>
      </c>
      <c r="S70">
        <f t="shared" ca="1" si="8"/>
        <v>18</v>
      </c>
      <c r="T70" t="str">
        <f t="shared" ca="1" si="9"/>
        <v>INSERT INTO EMPLOYEE (title, fname, lname, street_address, city_address, state_address, zip_address, type, years_employed, team_id) VALUES ('Associate','Randy','Peirce','8412 North 6653 West','Pierre','UT',84101,'salary',15,18);</v>
      </c>
    </row>
    <row r="71" spans="9:20" x14ac:dyDescent="0.2">
      <c r="I71">
        <f t="shared" ca="1" si="5"/>
        <v>11</v>
      </c>
      <c r="J71" t="str">
        <f ca="1">VLOOKUP(I71,employee,2)</f>
        <v>VP</v>
      </c>
      <c r="K71" t="str">
        <f ca="1">VLOOKUP(I71,employee,3)</f>
        <v>Megan</v>
      </c>
      <c r="L71" t="str">
        <f ca="1">VLOOKUP($I71,employee,4)</f>
        <v>Byron</v>
      </c>
      <c r="M71" t="str">
        <f t="shared" ca="1" si="6"/>
        <v>7475 North 8169 West</v>
      </c>
      <c r="N71" t="str">
        <f ca="1">VLOOKUP($I71,employee,5)</f>
        <v>Pierre</v>
      </c>
      <c r="O71" t="str">
        <f ca="1">VLOOKUP($I71,employee,6)</f>
        <v>SD</v>
      </c>
      <c r="P71">
        <f ca="1">VLOOKUP($I71,employee,7)</f>
        <v>73520</v>
      </c>
      <c r="Q71" t="str">
        <f ca="1">VLOOKUP($I71,employee,8)</f>
        <v>salary</v>
      </c>
      <c r="R71">
        <f t="shared" ca="1" si="7"/>
        <v>11</v>
      </c>
      <c r="S71">
        <f t="shared" ca="1" si="8"/>
        <v>6</v>
      </c>
      <c r="T71" t="str">
        <f t="shared" ca="1" si="9"/>
        <v>INSERT INTO EMPLOYEE (title, fname, lname, street_address, city_address, state_address, zip_address, type, years_employed, team_id) VALUES ('VP','Megan','Byron','7475 North 8169 West','Pierre','SD',73520,'salary',11,6);</v>
      </c>
    </row>
    <row r="72" spans="9:20" x14ac:dyDescent="0.2">
      <c r="I72">
        <f t="shared" ca="1" si="5"/>
        <v>1</v>
      </c>
      <c r="J72" t="str">
        <f ca="1">VLOOKUP(I72,employee,2)</f>
        <v>Manager</v>
      </c>
      <c r="K72" t="str">
        <f ca="1">VLOOKUP(I72,employee,3)</f>
        <v>Bob</v>
      </c>
      <c r="L72" t="str">
        <f ca="1">VLOOKUP($I72,employee,4)</f>
        <v>Taylor</v>
      </c>
      <c r="M72" t="str">
        <f t="shared" ca="1" si="6"/>
        <v>9713 South 3501 West</v>
      </c>
      <c r="N72" t="str">
        <f ca="1">VLOOKUP($I72,employee,5)</f>
        <v>Salt Lake City</v>
      </c>
      <c r="O72" t="str">
        <f ca="1">VLOOKUP($I72,employee,6)</f>
        <v>UT</v>
      </c>
      <c r="P72">
        <f ca="1">VLOOKUP($I72,employee,7)</f>
        <v>84101</v>
      </c>
      <c r="Q72" t="str">
        <f ca="1">VLOOKUP($I72,employee,8)</f>
        <v>salary</v>
      </c>
      <c r="R72">
        <f t="shared" ca="1" si="7"/>
        <v>1</v>
      </c>
      <c r="S72">
        <f t="shared" ca="1" si="8"/>
        <v>13</v>
      </c>
      <c r="T72" t="str">
        <f t="shared" ca="1" si="9"/>
        <v>INSERT INTO EMPLOYEE (title, fname, lname, street_address, city_address, state_address, zip_address, type, years_employed, team_id) VALUES ('Manager','Bob','Taylor','9713 South 3501 West','Salt Lake City','UT',84101,'salary',1,13);</v>
      </c>
    </row>
    <row r="73" spans="9:20" x14ac:dyDescent="0.2">
      <c r="I73">
        <f t="shared" ca="1" si="5"/>
        <v>12</v>
      </c>
      <c r="J73" t="str">
        <f ca="1">VLOOKUP(I73,employee,2)</f>
        <v>Associate</v>
      </c>
      <c r="K73" t="str">
        <f ca="1">VLOOKUP(I73,employee,3)</f>
        <v>Marcy</v>
      </c>
      <c r="L73" t="str">
        <f ca="1">VLOOKUP($I73,employee,4)</f>
        <v>Tice</v>
      </c>
      <c r="M73" t="str">
        <f t="shared" ca="1" si="6"/>
        <v>2003 South 2886 East</v>
      </c>
      <c r="N73" t="str">
        <f ca="1">VLOOKUP($I73,employee,5)</f>
        <v>Bismarck</v>
      </c>
      <c r="O73" t="str">
        <f ca="1">VLOOKUP($I73,employee,6)</f>
        <v>ND</v>
      </c>
      <c r="P73">
        <f ca="1">VLOOKUP($I73,employee,7)</f>
        <v>28895</v>
      </c>
      <c r="Q73" t="str">
        <f ca="1">VLOOKUP($I73,employee,8)</f>
        <v>hourly</v>
      </c>
      <c r="R73">
        <f t="shared" ca="1" si="7"/>
        <v>12</v>
      </c>
      <c r="S73">
        <f t="shared" ca="1" si="8"/>
        <v>9</v>
      </c>
      <c r="T73" t="str">
        <f t="shared" ca="1" si="9"/>
        <v>INSERT INTO EMPLOYEE (title, fname, lname, street_address, city_address, state_address, zip_address, type, years_employed, team_id) VALUES ('Associate','Marcy','Tice','2003 South 2886 East','Bismarck','ND',28895,'hourly',12,9);</v>
      </c>
    </row>
    <row r="74" spans="9:20" x14ac:dyDescent="0.2">
      <c r="I74">
        <f t="shared" ca="1" si="5"/>
        <v>16</v>
      </c>
      <c r="J74" t="str">
        <f ca="1">VLOOKUP(I74,employee,2)</f>
        <v>SR</v>
      </c>
      <c r="K74" t="str">
        <f ca="1">VLOOKUP(I74,employee,3)</f>
        <v>Chris</v>
      </c>
      <c r="L74" t="str">
        <f ca="1">VLOOKUP($I74,employee,4)</f>
        <v>Burr</v>
      </c>
      <c r="M74" t="str">
        <f t="shared" ca="1" si="6"/>
        <v>3505 South 2072 East</v>
      </c>
      <c r="N74" t="str">
        <f ca="1">VLOOKUP($I74,employee,5)</f>
        <v>Bismarck</v>
      </c>
      <c r="O74" t="str">
        <f ca="1">VLOOKUP($I74,employee,6)</f>
        <v>UT</v>
      </c>
      <c r="P74">
        <f ca="1">VLOOKUP($I74,employee,7)</f>
        <v>84101</v>
      </c>
      <c r="Q74" t="str">
        <f ca="1">VLOOKUP($I74,employee,8)</f>
        <v>hourly</v>
      </c>
      <c r="R74">
        <f t="shared" ca="1" si="7"/>
        <v>16</v>
      </c>
      <c r="S74">
        <f t="shared" ca="1" si="8"/>
        <v>8</v>
      </c>
      <c r="T74" t="str">
        <f t="shared" ca="1" si="9"/>
        <v>INSERT INTO EMPLOYEE (title, fname, lname, street_address, city_address, state_address, zip_address, type, years_employed, team_id) VALUES ('SR','Chris','Burr','3505 South 2072 East','Bismarck','UT',84101,'hourly',16,8);</v>
      </c>
    </row>
    <row r="75" spans="9:20" x14ac:dyDescent="0.2">
      <c r="I75">
        <f t="shared" ca="1" si="5"/>
        <v>6</v>
      </c>
      <c r="J75" t="str">
        <f ca="1">VLOOKUP(I75,employee,2)</f>
        <v>Associate</v>
      </c>
      <c r="K75" t="str">
        <f ca="1">VLOOKUP(I75,employee,3)</f>
        <v>Jilian</v>
      </c>
      <c r="L75" t="str">
        <f ca="1">VLOOKUP($I75,employee,4)</f>
        <v>Allen</v>
      </c>
      <c r="M75" t="str">
        <f t="shared" ca="1" si="6"/>
        <v>2545 North 6346 West</v>
      </c>
      <c r="N75" t="str">
        <f ca="1">VLOOKUP($I75,employee,5)</f>
        <v>Los Angeles</v>
      </c>
      <c r="O75" t="str">
        <f ca="1">VLOOKUP($I75,employee,6)</f>
        <v>CA</v>
      </c>
      <c r="P75">
        <f ca="1">VLOOKUP($I75,employee,7)</f>
        <v>26848</v>
      </c>
      <c r="Q75" t="str">
        <f ca="1">VLOOKUP($I75,employee,8)</f>
        <v>hourly</v>
      </c>
      <c r="R75">
        <f t="shared" ca="1" si="7"/>
        <v>6</v>
      </c>
      <c r="S75">
        <f t="shared" ca="1" si="8"/>
        <v>15</v>
      </c>
      <c r="T75" t="str">
        <f t="shared" ca="1" si="9"/>
        <v>INSERT INTO EMPLOYEE (title, fname, lname, street_address, city_address, state_address, zip_address, type, years_employed, team_id) VALUES ('Associate','Jilian','Allen','2545 North 6346 West','Los Angeles','CA',26848,'hourly',6,15);</v>
      </c>
    </row>
    <row r="76" spans="9:20" x14ac:dyDescent="0.2">
      <c r="I76">
        <f t="shared" ca="1" si="5"/>
        <v>11</v>
      </c>
      <c r="J76" t="str">
        <f ca="1">VLOOKUP(I76,employee,2)</f>
        <v>VP</v>
      </c>
      <c r="K76" t="str">
        <f ca="1">VLOOKUP(I76,employee,3)</f>
        <v>Megan</v>
      </c>
      <c r="L76" t="str">
        <f ca="1">VLOOKUP($I76,employee,4)</f>
        <v>Byron</v>
      </c>
      <c r="M76" t="str">
        <f t="shared" ca="1" si="6"/>
        <v>5037 North 2439 East</v>
      </c>
      <c r="N76" t="str">
        <f ca="1">VLOOKUP($I76,employee,5)</f>
        <v>Pierre</v>
      </c>
      <c r="O76" t="str">
        <f ca="1">VLOOKUP($I76,employee,6)</f>
        <v>SD</v>
      </c>
      <c r="P76">
        <f ca="1">VLOOKUP($I76,employee,7)</f>
        <v>73520</v>
      </c>
      <c r="Q76" t="str">
        <f ca="1">VLOOKUP($I76,employee,8)</f>
        <v>salary</v>
      </c>
      <c r="R76">
        <f t="shared" ca="1" si="7"/>
        <v>11</v>
      </c>
      <c r="S76">
        <f t="shared" ca="1" si="8"/>
        <v>14</v>
      </c>
      <c r="T76" t="str">
        <f t="shared" ca="1" si="9"/>
        <v>INSERT INTO EMPLOYEE (title, fname, lname, street_address, city_address, state_address, zip_address, type, years_employed, team_id) VALUES ('VP','Megan','Byron','5037 North 2439 East','Pierre','SD',73520,'salary',11,14);</v>
      </c>
    </row>
    <row r="77" spans="9:20" x14ac:dyDescent="0.2">
      <c r="I77">
        <f t="shared" ca="1" si="5"/>
        <v>8</v>
      </c>
      <c r="J77" t="str">
        <f ca="1">VLOOKUP(I77,employee,2)</f>
        <v>Director</v>
      </c>
      <c r="K77" t="str">
        <f ca="1">VLOOKUP(I77,employee,3)</f>
        <v>Jeremy</v>
      </c>
      <c r="L77" t="str">
        <f ca="1">VLOOKUP($I77,employee,4)</f>
        <v>Groves</v>
      </c>
      <c r="M77" t="str">
        <f t="shared" ca="1" si="6"/>
        <v>1771 South 5657 West</v>
      </c>
      <c r="N77" t="str">
        <f ca="1">VLOOKUP($I77,employee,5)</f>
        <v>Brooklynn</v>
      </c>
      <c r="O77" t="str">
        <f ca="1">VLOOKUP($I77,employee,6)</f>
        <v>NY</v>
      </c>
      <c r="P77">
        <f ca="1">VLOOKUP($I77,employee,7)</f>
        <v>76485</v>
      </c>
      <c r="Q77" t="str">
        <f ca="1">VLOOKUP($I77,employee,8)</f>
        <v>hourly</v>
      </c>
      <c r="R77">
        <f t="shared" ca="1" si="7"/>
        <v>8</v>
      </c>
      <c r="S77">
        <f t="shared" ca="1" si="8"/>
        <v>9</v>
      </c>
      <c r="T77" t="str">
        <f t="shared" ca="1" si="9"/>
        <v>INSERT INTO EMPLOYEE (title, fname, lname, street_address, city_address, state_address, zip_address, type, years_employed, team_id) VALUES ('Director','Jeremy','Groves','1771 South 5657 West','Brooklynn','NY',76485,'hourly',8,9);</v>
      </c>
    </row>
    <row r="78" spans="9:20" x14ac:dyDescent="0.2">
      <c r="I78">
        <f t="shared" ca="1" si="5"/>
        <v>10</v>
      </c>
      <c r="J78" t="str">
        <f ca="1">VLOOKUP(I78,employee,2)</f>
        <v>SR</v>
      </c>
      <c r="K78" t="str">
        <f ca="1">VLOOKUP(I78,employee,3)</f>
        <v>Laura</v>
      </c>
      <c r="L78" t="str">
        <f ca="1">VLOOKUP($I78,employee,4)</f>
        <v>Hansen</v>
      </c>
      <c r="M78" t="str">
        <f t="shared" ca="1" si="6"/>
        <v>4189 South 4450 East</v>
      </c>
      <c r="N78" t="str">
        <f ca="1">VLOOKUP($I78,employee,5)</f>
        <v>Las Vegas</v>
      </c>
      <c r="O78" t="str">
        <f ca="1">VLOOKUP($I78,employee,6)</f>
        <v>NV</v>
      </c>
      <c r="P78">
        <f ca="1">VLOOKUP($I78,employee,7)</f>
        <v>19837</v>
      </c>
      <c r="Q78" t="str">
        <f ca="1">VLOOKUP($I78,employee,8)</f>
        <v>hourly</v>
      </c>
      <c r="R78">
        <f t="shared" ca="1" si="7"/>
        <v>10</v>
      </c>
      <c r="S78">
        <f t="shared" ca="1" si="8"/>
        <v>17</v>
      </c>
      <c r="T78" t="str">
        <f t="shared" ca="1" si="9"/>
        <v>INSERT INTO EMPLOYEE (title, fname, lname, street_address, city_address, state_address, zip_address, type, years_employed, team_id) VALUES ('SR','Laura','Hansen','4189 South 4450 East','Las Vegas','NV',19837,'hourly',10,17);</v>
      </c>
    </row>
    <row r="79" spans="9:20" x14ac:dyDescent="0.2">
      <c r="I79">
        <f t="shared" ca="1" si="5"/>
        <v>12</v>
      </c>
      <c r="J79" t="str">
        <f ca="1">VLOOKUP(I79,employee,2)</f>
        <v>Associate</v>
      </c>
      <c r="K79" t="str">
        <f ca="1">VLOOKUP(I79,employee,3)</f>
        <v>Marcy</v>
      </c>
      <c r="L79" t="str">
        <f ca="1">VLOOKUP($I79,employee,4)</f>
        <v>Tice</v>
      </c>
      <c r="M79" t="str">
        <f t="shared" ca="1" si="6"/>
        <v>3905 North 7060 East</v>
      </c>
      <c r="N79" t="str">
        <f ca="1">VLOOKUP($I79,employee,5)</f>
        <v>Bismarck</v>
      </c>
      <c r="O79" t="str">
        <f ca="1">VLOOKUP($I79,employee,6)</f>
        <v>ND</v>
      </c>
      <c r="P79">
        <f ca="1">VLOOKUP($I79,employee,7)</f>
        <v>28895</v>
      </c>
      <c r="Q79" t="str">
        <f ca="1">VLOOKUP($I79,employee,8)</f>
        <v>hourly</v>
      </c>
      <c r="R79">
        <f t="shared" ca="1" si="7"/>
        <v>12</v>
      </c>
      <c r="S79">
        <f t="shared" ca="1" si="8"/>
        <v>15</v>
      </c>
      <c r="T79" t="str">
        <f t="shared" ca="1" si="9"/>
        <v>INSERT INTO EMPLOYEE (title, fname, lname, street_address, city_address, state_address, zip_address, type, years_employed, team_id) VALUES ('Associate','Marcy','Tice','3905 North 7060 East','Bismarck','ND',28895,'hourly',12,15);</v>
      </c>
    </row>
    <row r="80" spans="9:20" x14ac:dyDescent="0.2">
      <c r="I80">
        <f t="shared" ca="1" si="5"/>
        <v>12</v>
      </c>
      <c r="J80" t="str">
        <f ca="1">VLOOKUP(I80,employee,2)</f>
        <v>Associate</v>
      </c>
      <c r="K80" t="str">
        <f ca="1">VLOOKUP(I80,employee,3)</f>
        <v>Marcy</v>
      </c>
      <c r="L80" t="str">
        <f ca="1">VLOOKUP($I80,employee,4)</f>
        <v>Tice</v>
      </c>
      <c r="M80" t="str">
        <f t="shared" ca="1" si="6"/>
        <v>8821 North 1204 West</v>
      </c>
      <c r="N80" t="str">
        <f ca="1">VLOOKUP($I80,employee,5)</f>
        <v>Bismarck</v>
      </c>
      <c r="O80" t="str">
        <f ca="1">VLOOKUP($I80,employee,6)</f>
        <v>ND</v>
      </c>
      <c r="P80">
        <f ca="1">VLOOKUP($I80,employee,7)</f>
        <v>28895</v>
      </c>
      <c r="Q80" t="str">
        <f ca="1">VLOOKUP($I80,employee,8)</f>
        <v>hourly</v>
      </c>
      <c r="R80">
        <f t="shared" ca="1" si="7"/>
        <v>12</v>
      </c>
      <c r="S80">
        <f t="shared" ca="1" si="8"/>
        <v>10</v>
      </c>
      <c r="T80" t="str">
        <f t="shared" ca="1" si="9"/>
        <v>INSERT INTO EMPLOYEE (title, fname, lname, street_address, city_address, state_address, zip_address, type, years_employed, team_id) VALUES ('Associate','Marcy','Tice','8821 North 1204 West','Bismarck','ND',28895,'hourly',12,10);</v>
      </c>
    </row>
    <row r="81" spans="9:20" x14ac:dyDescent="0.2">
      <c r="I81">
        <f t="shared" ca="1" si="5"/>
        <v>12</v>
      </c>
      <c r="J81" t="str">
        <f ca="1">VLOOKUP(I81,employee,2)</f>
        <v>Associate</v>
      </c>
      <c r="K81" t="str">
        <f ca="1">VLOOKUP(I81,employee,3)</f>
        <v>Marcy</v>
      </c>
      <c r="L81" t="str">
        <f ca="1">VLOOKUP($I81,employee,4)</f>
        <v>Tice</v>
      </c>
      <c r="M81" t="str">
        <f t="shared" ca="1" si="6"/>
        <v>3003 South 4310 West</v>
      </c>
      <c r="N81" t="str">
        <f ca="1">VLOOKUP($I81,employee,5)</f>
        <v>Bismarck</v>
      </c>
      <c r="O81" t="str">
        <f ca="1">VLOOKUP($I81,employee,6)</f>
        <v>ND</v>
      </c>
      <c r="P81">
        <f ca="1">VLOOKUP($I81,employee,7)</f>
        <v>28895</v>
      </c>
      <c r="Q81" t="str">
        <f ca="1">VLOOKUP($I81,employee,8)</f>
        <v>hourly</v>
      </c>
      <c r="R81">
        <f t="shared" ca="1" si="7"/>
        <v>12</v>
      </c>
      <c r="S81">
        <f t="shared" ca="1" si="8"/>
        <v>6</v>
      </c>
      <c r="T81" t="str">
        <f t="shared" ca="1" si="9"/>
        <v>INSERT INTO EMPLOYEE (title, fname, lname, street_address, city_address, state_address, zip_address, type, years_employed, team_id) VALUES ('Associate','Marcy','Tice','3003 South 4310 West','Bismarck','ND',28895,'hourly',12,6);</v>
      </c>
    </row>
    <row r="82" spans="9:20" x14ac:dyDescent="0.2">
      <c r="I82">
        <f t="shared" ca="1" si="5"/>
        <v>4</v>
      </c>
      <c r="J82" t="str">
        <f ca="1">VLOOKUP(I82,employee,2)</f>
        <v>SR</v>
      </c>
      <c r="K82" t="str">
        <f ca="1">VLOOKUP(I82,employee,3)</f>
        <v>Stephanie</v>
      </c>
      <c r="L82" t="str">
        <f ca="1">VLOOKUP($I82,employee,4)</f>
        <v>Pales</v>
      </c>
      <c r="M82" t="str">
        <f t="shared" ca="1" si="6"/>
        <v>6395 South 9951 West</v>
      </c>
      <c r="N82" t="str">
        <f ca="1">VLOOKUP($I82,employee,5)</f>
        <v>Portland</v>
      </c>
      <c r="O82" t="str">
        <f ca="1">VLOOKUP($I82,employee,6)</f>
        <v>OR</v>
      </c>
      <c r="P82">
        <f ca="1">VLOOKUP($I82,employee,7)</f>
        <v>12958</v>
      </c>
      <c r="Q82" t="str">
        <f ca="1">VLOOKUP($I82,employee,8)</f>
        <v>hourly</v>
      </c>
      <c r="R82">
        <f t="shared" ca="1" si="7"/>
        <v>4</v>
      </c>
      <c r="S82">
        <f t="shared" ca="1" si="8"/>
        <v>15</v>
      </c>
      <c r="T82" t="str">
        <f t="shared" ca="1" si="9"/>
        <v>INSERT INTO EMPLOYEE (title, fname, lname, street_address, city_address, state_address, zip_address, type, years_employed, team_id) VALUES ('SR','Stephanie','Pales','6395 South 9951 West','Portland','OR',12958,'hourly',4,15);</v>
      </c>
    </row>
    <row r="83" spans="9:20" x14ac:dyDescent="0.2">
      <c r="I83">
        <f t="shared" ca="1" si="5"/>
        <v>7</v>
      </c>
      <c r="J83" t="str">
        <f ca="1">VLOOKUP(I83,employee,2)</f>
        <v>Manager</v>
      </c>
      <c r="K83" t="str">
        <f ca="1">VLOOKUP(I83,employee,3)</f>
        <v>John</v>
      </c>
      <c r="L83" t="str">
        <f ca="1">VLOOKUP($I83,employee,4)</f>
        <v>Jensen</v>
      </c>
      <c r="M83" t="str">
        <f t="shared" ca="1" si="6"/>
        <v>1195 North 9638 East</v>
      </c>
      <c r="N83" t="str">
        <f ca="1">VLOOKUP($I83,employee,5)</f>
        <v>Tempe</v>
      </c>
      <c r="O83" t="str">
        <f ca="1">VLOOKUP($I83,employee,6)</f>
        <v>AZ</v>
      </c>
      <c r="P83">
        <f ca="1">VLOOKUP($I83,employee,7)</f>
        <v>85765</v>
      </c>
      <c r="Q83" t="str">
        <f ca="1">VLOOKUP($I83,employee,8)</f>
        <v>salary</v>
      </c>
      <c r="R83">
        <f t="shared" ca="1" si="7"/>
        <v>7</v>
      </c>
      <c r="S83">
        <f t="shared" ca="1" si="8"/>
        <v>5</v>
      </c>
      <c r="T83" t="str">
        <f t="shared" ca="1" si="9"/>
        <v>INSERT INTO EMPLOYEE (title, fname, lname, street_address, city_address, state_address, zip_address, type, years_employed, team_id) VALUES ('Manager','John','Jensen','1195 North 9638 East','Tempe','AZ',85765,'salary',7,5);</v>
      </c>
    </row>
    <row r="84" spans="9:20" x14ac:dyDescent="0.2">
      <c r="I84">
        <f t="shared" ca="1" si="5"/>
        <v>11</v>
      </c>
      <c r="J84" t="str">
        <f ca="1">VLOOKUP(I84,employee,2)</f>
        <v>VP</v>
      </c>
      <c r="K84" t="str">
        <f ca="1">VLOOKUP(I84,employee,3)</f>
        <v>Megan</v>
      </c>
      <c r="L84" t="str">
        <f ca="1">VLOOKUP($I84,employee,4)</f>
        <v>Byron</v>
      </c>
      <c r="M84" t="str">
        <f t="shared" ca="1" si="6"/>
        <v>7419 North 6484 East</v>
      </c>
      <c r="N84" t="str">
        <f ca="1">VLOOKUP($I84,employee,5)</f>
        <v>Pierre</v>
      </c>
      <c r="O84" t="str">
        <f ca="1">VLOOKUP($I84,employee,6)</f>
        <v>SD</v>
      </c>
      <c r="P84">
        <f ca="1">VLOOKUP($I84,employee,7)</f>
        <v>73520</v>
      </c>
      <c r="Q84" t="str">
        <f ca="1">VLOOKUP($I84,employee,8)</f>
        <v>salary</v>
      </c>
      <c r="R84">
        <f t="shared" ca="1" si="7"/>
        <v>11</v>
      </c>
      <c r="S84">
        <f t="shared" ca="1" si="8"/>
        <v>6</v>
      </c>
      <c r="T84" t="str">
        <f t="shared" ca="1" si="9"/>
        <v>INSERT INTO EMPLOYEE (title, fname, lname, street_address, city_address, state_address, zip_address, type, years_employed, team_id) VALUES ('VP','Megan','Byron','7419 North 6484 East','Pierre','SD',73520,'salary',11,6);</v>
      </c>
    </row>
    <row r="85" spans="9:20" x14ac:dyDescent="0.2">
      <c r="I85">
        <f t="shared" ca="1" si="5"/>
        <v>6</v>
      </c>
      <c r="J85" t="str">
        <f ca="1">VLOOKUP(I85,employee,2)</f>
        <v>Associate</v>
      </c>
      <c r="K85" t="str">
        <f ca="1">VLOOKUP(I85,employee,3)</f>
        <v>Jilian</v>
      </c>
      <c r="L85" t="str">
        <f ca="1">VLOOKUP($I85,employee,4)</f>
        <v>Allen</v>
      </c>
      <c r="M85" t="str">
        <f t="shared" ca="1" si="6"/>
        <v>4799 South 3519 East</v>
      </c>
      <c r="N85" t="str">
        <f ca="1">VLOOKUP($I85,employee,5)</f>
        <v>Los Angeles</v>
      </c>
      <c r="O85" t="str">
        <f ca="1">VLOOKUP($I85,employee,6)</f>
        <v>CA</v>
      </c>
      <c r="P85">
        <f ca="1">VLOOKUP($I85,employee,7)</f>
        <v>26848</v>
      </c>
      <c r="Q85" t="str">
        <f ca="1">VLOOKUP($I85,employee,8)</f>
        <v>hourly</v>
      </c>
      <c r="R85">
        <f t="shared" ca="1" si="7"/>
        <v>6</v>
      </c>
      <c r="S85">
        <f t="shared" ca="1" si="8"/>
        <v>18</v>
      </c>
      <c r="T85" t="str">
        <f t="shared" ca="1" si="9"/>
        <v>INSERT INTO EMPLOYEE (title, fname, lname, street_address, city_address, state_address, zip_address, type, years_employed, team_id) VALUES ('Associate','Jilian','Allen','4799 South 3519 East','Los Angeles','CA',26848,'hourly',6,18);</v>
      </c>
    </row>
    <row r="86" spans="9:20" x14ac:dyDescent="0.2">
      <c r="I86">
        <f t="shared" ca="1" si="5"/>
        <v>9</v>
      </c>
      <c r="J86" t="str">
        <f ca="1">VLOOKUP(I86,employee,2)</f>
        <v>Lead</v>
      </c>
      <c r="K86" t="str">
        <f ca="1">VLOOKUP(I86,employee,3)</f>
        <v>Nicole</v>
      </c>
      <c r="L86" t="str">
        <f ca="1">VLOOKUP($I86,employee,4)</f>
        <v>Tindal</v>
      </c>
      <c r="M86" t="str">
        <f t="shared" ca="1" si="6"/>
        <v>6348 North 4567 West</v>
      </c>
      <c r="N86" t="str">
        <f ca="1">VLOOKUP($I86,employee,5)</f>
        <v>Provo</v>
      </c>
      <c r="O86" t="str">
        <f ca="1">VLOOKUP($I86,employee,6)</f>
        <v>UT</v>
      </c>
      <c r="P86">
        <f ca="1">VLOOKUP($I86,employee,7)</f>
        <v>75673</v>
      </c>
      <c r="Q86" t="str">
        <f ca="1">VLOOKUP($I86,employee,8)</f>
        <v>salary</v>
      </c>
      <c r="R86">
        <f t="shared" ca="1" si="7"/>
        <v>9</v>
      </c>
      <c r="S86">
        <f t="shared" ca="1" si="8"/>
        <v>14</v>
      </c>
      <c r="T86" t="str">
        <f t="shared" ca="1" si="9"/>
        <v>INSERT INTO EMPLOYEE (title, fname, lname, street_address, city_address, state_address, zip_address, type, years_employed, team_id) VALUES ('Lead','Nicole','Tindal','6348 North 4567 West','Provo','UT',75673,'salary',9,14);</v>
      </c>
    </row>
    <row r="87" spans="9:20" x14ac:dyDescent="0.2">
      <c r="I87">
        <f t="shared" ca="1" si="5"/>
        <v>10</v>
      </c>
      <c r="J87" t="str">
        <f ca="1">VLOOKUP(I87,employee,2)</f>
        <v>SR</v>
      </c>
      <c r="K87" t="str">
        <f ca="1">VLOOKUP(I87,employee,3)</f>
        <v>Laura</v>
      </c>
      <c r="L87" t="str">
        <f ca="1">VLOOKUP($I87,employee,4)</f>
        <v>Hansen</v>
      </c>
      <c r="M87" t="str">
        <f t="shared" ca="1" si="6"/>
        <v>9545 South 8796 West</v>
      </c>
      <c r="N87" t="str">
        <f ca="1">VLOOKUP($I87,employee,5)</f>
        <v>Las Vegas</v>
      </c>
      <c r="O87" t="str">
        <f ca="1">VLOOKUP($I87,employee,6)</f>
        <v>NV</v>
      </c>
      <c r="P87">
        <f ca="1">VLOOKUP($I87,employee,7)</f>
        <v>19837</v>
      </c>
      <c r="Q87" t="str">
        <f ca="1">VLOOKUP($I87,employee,8)</f>
        <v>hourly</v>
      </c>
      <c r="R87">
        <f t="shared" ca="1" si="7"/>
        <v>10</v>
      </c>
      <c r="S87">
        <f t="shared" ca="1" si="8"/>
        <v>16</v>
      </c>
      <c r="T87" t="str">
        <f t="shared" ca="1" si="9"/>
        <v>INSERT INTO EMPLOYEE (title, fname, lname, street_address, city_address, state_address, zip_address, type, years_employed, team_id) VALUES ('SR','Laura','Hansen','9545 South 8796 West','Las Vegas','NV',19837,'hourly',10,16);</v>
      </c>
    </row>
    <row r="88" spans="9:20" x14ac:dyDescent="0.2">
      <c r="I88">
        <f t="shared" ca="1" si="5"/>
        <v>4</v>
      </c>
      <c r="J88" t="str">
        <f ca="1">VLOOKUP(I88,employee,2)</f>
        <v>SR</v>
      </c>
      <c r="K88" t="str">
        <f ca="1">VLOOKUP(I88,employee,3)</f>
        <v>Stephanie</v>
      </c>
      <c r="L88" t="str">
        <f ca="1">VLOOKUP($I88,employee,4)</f>
        <v>Pales</v>
      </c>
      <c r="M88" t="str">
        <f t="shared" ca="1" si="6"/>
        <v>5401 South 6278 West</v>
      </c>
      <c r="N88" t="str">
        <f ca="1">VLOOKUP($I88,employee,5)</f>
        <v>Portland</v>
      </c>
      <c r="O88" t="str">
        <f ca="1">VLOOKUP($I88,employee,6)</f>
        <v>OR</v>
      </c>
      <c r="P88">
        <f ca="1">VLOOKUP($I88,employee,7)</f>
        <v>12958</v>
      </c>
      <c r="Q88" t="str">
        <f ca="1">VLOOKUP($I88,employee,8)</f>
        <v>hourly</v>
      </c>
      <c r="R88">
        <f t="shared" ca="1" si="7"/>
        <v>4</v>
      </c>
      <c r="S88">
        <f t="shared" ca="1" si="8"/>
        <v>15</v>
      </c>
      <c r="T88" t="str">
        <f t="shared" ca="1" si="9"/>
        <v>INSERT INTO EMPLOYEE (title, fname, lname, street_address, city_address, state_address, zip_address, type, years_employed, team_id) VALUES ('SR','Stephanie','Pales','5401 South 6278 West','Portland','OR',12958,'hourly',4,15);</v>
      </c>
    </row>
    <row r="89" spans="9:20" x14ac:dyDescent="0.2">
      <c r="I89">
        <f t="shared" ca="1" si="5"/>
        <v>16</v>
      </c>
      <c r="J89" t="str">
        <f ca="1">VLOOKUP(I89,employee,2)</f>
        <v>SR</v>
      </c>
      <c r="K89" t="str">
        <f ca="1">VLOOKUP(I89,employee,3)</f>
        <v>Chris</v>
      </c>
      <c r="L89" t="str">
        <f ca="1">VLOOKUP($I89,employee,4)</f>
        <v>Burr</v>
      </c>
      <c r="M89" t="str">
        <f t="shared" ca="1" si="6"/>
        <v>4324 North 7195 West</v>
      </c>
      <c r="N89" t="str">
        <f ca="1">VLOOKUP($I89,employee,5)</f>
        <v>Bismarck</v>
      </c>
      <c r="O89" t="str">
        <f ca="1">VLOOKUP($I89,employee,6)</f>
        <v>UT</v>
      </c>
      <c r="P89">
        <f ca="1">VLOOKUP($I89,employee,7)</f>
        <v>84101</v>
      </c>
      <c r="Q89" t="str">
        <f ca="1">VLOOKUP($I89,employee,8)</f>
        <v>hourly</v>
      </c>
      <c r="R89">
        <f t="shared" ca="1" si="7"/>
        <v>16</v>
      </c>
      <c r="S89">
        <f t="shared" ca="1" si="8"/>
        <v>5</v>
      </c>
      <c r="T89" t="str">
        <f t="shared" ca="1" si="9"/>
        <v>INSERT INTO EMPLOYEE (title, fname, lname, street_address, city_address, state_address, zip_address, type, years_employed, team_id) VALUES ('SR','Chris','Burr','4324 North 7195 West','Bismarck','UT',84101,'hourly',16,5);</v>
      </c>
    </row>
    <row r="90" spans="9:20" x14ac:dyDescent="0.2">
      <c r="I90">
        <f t="shared" ca="1" si="5"/>
        <v>11</v>
      </c>
      <c r="J90" t="str">
        <f ca="1">VLOOKUP(I90,employee,2)</f>
        <v>VP</v>
      </c>
      <c r="K90" t="str">
        <f ca="1">VLOOKUP(I90,employee,3)</f>
        <v>Megan</v>
      </c>
      <c r="L90" t="str">
        <f ca="1">VLOOKUP($I90,employee,4)</f>
        <v>Byron</v>
      </c>
      <c r="M90" t="str">
        <f t="shared" ca="1" si="6"/>
        <v>8159 North 2506 East</v>
      </c>
      <c r="N90" t="str">
        <f ca="1">VLOOKUP($I90,employee,5)</f>
        <v>Pierre</v>
      </c>
      <c r="O90" t="str">
        <f ca="1">VLOOKUP($I90,employee,6)</f>
        <v>SD</v>
      </c>
      <c r="P90">
        <f ca="1">VLOOKUP($I90,employee,7)</f>
        <v>73520</v>
      </c>
      <c r="Q90" t="str">
        <f ca="1">VLOOKUP($I90,employee,8)</f>
        <v>salary</v>
      </c>
      <c r="R90">
        <f t="shared" ca="1" si="7"/>
        <v>11</v>
      </c>
      <c r="S90">
        <f t="shared" ca="1" si="8"/>
        <v>13</v>
      </c>
      <c r="T90" t="str">
        <f t="shared" ca="1" si="9"/>
        <v>INSERT INTO EMPLOYEE (title, fname, lname, street_address, city_address, state_address, zip_address, type, years_employed, team_id) VALUES ('VP','Megan','Byron','8159 North 2506 East','Pierre','SD',73520,'salary',11,13);</v>
      </c>
    </row>
    <row r="91" spans="9:20" x14ac:dyDescent="0.2">
      <c r="I91">
        <f t="shared" ca="1" si="5"/>
        <v>1</v>
      </c>
      <c r="J91" t="str">
        <f ca="1">VLOOKUP(I91,employee,2)</f>
        <v>Manager</v>
      </c>
      <c r="K91" t="str">
        <f ca="1">VLOOKUP(I91,employee,3)</f>
        <v>Bob</v>
      </c>
      <c r="L91" t="str">
        <f ca="1">VLOOKUP($I91,employee,4)</f>
        <v>Taylor</v>
      </c>
      <c r="M91" t="str">
        <f t="shared" ca="1" si="6"/>
        <v>6203 North 8608 West</v>
      </c>
      <c r="N91" t="str">
        <f ca="1">VLOOKUP($I91,employee,5)</f>
        <v>Salt Lake City</v>
      </c>
      <c r="O91" t="str">
        <f ca="1">VLOOKUP($I91,employee,6)</f>
        <v>UT</v>
      </c>
      <c r="P91">
        <f ca="1">VLOOKUP($I91,employee,7)</f>
        <v>84101</v>
      </c>
      <c r="Q91" t="str">
        <f ca="1">VLOOKUP($I91,employee,8)</f>
        <v>salary</v>
      </c>
      <c r="R91">
        <f t="shared" ca="1" si="7"/>
        <v>1</v>
      </c>
      <c r="S91">
        <f t="shared" ca="1" si="8"/>
        <v>7</v>
      </c>
      <c r="T91" t="str">
        <f t="shared" ca="1" si="9"/>
        <v>INSERT INTO EMPLOYEE (title, fname, lname, street_address, city_address, state_address, zip_address, type, years_employed, team_id) VALUES ('Manager','Bob','Taylor','6203 North 8608 West','Salt Lake City','UT',84101,'salary',1,7);</v>
      </c>
    </row>
    <row r="92" spans="9:20" x14ac:dyDescent="0.2">
      <c r="I92">
        <f t="shared" ca="1" si="5"/>
        <v>3</v>
      </c>
      <c r="J92" t="str">
        <f ca="1">VLOOKUP(I92,employee,2)</f>
        <v>Lead</v>
      </c>
      <c r="K92" t="str">
        <f ca="1">VLOOKUP(I92,employee,3)</f>
        <v>Alex</v>
      </c>
      <c r="L92" t="str">
        <f ca="1">VLOOKUP($I92,employee,4)</f>
        <v>Johnson</v>
      </c>
      <c r="M92" t="str">
        <f t="shared" ca="1" si="6"/>
        <v>8621 South 7795 East</v>
      </c>
      <c r="N92" t="str">
        <f ca="1">VLOOKUP($I92,employee,5)</f>
        <v>Seattle</v>
      </c>
      <c r="O92" t="str">
        <f ca="1">VLOOKUP($I92,employee,6)</f>
        <v>WA</v>
      </c>
      <c r="P92">
        <f ca="1">VLOOKUP($I92,employee,7)</f>
        <v>56290</v>
      </c>
      <c r="Q92" t="str">
        <f ca="1">VLOOKUP($I92,employee,8)</f>
        <v>salary</v>
      </c>
      <c r="R92">
        <f t="shared" ca="1" si="7"/>
        <v>3</v>
      </c>
      <c r="S92">
        <f t="shared" ca="1" si="8"/>
        <v>14</v>
      </c>
      <c r="T92" t="str">
        <f t="shared" ca="1" si="9"/>
        <v>INSERT INTO EMPLOYEE (title, fname, lname, street_address, city_address, state_address, zip_address, type, years_employed, team_id) VALUES ('Lead','Alex','Johnson','8621 South 7795 East','Seattle','WA',56290,'salary',3,14);</v>
      </c>
    </row>
    <row r="93" spans="9:20" x14ac:dyDescent="0.2">
      <c r="I93">
        <f t="shared" ca="1" si="5"/>
        <v>13</v>
      </c>
      <c r="J93" t="str">
        <f ca="1">VLOOKUP(I93,employee,2)</f>
        <v>Associate</v>
      </c>
      <c r="K93" t="str">
        <f ca="1">VLOOKUP(I93,employee,3)</f>
        <v>Kim</v>
      </c>
      <c r="L93" t="str">
        <f ca="1">VLOOKUP($I93,employee,4)</f>
        <v>Lord</v>
      </c>
      <c r="M93" t="str">
        <f t="shared" ca="1" si="6"/>
        <v>5457 North 6147 West</v>
      </c>
      <c r="N93" t="str">
        <f ca="1">VLOOKUP($I93,employee,5)</f>
        <v>Provo</v>
      </c>
      <c r="O93" t="str">
        <f ca="1">VLOOKUP($I93,employee,6)</f>
        <v>UT</v>
      </c>
      <c r="P93">
        <f ca="1">VLOOKUP($I93,employee,7)</f>
        <v>84101</v>
      </c>
      <c r="Q93" t="str">
        <f ca="1">VLOOKUP($I93,employee,8)</f>
        <v>salary</v>
      </c>
      <c r="R93">
        <f t="shared" ca="1" si="7"/>
        <v>13</v>
      </c>
      <c r="S93">
        <f t="shared" ca="1" si="8"/>
        <v>9</v>
      </c>
      <c r="T93" t="str">
        <f t="shared" ca="1" si="9"/>
        <v>INSERT INTO EMPLOYEE (title, fname, lname, street_address, city_address, state_address, zip_address, type, years_employed, team_id) VALUES ('Associate','Kim','Lord','5457 North 6147 West','Provo','UT',84101,'salary',13,9);</v>
      </c>
    </row>
    <row r="94" spans="9:20" x14ac:dyDescent="0.2">
      <c r="I94">
        <f t="shared" ca="1" si="5"/>
        <v>5</v>
      </c>
      <c r="J94" t="str">
        <f ca="1">VLOOKUP(I94,employee,2)</f>
        <v>VP</v>
      </c>
      <c r="K94" t="str">
        <f ca="1">VLOOKUP(I94,employee,3)</f>
        <v>Alicia</v>
      </c>
      <c r="L94" t="str">
        <f ca="1">VLOOKUP($I94,employee,4)</f>
        <v>McKay</v>
      </c>
      <c r="M94" t="str">
        <f t="shared" ca="1" si="6"/>
        <v>7137 North 4270 West</v>
      </c>
      <c r="N94" t="str">
        <f ca="1">VLOOKUP($I94,employee,5)</f>
        <v>Berkley</v>
      </c>
      <c r="O94" t="str">
        <f ca="1">VLOOKUP($I94,employee,6)</f>
        <v>CA</v>
      </c>
      <c r="P94">
        <f ca="1">VLOOKUP($I94,employee,7)</f>
        <v>84050</v>
      </c>
      <c r="Q94" t="str">
        <f ca="1">VLOOKUP($I94,employee,8)</f>
        <v>salary</v>
      </c>
      <c r="R94">
        <f t="shared" ca="1" si="7"/>
        <v>5</v>
      </c>
      <c r="S94">
        <f t="shared" ca="1" si="8"/>
        <v>6</v>
      </c>
      <c r="T94" t="str">
        <f t="shared" ca="1" si="9"/>
        <v>INSERT INTO EMPLOYEE (title, fname, lname, street_address, city_address, state_address, zip_address, type, years_employed, team_id) VALUES ('VP','Alicia','McKay','7137 North 4270 West','Berkley','CA',84050,'salary',5,6);</v>
      </c>
    </row>
    <row r="95" spans="9:20" x14ac:dyDescent="0.2">
      <c r="I95">
        <f t="shared" ca="1" si="5"/>
        <v>12</v>
      </c>
      <c r="J95" t="str">
        <f ca="1">VLOOKUP(I95,employee,2)</f>
        <v>Associate</v>
      </c>
      <c r="K95" t="str">
        <f ca="1">VLOOKUP(I95,employee,3)</f>
        <v>Marcy</v>
      </c>
      <c r="L95" t="str">
        <f ca="1">VLOOKUP($I95,employee,4)</f>
        <v>Tice</v>
      </c>
      <c r="M95" t="str">
        <f t="shared" ca="1" si="6"/>
        <v>5444 South 5178 West</v>
      </c>
      <c r="N95" t="str">
        <f ca="1">VLOOKUP($I95,employee,5)</f>
        <v>Bismarck</v>
      </c>
      <c r="O95" t="str">
        <f ca="1">VLOOKUP($I95,employee,6)</f>
        <v>ND</v>
      </c>
      <c r="P95">
        <f ca="1">VLOOKUP($I95,employee,7)</f>
        <v>28895</v>
      </c>
      <c r="Q95" t="str">
        <f ca="1">VLOOKUP($I95,employee,8)</f>
        <v>hourly</v>
      </c>
      <c r="R95">
        <f t="shared" ca="1" si="7"/>
        <v>12</v>
      </c>
      <c r="S95">
        <f t="shared" ca="1" si="8"/>
        <v>13</v>
      </c>
      <c r="T95" t="str">
        <f t="shared" ca="1" si="9"/>
        <v>INSERT INTO EMPLOYEE (title, fname, lname, street_address, city_address, state_address, zip_address, type, years_employed, team_id) VALUES ('Associate','Marcy','Tice','5444 South 5178 West','Bismarck','ND',28895,'hourly',12,13);</v>
      </c>
    </row>
    <row r="96" spans="9:20" x14ac:dyDescent="0.2">
      <c r="I96">
        <f t="shared" ca="1" si="5"/>
        <v>6</v>
      </c>
      <c r="J96" t="str">
        <f ca="1">VLOOKUP(I96,employee,2)</f>
        <v>Associate</v>
      </c>
      <c r="K96" t="str">
        <f ca="1">VLOOKUP(I96,employee,3)</f>
        <v>Jilian</v>
      </c>
      <c r="L96" t="str">
        <f ca="1">VLOOKUP($I96,employee,4)</f>
        <v>Allen</v>
      </c>
      <c r="M96" t="str">
        <f t="shared" ca="1" si="6"/>
        <v>8166 North 9289 West</v>
      </c>
      <c r="N96" t="str">
        <f ca="1">VLOOKUP($I96,employee,5)</f>
        <v>Los Angeles</v>
      </c>
      <c r="O96" t="str">
        <f ca="1">VLOOKUP($I96,employee,6)</f>
        <v>CA</v>
      </c>
      <c r="P96">
        <f ca="1">VLOOKUP($I96,employee,7)</f>
        <v>26848</v>
      </c>
      <c r="Q96" t="str">
        <f ca="1">VLOOKUP($I96,employee,8)</f>
        <v>hourly</v>
      </c>
      <c r="R96">
        <f t="shared" ca="1" si="7"/>
        <v>6</v>
      </c>
      <c r="S96">
        <f t="shared" ca="1" si="8"/>
        <v>8</v>
      </c>
      <c r="T96" t="str">
        <f t="shared" ca="1" si="9"/>
        <v>INSERT INTO EMPLOYEE (title, fname, lname, street_address, city_address, state_address, zip_address, type, years_employed, team_id) VALUES ('Associate','Jilian','Allen','8166 North 9289 West','Los Angeles','CA',26848,'hourly',6,8);</v>
      </c>
    </row>
    <row r="97" spans="9:20" x14ac:dyDescent="0.2">
      <c r="I97">
        <f t="shared" ca="1" si="5"/>
        <v>9</v>
      </c>
      <c r="J97" t="str">
        <f ca="1">VLOOKUP(I97,employee,2)</f>
        <v>Lead</v>
      </c>
      <c r="K97" t="str">
        <f ca="1">VLOOKUP(I97,employee,3)</f>
        <v>Nicole</v>
      </c>
      <c r="L97" t="str">
        <f ca="1">VLOOKUP($I97,employee,4)</f>
        <v>Tindal</v>
      </c>
      <c r="M97" t="str">
        <f t="shared" ca="1" si="6"/>
        <v>6441 North 8675 West</v>
      </c>
      <c r="N97" t="str">
        <f ca="1">VLOOKUP($I97,employee,5)</f>
        <v>Provo</v>
      </c>
      <c r="O97" t="str">
        <f ca="1">VLOOKUP($I97,employee,6)</f>
        <v>UT</v>
      </c>
      <c r="P97">
        <f ca="1">VLOOKUP($I97,employee,7)</f>
        <v>75673</v>
      </c>
      <c r="Q97" t="str">
        <f ca="1">VLOOKUP($I97,employee,8)</f>
        <v>salary</v>
      </c>
      <c r="R97">
        <f t="shared" ca="1" si="7"/>
        <v>9</v>
      </c>
      <c r="S97">
        <f t="shared" ca="1" si="8"/>
        <v>11</v>
      </c>
      <c r="T97" t="str">
        <f t="shared" ca="1" si="9"/>
        <v>INSERT INTO EMPLOYEE (title, fname, lname, street_address, city_address, state_address, zip_address, type, years_employed, team_id) VALUES ('Lead','Nicole','Tindal','6441 North 8675 West','Provo','UT',75673,'salary',9,11);</v>
      </c>
    </row>
    <row r="98" spans="9:20" x14ac:dyDescent="0.2">
      <c r="I98">
        <f t="shared" ca="1" si="5"/>
        <v>2</v>
      </c>
      <c r="J98" t="str">
        <f ca="1">VLOOKUP(I98,employee,2)</f>
        <v>Director</v>
      </c>
      <c r="K98" t="str">
        <f ca="1">VLOOKUP(I98,employee,3)</f>
        <v>Joe</v>
      </c>
      <c r="L98" t="str">
        <f ca="1">VLOOKUP($I98,employee,4)</f>
        <v>Smith</v>
      </c>
      <c r="M98" t="str">
        <f t="shared" ca="1" si="6"/>
        <v>1362 South 8878 East</v>
      </c>
      <c r="N98" t="str">
        <f ca="1">VLOOKUP($I98,employee,5)</f>
        <v>Phoenix</v>
      </c>
      <c r="O98" t="str">
        <f ca="1">VLOOKUP($I98,employee,6)</f>
        <v>AZ</v>
      </c>
      <c r="P98">
        <f ca="1">VLOOKUP($I98,employee,7)</f>
        <v>76102</v>
      </c>
      <c r="Q98" t="str">
        <f ca="1">VLOOKUP($I98,employee,8)</f>
        <v>hourly</v>
      </c>
      <c r="R98">
        <f t="shared" ca="1" si="7"/>
        <v>2</v>
      </c>
      <c r="S98">
        <f t="shared" ca="1" si="8"/>
        <v>18</v>
      </c>
      <c r="T98" t="str">
        <f t="shared" ca="1" si="9"/>
        <v>INSERT INTO EMPLOYEE (title, fname, lname, street_address, city_address, state_address, zip_address, type, years_employed, team_id) VALUES ('Director','Joe','Smith','1362 South 8878 East','Phoenix','AZ',76102,'hourly',2,18);</v>
      </c>
    </row>
    <row r="99" spans="9:20" x14ac:dyDescent="0.2">
      <c r="I99">
        <f t="shared" ca="1" si="5"/>
        <v>6</v>
      </c>
      <c r="J99" t="str">
        <f ca="1">VLOOKUP(I99,employee,2)</f>
        <v>Associate</v>
      </c>
      <c r="K99" t="str">
        <f ca="1">VLOOKUP(I99,employee,3)</f>
        <v>Jilian</v>
      </c>
      <c r="L99" t="str">
        <f ca="1">VLOOKUP($I99,employee,4)</f>
        <v>Allen</v>
      </c>
      <c r="M99" t="str">
        <f t="shared" ca="1" si="6"/>
        <v>6305 North 5108 West</v>
      </c>
      <c r="N99" t="str">
        <f ca="1">VLOOKUP($I99,employee,5)</f>
        <v>Los Angeles</v>
      </c>
      <c r="O99" t="str">
        <f ca="1">VLOOKUP($I99,employee,6)</f>
        <v>CA</v>
      </c>
      <c r="P99">
        <f ca="1">VLOOKUP($I99,employee,7)</f>
        <v>26848</v>
      </c>
      <c r="Q99" t="str">
        <f ca="1">VLOOKUP($I99,employee,8)</f>
        <v>hourly</v>
      </c>
      <c r="R99">
        <f t="shared" ca="1" si="7"/>
        <v>6</v>
      </c>
      <c r="S99">
        <f t="shared" ca="1" si="8"/>
        <v>8</v>
      </c>
      <c r="T99" t="str">
        <f t="shared" ca="1" si="9"/>
        <v>INSERT INTO EMPLOYEE (title, fname, lname, street_address, city_address, state_address, zip_address, type, years_employed, team_id) VALUES ('Associate','Jilian','Allen','6305 North 5108 West','Los Angeles','CA',26848,'hourly',6,8);</v>
      </c>
    </row>
    <row r="100" spans="9:20" x14ac:dyDescent="0.2">
      <c r="I100">
        <f t="shared" ca="1" si="5"/>
        <v>6</v>
      </c>
      <c r="J100" t="str">
        <f ca="1">VLOOKUP(I100,employee,2)</f>
        <v>Associate</v>
      </c>
      <c r="K100" t="str">
        <f ca="1">VLOOKUP(I100,employee,3)</f>
        <v>Jilian</v>
      </c>
      <c r="L100" t="str">
        <f ca="1">VLOOKUP($I100,employee,4)</f>
        <v>Allen</v>
      </c>
      <c r="M100" t="str">
        <f t="shared" ca="1" si="6"/>
        <v>3559 South 7640 East</v>
      </c>
      <c r="N100" t="str">
        <f ca="1">VLOOKUP($I100,employee,5)</f>
        <v>Los Angeles</v>
      </c>
      <c r="O100" t="str">
        <f ca="1">VLOOKUP($I100,employee,6)</f>
        <v>CA</v>
      </c>
      <c r="P100">
        <f ca="1">VLOOKUP($I100,employee,7)</f>
        <v>26848</v>
      </c>
      <c r="Q100" t="str">
        <f ca="1">VLOOKUP($I100,employee,8)</f>
        <v>hourly</v>
      </c>
      <c r="R100">
        <f t="shared" ca="1" si="7"/>
        <v>6</v>
      </c>
      <c r="S100">
        <f t="shared" ca="1" si="8"/>
        <v>17</v>
      </c>
      <c r="T100" t="str">
        <f t="shared" ca="1" si="9"/>
        <v>INSERT INTO EMPLOYEE (title, fname, lname, street_address, city_address, state_address, zip_address, type, years_employed, team_id) VALUES ('Associate','Jilian','Allen','3559 South 7640 East','Los Angeles','CA',26848,'hourly',6,17);</v>
      </c>
    </row>
    <row r="101" spans="9:20" x14ac:dyDescent="0.2">
      <c r="I101">
        <f t="shared" ca="1" si="5"/>
        <v>8</v>
      </c>
      <c r="J101" t="str">
        <f ca="1">VLOOKUP(I101,employee,2)</f>
        <v>Director</v>
      </c>
      <c r="K101" t="str">
        <f ca="1">VLOOKUP(I101,employee,3)</f>
        <v>Jeremy</v>
      </c>
      <c r="L101" t="str">
        <f ca="1">VLOOKUP($I101,employee,4)</f>
        <v>Groves</v>
      </c>
      <c r="M101" t="str">
        <f t="shared" ca="1" si="6"/>
        <v>9112 North 7517 East</v>
      </c>
      <c r="N101" t="str">
        <f ca="1">VLOOKUP($I101,employee,5)</f>
        <v>Brooklynn</v>
      </c>
      <c r="O101" t="str">
        <f ca="1">VLOOKUP($I101,employee,6)</f>
        <v>NY</v>
      </c>
      <c r="P101">
        <f ca="1">VLOOKUP($I101,employee,7)</f>
        <v>76485</v>
      </c>
      <c r="Q101" t="str">
        <f ca="1">VLOOKUP($I101,employee,8)</f>
        <v>hourly</v>
      </c>
      <c r="R101">
        <f t="shared" ca="1" si="7"/>
        <v>8</v>
      </c>
      <c r="S101">
        <f t="shared" ca="1" si="8"/>
        <v>8</v>
      </c>
      <c r="T101" t="str">
        <f t="shared" ca="1" si="9"/>
        <v>INSERT INTO EMPLOYEE (title, fname, lname, street_address, city_address, state_address, zip_address, type, years_employed, team_id) VALUES ('Director','Jeremy','Groves','9112 North 7517 East','Brooklynn','NY',76485,'hourly',8,8);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activeCell="H8" sqref="H8"/>
    </sheetView>
  </sheetViews>
  <sheetFormatPr baseColWidth="10" defaultRowHeight="16" x14ac:dyDescent="0.2"/>
  <cols>
    <col min="1" max="1" width="4.1640625" bestFit="1" customWidth="1"/>
    <col min="2" max="2" width="8.83203125" bestFit="1" customWidth="1"/>
    <col min="3" max="3" width="9.1640625" bestFit="1" customWidth="1"/>
    <col min="4" max="4" width="4.6640625" bestFit="1" customWidth="1"/>
    <col min="5" max="5" width="19.5" bestFit="1" customWidth="1"/>
    <col min="6" max="6" width="5.83203125" bestFit="1" customWidth="1"/>
    <col min="7" max="7" width="3.33203125" bestFit="1" customWidth="1"/>
    <col min="8" max="8" width="6.1640625" bestFit="1" customWidth="1"/>
    <col min="9" max="9" width="6.33203125" bestFit="1" customWidth="1"/>
    <col min="10" max="11" width="3.1640625" bestFit="1" customWidth="1"/>
    <col min="14" max="14" width="97.33203125" bestFit="1" customWidth="1"/>
  </cols>
  <sheetData>
    <row r="1" spans="1:16" x14ac:dyDescent="0.2">
      <c r="A1" s="4" t="s">
        <v>150</v>
      </c>
      <c r="B1" s="4" t="s">
        <v>116</v>
      </c>
      <c r="C1" s="4" t="s">
        <v>128</v>
      </c>
      <c r="D1" s="4" t="s">
        <v>144</v>
      </c>
      <c r="E1" s="4" t="s">
        <v>151</v>
      </c>
      <c r="F1" s="4" t="s">
        <v>61</v>
      </c>
      <c r="G1" s="4" t="s">
        <v>72</v>
      </c>
      <c r="H1">
        <v>73520</v>
      </c>
      <c r="I1" t="s">
        <v>110</v>
      </c>
      <c r="J1">
        <v>11</v>
      </c>
      <c r="K1">
        <v>10</v>
      </c>
      <c r="L1" t="str">
        <f ca="1">IF(I1="salary",RANDBETWEEN(45000,200000)&amp;"."&amp;TEXT(RANDBETWEEN(0,99),"00"),RANDBETWEEN(15000,55000)&amp;"."&amp;TEXT(RANDBETWEEN(0,99),"00"))</f>
        <v>111856.80</v>
      </c>
      <c r="M1" t="str">
        <f>IF(I1="hourly",L1/2080,"")</f>
        <v/>
      </c>
      <c r="N1" t="str">
        <f ca="1">IF(I1="salary",O1,P1)</f>
        <v>INSERT INTO SALARY_EMPLOYEE (salary, employee_id) VALUES (111856.80,202);</v>
      </c>
      <c r="O1" t="str">
        <f ca="1">"INSERT INTO SALARY_EMPLOYEE (salary, employee_id) VALUES ("&amp;L1&amp;","&amp;A1&amp;");"</f>
        <v>INSERT INTO SALARY_EMPLOYEE (salary, employee_id) VALUES (111856.80,202);</v>
      </c>
      <c r="P1" t="str">
        <f ca="1">"INSERT INTO hourly_employee (hourly_wage, yearly_wage, employee_id) VALUES ("&amp;M1&amp;","&amp;L1&amp;","&amp;A1&amp;");"</f>
        <v>INSERT INTO hourly_employee (hourly_wage, yearly_wage, employee_id) VALUES (,111856.80,202);</v>
      </c>
    </row>
    <row r="2" spans="1:16" x14ac:dyDescent="0.2">
      <c r="A2" s="4" t="s">
        <v>152</v>
      </c>
      <c r="B2" s="4" t="s">
        <v>115</v>
      </c>
      <c r="C2" s="4" t="s">
        <v>127</v>
      </c>
      <c r="D2" s="4" t="s">
        <v>143</v>
      </c>
      <c r="E2" s="4" t="s">
        <v>153</v>
      </c>
      <c r="F2" s="4" t="s">
        <v>60</v>
      </c>
      <c r="G2" s="4" t="s">
        <v>71</v>
      </c>
      <c r="H2">
        <v>19837</v>
      </c>
      <c r="I2" t="s">
        <v>111</v>
      </c>
      <c r="J2">
        <v>10</v>
      </c>
      <c r="K2">
        <v>9</v>
      </c>
      <c r="L2" t="str">
        <f t="shared" ref="L2:L65" ca="1" si="0">IF(I2="salary",RANDBETWEEN(45000,200000)&amp;"."&amp;TEXT(RANDBETWEEN(0,99),"00"),RANDBETWEEN(15000,55000)&amp;"."&amp;TEXT(RANDBETWEEN(0,99),"00"))</f>
        <v>20563.45</v>
      </c>
      <c r="M2">
        <f t="shared" ref="M2:M65" ca="1" si="1">IF(I2="hourly",L2/2080,"")</f>
        <v>9.8862740384615382</v>
      </c>
      <c r="N2" t="str">
        <f t="shared" ref="N2:N65" ca="1" si="2">IF(I2="salary",O2,P2)</f>
        <v>INSERT INTO hourly_employee (hourly_wage, yearly_wage, employee_id) VALUES (9.88627403846154,20563.45,203);</v>
      </c>
      <c r="O2" t="str">
        <f t="shared" ref="O2:O65" ca="1" si="3">"INSERT INTO SALARY_EMPLOYEE (salary, employee_id) VALUES ("&amp;L2&amp;","&amp;A2&amp;");"</f>
        <v>INSERT INTO SALARY_EMPLOYEE (salary, employee_id) VALUES (20563.45,203);</v>
      </c>
      <c r="P2" t="str">
        <f t="shared" ref="P2:P65" ca="1" si="4">"INSERT INTO hourly_employee (hourly_wage, yearly_wage, employee_id) VALUES ("&amp;M2&amp;","&amp;L2&amp;","&amp;A2&amp;");"</f>
        <v>INSERT INTO hourly_employee (hourly_wage, yearly_wage, employee_id) VALUES (9.88627403846154,20563.45,203);</v>
      </c>
    </row>
    <row r="3" spans="1:16" x14ac:dyDescent="0.2">
      <c r="A3" s="4" t="s">
        <v>154</v>
      </c>
      <c r="B3" s="4" t="s">
        <v>114</v>
      </c>
      <c r="C3" s="4" t="s">
        <v>126</v>
      </c>
      <c r="D3" s="4" t="s">
        <v>142</v>
      </c>
      <c r="E3" s="4" t="s">
        <v>155</v>
      </c>
      <c r="F3" s="4" t="s">
        <v>59</v>
      </c>
      <c r="G3" s="4" t="s">
        <v>65</v>
      </c>
      <c r="H3">
        <v>75673</v>
      </c>
      <c r="I3" t="s">
        <v>110</v>
      </c>
      <c r="J3">
        <v>9</v>
      </c>
      <c r="K3">
        <v>18</v>
      </c>
      <c r="L3" t="str">
        <f t="shared" ca="1" si="0"/>
        <v>134305.08</v>
      </c>
      <c r="M3" t="str">
        <f t="shared" si="1"/>
        <v/>
      </c>
      <c r="N3" t="str">
        <f t="shared" ca="1" si="2"/>
        <v>INSERT INTO SALARY_EMPLOYEE (salary, employee_id) VALUES (134305.08,204);</v>
      </c>
      <c r="O3" t="str">
        <f t="shared" ca="1" si="3"/>
        <v>INSERT INTO SALARY_EMPLOYEE (salary, employee_id) VALUES (134305.08,204);</v>
      </c>
      <c r="P3" t="str">
        <f t="shared" ca="1" si="4"/>
        <v>INSERT INTO hourly_employee (hourly_wage, yearly_wage, employee_id) VALUES (,134305.08,204);</v>
      </c>
    </row>
    <row r="4" spans="1:16" x14ac:dyDescent="0.2">
      <c r="A4" s="4" t="s">
        <v>156</v>
      </c>
      <c r="B4" s="4" t="s">
        <v>113</v>
      </c>
      <c r="C4" s="4" t="s">
        <v>125</v>
      </c>
      <c r="D4" s="4" t="s">
        <v>141</v>
      </c>
      <c r="E4" s="4" t="s">
        <v>157</v>
      </c>
      <c r="F4" s="4" t="s">
        <v>62</v>
      </c>
      <c r="G4" s="4" t="s">
        <v>70</v>
      </c>
      <c r="H4">
        <v>76485</v>
      </c>
      <c r="I4" t="s">
        <v>111</v>
      </c>
      <c r="J4">
        <v>8</v>
      </c>
      <c r="K4">
        <v>13</v>
      </c>
      <c r="L4" t="str">
        <f t="shared" ca="1" si="0"/>
        <v>22661.59</v>
      </c>
      <c r="M4">
        <f t="shared" ca="1" si="1"/>
        <v>10.894995192307693</v>
      </c>
      <c r="N4" t="str">
        <f t="shared" ca="1" si="2"/>
        <v>INSERT INTO hourly_employee (hourly_wage, yearly_wage, employee_id) VALUES (10.8949951923077,22661.59,205);</v>
      </c>
      <c r="O4" t="str">
        <f t="shared" ca="1" si="3"/>
        <v>INSERT INTO SALARY_EMPLOYEE (salary, employee_id) VALUES (22661.59,205);</v>
      </c>
      <c r="P4" t="str">
        <f t="shared" ca="1" si="4"/>
        <v>INSERT INTO hourly_employee (hourly_wage, yearly_wage, employee_id) VALUES (10.8949951923077,22661.59,205);</v>
      </c>
    </row>
    <row r="5" spans="1:16" x14ac:dyDescent="0.2">
      <c r="A5" s="4" t="s">
        <v>158</v>
      </c>
      <c r="B5" s="4" t="s">
        <v>117</v>
      </c>
      <c r="C5" s="4" t="s">
        <v>129</v>
      </c>
      <c r="D5" s="4" t="s">
        <v>145</v>
      </c>
      <c r="E5" s="4" t="s">
        <v>159</v>
      </c>
      <c r="F5" s="4" t="s">
        <v>63</v>
      </c>
      <c r="G5" s="4" t="s">
        <v>73</v>
      </c>
      <c r="H5">
        <v>28895</v>
      </c>
      <c r="I5" t="s">
        <v>111</v>
      </c>
      <c r="J5">
        <v>12</v>
      </c>
      <c r="K5">
        <v>18</v>
      </c>
      <c r="L5" t="str">
        <f t="shared" ca="1" si="0"/>
        <v>51209.33</v>
      </c>
      <c r="M5">
        <f t="shared" ca="1" si="1"/>
        <v>24.619870192307694</v>
      </c>
      <c r="N5" t="str">
        <f t="shared" ca="1" si="2"/>
        <v>INSERT INTO hourly_employee (hourly_wage, yearly_wage, employee_id) VALUES (24.6198701923077,51209.33,206);</v>
      </c>
      <c r="O5" t="str">
        <f t="shared" ca="1" si="3"/>
        <v>INSERT INTO SALARY_EMPLOYEE (salary, employee_id) VALUES (51209.33,206);</v>
      </c>
      <c r="P5" t="str">
        <f t="shared" ca="1" si="4"/>
        <v>INSERT INTO hourly_employee (hourly_wage, yearly_wage, employee_id) VALUES (24.6198701923077,51209.33,206);</v>
      </c>
    </row>
    <row r="6" spans="1:16" x14ac:dyDescent="0.2">
      <c r="A6" s="4" t="s">
        <v>160</v>
      </c>
      <c r="B6" s="4" t="s">
        <v>113</v>
      </c>
      <c r="C6" s="4" t="s">
        <v>119</v>
      </c>
      <c r="D6" s="4" t="s">
        <v>135</v>
      </c>
      <c r="E6" s="4" t="s">
        <v>161</v>
      </c>
      <c r="F6" s="4" t="s">
        <v>54</v>
      </c>
      <c r="G6" s="4" t="s">
        <v>66</v>
      </c>
      <c r="H6">
        <v>76102</v>
      </c>
      <c r="I6" t="s">
        <v>111</v>
      </c>
      <c r="J6">
        <v>2</v>
      </c>
      <c r="K6">
        <v>8</v>
      </c>
      <c r="L6" t="str">
        <f t="shared" ca="1" si="0"/>
        <v>38983.68</v>
      </c>
      <c r="M6">
        <f t="shared" ca="1" si="1"/>
        <v>18.742153846153847</v>
      </c>
      <c r="N6" t="str">
        <f t="shared" ca="1" si="2"/>
        <v>INSERT INTO hourly_employee (hourly_wage, yearly_wage, employee_id) VALUES (18.7421538461538,38983.68,207);</v>
      </c>
      <c r="O6" t="str">
        <f t="shared" ca="1" si="3"/>
        <v>INSERT INTO SALARY_EMPLOYEE (salary, employee_id) VALUES (38983.68,207);</v>
      </c>
      <c r="P6" t="str">
        <f t="shared" ca="1" si="4"/>
        <v>INSERT INTO hourly_employee (hourly_wage, yearly_wage, employee_id) VALUES (18.7421538461538,38983.68,207);</v>
      </c>
    </row>
    <row r="7" spans="1:16" x14ac:dyDescent="0.2">
      <c r="A7" s="4" t="s">
        <v>162</v>
      </c>
      <c r="B7" s="4" t="s">
        <v>116</v>
      </c>
      <c r="C7" s="4" t="s">
        <v>122</v>
      </c>
      <c r="D7" s="4" t="s">
        <v>138</v>
      </c>
      <c r="E7" s="4" t="s">
        <v>163</v>
      </c>
      <c r="F7" s="4" t="s">
        <v>57</v>
      </c>
      <c r="G7" s="4" t="s">
        <v>69</v>
      </c>
      <c r="H7">
        <v>84050</v>
      </c>
      <c r="I7" t="s">
        <v>110</v>
      </c>
      <c r="J7">
        <v>5</v>
      </c>
      <c r="K7">
        <v>15</v>
      </c>
      <c r="L7" t="str">
        <f t="shared" ca="1" si="0"/>
        <v>76263.37</v>
      </c>
      <c r="M7" t="str">
        <f t="shared" si="1"/>
        <v/>
      </c>
      <c r="N7" t="str">
        <f t="shared" ca="1" si="2"/>
        <v>INSERT INTO SALARY_EMPLOYEE (salary, employee_id) VALUES (76263.37,208);</v>
      </c>
      <c r="O7" t="str">
        <f t="shared" ca="1" si="3"/>
        <v>INSERT INTO SALARY_EMPLOYEE (salary, employee_id) VALUES (76263.37,208);</v>
      </c>
      <c r="P7" t="str">
        <f t="shared" ca="1" si="4"/>
        <v>INSERT INTO hourly_employee (hourly_wage, yearly_wage, employee_id) VALUES (,76263.37,208);</v>
      </c>
    </row>
    <row r="8" spans="1:16" x14ac:dyDescent="0.2">
      <c r="A8" s="4" t="s">
        <v>164</v>
      </c>
      <c r="B8" s="4" t="s">
        <v>114</v>
      </c>
      <c r="C8" s="4" t="s">
        <v>126</v>
      </c>
      <c r="D8" s="4" t="s">
        <v>142</v>
      </c>
      <c r="E8" s="4" t="s">
        <v>165</v>
      </c>
      <c r="F8" s="4" t="s">
        <v>59</v>
      </c>
      <c r="G8" s="4" t="s">
        <v>65</v>
      </c>
      <c r="H8">
        <v>75673</v>
      </c>
      <c r="I8" t="s">
        <v>110</v>
      </c>
      <c r="J8">
        <v>9</v>
      </c>
      <c r="K8">
        <v>9</v>
      </c>
      <c r="L8" t="str">
        <f t="shared" ca="1" si="0"/>
        <v>195798.65</v>
      </c>
      <c r="M8" t="str">
        <f t="shared" si="1"/>
        <v/>
      </c>
      <c r="N8" t="str">
        <f t="shared" ca="1" si="2"/>
        <v>INSERT INTO SALARY_EMPLOYEE (salary, employee_id) VALUES (195798.65,209);</v>
      </c>
      <c r="O8" t="str">
        <f t="shared" ca="1" si="3"/>
        <v>INSERT INTO SALARY_EMPLOYEE (salary, employee_id) VALUES (195798.65,209);</v>
      </c>
      <c r="P8" t="str">
        <f t="shared" ca="1" si="4"/>
        <v>INSERT INTO hourly_employee (hourly_wage, yearly_wage, employee_id) VALUES (,195798.65,209);</v>
      </c>
    </row>
    <row r="9" spans="1:16" x14ac:dyDescent="0.2">
      <c r="A9" s="4" t="s">
        <v>166</v>
      </c>
      <c r="B9" s="4" t="s">
        <v>114</v>
      </c>
      <c r="C9" s="4" t="s">
        <v>126</v>
      </c>
      <c r="D9" s="4" t="s">
        <v>142</v>
      </c>
      <c r="E9" s="4" t="s">
        <v>167</v>
      </c>
      <c r="F9" s="4" t="s">
        <v>59</v>
      </c>
      <c r="G9" s="4" t="s">
        <v>65</v>
      </c>
      <c r="H9">
        <v>75673</v>
      </c>
      <c r="I9" t="s">
        <v>110</v>
      </c>
      <c r="J9">
        <v>9</v>
      </c>
      <c r="K9">
        <v>10</v>
      </c>
      <c r="L9" t="str">
        <f t="shared" ca="1" si="0"/>
        <v>145895.10</v>
      </c>
      <c r="M9" t="str">
        <f t="shared" si="1"/>
        <v/>
      </c>
      <c r="N9" t="str">
        <f t="shared" ca="1" si="2"/>
        <v>INSERT INTO SALARY_EMPLOYEE (salary, employee_id) VALUES (145895.10,210);</v>
      </c>
      <c r="O9" t="str">
        <f t="shared" ca="1" si="3"/>
        <v>INSERT INTO SALARY_EMPLOYEE (salary, employee_id) VALUES (145895.10,210);</v>
      </c>
      <c r="P9" t="str">
        <f t="shared" ca="1" si="4"/>
        <v>INSERT INTO hourly_employee (hourly_wage, yearly_wage, employee_id) VALUES (,145895.10,210);</v>
      </c>
    </row>
    <row r="10" spans="1:16" x14ac:dyDescent="0.2">
      <c r="A10" s="4" t="s">
        <v>168</v>
      </c>
      <c r="B10" s="4" t="s">
        <v>115</v>
      </c>
      <c r="C10" s="4" t="s">
        <v>121</v>
      </c>
      <c r="D10" s="4" t="s">
        <v>137</v>
      </c>
      <c r="E10" s="4" t="s">
        <v>169</v>
      </c>
      <c r="F10" s="4" t="s">
        <v>56</v>
      </c>
      <c r="G10" s="4" t="s">
        <v>68</v>
      </c>
      <c r="H10">
        <v>12958</v>
      </c>
      <c r="I10" t="s">
        <v>111</v>
      </c>
      <c r="J10">
        <v>4</v>
      </c>
      <c r="K10">
        <v>5</v>
      </c>
      <c r="L10" t="str">
        <f t="shared" ca="1" si="0"/>
        <v>49682.13</v>
      </c>
      <c r="M10">
        <f t="shared" ca="1" si="1"/>
        <v>23.88563942307692</v>
      </c>
      <c r="N10" t="str">
        <f t="shared" ca="1" si="2"/>
        <v>INSERT INTO hourly_employee (hourly_wage, yearly_wage, employee_id) VALUES (23.8856394230769,49682.13,211);</v>
      </c>
      <c r="O10" t="str">
        <f t="shared" ca="1" si="3"/>
        <v>INSERT INTO SALARY_EMPLOYEE (salary, employee_id) VALUES (49682.13,211);</v>
      </c>
      <c r="P10" t="str">
        <f t="shared" ca="1" si="4"/>
        <v>INSERT INTO hourly_employee (hourly_wage, yearly_wage, employee_id) VALUES (23.8856394230769,49682.13,211);</v>
      </c>
    </row>
    <row r="11" spans="1:16" x14ac:dyDescent="0.2">
      <c r="A11" s="4" t="s">
        <v>170</v>
      </c>
      <c r="B11" s="4" t="s">
        <v>117</v>
      </c>
      <c r="C11" s="4" t="s">
        <v>132</v>
      </c>
      <c r="D11" s="4" t="s">
        <v>148</v>
      </c>
      <c r="E11" s="4" t="s">
        <v>171</v>
      </c>
      <c r="F11" s="4" t="s">
        <v>61</v>
      </c>
      <c r="G11" s="4" t="s">
        <v>65</v>
      </c>
      <c r="H11">
        <v>84101</v>
      </c>
      <c r="I11" t="s">
        <v>110</v>
      </c>
      <c r="J11">
        <v>15</v>
      </c>
      <c r="K11">
        <v>9</v>
      </c>
      <c r="L11" t="str">
        <f t="shared" ca="1" si="0"/>
        <v>76008.40</v>
      </c>
      <c r="M11" t="str">
        <f t="shared" si="1"/>
        <v/>
      </c>
      <c r="N11" t="str">
        <f t="shared" ca="1" si="2"/>
        <v>INSERT INTO SALARY_EMPLOYEE (salary, employee_id) VALUES (76008.40,212);</v>
      </c>
      <c r="O11" t="str">
        <f t="shared" ca="1" si="3"/>
        <v>INSERT INTO SALARY_EMPLOYEE (salary, employee_id) VALUES (76008.40,212);</v>
      </c>
      <c r="P11" t="str">
        <f t="shared" ca="1" si="4"/>
        <v>INSERT INTO hourly_employee (hourly_wage, yearly_wage, employee_id) VALUES (,76008.40,212);</v>
      </c>
    </row>
    <row r="12" spans="1:16" x14ac:dyDescent="0.2">
      <c r="A12" s="4" t="s">
        <v>172</v>
      </c>
      <c r="B12" s="4" t="s">
        <v>116</v>
      </c>
      <c r="C12" s="4" t="s">
        <v>128</v>
      </c>
      <c r="D12" s="4" t="s">
        <v>144</v>
      </c>
      <c r="E12" s="4" t="s">
        <v>173</v>
      </c>
      <c r="F12" s="4" t="s">
        <v>61</v>
      </c>
      <c r="G12" s="4" t="s">
        <v>72</v>
      </c>
      <c r="H12">
        <v>73520</v>
      </c>
      <c r="I12" t="s">
        <v>110</v>
      </c>
      <c r="J12">
        <v>11</v>
      </c>
      <c r="K12">
        <v>13</v>
      </c>
      <c r="L12" t="str">
        <f t="shared" ca="1" si="0"/>
        <v>64427.99</v>
      </c>
      <c r="M12" t="str">
        <f t="shared" si="1"/>
        <v/>
      </c>
      <c r="N12" t="str">
        <f t="shared" ca="1" si="2"/>
        <v>INSERT INTO SALARY_EMPLOYEE (salary, employee_id) VALUES (64427.99,213);</v>
      </c>
      <c r="O12" t="str">
        <f t="shared" ca="1" si="3"/>
        <v>INSERT INTO SALARY_EMPLOYEE (salary, employee_id) VALUES (64427.99,213);</v>
      </c>
      <c r="P12" t="str">
        <f t="shared" ca="1" si="4"/>
        <v>INSERT INTO hourly_employee (hourly_wage, yearly_wage, employee_id) VALUES (,64427.99,213);</v>
      </c>
    </row>
    <row r="13" spans="1:16" x14ac:dyDescent="0.2">
      <c r="A13" s="4" t="s">
        <v>174</v>
      </c>
      <c r="B13" s="4" t="s">
        <v>117</v>
      </c>
      <c r="C13" s="4" t="s">
        <v>123</v>
      </c>
      <c r="D13" s="4" t="s">
        <v>139</v>
      </c>
      <c r="E13" s="4" t="s">
        <v>175</v>
      </c>
      <c r="F13" s="4" t="s">
        <v>58</v>
      </c>
      <c r="G13" s="4" t="s">
        <v>69</v>
      </c>
      <c r="H13">
        <v>26848</v>
      </c>
      <c r="I13" t="s">
        <v>111</v>
      </c>
      <c r="J13">
        <v>6</v>
      </c>
      <c r="K13">
        <v>15</v>
      </c>
      <c r="L13" t="str">
        <f t="shared" ca="1" si="0"/>
        <v>35941.11</v>
      </c>
      <c r="M13">
        <f t="shared" ca="1" si="1"/>
        <v>17.279379807692308</v>
      </c>
      <c r="N13" t="str">
        <f t="shared" ca="1" si="2"/>
        <v>INSERT INTO hourly_employee (hourly_wage, yearly_wage, employee_id) VALUES (17.2793798076923,35941.11,214);</v>
      </c>
      <c r="O13" t="str">
        <f t="shared" ca="1" si="3"/>
        <v>INSERT INTO SALARY_EMPLOYEE (salary, employee_id) VALUES (35941.11,214);</v>
      </c>
      <c r="P13" t="str">
        <f t="shared" ca="1" si="4"/>
        <v>INSERT INTO hourly_employee (hourly_wage, yearly_wage, employee_id) VALUES (17.2793798076923,35941.11,214);</v>
      </c>
    </row>
    <row r="14" spans="1:16" x14ac:dyDescent="0.2">
      <c r="A14" s="4" t="s">
        <v>176</v>
      </c>
      <c r="B14" s="4" t="s">
        <v>113</v>
      </c>
      <c r="C14" s="4" t="s">
        <v>125</v>
      </c>
      <c r="D14" s="4" t="s">
        <v>141</v>
      </c>
      <c r="E14" s="4" t="s">
        <v>177</v>
      </c>
      <c r="F14" s="4" t="s">
        <v>62</v>
      </c>
      <c r="G14" s="4" t="s">
        <v>70</v>
      </c>
      <c r="H14">
        <v>76485</v>
      </c>
      <c r="I14" t="s">
        <v>111</v>
      </c>
      <c r="J14">
        <v>8</v>
      </c>
      <c r="K14">
        <v>17</v>
      </c>
      <c r="L14" t="str">
        <f t="shared" ca="1" si="0"/>
        <v>50261.71</v>
      </c>
      <c r="M14">
        <f t="shared" ca="1" si="1"/>
        <v>24.164283653846155</v>
      </c>
      <c r="N14" t="str">
        <f t="shared" ca="1" si="2"/>
        <v>INSERT INTO hourly_employee (hourly_wage, yearly_wage, employee_id) VALUES (24.1642836538462,50261.71,215);</v>
      </c>
      <c r="O14" t="str">
        <f t="shared" ca="1" si="3"/>
        <v>INSERT INTO SALARY_EMPLOYEE (salary, employee_id) VALUES (50261.71,215);</v>
      </c>
      <c r="P14" t="str">
        <f t="shared" ca="1" si="4"/>
        <v>INSERT INTO hourly_employee (hourly_wage, yearly_wage, employee_id) VALUES (24.1642836538462,50261.71,215);</v>
      </c>
    </row>
    <row r="15" spans="1:16" x14ac:dyDescent="0.2">
      <c r="A15" s="4" t="s">
        <v>178</v>
      </c>
      <c r="B15" s="4" t="s">
        <v>115</v>
      </c>
      <c r="C15" s="4" t="s">
        <v>121</v>
      </c>
      <c r="D15" s="4" t="s">
        <v>137</v>
      </c>
      <c r="E15" s="4" t="s">
        <v>179</v>
      </c>
      <c r="F15" s="4" t="s">
        <v>56</v>
      </c>
      <c r="G15" s="4" t="s">
        <v>68</v>
      </c>
      <c r="H15">
        <v>12958</v>
      </c>
      <c r="I15" t="s">
        <v>111</v>
      </c>
      <c r="J15">
        <v>4</v>
      </c>
      <c r="K15">
        <v>16</v>
      </c>
      <c r="L15" t="str">
        <f t="shared" ca="1" si="0"/>
        <v>46087.36</v>
      </c>
      <c r="M15">
        <f t="shared" ca="1" si="1"/>
        <v>22.157384615384615</v>
      </c>
      <c r="N15" t="str">
        <f t="shared" ca="1" si="2"/>
        <v>INSERT INTO hourly_employee (hourly_wage, yearly_wage, employee_id) VALUES (22.1573846153846,46087.36,216);</v>
      </c>
      <c r="O15" t="str">
        <f t="shared" ca="1" si="3"/>
        <v>INSERT INTO SALARY_EMPLOYEE (salary, employee_id) VALUES (46087.36,216);</v>
      </c>
      <c r="P15" t="str">
        <f t="shared" ca="1" si="4"/>
        <v>INSERT INTO hourly_employee (hourly_wage, yearly_wage, employee_id) VALUES (22.1573846153846,46087.36,216);</v>
      </c>
    </row>
    <row r="16" spans="1:16" x14ac:dyDescent="0.2">
      <c r="A16" s="4" t="s">
        <v>180</v>
      </c>
      <c r="B16" s="4" t="s">
        <v>117</v>
      </c>
      <c r="C16" s="4" t="s">
        <v>132</v>
      </c>
      <c r="D16" s="4" t="s">
        <v>148</v>
      </c>
      <c r="E16" s="4" t="s">
        <v>181</v>
      </c>
      <c r="F16" s="4" t="s">
        <v>61</v>
      </c>
      <c r="G16" s="4" t="s">
        <v>65</v>
      </c>
      <c r="H16">
        <v>84101</v>
      </c>
      <c r="I16" t="s">
        <v>110</v>
      </c>
      <c r="J16">
        <v>15</v>
      </c>
      <c r="K16">
        <v>8</v>
      </c>
      <c r="L16" t="str">
        <f t="shared" ca="1" si="0"/>
        <v>102870.50</v>
      </c>
      <c r="M16" t="str">
        <f t="shared" si="1"/>
        <v/>
      </c>
      <c r="N16" t="str">
        <f t="shared" ca="1" si="2"/>
        <v>INSERT INTO SALARY_EMPLOYEE (salary, employee_id) VALUES (102870.50,217);</v>
      </c>
      <c r="O16" t="str">
        <f t="shared" ca="1" si="3"/>
        <v>INSERT INTO SALARY_EMPLOYEE (salary, employee_id) VALUES (102870.50,217);</v>
      </c>
      <c r="P16" t="str">
        <f t="shared" ca="1" si="4"/>
        <v>INSERT INTO hourly_employee (hourly_wage, yearly_wage, employee_id) VALUES (,102870.50,217);</v>
      </c>
    </row>
    <row r="17" spans="1:16" x14ac:dyDescent="0.2">
      <c r="A17" s="4" t="s">
        <v>182</v>
      </c>
      <c r="B17" s="4" t="s">
        <v>112</v>
      </c>
      <c r="C17" s="4" t="s">
        <v>118</v>
      </c>
      <c r="D17" s="4" t="s">
        <v>134</v>
      </c>
      <c r="E17" s="4" t="s">
        <v>183</v>
      </c>
      <c r="F17" s="4" t="s">
        <v>53</v>
      </c>
      <c r="G17" s="4" t="s">
        <v>65</v>
      </c>
      <c r="H17">
        <v>84101</v>
      </c>
      <c r="I17" t="s">
        <v>110</v>
      </c>
      <c r="J17">
        <v>1</v>
      </c>
      <c r="K17">
        <v>13</v>
      </c>
      <c r="L17" t="str">
        <f t="shared" ca="1" si="0"/>
        <v>160011.14</v>
      </c>
      <c r="M17" t="str">
        <f t="shared" si="1"/>
        <v/>
      </c>
      <c r="N17" t="str">
        <f t="shared" ca="1" si="2"/>
        <v>INSERT INTO SALARY_EMPLOYEE (salary, employee_id) VALUES (160011.14,218);</v>
      </c>
      <c r="O17" t="str">
        <f t="shared" ca="1" si="3"/>
        <v>INSERT INTO SALARY_EMPLOYEE (salary, employee_id) VALUES (160011.14,218);</v>
      </c>
      <c r="P17" t="str">
        <f t="shared" ca="1" si="4"/>
        <v>INSERT INTO hourly_employee (hourly_wage, yearly_wage, employee_id) VALUES (,160011.14,218);</v>
      </c>
    </row>
    <row r="18" spans="1:16" x14ac:dyDescent="0.2">
      <c r="A18" s="4" t="s">
        <v>184</v>
      </c>
      <c r="B18" s="4" t="s">
        <v>117</v>
      </c>
      <c r="C18" s="4" t="s">
        <v>132</v>
      </c>
      <c r="D18" s="4" t="s">
        <v>148</v>
      </c>
      <c r="E18" s="4" t="s">
        <v>185</v>
      </c>
      <c r="F18" s="4" t="s">
        <v>61</v>
      </c>
      <c r="G18" s="4" t="s">
        <v>65</v>
      </c>
      <c r="H18">
        <v>84101</v>
      </c>
      <c r="I18" t="s">
        <v>110</v>
      </c>
      <c r="J18">
        <v>15</v>
      </c>
      <c r="K18">
        <v>16</v>
      </c>
      <c r="L18" t="str">
        <f t="shared" ca="1" si="0"/>
        <v>171032.59</v>
      </c>
      <c r="M18" t="str">
        <f t="shared" si="1"/>
        <v/>
      </c>
      <c r="N18" t="str">
        <f t="shared" ca="1" si="2"/>
        <v>INSERT INTO SALARY_EMPLOYEE (salary, employee_id) VALUES (171032.59,219);</v>
      </c>
      <c r="O18" t="str">
        <f t="shared" ca="1" si="3"/>
        <v>INSERT INTO SALARY_EMPLOYEE (salary, employee_id) VALUES (171032.59,219);</v>
      </c>
      <c r="P18" t="str">
        <f t="shared" ca="1" si="4"/>
        <v>INSERT INTO hourly_employee (hourly_wage, yearly_wage, employee_id) VALUES (,171032.59,219);</v>
      </c>
    </row>
    <row r="19" spans="1:16" x14ac:dyDescent="0.2">
      <c r="A19" s="4" t="s">
        <v>186</v>
      </c>
      <c r="B19" s="4" t="s">
        <v>115</v>
      </c>
      <c r="C19" s="4" t="s">
        <v>121</v>
      </c>
      <c r="D19" s="4" t="s">
        <v>137</v>
      </c>
      <c r="E19" s="4" t="s">
        <v>187</v>
      </c>
      <c r="F19" s="4" t="s">
        <v>56</v>
      </c>
      <c r="G19" s="4" t="s">
        <v>68</v>
      </c>
      <c r="H19">
        <v>12958</v>
      </c>
      <c r="I19" t="s">
        <v>111</v>
      </c>
      <c r="J19">
        <v>4</v>
      </c>
      <c r="K19">
        <v>10</v>
      </c>
      <c r="L19" t="str">
        <f t="shared" ca="1" si="0"/>
        <v>25730.23</v>
      </c>
      <c r="M19">
        <f t="shared" ca="1" si="1"/>
        <v>12.370302884615384</v>
      </c>
      <c r="N19" t="str">
        <f t="shared" ca="1" si="2"/>
        <v>INSERT INTO hourly_employee (hourly_wage, yearly_wage, employee_id) VALUES (12.3703028846154,25730.23,220);</v>
      </c>
      <c r="O19" t="str">
        <f t="shared" ca="1" si="3"/>
        <v>INSERT INTO SALARY_EMPLOYEE (salary, employee_id) VALUES (25730.23,220);</v>
      </c>
      <c r="P19" t="str">
        <f t="shared" ca="1" si="4"/>
        <v>INSERT INTO hourly_employee (hourly_wage, yearly_wage, employee_id) VALUES (12.3703028846154,25730.23,220);</v>
      </c>
    </row>
    <row r="20" spans="1:16" x14ac:dyDescent="0.2">
      <c r="A20" s="4" t="s">
        <v>188</v>
      </c>
      <c r="B20" s="4" t="s">
        <v>117</v>
      </c>
      <c r="C20" s="4" t="s">
        <v>131</v>
      </c>
      <c r="D20" s="4" t="s">
        <v>147</v>
      </c>
      <c r="E20" s="4" t="s">
        <v>189</v>
      </c>
      <c r="F20" s="4" t="s">
        <v>60</v>
      </c>
      <c r="G20" s="4" t="s">
        <v>65</v>
      </c>
      <c r="H20">
        <v>84101</v>
      </c>
      <c r="I20" t="s">
        <v>111</v>
      </c>
      <c r="J20">
        <v>14</v>
      </c>
      <c r="K20">
        <v>12</v>
      </c>
      <c r="L20" t="str">
        <f t="shared" ca="1" si="0"/>
        <v>51950.37</v>
      </c>
      <c r="M20">
        <f t="shared" ca="1" si="1"/>
        <v>24.976139423076923</v>
      </c>
      <c r="N20" t="str">
        <f t="shared" ca="1" si="2"/>
        <v>INSERT INTO hourly_employee (hourly_wage, yearly_wage, employee_id) VALUES (24.9761394230769,51950.37,221);</v>
      </c>
      <c r="O20" t="str">
        <f t="shared" ca="1" si="3"/>
        <v>INSERT INTO SALARY_EMPLOYEE (salary, employee_id) VALUES (51950.37,221);</v>
      </c>
      <c r="P20" t="str">
        <f t="shared" ca="1" si="4"/>
        <v>INSERT INTO hourly_employee (hourly_wage, yearly_wage, employee_id) VALUES (24.9761394230769,51950.37,221);</v>
      </c>
    </row>
    <row r="21" spans="1:16" x14ac:dyDescent="0.2">
      <c r="A21" s="4" t="s">
        <v>190</v>
      </c>
      <c r="B21" s="4" t="s">
        <v>113</v>
      </c>
      <c r="C21" s="4" t="s">
        <v>125</v>
      </c>
      <c r="D21" s="4" t="s">
        <v>141</v>
      </c>
      <c r="E21" s="4" t="s">
        <v>191</v>
      </c>
      <c r="F21" s="4" t="s">
        <v>62</v>
      </c>
      <c r="G21" s="4" t="s">
        <v>70</v>
      </c>
      <c r="H21">
        <v>76485</v>
      </c>
      <c r="I21" t="s">
        <v>111</v>
      </c>
      <c r="J21">
        <v>8</v>
      </c>
      <c r="K21">
        <v>7</v>
      </c>
      <c r="L21" t="str">
        <f t="shared" ca="1" si="0"/>
        <v>40053.72</v>
      </c>
      <c r="M21">
        <f t="shared" ca="1" si="1"/>
        <v>19.256596153846154</v>
      </c>
      <c r="N21" t="str">
        <f t="shared" ca="1" si="2"/>
        <v>INSERT INTO hourly_employee (hourly_wage, yearly_wage, employee_id) VALUES (19.2565961538462,40053.72,222);</v>
      </c>
      <c r="O21" t="str">
        <f t="shared" ca="1" si="3"/>
        <v>INSERT INTO SALARY_EMPLOYEE (salary, employee_id) VALUES (40053.72,222);</v>
      </c>
      <c r="P21" t="str">
        <f t="shared" ca="1" si="4"/>
        <v>INSERT INTO hourly_employee (hourly_wage, yearly_wage, employee_id) VALUES (19.2565961538462,40053.72,222);</v>
      </c>
    </row>
    <row r="22" spans="1:16" x14ac:dyDescent="0.2">
      <c r="A22" s="4" t="s">
        <v>192</v>
      </c>
      <c r="B22" s="4" t="s">
        <v>115</v>
      </c>
      <c r="C22" s="4" t="s">
        <v>121</v>
      </c>
      <c r="D22" s="4" t="s">
        <v>137</v>
      </c>
      <c r="E22" s="4" t="s">
        <v>193</v>
      </c>
      <c r="F22" s="4" t="s">
        <v>56</v>
      </c>
      <c r="G22" s="4" t="s">
        <v>68</v>
      </c>
      <c r="H22">
        <v>12958</v>
      </c>
      <c r="I22" t="s">
        <v>111</v>
      </c>
      <c r="J22">
        <v>4</v>
      </c>
      <c r="K22">
        <v>15</v>
      </c>
      <c r="L22" t="str">
        <f t="shared" ca="1" si="0"/>
        <v>42914.29</v>
      </c>
      <c r="M22">
        <f t="shared" ca="1" si="1"/>
        <v>20.631870192307694</v>
      </c>
      <c r="N22" t="str">
        <f t="shared" ca="1" si="2"/>
        <v>INSERT INTO hourly_employee (hourly_wage, yearly_wage, employee_id) VALUES (20.6318701923077,42914.29,223);</v>
      </c>
      <c r="O22" t="str">
        <f t="shared" ca="1" si="3"/>
        <v>INSERT INTO SALARY_EMPLOYEE (salary, employee_id) VALUES (42914.29,223);</v>
      </c>
      <c r="P22" t="str">
        <f t="shared" ca="1" si="4"/>
        <v>INSERT INTO hourly_employee (hourly_wage, yearly_wage, employee_id) VALUES (20.6318701923077,42914.29,223);</v>
      </c>
    </row>
    <row r="23" spans="1:16" x14ac:dyDescent="0.2">
      <c r="A23" s="4" t="s">
        <v>194</v>
      </c>
      <c r="B23" s="4" t="s">
        <v>115</v>
      </c>
      <c r="C23" s="4" t="s">
        <v>133</v>
      </c>
      <c r="D23" s="4" t="s">
        <v>149</v>
      </c>
      <c r="E23" s="4" t="s">
        <v>195</v>
      </c>
      <c r="F23" s="4" t="s">
        <v>63</v>
      </c>
      <c r="G23" s="4" t="s">
        <v>65</v>
      </c>
      <c r="H23">
        <v>84101</v>
      </c>
      <c r="I23" t="s">
        <v>111</v>
      </c>
      <c r="J23">
        <v>16</v>
      </c>
      <c r="K23">
        <v>5</v>
      </c>
      <c r="L23" t="str">
        <f t="shared" ca="1" si="0"/>
        <v>24535.60</v>
      </c>
      <c r="M23">
        <f t="shared" ca="1" si="1"/>
        <v>11.795961538461539</v>
      </c>
      <c r="N23" t="str">
        <f t="shared" ca="1" si="2"/>
        <v>INSERT INTO hourly_employee (hourly_wage, yearly_wage, employee_id) VALUES (11.7959615384615,24535.60,224);</v>
      </c>
      <c r="O23" t="str">
        <f t="shared" ca="1" si="3"/>
        <v>INSERT INTO SALARY_EMPLOYEE (salary, employee_id) VALUES (24535.60,224);</v>
      </c>
      <c r="P23" t="str">
        <f t="shared" ca="1" si="4"/>
        <v>INSERT INTO hourly_employee (hourly_wage, yearly_wage, employee_id) VALUES (11.7959615384615,24535.60,224);</v>
      </c>
    </row>
    <row r="24" spans="1:16" x14ac:dyDescent="0.2">
      <c r="A24" s="4" t="s">
        <v>196</v>
      </c>
      <c r="B24" s="4" t="s">
        <v>114</v>
      </c>
      <c r="C24" s="4" t="s">
        <v>120</v>
      </c>
      <c r="D24" s="4" t="s">
        <v>136</v>
      </c>
      <c r="E24" s="4" t="s">
        <v>197</v>
      </c>
      <c r="F24" s="4" t="s">
        <v>55</v>
      </c>
      <c r="G24" s="4" t="s">
        <v>67</v>
      </c>
      <c r="H24">
        <v>56290</v>
      </c>
      <c r="I24" t="s">
        <v>110</v>
      </c>
      <c r="J24">
        <v>3</v>
      </c>
      <c r="K24">
        <v>13</v>
      </c>
      <c r="L24" t="str">
        <f t="shared" ca="1" si="0"/>
        <v>59069.01</v>
      </c>
      <c r="M24" t="str">
        <f t="shared" si="1"/>
        <v/>
      </c>
      <c r="N24" t="str">
        <f t="shared" ca="1" si="2"/>
        <v>INSERT INTO SALARY_EMPLOYEE (salary, employee_id) VALUES (59069.01,225);</v>
      </c>
      <c r="O24" t="str">
        <f t="shared" ca="1" si="3"/>
        <v>INSERT INTO SALARY_EMPLOYEE (salary, employee_id) VALUES (59069.01,225);</v>
      </c>
      <c r="P24" t="str">
        <f t="shared" ca="1" si="4"/>
        <v>INSERT INTO hourly_employee (hourly_wage, yearly_wage, employee_id) VALUES (,59069.01,225);</v>
      </c>
    </row>
    <row r="25" spans="1:16" x14ac:dyDescent="0.2">
      <c r="A25" s="4" t="s">
        <v>198</v>
      </c>
      <c r="B25" s="4" t="s">
        <v>116</v>
      </c>
      <c r="C25" s="4" t="s">
        <v>122</v>
      </c>
      <c r="D25" s="4" t="s">
        <v>138</v>
      </c>
      <c r="E25" s="4" t="s">
        <v>199</v>
      </c>
      <c r="F25" s="4" t="s">
        <v>57</v>
      </c>
      <c r="G25" s="4" t="s">
        <v>69</v>
      </c>
      <c r="H25">
        <v>84050</v>
      </c>
      <c r="I25" t="s">
        <v>110</v>
      </c>
      <c r="J25">
        <v>5</v>
      </c>
      <c r="K25">
        <v>5</v>
      </c>
      <c r="L25" t="str">
        <f t="shared" ca="1" si="0"/>
        <v>151663.16</v>
      </c>
      <c r="M25" t="str">
        <f t="shared" si="1"/>
        <v/>
      </c>
      <c r="N25" t="str">
        <f t="shared" ca="1" si="2"/>
        <v>INSERT INTO SALARY_EMPLOYEE (salary, employee_id) VALUES (151663.16,226);</v>
      </c>
      <c r="O25" t="str">
        <f t="shared" ca="1" si="3"/>
        <v>INSERT INTO SALARY_EMPLOYEE (salary, employee_id) VALUES (151663.16,226);</v>
      </c>
      <c r="P25" t="str">
        <f t="shared" ca="1" si="4"/>
        <v>INSERT INTO hourly_employee (hourly_wage, yearly_wage, employee_id) VALUES (,151663.16,226);</v>
      </c>
    </row>
    <row r="26" spans="1:16" x14ac:dyDescent="0.2">
      <c r="A26" s="4" t="s">
        <v>200</v>
      </c>
      <c r="B26" s="4" t="s">
        <v>115</v>
      </c>
      <c r="C26" s="4" t="s">
        <v>121</v>
      </c>
      <c r="D26" s="4" t="s">
        <v>137</v>
      </c>
      <c r="E26" s="4" t="s">
        <v>201</v>
      </c>
      <c r="F26" s="4" t="s">
        <v>56</v>
      </c>
      <c r="G26" s="4" t="s">
        <v>68</v>
      </c>
      <c r="H26">
        <v>12958</v>
      </c>
      <c r="I26" t="s">
        <v>111</v>
      </c>
      <c r="J26">
        <v>4</v>
      </c>
      <c r="K26">
        <v>14</v>
      </c>
      <c r="L26" t="str">
        <f t="shared" ca="1" si="0"/>
        <v>47773.31</v>
      </c>
      <c r="M26">
        <f t="shared" ca="1" si="1"/>
        <v>22.967937499999998</v>
      </c>
      <c r="N26" t="str">
        <f t="shared" ca="1" si="2"/>
        <v>INSERT INTO hourly_employee (hourly_wage, yearly_wage, employee_id) VALUES (22.9679375,47773.31,227);</v>
      </c>
      <c r="O26" t="str">
        <f t="shared" ca="1" si="3"/>
        <v>INSERT INTO SALARY_EMPLOYEE (salary, employee_id) VALUES (47773.31,227);</v>
      </c>
      <c r="P26" t="str">
        <f t="shared" ca="1" si="4"/>
        <v>INSERT INTO hourly_employee (hourly_wage, yearly_wage, employee_id) VALUES (22.9679375,47773.31,227);</v>
      </c>
    </row>
    <row r="27" spans="1:16" x14ac:dyDescent="0.2">
      <c r="A27" s="4" t="s">
        <v>202</v>
      </c>
      <c r="B27" s="4" t="s">
        <v>115</v>
      </c>
      <c r="C27" s="4" t="s">
        <v>133</v>
      </c>
      <c r="D27" s="4" t="s">
        <v>149</v>
      </c>
      <c r="E27" s="4" t="s">
        <v>203</v>
      </c>
      <c r="F27" s="4" t="s">
        <v>63</v>
      </c>
      <c r="G27" s="4" t="s">
        <v>65</v>
      </c>
      <c r="H27">
        <v>84101</v>
      </c>
      <c r="I27" t="s">
        <v>111</v>
      </c>
      <c r="J27">
        <v>16</v>
      </c>
      <c r="K27">
        <v>7</v>
      </c>
      <c r="L27" t="str">
        <f t="shared" ca="1" si="0"/>
        <v>42748.58</v>
      </c>
      <c r="M27">
        <f t="shared" ca="1" si="1"/>
        <v>20.552201923076925</v>
      </c>
      <c r="N27" t="str">
        <f t="shared" ca="1" si="2"/>
        <v>INSERT INTO hourly_employee (hourly_wage, yearly_wage, employee_id) VALUES (20.5522019230769,42748.58,228);</v>
      </c>
      <c r="O27" t="str">
        <f t="shared" ca="1" si="3"/>
        <v>INSERT INTO SALARY_EMPLOYEE (salary, employee_id) VALUES (42748.58,228);</v>
      </c>
      <c r="P27" t="str">
        <f t="shared" ca="1" si="4"/>
        <v>INSERT INTO hourly_employee (hourly_wage, yearly_wage, employee_id) VALUES (20.5522019230769,42748.58,228);</v>
      </c>
    </row>
    <row r="28" spans="1:16" x14ac:dyDescent="0.2">
      <c r="A28" s="4" t="s">
        <v>204</v>
      </c>
      <c r="B28" s="4" t="s">
        <v>117</v>
      </c>
      <c r="C28" s="4" t="s">
        <v>131</v>
      </c>
      <c r="D28" s="4" t="s">
        <v>147</v>
      </c>
      <c r="E28" s="4" t="s">
        <v>205</v>
      </c>
      <c r="F28" s="4" t="s">
        <v>60</v>
      </c>
      <c r="G28" s="4" t="s">
        <v>65</v>
      </c>
      <c r="H28">
        <v>84101</v>
      </c>
      <c r="I28" t="s">
        <v>111</v>
      </c>
      <c r="J28">
        <v>14</v>
      </c>
      <c r="K28">
        <v>8</v>
      </c>
      <c r="L28" t="str">
        <f t="shared" ca="1" si="0"/>
        <v>19723.74</v>
      </c>
      <c r="M28">
        <f t="shared" ca="1" si="1"/>
        <v>9.4825673076923085</v>
      </c>
      <c r="N28" t="str">
        <f t="shared" ca="1" si="2"/>
        <v>INSERT INTO hourly_employee (hourly_wage, yearly_wage, employee_id) VALUES (9.48256730769231,19723.74,229);</v>
      </c>
      <c r="O28" t="str">
        <f t="shared" ca="1" si="3"/>
        <v>INSERT INTO SALARY_EMPLOYEE (salary, employee_id) VALUES (19723.74,229);</v>
      </c>
      <c r="P28" t="str">
        <f t="shared" ca="1" si="4"/>
        <v>INSERT INTO hourly_employee (hourly_wage, yearly_wage, employee_id) VALUES (9.48256730769231,19723.74,229);</v>
      </c>
    </row>
    <row r="29" spans="1:16" x14ac:dyDescent="0.2">
      <c r="A29" s="4" t="s">
        <v>206</v>
      </c>
      <c r="B29" s="4" t="s">
        <v>113</v>
      </c>
      <c r="C29" s="4" t="s">
        <v>125</v>
      </c>
      <c r="D29" s="4" t="s">
        <v>141</v>
      </c>
      <c r="E29" s="4" t="s">
        <v>207</v>
      </c>
      <c r="F29" s="4" t="s">
        <v>62</v>
      </c>
      <c r="G29" s="4" t="s">
        <v>70</v>
      </c>
      <c r="H29">
        <v>76485</v>
      </c>
      <c r="I29" t="s">
        <v>111</v>
      </c>
      <c r="J29">
        <v>8</v>
      </c>
      <c r="K29">
        <v>18</v>
      </c>
      <c r="L29" t="str">
        <f t="shared" ca="1" si="0"/>
        <v>46652.96</v>
      </c>
      <c r="M29">
        <f t="shared" ca="1" si="1"/>
        <v>22.429307692307692</v>
      </c>
      <c r="N29" t="str">
        <f t="shared" ca="1" si="2"/>
        <v>INSERT INTO hourly_employee (hourly_wage, yearly_wage, employee_id) VALUES (22.4293076923077,46652.96,230);</v>
      </c>
      <c r="O29" t="str">
        <f t="shared" ca="1" si="3"/>
        <v>INSERT INTO SALARY_EMPLOYEE (salary, employee_id) VALUES (46652.96,230);</v>
      </c>
      <c r="P29" t="str">
        <f t="shared" ca="1" si="4"/>
        <v>INSERT INTO hourly_employee (hourly_wage, yearly_wage, employee_id) VALUES (22.4293076923077,46652.96,230);</v>
      </c>
    </row>
    <row r="30" spans="1:16" x14ac:dyDescent="0.2">
      <c r="A30" s="4" t="s">
        <v>208</v>
      </c>
      <c r="B30" s="4" t="s">
        <v>116</v>
      </c>
      <c r="C30" s="4" t="s">
        <v>128</v>
      </c>
      <c r="D30" s="4" t="s">
        <v>144</v>
      </c>
      <c r="E30" s="4" t="s">
        <v>209</v>
      </c>
      <c r="F30" s="4" t="s">
        <v>61</v>
      </c>
      <c r="G30" s="4" t="s">
        <v>72</v>
      </c>
      <c r="H30">
        <v>73520</v>
      </c>
      <c r="I30" t="s">
        <v>110</v>
      </c>
      <c r="J30">
        <v>11</v>
      </c>
      <c r="K30">
        <v>13</v>
      </c>
      <c r="L30" t="str">
        <f t="shared" ca="1" si="0"/>
        <v>85371.08</v>
      </c>
      <c r="M30" t="str">
        <f t="shared" si="1"/>
        <v/>
      </c>
      <c r="N30" t="str">
        <f t="shared" ca="1" si="2"/>
        <v>INSERT INTO SALARY_EMPLOYEE (salary, employee_id) VALUES (85371.08,231);</v>
      </c>
      <c r="O30" t="str">
        <f t="shared" ca="1" si="3"/>
        <v>INSERT INTO SALARY_EMPLOYEE (salary, employee_id) VALUES (85371.08,231);</v>
      </c>
      <c r="P30" t="str">
        <f t="shared" ca="1" si="4"/>
        <v>INSERT INTO hourly_employee (hourly_wage, yearly_wage, employee_id) VALUES (,85371.08,231);</v>
      </c>
    </row>
    <row r="31" spans="1:16" x14ac:dyDescent="0.2">
      <c r="A31" s="4" t="s">
        <v>210</v>
      </c>
      <c r="B31" s="4" t="s">
        <v>117</v>
      </c>
      <c r="C31" s="4" t="s">
        <v>130</v>
      </c>
      <c r="D31" s="4" t="s">
        <v>146</v>
      </c>
      <c r="E31" s="4" t="s">
        <v>211</v>
      </c>
      <c r="F31" s="4" t="s">
        <v>59</v>
      </c>
      <c r="G31" s="4" t="s">
        <v>65</v>
      </c>
      <c r="H31">
        <v>84101</v>
      </c>
      <c r="I31" t="s">
        <v>110</v>
      </c>
      <c r="J31">
        <v>13</v>
      </c>
      <c r="K31">
        <v>10</v>
      </c>
      <c r="L31" t="str">
        <f t="shared" ca="1" si="0"/>
        <v>148073.17</v>
      </c>
      <c r="M31" t="str">
        <f t="shared" si="1"/>
        <v/>
      </c>
      <c r="N31" t="str">
        <f t="shared" ca="1" si="2"/>
        <v>INSERT INTO SALARY_EMPLOYEE (salary, employee_id) VALUES (148073.17,232);</v>
      </c>
      <c r="O31" t="str">
        <f t="shared" ca="1" si="3"/>
        <v>INSERT INTO SALARY_EMPLOYEE (salary, employee_id) VALUES (148073.17,232);</v>
      </c>
      <c r="P31" t="str">
        <f t="shared" ca="1" si="4"/>
        <v>INSERT INTO hourly_employee (hourly_wage, yearly_wage, employee_id) VALUES (,148073.17,232);</v>
      </c>
    </row>
    <row r="32" spans="1:16" x14ac:dyDescent="0.2">
      <c r="A32" s="4" t="s">
        <v>212</v>
      </c>
      <c r="B32" s="4" t="s">
        <v>117</v>
      </c>
      <c r="C32" s="4" t="s">
        <v>130</v>
      </c>
      <c r="D32" s="4" t="s">
        <v>146</v>
      </c>
      <c r="E32" s="4" t="s">
        <v>213</v>
      </c>
      <c r="F32" s="4" t="s">
        <v>59</v>
      </c>
      <c r="G32" s="4" t="s">
        <v>65</v>
      </c>
      <c r="H32">
        <v>84101</v>
      </c>
      <c r="I32" t="s">
        <v>110</v>
      </c>
      <c r="J32">
        <v>13</v>
      </c>
      <c r="K32">
        <v>7</v>
      </c>
      <c r="L32" t="str">
        <f t="shared" ca="1" si="0"/>
        <v>97576.70</v>
      </c>
      <c r="M32" t="str">
        <f t="shared" si="1"/>
        <v/>
      </c>
      <c r="N32" t="str">
        <f t="shared" ca="1" si="2"/>
        <v>INSERT INTO SALARY_EMPLOYEE (salary, employee_id) VALUES (97576.70,233);</v>
      </c>
      <c r="O32" t="str">
        <f t="shared" ca="1" si="3"/>
        <v>INSERT INTO SALARY_EMPLOYEE (salary, employee_id) VALUES (97576.70,233);</v>
      </c>
      <c r="P32" t="str">
        <f t="shared" ca="1" si="4"/>
        <v>INSERT INTO hourly_employee (hourly_wage, yearly_wage, employee_id) VALUES (,97576.70,233);</v>
      </c>
    </row>
    <row r="33" spans="1:16" x14ac:dyDescent="0.2">
      <c r="A33" s="4" t="s">
        <v>214</v>
      </c>
      <c r="B33" s="4" t="s">
        <v>112</v>
      </c>
      <c r="C33" s="4" t="s">
        <v>124</v>
      </c>
      <c r="D33" s="4" t="s">
        <v>140</v>
      </c>
      <c r="E33" s="4" t="s">
        <v>215</v>
      </c>
      <c r="F33" s="4" t="s">
        <v>34</v>
      </c>
      <c r="G33" s="4" t="s">
        <v>66</v>
      </c>
      <c r="H33">
        <v>85765</v>
      </c>
      <c r="I33" t="s">
        <v>110</v>
      </c>
      <c r="J33">
        <v>7</v>
      </c>
      <c r="K33">
        <v>9</v>
      </c>
      <c r="L33" t="str">
        <f t="shared" ca="1" si="0"/>
        <v>73540.18</v>
      </c>
      <c r="M33" t="str">
        <f t="shared" si="1"/>
        <v/>
      </c>
      <c r="N33" t="str">
        <f t="shared" ca="1" si="2"/>
        <v>INSERT INTO SALARY_EMPLOYEE (salary, employee_id) VALUES (73540.18,234);</v>
      </c>
      <c r="O33" t="str">
        <f t="shared" ca="1" si="3"/>
        <v>INSERT INTO SALARY_EMPLOYEE (salary, employee_id) VALUES (73540.18,234);</v>
      </c>
      <c r="P33" t="str">
        <f t="shared" ca="1" si="4"/>
        <v>INSERT INTO hourly_employee (hourly_wage, yearly_wage, employee_id) VALUES (,73540.18,234);</v>
      </c>
    </row>
    <row r="34" spans="1:16" x14ac:dyDescent="0.2">
      <c r="A34" s="4" t="s">
        <v>216</v>
      </c>
      <c r="B34" s="4" t="s">
        <v>114</v>
      </c>
      <c r="C34" s="4" t="s">
        <v>120</v>
      </c>
      <c r="D34" s="4" t="s">
        <v>136</v>
      </c>
      <c r="E34" s="4" t="s">
        <v>217</v>
      </c>
      <c r="F34" s="4" t="s">
        <v>55</v>
      </c>
      <c r="G34" s="4" t="s">
        <v>67</v>
      </c>
      <c r="H34">
        <v>56290</v>
      </c>
      <c r="I34" t="s">
        <v>110</v>
      </c>
      <c r="J34">
        <v>3</v>
      </c>
      <c r="K34">
        <v>6</v>
      </c>
      <c r="L34" t="str">
        <f t="shared" ca="1" si="0"/>
        <v>136241.18</v>
      </c>
      <c r="M34" t="str">
        <f t="shared" si="1"/>
        <v/>
      </c>
      <c r="N34" t="str">
        <f t="shared" ca="1" si="2"/>
        <v>INSERT INTO SALARY_EMPLOYEE (salary, employee_id) VALUES (136241.18,235);</v>
      </c>
      <c r="O34" t="str">
        <f t="shared" ca="1" si="3"/>
        <v>INSERT INTO SALARY_EMPLOYEE (salary, employee_id) VALUES (136241.18,235);</v>
      </c>
      <c r="P34" t="str">
        <f t="shared" ca="1" si="4"/>
        <v>INSERT INTO hourly_employee (hourly_wage, yearly_wage, employee_id) VALUES (,136241.18,235);</v>
      </c>
    </row>
    <row r="35" spans="1:16" x14ac:dyDescent="0.2">
      <c r="A35" s="4" t="s">
        <v>218</v>
      </c>
      <c r="B35" s="4" t="s">
        <v>115</v>
      </c>
      <c r="C35" s="4" t="s">
        <v>127</v>
      </c>
      <c r="D35" s="4" t="s">
        <v>143</v>
      </c>
      <c r="E35" s="4" t="s">
        <v>219</v>
      </c>
      <c r="F35" s="4" t="s">
        <v>60</v>
      </c>
      <c r="G35" s="4" t="s">
        <v>71</v>
      </c>
      <c r="H35">
        <v>19837</v>
      </c>
      <c r="I35" t="s">
        <v>111</v>
      </c>
      <c r="J35">
        <v>10</v>
      </c>
      <c r="K35">
        <v>10</v>
      </c>
      <c r="L35" t="str">
        <f t="shared" ca="1" si="0"/>
        <v>23396.74</v>
      </c>
      <c r="M35">
        <f t="shared" ca="1" si="1"/>
        <v>11.248432692307693</v>
      </c>
      <c r="N35" t="str">
        <f t="shared" ca="1" si="2"/>
        <v>INSERT INTO hourly_employee (hourly_wage, yearly_wage, employee_id) VALUES (11.2484326923077,23396.74,236);</v>
      </c>
      <c r="O35" t="str">
        <f t="shared" ca="1" si="3"/>
        <v>INSERT INTO SALARY_EMPLOYEE (salary, employee_id) VALUES (23396.74,236);</v>
      </c>
      <c r="P35" t="str">
        <f t="shared" ca="1" si="4"/>
        <v>INSERT INTO hourly_employee (hourly_wage, yearly_wage, employee_id) VALUES (11.2484326923077,23396.74,236);</v>
      </c>
    </row>
    <row r="36" spans="1:16" x14ac:dyDescent="0.2">
      <c r="A36" s="4" t="s">
        <v>220</v>
      </c>
      <c r="B36" s="4" t="s">
        <v>113</v>
      </c>
      <c r="C36" s="4" t="s">
        <v>125</v>
      </c>
      <c r="D36" s="4" t="s">
        <v>141</v>
      </c>
      <c r="E36" s="4" t="s">
        <v>221</v>
      </c>
      <c r="F36" s="4" t="s">
        <v>62</v>
      </c>
      <c r="G36" s="4" t="s">
        <v>70</v>
      </c>
      <c r="H36">
        <v>76485</v>
      </c>
      <c r="I36" t="s">
        <v>111</v>
      </c>
      <c r="J36">
        <v>8</v>
      </c>
      <c r="K36">
        <v>16</v>
      </c>
      <c r="L36" t="str">
        <f t="shared" ca="1" si="0"/>
        <v>30381.55</v>
      </c>
      <c r="M36">
        <f t="shared" ca="1" si="1"/>
        <v>14.606514423076923</v>
      </c>
      <c r="N36" t="str">
        <f t="shared" ca="1" si="2"/>
        <v>INSERT INTO hourly_employee (hourly_wage, yearly_wage, employee_id) VALUES (14.6065144230769,30381.55,237);</v>
      </c>
      <c r="O36" t="str">
        <f t="shared" ca="1" si="3"/>
        <v>INSERT INTO SALARY_EMPLOYEE (salary, employee_id) VALUES (30381.55,237);</v>
      </c>
      <c r="P36" t="str">
        <f t="shared" ca="1" si="4"/>
        <v>INSERT INTO hourly_employee (hourly_wage, yearly_wage, employee_id) VALUES (14.6065144230769,30381.55,237);</v>
      </c>
    </row>
    <row r="37" spans="1:16" x14ac:dyDescent="0.2">
      <c r="A37" s="4" t="s">
        <v>222</v>
      </c>
      <c r="B37" s="4" t="s">
        <v>114</v>
      </c>
      <c r="C37" s="4" t="s">
        <v>126</v>
      </c>
      <c r="D37" s="4" t="s">
        <v>142</v>
      </c>
      <c r="E37" s="4" t="s">
        <v>223</v>
      </c>
      <c r="F37" s="4" t="s">
        <v>59</v>
      </c>
      <c r="G37" s="4" t="s">
        <v>65</v>
      </c>
      <c r="H37">
        <v>75673</v>
      </c>
      <c r="I37" t="s">
        <v>110</v>
      </c>
      <c r="J37">
        <v>9</v>
      </c>
      <c r="K37">
        <v>8</v>
      </c>
      <c r="L37" t="str">
        <f t="shared" ca="1" si="0"/>
        <v>186923.03</v>
      </c>
      <c r="M37" t="str">
        <f t="shared" si="1"/>
        <v/>
      </c>
      <c r="N37" t="str">
        <f t="shared" ca="1" si="2"/>
        <v>INSERT INTO SALARY_EMPLOYEE (salary, employee_id) VALUES (186923.03,238);</v>
      </c>
      <c r="O37" t="str">
        <f t="shared" ca="1" si="3"/>
        <v>INSERT INTO SALARY_EMPLOYEE (salary, employee_id) VALUES (186923.03,238);</v>
      </c>
      <c r="P37" t="str">
        <f t="shared" ca="1" si="4"/>
        <v>INSERT INTO hourly_employee (hourly_wage, yearly_wage, employee_id) VALUES (,186923.03,238);</v>
      </c>
    </row>
    <row r="38" spans="1:16" x14ac:dyDescent="0.2">
      <c r="A38" s="4" t="s">
        <v>224</v>
      </c>
      <c r="B38" s="4" t="s">
        <v>117</v>
      </c>
      <c r="C38" s="4" t="s">
        <v>123</v>
      </c>
      <c r="D38" s="4" t="s">
        <v>139</v>
      </c>
      <c r="E38" s="4" t="s">
        <v>225</v>
      </c>
      <c r="F38" s="4" t="s">
        <v>58</v>
      </c>
      <c r="G38" s="4" t="s">
        <v>69</v>
      </c>
      <c r="H38">
        <v>26848</v>
      </c>
      <c r="I38" t="s">
        <v>111</v>
      </c>
      <c r="J38">
        <v>6</v>
      </c>
      <c r="K38">
        <v>12</v>
      </c>
      <c r="L38" t="str">
        <f t="shared" ca="1" si="0"/>
        <v>20335.07</v>
      </c>
      <c r="M38">
        <f t="shared" ca="1" si="1"/>
        <v>9.7764759615384609</v>
      </c>
      <c r="N38" t="str">
        <f t="shared" ca="1" si="2"/>
        <v>INSERT INTO hourly_employee (hourly_wage, yearly_wage, employee_id) VALUES (9.77647596153846,20335.07,239);</v>
      </c>
      <c r="O38" t="str">
        <f t="shared" ca="1" si="3"/>
        <v>INSERT INTO SALARY_EMPLOYEE (salary, employee_id) VALUES (20335.07,239);</v>
      </c>
      <c r="P38" t="str">
        <f t="shared" ca="1" si="4"/>
        <v>INSERT INTO hourly_employee (hourly_wage, yearly_wage, employee_id) VALUES (9.77647596153846,20335.07,239);</v>
      </c>
    </row>
    <row r="39" spans="1:16" x14ac:dyDescent="0.2">
      <c r="A39" s="4" t="s">
        <v>226</v>
      </c>
      <c r="B39" s="4" t="s">
        <v>117</v>
      </c>
      <c r="C39" s="4" t="s">
        <v>130</v>
      </c>
      <c r="D39" s="4" t="s">
        <v>146</v>
      </c>
      <c r="E39" s="4" t="s">
        <v>227</v>
      </c>
      <c r="F39" s="4" t="s">
        <v>59</v>
      </c>
      <c r="G39" s="4" t="s">
        <v>65</v>
      </c>
      <c r="H39">
        <v>84101</v>
      </c>
      <c r="I39" t="s">
        <v>110</v>
      </c>
      <c r="J39">
        <v>13</v>
      </c>
      <c r="K39">
        <v>18</v>
      </c>
      <c r="L39" t="str">
        <f t="shared" ca="1" si="0"/>
        <v>191528.76</v>
      </c>
      <c r="M39" t="str">
        <f t="shared" si="1"/>
        <v/>
      </c>
      <c r="N39" t="str">
        <f t="shared" ca="1" si="2"/>
        <v>INSERT INTO SALARY_EMPLOYEE (salary, employee_id) VALUES (191528.76,240);</v>
      </c>
      <c r="O39" t="str">
        <f t="shared" ca="1" si="3"/>
        <v>INSERT INTO SALARY_EMPLOYEE (salary, employee_id) VALUES (191528.76,240);</v>
      </c>
      <c r="P39" t="str">
        <f t="shared" ca="1" si="4"/>
        <v>INSERT INTO hourly_employee (hourly_wage, yearly_wage, employee_id) VALUES (,191528.76,240);</v>
      </c>
    </row>
    <row r="40" spans="1:16" x14ac:dyDescent="0.2">
      <c r="A40" s="4" t="s">
        <v>228</v>
      </c>
      <c r="B40" s="4" t="s">
        <v>117</v>
      </c>
      <c r="C40" s="4" t="s">
        <v>132</v>
      </c>
      <c r="D40" s="4" t="s">
        <v>148</v>
      </c>
      <c r="E40" s="4" t="s">
        <v>229</v>
      </c>
      <c r="F40" s="4" t="s">
        <v>61</v>
      </c>
      <c r="G40" s="4" t="s">
        <v>65</v>
      </c>
      <c r="H40">
        <v>84101</v>
      </c>
      <c r="I40" t="s">
        <v>110</v>
      </c>
      <c r="J40">
        <v>15</v>
      </c>
      <c r="K40">
        <v>7</v>
      </c>
      <c r="L40" t="str">
        <f t="shared" ca="1" si="0"/>
        <v>118790.71</v>
      </c>
      <c r="M40" t="str">
        <f t="shared" si="1"/>
        <v/>
      </c>
      <c r="N40" t="str">
        <f t="shared" ca="1" si="2"/>
        <v>INSERT INTO SALARY_EMPLOYEE (salary, employee_id) VALUES (118790.71,241);</v>
      </c>
      <c r="O40" t="str">
        <f t="shared" ca="1" si="3"/>
        <v>INSERT INTO SALARY_EMPLOYEE (salary, employee_id) VALUES (118790.71,241);</v>
      </c>
      <c r="P40" t="str">
        <f t="shared" ca="1" si="4"/>
        <v>INSERT INTO hourly_employee (hourly_wage, yearly_wage, employee_id) VALUES (,118790.71,241);</v>
      </c>
    </row>
    <row r="41" spans="1:16" x14ac:dyDescent="0.2">
      <c r="A41" s="4" t="s">
        <v>230</v>
      </c>
      <c r="B41" s="4" t="s">
        <v>115</v>
      </c>
      <c r="C41" s="4" t="s">
        <v>121</v>
      </c>
      <c r="D41" s="4" t="s">
        <v>137</v>
      </c>
      <c r="E41" s="4" t="s">
        <v>231</v>
      </c>
      <c r="F41" s="4" t="s">
        <v>56</v>
      </c>
      <c r="G41" s="4" t="s">
        <v>68</v>
      </c>
      <c r="H41">
        <v>12958</v>
      </c>
      <c r="I41" t="s">
        <v>111</v>
      </c>
      <c r="J41">
        <v>4</v>
      </c>
      <c r="K41">
        <v>11</v>
      </c>
      <c r="L41" t="str">
        <f t="shared" ca="1" si="0"/>
        <v>36689.36</v>
      </c>
      <c r="M41">
        <f t="shared" ca="1" si="1"/>
        <v>17.639115384615383</v>
      </c>
      <c r="N41" t="str">
        <f t="shared" ca="1" si="2"/>
        <v>INSERT INTO hourly_employee (hourly_wage, yearly_wage, employee_id) VALUES (17.6391153846154,36689.36,242);</v>
      </c>
      <c r="O41" t="str">
        <f t="shared" ca="1" si="3"/>
        <v>INSERT INTO SALARY_EMPLOYEE (salary, employee_id) VALUES (36689.36,242);</v>
      </c>
      <c r="P41" t="str">
        <f t="shared" ca="1" si="4"/>
        <v>INSERT INTO hourly_employee (hourly_wage, yearly_wage, employee_id) VALUES (17.6391153846154,36689.36,242);</v>
      </c>
    </row>
    <row r="42" spans="1:16" x14ac:dyDescent="0.2">
      <c r="A42" s="4" t="s">
        <v>232</v>
      </c>
      <c r="B42" s="4" t="s">
        <v>115</v>
      </c>
      <c r="C42" s="4" t="s">
        <v>127</v>
      </c>
      <c r="D42" s="4" t="s">
        <v>143</v>
      </c>
      <c r="E42" s="4" t="s">
        <v>233</v>
      </c>
      <c r="F42" s="4" t="s">
        <v>60</v>
      </c>
      <c r="G42" s="4" t="s">
        <v>71</v>
      </c>
      <c r="H42">
        <v>19837</v>
      </c>
      <c r="I42" t="s">
        <v>111</v>
      </c>
      <c r="J42">
        <v>10</v>
      </c>
      <c r="K42">
        <v>16</v>
      </c>
      <c r="L42" t="str">
        <f t="shared" ca="1" si="0"/>
        <v>15812.23</v>
      </c>
      <c r="M42">
        <f t="shared" ca="1" si="1"/>
        <v>7.6020336538461537</v>
      </c>
      <c r="N42" t="str">
        <f t="shared" ca="1" si="2"/>
        <v>INSERT INTO hourly_employee (hourly_wage, yearly_wage, employee_id) VALUES (7.60203365384615,15812.23,243);</v>
      </c>
      <c r="O42" t="str">
        <f t="shared" ca="1" si="3"/>
        <v>INSERT INTO SALARY_EMPLOYEE (salary, employee_id) VALUES (15812.23,243);</v>
      </c>
      <c r="P42" t="str">
        <f t="shared" ca="1" si="4"/>
        <v>INSERT INTO hourly_employee (hourly_wage, yearly_wage, employee_id) VALUES (7.60203365384615,15812.23,243);</v>
      </c>
    </row>
    <row r="43" spans="1:16" x14ac:dyDescent="0.2">
      <c r="A43" s="4" t="s">
        <v>234</v>
      </c>
      <c r="B43" s="4" t="s">
        <v>113</v>
      </c>
      <c r="C43" s="4" t="s">
        <v>125</v>
      </c>
      <c r="D43" s="4" t="s">
        <v>141</v>
      </c>
      <c r="E43" s="4" t="s">
        <v>235</v>
      </c>
      <c r="F43" s="4" t="s">
        <v>62</v>
      </c>
      <c r="G43" s="4" t="s">
        <v>70</v>
      </c>
      <c r="H43">
        <v>76485</v>
      </c>
      <c r="I43" t="s">
        <v>111</v>
      </c>
      <c r="J43">
        <v>8</v>
      </c>
      <c r="K43">
        <v>12</v>
      </c>
      <c r="L43" t="str">
        <f t="shared" ca="1" si="0"/>
        <v>51320.86</v>
      </c>
      <c r="M43">
        <f t="shared" ca="1" si="1"/>
        <v>24.673490384615384</v>
      </c>
      <c r="N43" t="str">
        <f t="shared" ca="1" si="2"/>
        <v>INSERT INTO hourly_employee (hourly_wage, yearly_wage, employee_id) VALUES (24.6734903846154,51320.86,244);</v>
      </c>
      <c r="O43" t="str">
        <f t="shared" ca="1" si="3"/>
        <v>INSERT INTO SALARY_EMPLOYEE (salary, employee_id) VALUES (51320.86,244);</v>
      </c>
      <c r="P43" t="str">
        <f t="shared" ca="1" si="4"/>
        <v>INSERT INTO hourly_employee (hourly_wage, yearly_wage, employee_id) VALUES (24.6734903846154,51320.86,244);</v>
      </c>
    </row>
    <row r="44" spans="1:16" x14ac:dyDescent="0.2">
      <c r="A44" s="4" t="s">
        <v>236</v>
      </c>
      <c r="B44" s="4" t="s">
        <v>112</v>
      </c>
      <c r="C44" s="4" t="s">
        <v>118</v>
      </c>
      <c r="D44" s="4" t="s">
        <v>134</v>
      </c>
      <c r="E44" s="4" t="s">
        <v>237</v>
      </c>
      <c r="F44" s="4" t="s">
        <v>53</v>
      </c>
      <c r="G44" s="4" t="s">
        <v>65</v>
      </c>
      <c r="H44">
        <v>84101</v>
      </c>
      <c r="I44" t="s">
        <v>110</v>
      </c>
      <c r="J44">
        <v>1</v>
      </c>
      <c r="K44">
        <v>17</v>
      </c>
      <c r="L44" t="str">
        <f t="shared" ca="1" si="0"/>
        <v>149246.20</v>
      </c>
      <c r="M44" t="str">
        <f t="shared" si="1"/>
        <v/>
      </c>
      <c r="N44" t="str">
        <f t="shared" ca="1" si="2"/>
        <v>INSERT INTO SALARY_EMPLOYEE (salary, employee_id) VALUES (149246.20,245);</v>
      </c>
      <c r="O44" t="str">
        <f t="shared" ca="1" si="3"/>
        <v>INSERT INTO SALARY_EMPLOYEE (salary, employee_id) VALUES (149246.20,245);</v>
      </c>
      <c r="P44" t="str">
        <f t="shared" ca="1" si="4"/>
        <v>INSERT INTO hourly_employee (hourly_wage, yearly_wage, employee_id) VALUES (,149246.20,245);</v>
      </c>
    </row>
    <row r="45" spans="1:16" x14ac:dyDescent="0.2">
      <c r="A45" s="4" t="s">
        <v>238</v>
      </c>
      <c r="B45" s="4" t="s">
        <v>117</v>
      </c>
      <c r="C45" s="4" t="s">
        <v>123</v>
      </c>
      <c r="D45" s="4" t="s">
        <v>139</v>
      </c>
      <c r="E45" s="4" t="s">
        <v>239</v>
      </c>
      <c r="F45" s="4" t="s">
        <v>58</v>
      </c>
      <c r="G45" s="4" t="s">
        <v>69</v>
      </c>
      <c r="H45">
        <v>26848</v>
      </c>
      <c r="I45" t="s">
        <v>111</v>
      </c>
      <c r="J45">
        <v>6</v>
      </c>
      <c r="K45">
        <v>8</v>
      </c>
      <c r="L45" t="str">
        <f t="shared" ca="1" si="0"/>
        <v>51533.32</v>
      </c>
      <c r="M45">
        <f t="shared" ca="1" si="1"/>
        <v>24.775634615384615</v>
      </c>
      <c r="N45" t="str">
        <f t="shared" ca="1" si="2"/>
        <v>INSERT INTO hourly_employee (hourly_wage, yearly_wage, employee_id) VALUES (24.7756346153846,51533.32,246);</v>
      </c>
      <c r="O45" t="str">
        <f t="shared" ca="1" si="3"/>
        <v>INSERT INTO SALARY_EMPLOYEE (salary, employee_id) VALUES (51533.32,246);</v>
      </c>
      <c r="P45" t="str">
        <f t="shared" ca="1" si="4"/>
        <v>INSERT INTO hourly_employee (hourly_wage, yearly_wage, employee_id) VALUES (24.7756346153846,51533.32,246);</v>
      </c>
    </row>
    <row r="46" spans="1:16" x14ac:dyDescent="0.2">
      <c r="A46" s="4" t="s">
        <v>240</v>
      </c>
      <c r="B46" s="4" t="s">
        <v>117</v>
      </c>
      <c r="C46" s="4" t="s">
        <v>132</v>
      </c>
      <c r="D46" s="4" t="s">
        <v>148</v>
      </c>
      <c r="E46" s="4" t="s">
        <v>241</v>
      </c>
      <c r="F46" s="4" t="s">
        <v>61</v>
      </c>
      <c r="G46" s="4" t="s">
        <v>65</v>
      </c>
      <c r="H46">
        <v>84101</v>
      </c>
      <c r="I46" t="s">
        <v>110</v>
      </c>
      <c r="J46">
        <v>15</v>
      </c>
      <c r="K46">
        <v>12</v>
      </c>
      <c r="L46" t="str">
        <f t="shared" ca="1" si="0"/>
        <v>129940.95</v>
      </c>
      <c r="M46" t="str">
        <f t="shared" si="1"/>
        <v/>
      </c>
      <c r="N46" t="str">
        <f t="shared" ca="1" si="2"/>
        <v>INSERT INTO SALARY_EMPLOYEE (salary, employee_id) VALUES (129940.95,247);</v>
      </c>
      <c r="O46" t="str">
        <f t="shared" ca="1" si="3"/>
        <v>INSERT INTO SALARY_EMPLOYEE (salary, employee_id) VALUES (129940.95,247);</v>
      </c>
      <c r="P46" t="str">
        <f t="shared" ca="1" si="4"/>
        <v>INSERT INTO hourly_employee (hourly_wage, yearly_wage, employee_id) VALUES (,129940.95,247);</v>
      </c>
    </row>
    <row r="47" spans="1:16" x14ac:dyDescent="0.2">
      <c r="A47" s="4" t="s">
        <v>242</v>
      </c>
      <c r="B47" s="4" t="s">
        <v>112</v>
      </c>
      <c r="C47" s="4" t="s">
        <v>124</v>
      </c>
      <c r="D47" s="4" t="s">
        <v>140</v>
      </c>
      <c r="E47" s="4" t="s">
        <v>243</v>
      </c>
      <c r="F47" s="4" t="s">
        <v>34</v>
      </c>
      <c r="G47" s="4" t="s">
        <v>66</v>
      </c>
      <c r="H47">
        <v>85765</v>
      </c>
      <c r="I47" t="s">
        <v>110</v>
      </c>
      <c r="J47">
        <v>7</v>
      </c>
      <c r="K47">
        <v>13</v>
      </c>
      <c r="L47" t="str">
        <f t="shared" ca="1" si="0"/>
        <v>85184.95</v>
      </c>
      <c r="M47" t="str">
        <f t="shared" si="1"/>
        <v/>
      </c>
      <c r="N47" t="str">
        <f t="shared" ca="1" si="2"/>
        <v>INSERT INTO SALARY_EMPLOYEE (salary, employee_id) VALUES (85184.95,248);</v>
      </c>
      <c r="O47" t="str">
        <f t="shared" ca="1" si="3"/>
        <v>INSERT INTO SALARY_EMPLOYEE (salary, employee_id) VALUES (85184.95,248);</v>
      </c>
      <c r="P47" t="str">
        <f t="shared" ca="1" si="4"/>
        <v>INSERT INTO hourly_employee (hourly_wage, yearly_wage, employee_id) VALUES (,85184.95,248);</v>
      </c>
    </row>
    <row r="48" spans="1:16" x14ac:dyDescent="0.2">
      <c r="A48" s="4" t="s">
        <v>244</v>
      </c>
      <c r="B48" s="4" t="s">
        <v>114</v>
      </c>
      <c r="C48" s="4" t="s">
        <v>126</v>
      </c>
      <c r="D48" s="4" t="s">
        <v>142</v>
      </c>
      <c r="E48" s="4" t="s">
        <v>245</v>
      </c>
      <c r="F48" s="4" t="s">
        <v>59</v>
      </c>
      <c r="G48" s="4" t="s">
        <v>65</v>
      </c>
      <c r="H48">
        <v>75673</v>
      </c>
      <c r="I48" t="s">
        <v>110</v>
      </c>
      <c r="J48">
        <v>9</v>
      </c>
      <c r="K48">
        <v>9</v>
      </c>
      <c r="L48" t="str">
        <f t="shared" ca="1" si="0"/>
        <v>120986.79</v>
      </c>
      <c r="M48" t="str">
        <f t="shared" si="1"/>
        <v/>
      </c>
      <c r="N48" t="str">
        <f t="shared" ca="1" si="2"/>
        <v>INSERT INTO SALARY_EMPLOYEE (salary, employee_id) VALUES (120986.79,249);</v>
      </c>
      <c r="O48" t="str">
        <f t="shared" ca="1" si="3"/>
        <v>INSERT INTO SALARY_EMPLOYEE (salary, employee_id) VALUES (120986.79,249);</v>
      </c>
      <c r="P48" t="str">
        <f t="shared" ca="1" si="4"/>
        <v>INSERT INTO hourly_employee (hourly_wage, yearly_wage, employee_id) VALUES (,120986.79,249);</v>
      </c>
    </row>
    <row r="49" spans="1:16" x14ac:dyDescent="0.2">
      <c r="A49" s="4" t="s">
        <v>246</v>
      </c>
      <c r="B49" s="4" t="s">
        <v>116</v>
      </c>
      <c r="C49" s="4" t="s">
        <v>128</v>
      </c>
      <c r="D49" s="4" t="s">
        <v>144</v>
      </c>
      <c r="E49" s="4" t="s">
        <v>247</v>
      </c>
      <c r="F49" s="4" t="s">
        <v>61</v>
      </c>
      <c r="G49" s="4" t="s">
        <v>72</v>
      </c>
      <c r="H49">
        <v>73520</v>
      </c>
      <c r="I49" t="s">
        <v>110</v>
      </c>
      <c r="J49">
        <v>11</v>
      </c>
      <c r="K49">
        <v>12</v>
      </c>
      <c r="L49" t="str">
        <f t="shared" ca="1" si="0"/>
        <v>54588.85</v>
      </c>
      <c r="M49" t="str">
        <f t="shared" si="1"/>
        <v/>
      </c>
      <c r="N49" t="str">
        <f t="shared" ca="1" si="2"/>
        <v>INSERT INTO SALARY_EMPLOYEE (salary, employee_id) VALUES (54588.85,250);</v>
      </c>
      <c r="O49" t="str">
        <f t="shared" ca="1" si="3"/>
        <v>INSERT INTO SALARY_EMPLOYEE (salary, employee_id) VALUES (54588.85,250);</v>
      </c>
      <c r="P49" t="str">
        <f t="shared" ca="1" si="4"/>
        <v>INSERT INTO hourly_employee (hourly_wage, yearly_wage, employee_id) VALUES (,54588.85,250);</v>
      </c>
    </row>
    <row r="50" spans="1:16" x14ac:dyDescent="0.2">
      <c r="A50" s="4" t="s">
        <v>248</v>
      </c>
      <c r="B50" s="4" t="s">
        <v>117</v>
      </c>
      <c r="C50" s="4" t="s">
        <v>123</v>
      </c>
      <c r="D50" s="4" t="s">
        <v>139</v>
      </c>
      <c r="E50" s="4" t="s">
        <v>249</v>
      </c>
      <c r="F50" s="4" t="s">
        <v>58</v>
      </c>
      <c r="G50" s="4" t="s">
        <v>69</v>
      </c>
      <c r="H50">
        <v>26848</v>
      </c>
      <c r="I50" t="s">
        <v>111</v>
      </c>
      <c r="J50">
        <v>6</v>
      </c>
      <c r="K50">
        <v>9</v>
      </c>
      <c r="L50" t="str">
        <f t="shared" ca="1" si="0"/>
        <v>54651.12</v>
      </c>
      <c r="M50">
        <f t="shared" ca="1" si="1"/>
        <v>26.274576923076925</v>
      </c>
      <c r="N50" t="str">
        <f t="shared" ca="1" si="2"/>
        <v>INSERT INTO hourly_employee (hourly_wage, yearly_wage, employee_id) VALUES (26.2745769230769,54651.12,251);</v>
      </c>
      <c r="O50" t="str">
        <f t="shared" ca="1" si="3"/>
        <v>INSERT INTO SALARY_EMPLOYEE (salary, employee_id) VALUES (54651.12,251);</v>
      </c>
      <c r="P50" t="str">
        <f t="shared" ca="1" si="4"/>
        <v>INSERT INTO hourly_employee (hourly_wage, yearly_wage, employee_id) VALUES (26.2745769230769,54651.12,251);</v>
      </c>
    </row>
    <row r="51" spans="1:16" x14ac:dyDescent="0.2">
      <c r="A51" s="4" t="s">
        <v>250</v>
      </c>
      <c r="B51" s="4" t="s">
        <v>115</v>
      </c>
      <c r="C51" s="4" t="s">
        <v>133</v>
      </c>
      <c r="D51" s="4" t="s">
        <v>149</v>
      </c>
      <c r="E51" s="4" t="s">
        <v>251</v>
      </c>
      <c r="F51" s="4" t="s">
        <v>63</v>
      </c>
      <c r="G51" s="4" t="s">
        <v>65</v>
      </c>
      <c r="H51">
        <v>84101</v>
      </c>
      <c r="I51" t="s">
        <v>111</v>
      </c>
      <c r="J51">
        <v>16</v>
      </c>
      <c r="K51">
        <v>9</v>
      </c>
      <c r="L51" t="str">
        <f t="shared" ca="1" si="0"/>
        <v>36086.90</v>
      </c>
      <c r="M51">
        <f t="shared" ca="1" si="1"/>
        <v>17.349471153846153</v>
      </c>
      <c r="N51" t="str">
        <f t="shared" ca="1" si="2"/>
        <v>INSERT INTO hourly_employee (hourly_wage, yearly_wage, employee_id) VALUES (17.3494711538462,36086.90,252);</v>
      </c>
      <c r="O51" t="str">
        <f t="shared" ca="1" si="3"/>
        <v>INSERT INTO SALARY_EMPLOYEE (salary, employee_id) VALUES (36086.90,252);</v>
      </c>
      <c r="P51" t="str">
        <f t="shared" ca="1" si="4"/>
        <v>INSERT INTO hourly_employee (hourly_wage, yearly_wage, employee_id) VALUES (17.3494711538462,36086.90,252);</v>
      </c>
    </row>
    <row r="52" spans="1:16" x14ac:dyDescent="0.2">
      <c r="A52" s="4" t="s">
        <v>252</v>
      </c>
      <c r="B52" s="4" t="s">
        <v>117</v>
      </c>
      <c r="C52" s="4" t="s">
        <v>129</v>
      </c>
      <c r="D52" s="4" t="s">
        <v>145</v>
      </c>
      <c r="E52" s="4" t="s">
        <v>253</v>
      </c>
      <c r="F52" s="4" t="s">
        <v>63</v>
      </c>
      <c r="G52" s="4" t="s">
        <v>73</v>
      </c>
      <c r="H52">
        <v>28895</v>
      </c>
      <c r="I52" t="s">
        <v>111</v>
      </c>
      <c r="J52">
        <v>12</v>
      </c>
      <c r="K52">
        <v>9</v>
      </c>
      <c r="L52" t="str">
        <f t="shared" ca="1" si="0"/>
        <v>15234.89</v>
      </c>
      <c r="M52">
        <f t="shared" ca="1" si="1"/>
        <v>7.3244663461538462</v>
      </c>
      <c r="N52" t="str">
        <f t="shared" ca="1" si="2"/>
        <v>INSERT INTO hourly_employee (hourly_wage, yearly_wage, employee_id) VALUES (7.32446634615385,15234.89,253);</v>
      </c>
      <c r="O52" t="str">
        <f t="shared" ca="1" si="3"/>
        <v>INSERT INTO SALARY_EMPLOYEE (salary, employee_id) VALUES (15234.89,253);</v>
      </c>
      <c r="P52" t="str">
        <f t="shared" ca="1" si="4"/>
        <v>INSERT INTO hourly_employee (hourly_wage, yearly_wage, employee_id) VALUES (7.32446634615385,15234.89,253);</v>
      </c>
    </row>
    <row r="53" spans="1:16" x14ac:dyDescent="0.2">
      <c r="A53" s="4" t="s">
        <v>254</v>
      </c>
      <c r="B53" s="4" t="s">
        <v>116</v>
      </c>
      <c r="C53" s="4" t="s">
        <v>122</v>
      </c>
      <c r="D53" s="4" t="s">
        <v>138</v>
      </c>
      <c r="E53" s="4" t="s">
        <v>255</v>
      </c>
      <c r="F53" s="4" t="s">
        <v>57</v>
      </c>
      <c r="G53" s="4" t="s">
        <v>69</v>
      </c>
      <c r="H53">
        <v>84050</v>
      </c>
      <c r="I53" t="s">
        <v>110</v>
      </c>
      <c r="J53">
        <v>5</v>
      </c>
      <c r="K53">
        <v>10</v>
      </c>
      <c r="L53" t="str">
        <f t="shared" ca="1" si="0"/>
        <v>138426.75</v>
      </c>
      <c r="M53" t="str">
        <f t="shared" si="1"/>
        <v/>
      </c>
      <c r="N53" t="str">
        <f t="shared" ca="1" si="2"/>
        <v>INSERT INTO SALARY_EMPLOYEE (salary, employee_id) VALUES (138426.75,254);</v>
      </c>
      <c r="O53" t="str">
        <f t="shared" ca="1" si="3"/>
        <v>INSERT INTO SALARY_EMPLOYEE (salary, employee_id) VALUES (138426.75,254);</v>
      </c>
      <c r="P53" t="str">
        <f t="shared" ca="1" si="4"/>
        <v>INSERT INTO hourly_employee (hourly_wage, yearly_wage, employee_id) VALUES (,138426.75,254);</v>
      </c>
    </row>
    <row r="54" spans="1:16" x14ac:dyDescent="0.2">
      <c r="A54" s="4" t="s">
        <v>256</v>
      </c>
      <c r="B54" s="4" t="s">
        <v>116</v>
      </c>
      <c r="C54" s="4" t="s">
        <v>122</v>
      </c>
      <c r="D54" s="4" t="s">
        <v>138</v>
      </c>
      <c r="E54" s="4" t="s">
        <v>257</v>
      </c>
      <c r="F54" s="4" t="s">
        <v>57</v>
      </c>
      <c r="G54" s="4" t="s">
        <v>69</v>
      </c>
      <c r="H54">
        <v>84050</v>
      </c>
      <c r="I54" t="s">
        <v>110</v>
      </c>
      <c r="J54">
        <v>5</v>
      </c>
      <c r="K54">
        <v>12</v>
      </c>
      <c r="L54" t="str">
        <f t="shared" ca="1" si="0"/>
        <v>188537.41</v>
      </c>
      <c r="M54" t="str">
        <f t="shared" si="1"/>
        <v/>
      </c>
      <c r="N54" t="str">
        <f t="shared" ca="1" si="2"/>
        <v>INSERT INTO SALARY_EMPLOYEE (salary, employee_id) VALUES (188537.41,255);</v>
      </c>
      <c r="O54" t="str">
        <f t="shared" ca="1" si="3"/>
        <v>INSERT INTO SALARY_EMPLOYEE (salary, employee_id) VALUES (188537.41,255);</v>
      </c>
      <c r="P54" t="str">
        <f t="shared" ca="1" si="4"/>
        <v>INSERT INTO hourly_employee (hourly_wage, yearly_wage, employee_id) VALUES (,188537.41,255);</v>
      </c>
    </row>
    <row r="55" spans="1:16" x14ac:dyDescent="0.2">
      <c r="A55" s="4" t="s">
        <v>258</v>
      </c>
      <c r="B55" s="4" t="s">
        <v>115</v>
      </c>
      <c r="C55" s="4" t="s">
        <v>133</v>
      </c>
      <c r="D55" s="4" t="s">
        <v>149</v>
      </c>
      <c r="E55" s="4" t="s">
        <v>259</v>
      </c>
      <c r="F55" s="4" t="s">
        <v>63</v>
      </c>
      <c r="G55" s="4" t="s">
        <v>65</v>
      </c>
      <c r="H55">
        <v>84101</v>
      </c>
      <c r="I55" t="s">
        <v>111</v>
      </c>
      <c r="J55">
        <v>16</v>
      </c>
      <c r="K55">
        <v>11</v>
      </c>
      <c r="L55" t="str">
        <f t="shared" ca="1" si="0"/>
        <v>29938.35</v>
      </c>
      <c r="M55">
        <f t="shared" ca="1" si="1"/>
        <v>14.393437499999999</v>
      </c>
      <c r="N55" t="str">
        <f t="shared" ca="1" si="2"/>
        <v>INSERT INTO hourly_employee (hourly_wage, yearly_wage, employee_id) VALUES (14.3934375,29938.35,256);</v>
      </c>
      <c r="O55" t="str">
        <f t="shared" ca="1" si="3"/>
        <v>INSERT INTO SALARY_EMPLOYEE (salary, employee_id) VALUES (29938.35,256);</v>
      </c>
      <c r="P55" t="str">
        <f t="shared" ca="1" si="4"/>
        <v>INSERT INTO hourly_employee (hourly_wage, yearly_wage, employee_id) VALUES (14.3934375,29938.35,256);</v>
      </c>
    </row>
    <row r="56" spans="1:16" x14ac:dyDescent="0.2">
      <c r="A56" s="4" t="s">
        <v>260</v>
      </c>
      <c r="B56" s="4" t="s">
        <v>114</v>
      </c>
      <c r="C56" s="4" t="s">
        <v>126</v>
      </c>
      <c r="D56" s="4" t="s">
        <v>142</v>
      </c>
      <c r="E56" s="4" t="s">
        <v>261</v>
      </c>
      <c r="F56" s="4" t="s">
        <v>59</v>
      </c>
      <c r="G56" s="4" t="s">
        <v>65</v>
      </c>
      <c r="H56">
        <v>75673</v>
      </c>
      <c r="I56" t="s">
        <v>110</v>
      </c>
      <c r="J56">
        <v>9</v>
      </c>
      <c r="K56">
        <v>11</v>
      </c>
      <c r="L56" t="str">
        <f t="shared" ca="1" si="0"/>
        <v>164844.79</v>
      </c>
      <c r="M56" t="str">
        <f t="shared" si="1"/>
        <v/>
      </c>
      <c r="N56" t="str">
        <f t="shared" ca="1" si="2"/>
        <v>INSERT INTO SALARY_EMPLOYEE (salary, employee_id) VALUES (164844.79,257);</v>
      </c>
      <c r="O56" t="str">
        <f t="shared" ca="1" si="3"/>
        <v>INSERT INTO SALARY_EMPLOYEE (salary, employee_id) VALUES (164844.79,257);</v>
      </c>
      <c r="P56" t="str">
        <f t="shared" ca="1" si="4"/>
        <v>INSERT INTO hourly_employee (hourly_wage, yearly_wage, employee_id) VALUES (,164844.79,257);</v>
      </c>
    </row>
    <row r="57" spans="1:16" x14ac:dyDescent="0.2">
      <c r="A57" s="4" t="s">
        <v>262</v>
      </c>
      <c r="B57" s="4" t="s">
        <v>117</v>
      </c>
      <c r="C57" s="4" t="s">
        <v>129</v>
      </c>
      <c r="D57" s="4" t="s">
        <v>145</v>
      </c>
      <c r="E57" s="4" t="s">
        <v>263</v>
      </c>
      <c r="F57" s="4" t="s">
        <v>63</v>
      </c>
      <c r="G57" s="4" t="s">
        <v>73</v>
      </c>
      <c r="H57">
        <v>28895</v>
      </c>
      <c r="I57" t="s">
        <v>111</v>
      </c>
      <c r="J57">
        <v>12</v>
      </c>
      <c r="K57">
        <v>16</v>
      </c>
      <c r="L57" t="str">
        <f t="shared" ca="1" si="0"/>
        <v>20168.21</v>
      </c>
      <c r="M57">
        <f t="shared" ca="1" si="1"/>
        <v>9.6962548076923074</v>
      </c>
      <c r="N57" t="str">
        <f t="shared" ca="1" si="2"/>
        <v>INSERT INTO hourly_employee (hourly_wage, yearly_wage, employee_id) VALUES (9.69625480769231,20168.21,258);</v>
      </c>
      <c r="O57" t="str">
        <f t="shared" ca="1" si="3"/>
        <v>INSERT INTO SALARY_EMPLOYEE (salary, employee_id) VALUES (20168.21,258);</v>
      </c>
      <c r="P57" t="str">
        <f t="shared" ca="1" si="4"/>
        <v>INSERT INTO hourly_employee (hourly_wage, yearly_wage, employee_id) VALUES (9.69625480769231,20168.21,258);</v>
      </c>
    </row>
    <row r="58" spans="1:16" x14ac:dyDescent="0.2">
      <c r="A58" s="4" t="s">
        <v>264</v>
      </c>
      <c r="B58" s="4" t="s">
        <v>116</v>
      </c>
      <c r="C58" s="4" t="s">
        <v>128</v>
      </c>
      <c r="D58" s="4" t="s">
        <v>144</v>
      </c>
      <c r="E58" s="4" t="s">
        <v>265</v>
      </c>
      <c r="F58" s="4" t="s">
        <v>61</v>
      </c>
      <c r="G58" s="4" t="s">
        <v>72</v>
      </c>
      <c r="H58">
        <v>73520</v>
      </c>
      <c r="I58" t="s">
        <v>110</v>
      </c>
      <c r="J58">
        <v>11</v>
      </c>
      <c r="K58">
        <v>16</v>
      </c>
      <c r="L58" t="str">
        <f t="shared" ca="1" si="0"/>
        <v>177771.51</v>
      </c>
      <c r="M58" t="str">
        <f t="shared" si="1"/>
        <v/>
      </c>
      <c r="N58" t="str">
        <f t="shared" ca="1" si="2"/>
        <v>INSERT INTO SALARY_EMPLOYEE (salary, employee_id) VALUES (177771.51,259);</v>
      </c>
      <c r="O58" t="str">
        <f t="shared" ca="1" si="3"/>
        <v>INSERT INTO SALARY_EMPLOYEE (salary, employee_id) VALUES (177771.51,259);</v>
      </c>
      <c r="P58" t="str">
        <f t="shared" ca="1" si="4"/>
        <v>INSERT INTO hourly_employee (hourly_wage, yearly_wage, employee_id) VALUES (,177771.51,259);</v>
      </c>
    </row>
    <row r="59" spans="1:16" x14ac:dyDescent="0.2">
      <c r="A59" s="4" t="s">
        <v>266</v>
      </c>
      <c r="B59" s="4" t="s">
        <v>117</v>
      </c>
      <c r="C59" s="4" t="s">
        <v>123</v>
      </c>
      <c r="D59" s="4" t="s">
        <v>139</v>
      </c>
      <c r="E59" s="4" t="s">
        <v>267</v>
      </c>
      <c r="F59" s="4" t="s">
        <v>58</v>
      </c>
      <c r="G59" s="4" t="s">
        <v>69</v>
      </c>
      <c r="H59">
        <v>26848</v>
      </c>
      <c r="I59" t="s">
        <v>111</v>
      </c>
      <c r="J59">
        <v>6</v>
      </c>
      <c r="K59">
        <v>5</v>
      </c>
      <c r="L59" t="str">
        <f t="shared" ca="1" si="0"/>
        <v>42676.64</v>
      </c>
      <c r="M59">
        <f t="shared" ca="1" si="1"/>
        <v>20.517615384615386</v>
      </c>
      <c r="N59" t="str">
        <f t="shared" ca="1" si="2"/>
        <v>INSERT INTO hourly_employee (hourly_wage, yearly_wage, employee_id) VALUES (20.5176153846154,42676.64,260);</v>
      </c>
      <c r="O59" t="str">
        <f t="shared" ca="1" si="3"/>
        <v>INSERT INTO SALARY_EMPLOYEE (salary, employee_id) VALUES (42676.64,260);</v>
      </c>
      <c r="P59" t="str">
        <f t="shared" ca="1" si="4"/>
        <v>INSERT INTO hourly_employee (hourly_wage, yearly_wage, employee_id) VALUES (20.5176153846154,42676.64,260);</v>
      </c>
    </row>
    <row r="60" spans="1:16" x14ac:dyDescent="0.2">
      <c r="A60" s="4" t="s">
        <v>268</v>
      </c>
      <c r="B60" s="4" t="s">
        <v>117</v>
      </c>
      <c r="C60" s="4" t="s">
        <v>131</v>
      </c>
      <c r="D60" s="4" t="s">
        <v>147</v>
      </c>
      <c r="E60" s="4" t="s">
        <v>269</v>
      </c>
      <c r="F60" s="4" t="s">
        <v>60</v>
      </c>
      <c r="G60" s="4" t="s">
        <v>65</v>
      </c>
      <c r="H60">
        <v>84101</v>
      </c>
      <c r="I60" t="s">
        <v>111</v>
      </c>
      <c r="J60">
        <v>14</v>
      </c>
      <c r="K60">
        <v>8</v>
      </c>
      <c r="L60" t="str">
        <f t="shared" ca="1" si="0"/>
        <v>37906.91</v>
      </c>
      <c r="M60">
        <f t="shared" ca="1" si="1"/>
        <v>18.224475961538463</v>
      </c>
      <c r="N60" t="str">
        <f t="shared" ca="1" si="2"/>
        <v>INSERT INTO hourly_employee (hourly_wage, yearly_wage, employee_id) VALUES (18.2244759615385,37906.91,261);</v>
      </c>
      <c r="O60" t="str">
        <f t="shared" ca="1" si="3"/>
        <v>INSERT INTO SALARY_EMPLOYEE (salary, employee_id) VALUES (37906.91,261);</v>
      </c>
      <c r="P60" t="str">
        <f t="shared" ca="1" si="4"/>
        <v>INSERT INTO hourly_employee (hourly_wage, yearly_wage, employee_id) VALUES (18.2244759615385,37906.91,261);</v>
      </c>
    </row>
    <row r="61" spans="1:16" x14ac:dyDescent="0.2">
      <c r="A61" s="4" t="s">
        <v>270</v>
      </c>
      <c r="B61" s="4" t="s">
        <v>113</v>
      </c>
      <c r="C61" s="4" t="s">
        <v>125</v>
      </c>
      <c r="D61" s="4" t="s">
        <v>141</v>
      </c>
      <c r="E61" s="4" t="s">
        <v>271</v>
      </c>
      <c r="F61" s="4" t="s">
        <v>62</v>
      </c>
      <c r="G61" s="4" t="s">
        <v>70</v>
      </c>
      <c r="H61">
        <v>76485</v>
      </c>
      <c r="I61" t="s">
        <v>111</v>
      </c>
      <c r="J61">
        <v>8</v>
      </c>
      <c r="K61">
        <v>18</v>
      </c>
      <c r="L61" t="str">
        <f t="shared" ca="1" si="0"/>
        <v>38186.68</v>
      </c>
      <c r="M61">
        <f t="shared" ca="1" si="1"/>
        <v>18.358980769230769</v>
      </c>
      <c r="N61" t="str">
        <f t="shared" ca="1" si="2"/>
        <v>INSERT INTO hourly_employee (hourly_wage, yearly_wage, employee_id) VALUES (18.3589807692308,38186.68,262);</v>
      </c>
      <c r="O61" t="str">
        <f t="shared" ca="1" si="3"/>
        <v>INSERT INTO SALARY_EMPLOYEE (salary, employee_id) VALUES (38186.68,262);</v>
      </c>
      <c r="P61" t="str">
        <f t="shared" ca="1" si="4"/>
        <v>INSERT INTO hourly_employee (hourly_wage, yearly_wage, employee_id) VALUES (18.3589807692308,38186.68,262);</v>
      </c>
    </row>
    <row r="62" spans="1:16" x14ac:dyDescent="0.2">
      <c r="A62" s="4" t="s">
        <v>272</v>
      </c>
      <c r="B62" s="4" t="s">
        <v>114</v>
      </c>
      <c r="C62" s="4" t="s">
        <v>126</v>
      </c>
      <c r="D62" s="4" t="s">
        <v>142</v>
      </c>
      <c r="E62" s="4" t="s">
        <v>273</v>
      </c>
      <c r="F62" s="4" t="s">
        <v>59</v>
      </c>
      <c r="G62" s="4" t="s">
        <v>65</v>
      </c>
      <c r="H62">
        <v>75673</v>
      </c>
      <c r="I62" t="s">
        <v>110</v>
      </c>
      <c r="J62">
        <v>9</v>
      </c>
      <c r="K62">
        <v>6</v>
      </c>
      <c r="L62" t="str">
        <f t="shared" ca="1" si="0"/>
        <v>121813.22</v>
      </c>
      <c r="M62" t="str">
        <f t="shared" si="1"/>
        <v/>
      </c>
      <c r="N62" t="str">
        <f t="shared" ca="1" si="2"/>
        <v>INSERT INTO SALARY_EMPLOYEE (salary, employee_id) VALUES (121813.22,263);</v>
      </c>
      <c r="O62" t="str">
        <f t="shared" ca="1" si="3"/>
        <v>INSERT INTO SALARY_EMPLOYEE (salary, employee_id) VALUES (121813.22,263);</v>
      </c>
      <c r="P62" t="str">
        <f t="shared" ca="1" si="4"/>
        <v>INSERT INTO hourly_employee (hourly_wage, yearly_wage, employee_id) VALUES (,121813.22,263);</v>
      </c>
    </row>
    <row r="63" spans="1:16" x14ac:dyDescent="0.2">
      <c r="A63" s="4" t="s">
        <v>274</v>
      </c>
      <c r="B63" s="4" t="s">
        <v>112</v>
      </c>
      <c r="C63" s="4" t="s">
        <v>118</v>
      </c>
      <c r="D63" s="4" t="s">
        <v>134</v>
      </c>
      <c r="E63" s="4" t="s">
        <v>275</v>
      </c>
      <c r="F63" s="4" t="s">
        <v>53</v>
      </c>
      <c r="G63" s="4" t="s">
        <v>65</v>
      </c>
      <c r="H63">
        <v>84101</v>
      </c>
      <c r="I63" t="s">
        <v>110</v>
      </c>
      <c r="J63">
        <v>1</v>
      </c>
      <c r="K63">
        <v>8</v>
      </c>
      <c r="L63" t="str">
        <f t="shared" ca="1" si="0"/>
        <v>132129.26</v>
      </c>
      <c r="M63" t="str">
        <f t="shared" si="1"/>
        <v/>
      </c>
      <c r="N63" t="str">
        <f t="shared" ca="1" si="2"/>
        <v>INSERT INTO SALARY_EMPLOYEE (salary, employee_id) VALUES (132129.26,264);</v>
      </c>
      <c r="O63" t="str">
        <f t="shared" ca="1" si="3"/>
        <v>INSERT INTO SALARY_EMPLOYEE (salary, employee_id) VALUES (132129.26,264);</v>
      </c>
      <c r="P63" t="str">
        <f t="shared" ca="1" si="4"/>
        <v>INSERT INTO hourly_employee (hourly_wage, yearly_wage, employee_id) VALUES (,132129.26,264);</v>
      </c>
    </row>
    <row r="64" spans="1:16" x14ac:dyDescent="0.2">
      <c r="A64" s="4" t="s">
        <v>276</v>
      </c>
      <c r="B64" s="4" t="s">
        <v>112</v>
      </c>
      <c r="C64" s="4" t="s">
        <v>118</v>
      </c>
      <c r="D64" s="4" t="s">
        <v>134</v>
      </c>
      <c r="E64" s="4" t="s">
        <v>277</v>
      </c>
      <c r="F64" s="4" t="s">
        <v>53</v>
      </c>
      <c r="G64" s="4" t="s">
        <v>65</v>
      </c>
      <c r="H64">
        <v>84101</v>
      </c>
      <c r="I64" t="s">
        <v>110</v>
      </c>
      <c r="J64">
        <v>1</v>
      </c>
      <c r="K64">
        <v>18</v>
      </c>
      <c r="L64" t="str">
        <f t="shared" ca="1" si="0"/>
        <v>157045.93</v>
      </c>
      <c r="M64" t="str">
        <f t="shared" si="1"/>
        <v/>
      </c>
      <c r="N64" t="str">
        <f t="shared" ca="1" si="2"/>
        <v>INSERT INTO SALARY_EMPLOYEE (salary, employee_id) VALUES (157045.93,265);</v>
      </c>
      <c r="O64" t="str">
        <f t="shared" ca="1" si="3"/>
        <v>INSERT INTO SALARY_EMPLOYEE (salary, employee_id) VALUES (157045.93,265);</v>
      </c>
      <c r="P64" t="str">
        <f t="shared" ca="1" si="4"/>
        <v>INSERT INTO hourly_employee (hourly_wage, yearly_wage, employee_id) VALUES (,157045.93,265);</v>
      </c>
    </row>
    <row r="65" spans="1:16" x14ac:dyDescent="0.2">
      <c r="A65" s="4" t="s">
        <v>278</v>
      </c>
      <c r="B65" s="4" t="s">
        <v>114</v>
      </c>
      <c r="C65" s="4" t="s">
        <v>120</v>
      </c>
      <c r="D65" s="4" t="s">
        <v>136</v>
      </c>
      <c r="E65" s="4" t="s">
        <v>279</v>
      </c>
      <c r="F65" s="4" t="s">
        <v>55</v>
      </c>
      <c r="G65" s="4" t="s">
        <v>67</v>
      </c>
      <c r="H65">
        <v>56290</v>
      </c>
      <c r="I65" t="s">
        <v>110</v>
      </c>
      <c r="J65">
        <v>3</v>
      </c>
      <c r="K65">
        <v>8</v>
      </c>
      <c r="L65" t="str">
        <f t="shared" ca="1" si="0"/>
        <v>55753.01</v>
      </c>
      <c r="M65" t="str">
        <f t="shared" si="1"/>
        <v/>
      </c>
      <c r="N65" t="str">
        <f t="shared" ca="1" si="2"/>
        <v>INSERT INTO SALARY_EMPLOYEE (salary, employee_id) VALUES (55753.01,266);</v>
      </c>
      <c r="O65" t="str">
        <f t="shared" ca="1" si="3"/>
        <v>INSERT INTO SALARY_EMPLOYEE (salary, employee_id) VALUES (55753.01,266);</v>
      </c>
      <c r="P65" t="str">
        <f t="shared" ca="1" si="4"/>
        <v>INSERT INTO hourly_employee (hourly_wage, yearly_wage, employee_id) VALUES (,55753.01,266);</v>
      </c>
    </row>
    <row r="66" spans="1:16" x14ac:dyDescent="0.2">
      <c r="A66" s="4" t="s">
        <v>280</v>
      </c>
      <c r="B66" s="4" t="s">
        <v>113</v>
      </c>
      <c r="C66" s="4" t="s">
        <v>125</v>
      </c>
      <c r="D66" s="4" t="s">
        <v>141</v>
      </c>
      <c r="E66" s="4" t="s">
        <v>281</v>
      </c>
      <c r="F66" s="4" t="s">
        <v>62</v>
      </c>
      <c r="G66" s="4" t="s">
        <v>70</v>
      </c>
      <c r="H66">
        <v>76485</v>
      </c>
      <c r="I66" t="s">
        <v>111</v>
      </c>
      <c r="J66">
        <v>8</v>
      </c>
      <c r="K66">
        <v>10</v>
      </c>
      <c r="L66" t="str">
        <f t="shared" ref="L66:L100" ca="1" si="5">IF(I66="salary",RANDBETWEEN(45000,200000)&amp;"."&amp;TEXT(RANDBETWEEN(0,99),"00"),RANDBETWEEN(15000,55000)&amp;"."&amp;TEXT(RANDBETWEEN(0,99),"00"))</f>
        <v>49329.32</v>
      </c>
      <c r="M66">
        <f t="shared" ref="M66:M100" ca="1" si="6">IF(I66="hourly",L66/2080,"")</f>
        <v>23.716019230769231</v>
      </c>
      <c r="N66" t="str">
        <f t="shared" ref="N66:N100" ca="1" si="7">IF(I66="salary",O66,P66)</f>
        <v>INSERT INTO hourly_employee (hourly_wage, yearly_wage, employee_id) VALUES (23.7160192307692,49329.32,267);</v>
      </c>
      <c r="O66" t="str">
        <f t="shared" ref="O66:O100" ca="1" si="8">"INSERT INTO SALARY_EMPLOYEE (salary, employee_id) VALUES ("&amp;L66&amp;","&amp;A66&amp;");"</f>
        <v>INSERT INTO SALARY_EMPLOYEE (salary, employee_id) VALUES (49329.32,267);</v>
      </c>
      <c r="P66" t="str">
        <f t="shared" ref="P66:P100" ca="1" si="9">"INSERT INTO hourly_employee (hourly_wage, yearly_wage, employee_id) VALUES ("&amp;M66&amp;","&amp;L66&amp;","&amp;A66&amp;");"</f>
        <v>INSERT INTO hourly_employee (hourly_wage, yearly_wage, employee_id) VALUES (23.7160192307692,49329.32,267);</v>
      </c>
    </row>
    <row r="67" spans="1:16" x14ac:dyDescent="0.2">
      <c r="A67" s="4" t="s">
        <v>282</v>
      </c>
      <c r="B67" s="4" t="s">
        <v>112</v>
      </c>
      <c r="C67" s="4" t="s">
        <v>124</v>
      </c>
      <c r="D67" s="4" t="s">
        <v>140</v>
      </c>
      <c r="E67" s="4" t="s">
        <v>283</v>
      </c>
      <c r="F67" s="4" t="s">
        <v>34</v>
      </c>
      <c r="G67" s="4" t="s">
        <v>66</v>
      </c>
      <c r="H67">
        <v>85765</v>
      </c>
      <c r="I67" t="s">
        <v>110</v>
      </c>
      <c r="J67">
        <v>7</v>
      </c>
      <c r="K67">
        <v>8</v>
      </c>
      <c r="L67" t="str">
        <f t="shared" ca="1" si="5"/>
        <v>151764.35</v>
      </c>
      <c r="M67" t="str">
        <f t="shared" si="6"/>
        <v/>
      </c>
      <c r="N67" t="str">
        <f t="shared" ca="1" si="7"/>
        <v>INSERT INTO SALARY_EMPLOYEE (salary, employee_id) VALUES (151764.35,268);</v>
      </c>
      <c r="O67" t="str">
        <f t="shared" ca="1" si="8"/>
        <v>INSERT INTO SALARY_EMPLOYEE (salary, employee_id) VALUES (151764.35,268);</v>
      </c>
      <c r="P67" t="str">
        <f t="shared" ca="1" si="9"/>
        <v>INSERT INTO hourly_employee (hourly_wage, yearly_wage, employee_id) VALUES (,151764.35,268);</v>
      </c>
    </row>
    <row r="68" spans="1:16" x14ac:dyDescent="0.2">
      <c r="A68" s="4" t="s">
        <v>284</v>
      </c>
      <c r="B68" s="4" t="s">
        <v>114</v>
      </c>
      <c r="C68" s="4" t="s">
        <v>120</v>
      </c>
      <c r="D68" s="4" t="s">
        <v>136</v>
      </c>
      <c r="E68" s="4" t="s">
        <v>285</v>
      </c>
      <c r="F68" s="4" t="s">
        <v>55</v>
      </c>
      <c r="G68" s="4" t="s">
        <v>67</v>
      </c>
      <c r="H68">
        <v>56290</v>
      </c>
      <c r="I68" t="s">
        <v>110</v>
      </c>
      <c r="J68">
        <v>3</v>
      </c>
      <c r="K68">
        <v>6</v>
      </c>
      <c r="L68" t="str">
        <f t="shared" ca="1" si="5"/>
        <v>89584.85</v>
      </c>
      <c r="M68" t="str">
        <f t="shared" si="6"/>
        <v/>
      </c>
      <c r="N68" t="str">
        <f t="shared" ca="1" si="7"/>
        <v>INSERT INTO SALARY_EMPLOYEE (salary, employee_id) VALUES (89584.85,269);</v>
      </c>
      <c r="O68" t="str">
        <f t="shared" ca="1" si="8"/>
        <v>INSERT INTO SALARY_EMPLOYEE (salary, employee_id) VALUES (89584.85,269);</v>
      </c>
      <c r="P68" t="str">
        <f t="shared" ca="1" si="9"/>
        <v>INSERT INTO hourly_employee (hourly_wage, yearly_wage, employee_id) VALUES (,89584.85,269);</v>
      </c>
    </row>
    <row r="69" spans="1:16" x14ac:dyDescent="0.2">
      <c r="A69" s="4" t="s">
        <v>286</v>
      </c>
      <c r="B69" s="4" t="s">
        <v>114</v>
      </c>
      <c r="C69" s="4" t="s">
        <v>126</v>
      </c>
      <c r="D69" s="4" t="s">
        <v>142</v>
      </c>
      <c r="E69" s="4" t="s">
        <v>287</v>
      </c>
      <c r="F69" s="4" t="s">
        <v>59</v>
      </c>
      <c r="G69" s="4" t="s">
        <v>65</v>
      </c>
      <c r="H69">
        <v>75673</v>
      </c>
      <c r="I69" t="s">
        <v>110</v>
      </c>
      <c r="J69">
        <v>9</v>
      </c>
      <c r="K69">
        <v>6</v>
      </c>
      <c r="L69" t="str">
        <f t="shared" ca="1" si="5"/>
        <v>188135.11</v>
      </c>
      <c r="M69" t="str">
        <f t="shared" si="6"/>
        <v/>
      </c>
      <c r="N69" t="str">
        <f t="shared" ca="1" si="7"/>
        <v>INSERT INTO SALARY_EMPLOYEE (salary, employee_id) VALUES (188135.11,270);</v>
      </c>
      <c r="O69" t="str">
        <f t="shared" ca="1" si="8"/>
        <v>INSERT INTO SALARY_EMPLOYEE (salary, employee_id) VALUES (188135.11,270);</v>
      </c>
      <c r="P69" t="str">
        <f t="shared" ca="1" si="9"/>
        <v>INSERT INTO hourly_employee (hourly_wage, yearly_wage, employee_id) VALUES (,188135.11,270);</v>
      </c>
    </row>
    <row r="70" spans="1:16" x14ac:dyDescent="0.2">
      <c r="A70" s="4" t="s">
        <v>288</v>
      </c>
      <c r="B70" s="4" t="s">
        <v>115</v>
      </c>
      <c r="C70" s="4" t="s">
        <v>121</v>
      </c>
      <c r="D70" s="4" t="s">
        <v>137</v>
      </c>
      <c r="E70" s="4" t="s">
        <v>289</v>
      </c>
      <c r="F70" s="4" t="s">
        <v>56</v>
      </c>
      <c r="G70" s="4" t="s">
        <v>68</v>
      </c>
      <c r="H70">
        <v>12958</v>
      </c>
      <c r="I70" t="s">
        <v>111</v>
      </c>
      <c r="J70">
        <v>4</v>
      </c>
      <c r="K70">
        <v>17</v>
      </c>
      <c r="L70" t="str">
        <f t="shared" ca="1" si="5"/>
        <v>45596.51</v>
      </c>
      <c r="M70">
        <f t="shared" ca="1" si="6"/>
        <v>21.921399038461541</v>
      </c>
      <c r="N70" t="str">
        <f t="shared" ca="1" si="7"/>
        <v>INSERT INTO hourly_employee (hourly_wage, yearly_wage, employee_id) VALUES (21.9213990384615,45596.51,271);</v>
      </c>
      <c r="O70" t="str">
        <f t="shared" ca="1" si="8"/>
        <v>INSERT INTO SALARY_EMPLOYEE (salary, employee_id) VALUES (45596.51,271);</v>
      </c>
      <c r="P70" t="str">
        <f t="shared" ca="1" si="9"/>
        <v>INSERT INTO hourly_employee (hourly_wage, yearly_wage, employee_id) VALUES (21.9213990384615,45596.51,271);</v>
      </c>
    </row>
    <row r="71" spans="1:16" x14ac:dyDescent="0.2">
      <c r="A71" s="4" t="s">
        <v>290</v>
      </c>
      <c r="B71" s="4" t="s">
        <v>113</v>
      </c>
      <c r="C71" s="4" t="s">
        <v>125</v>
      </c>
      <c r="D71" s="4" t="s">
        <v>141</v>
      </c>
      <c r="E71" s="4" t="s">
        <v>291</v>
      </c>
      <c r="F71" s="4" t="s">
        <v>62</v>
      </c>
      <c r="G71" s="4" t="s">
        <v>70</v>
      </c>
      <c r="H71">
        <v>76485</v>
      </c>
      <c r="I71" t="s">
        <v>111</v>
      </c>
      <c r="J71">
        <v>8</v>
      </c>
      <c r="K71">
        <v>13</v>
      </c>
      <c r="L71" t="str">
        <f t="shared" ca="1" si="5"/>
        <v>47067.07</v>
      </c>
      <c r="M71">
        <f t="shared" ca="1" si="6"/>
        <v>22.628399038461538</v>
      </c>
      <c r="N71" t="str">
        <f t="shared" ca="1" si="7"/>
        <v>INSERT INTO hourly_employee (hourly_wage, yearly_wage, employee_id) VALUES (22.6283990384615,47067.07,272);</v>
      </c>
      <c r="O71" t="str">
        <f t="shared" ca="1" si="8"/>
        <v>INSERT INTO SALARY_EMPLOYEE (salary, employee_id) VALUES (47067.07,272);</v>
      </c>
      <c r="P71" t="str">
        <f t="shared" ca="1" si="9"/>
        <v>INSERT INTO hourly_employee (hourly_wage, yearly_wage, employee_id) VALUES (22.6283990384615,47067.07,272);</v>
      </c>
    </row>
    <row r="72" spans="1:16" x14ac:dyDescent="0.2">
      <c r="A72" s="4" t="s">
        <v>292</v>
      </c>
      <c r="B72" s="4" t="s">
        <v>117</v>
      </c>
      <c r="C72" s="4" t="s">
        <v>130</v>
      </c>
      <c r="D72" s="4" t="s">
        <v>146</v>
      </c>
      <c r="E72" s="4" t="s">
        <v>293</v>
      </c>
      <c r="F72" s="4" t="s">
        <v>59</v>
      </c>
      <c r="G72" s="4" t="s">
        <v>65</v>
      </c>
      <c r="H72">
        <v>84101</v>
      </c>
      <c r="I72" t="s">
        <v>110</v>
      </c>
      <c r="J72">
        <v>13</v>
      </c>
      <c r="K72">
        <v>18</v>
      </c>
      <c r="L72" t="str">
        <f t="shared" ca="1" si="5"/>
        <v>110119.27</v>
      </c>
      <c r="M72" t="str">
        <f t="shared" si="6"/>
        <v/>
      </c>
      <c r="N72" t="str">
        <f t="shared" ca="1" si="7"/>
        <v>INSERT INTO SALARY_EMPLOYEE (salary, employee_id) VALUES (110119.27,273);</v>
      </c>
      <c r="O72" t="str">
        <f t="shared" ca="1" si="8"/>
        <v>INSERT INTO SALARY_EMPLOYEE (salary, employee_id) VALUES (110119.27,273);</v>
      </c>
      <c r="P72" t="str">
        <f t="shared" ca="1" si="9"/>
        <v>INSERT INTO hourly_employee (hourly_wage, yearly_wage, employee_id) VALUES (,110119.27,273);</v>
      </c>
    </row>
    <row r="73" spans="1:16" x14ac:dyDescent="0.2">
      <c r="A73" s="4" t="s">
        <v>294</v>
      </c>
      <c r="B73" s="4" t="s">
        <v>112</v>
      </c>
      <c r="C73" s="4" t="s">
        <v>124</v>
      </c>
      <c r="D73" s="4" t="s">
        <v>140</v>
      </c>
      <c r="E73" s="4" t="s">
        <v>295</v>
      </c>
      <c r="F73" s="4" t="s">
        <v>34</v>
      </c>
      <c r="G73" s="4" t="s">
        <v>66</v>
      </c>
      <c r="H73">
        <v>85765</v>
      </c>
      <c r="I73" t="s">
        <v>110</v>
      </c>
      <c r="J73">
        <v>7</v>
      </c>
      <c r="K73">
        <v>17</v>
      </c>
      <c r="L73" t="str">
        <f t="shared" ca="1" si="5"/>
        <v>162820.63</v>
      </c>
      <c r="M73" t="str">
        <f t="shared" si="6"/>
        <v/>
      </c>
      <c r="N73" t="str">
        <f t="shared" ca="1" si="7"/>
        <v>INSERT INTO SALARY_EMPLOYEE (salary, employee_id) VALUES (162820.63,274);</v>
      </c>
      <c r="O73" t="str">
        <f t="shared" ca="1" si="8"/>
        <v>INSERT INTO SALARY_EMPLOYEE (salary, employee_id) VALUES (162820.63,274);</v>
      </c>
      <c r="P73" t="str">
        <f t="shared" ca="1" si="9"/>
        <v>INSERT INTO hourly_employee (hourly_wage, yearly_wage, employee_id) VALUES (,162820.63,274);</v>
      </c>
    </row>
    <row r="74" spans="1:16" x14ac:dyDescent="0.2">
      <c r="A74" s="4" t="s">
        <v>296</v>
      </c>
      <c r="B74" s="4" t="s">
        <v>115</v>
      </c>
      <c r="C74" s="4" t="s">
        <v>121</v>
      </c>
      <c r="D74" s="4" t="s">
        <v>137</v>
      </c>
      <c r="E74" s="4" t="s">
        <v>297</v>
      </c>
      <c r="F74" s="4" t="s">
        <v>56</v>
      </c>
      <c r="G74" s="4" t="s">
        <v>68</v>
      </c>
      <c r="H74">
        <v>12958</v>
      </c>
      <c r="I74" t="s">
        <v>111</v>
      </c>
      <c r="J74">
        <v>4</v>
      </c>
      <c r="K74">
        <v>10</v>
      </c>
      <c r="L74" t="str">
        <f t="shared" ca="1" si="5"/>
        <v>33921.13</v>
      </c>
      <c r="M74">
        <f t="shared" ca="1" si="6"/>
        <v>16.308235576923074</v>
      </c>
      <c r="N74" t="str">
        <f t="shared" ca="1" si="7"/>
        <v>INSERT INTO hourly_employee (hourly_wage, yearly_wage, employee_id) VALUES (16.3082355769231,33921.13,275);</v>
      </c>
      <c r="O74" t="str">
        <f t="shared" ca="1" si="8"/>
        <v>INSERT INTO SALARY_EMPLOYEE (salary, employee_id) VALUES (33921.13,275);</v>
      </c>
      <c r="P74" t="str">
        <f t="shared" ca="1" si="9"/>
        <v>INSERT INTO hourly_employee (hourly_wage, yearly_wage, employee_id) VALUES (16.3082355769231,33921.13,275);</v>
      </c>
    </row>
    <row r="75" spans="1:16" x14ac:dyDescent="0.2">
      <c r="A75" s="4" t="s">
        <v>298</v>
      </c>
      <c r="B75" s="4" t="s">
        <v>112</v>
      </c>
      <c r="C75" s="4" t="s">
        <v>124</v>
      </c>
      <c r="D75" s="4" t="s">
        <v>140</v>
      </c>
      <c r="E75" s="4" t="s">
        <v>299</v>
      </c>
      <c r="F75" s="4" t="s">
        <v>34</v>
      </c>
      <c r="G75" s="4" t="s">
        <v>66</v>
      </c>
      <c r="H75">
        <v>85765</v>
      </c>
      <c r="I75" t="s">
        <v>110</v>
      </c>
      <c r="J75">
        <v>7</v>
      </c>
      <c r="K75">
        <v>17</v>
      </c>
      <c r="L75" t="str">
        <f t="shared" ca="1" si="5"/>
        <v>168895.36</v>
      </c>
      <c r="M75" t="str">
        <f t="shared" si="6"/>
        <v/>
      </c>
      <c r="N75" t="str">
        <f t="shared" ca="1" si="7"/>
        <v>INSERT INTO SALARY_EMPLOYEE (salary, employee_id) VALUES (168895.36,276);</v>
      </c>
      <c r="O75" t="str">
        <f t="shared" ca="1" si="8"/>
        <v>INSERT INTO SALARY_EMPLOYEE (salary, employee_id) VALUES (168895.36,276);</v>
      </c>
      <c r="P75" t="str">
        <f t="shared" ca="1" si="9"/>
        <v>INSERT INTO hourly_employee (hourly_wage, yearly_wage, employee_id) VALUES (,168895.36,276);</v>
      </c>
    </row>
    <row r="76" spans="1:16" x14ac:dyDescent="0.2">
      <c r="A76" s="4" t="s">
        <v>300</v>
      </c>
      <c r="B76" s="4" t="s">
        <v>117</v>
      </c>
      <c r="C76" s="4" t="s">
        <v>129</v>
      </c>
      <c r="D76" s="4" t="s">
        <v>145</v>
      </c>
      <c r="E76" s="4" t="s">
        <v>301</v>
      </c>
      <c r="F76" s="4" t="s">
        <v>63</v>
      </c>
      <c r="G76" s="4" t="s">
        <v>73</v>
      </c>
      <c r="H76">
        <v>28895</v>
      </c>
      <c r="I76" t="s">
        <v>111</v>
      </c>
      <c r="J76">
        <v>12</v>
      </c>
      <c r="K76">
        <v>11</v>
      </c>
      <c r="L76" t="str">
        <f t="shared" ca="1" si="5"/>
        <v>46608.76</v>
      </c>
      <c r="M76">
        <f t="shared" ca="1" si="6"/>
        <v>22.408057692307693</v>
      </c>
      <c r="N76" t="str">
        <f t="shared" ca="1" si="7"/>
        <v>INSERT INTO hourly_employee (hourly_wage, yearly_wage, employee_id) VALUES (22.4080576923077,46608.76,277);</v>
      </c>
      <c r="O76" t="str">
        <f t="shared" ca="1" si="8"/>
        <v>INSERT INTO SALARY_EMPLOYEE (salary, employee_id) VALUES (46608.76,277);</v>
      </c>
      <c r="P76" t="str">
        <f t="shared" ca="1" si="9"/>
        <v>INSERT INTO hourly_employee (hourly_wage, yearly_wage, employee_id) VALUES (22.4080576923077,46608.76,277);</v>
      </c>
    </row>
    <row r="77" spans="1:16" x14ac:dyDescent="0.2">
      <c r="A77" s="4" t="s">
        <v>302</v>
      </c>
      <c r="B77" s="4" t="s">
        <v>113</v>
      </c>
      <c r="C77" s="4" t="s">
        <v>119</v>
      </c>
      <c r="D77" s="4" t="s">
        <v>135</v>
      </c>
      <c r="E77" s="4" t="s">
        <v>303</v>
      </c>
      <c r="F77" s="4" t="s">
        <v>54</v>
      </c>
      <c r="G77" s="4" t="s">
        <v>66</v>
      </c>
      <c r="H77">
        <v>76102</v>
      </c>
      <c r="I77" t="s">
        <v>111</v>
      </c>
      <c r="J77">
        <v>2</v>
      </c>
      <c r="K77">
        <v>18</v>
      </c>
      <c r="L77" t="str">
        <f t="shared" ca="1" si="5"/>
        <v>26871.12</v>
      </c>
      <c r="M77">
        <f t="shared" ca="1" si="6"/>
        <v>12.918807692307691</v>
      </c>
      <c r="N77" t="str">
        <f t="shared" ca="1" si="7"/>
        <v>INSERT INTO hourly_employee (hourly_wage, yearly_wage, employee_id) VALUES (12.9188076923077,26871.12,278);</v>
      </c>
      <c r="O77" t="str">
        <f t="shared" ca="1" si="8"/>
        <v>INSERT INTO SALARY_EMPLOYEE (salary, employee_id) VALUES (26871.12,278);</v>
      </c>
      <c r="P77" t="str">
        <f t="shared" ca="1" si="9"/>
        <v>INSERT INTO hourly_employee (hourly_wage, yearly_wage, employee_id) VALUES (12.9188076923077,26871.12,278);</v>
      </c>
    </row>
    <row r="78" spans="1:16" x14ac:dyDescent="0.2">
      <c r="A78" s="4" t="s">
        <v>304</v>
      </c>
      <c r="B78" s="4" t="s">
        <v>116</v>
      </c>
      <c r="C78" s="4" t="s">
        <v>128</v>
      </c>
      <c r="D78" s="4" t="s">
        <v>144</v>
      </c>
      <c r="E78" s="4" t="s">
        <v>305</v>
      </c>
      <c r="F78" s="4" t="s">
        <v>61</v>
      </c>
      <c r="G78" s="4" t="s">
        <v>72</v>
      </c>
      <c r="H78">
        <v>73520</v>
      </c>
      <c r="I78" t="s">
        <v>110</v>
      </c>
      <c r="J78">
        <v>11</v>
      </c>
      <c r="K78">
        <v>13</v>
      </c>
      <c r="L78" t="str">
        <f t="shared" ca="1" si="5"/>
        <v>71082.46</v>
      </c>
      <c r="M78" t="str">
        <f t="shared" si="6"/>
        <v/>
      </c>
      <c r="N78" t="str">
        <f t="shared" ca="1" si="7"/>
        <v>INSERT INTO SALARY_EMPLOYEE (salary, employee_id) VALUES (71082.46,279);</v>
      </c>
      <c r="O78" t="str">
        <f t="shared" ca="1" si="8"/>
        <v>INSERT INTO SALARY_EMPLOYEE (salary, employee_id) VALUES (71082.46,279);</v>
      </c>
      <c r="P78" t="str">
        <f t="shared" ca="1" si="9"/>
        <v>INSERT INTO hourly_employee (hourly_wage, yearly_wage, employee_id) VALUES (,71082.46,279);</v>
      </c>
    </row>
    <row r="79" spans="1:16" x14ac:dyDescent="0.2">
      <c r="A79" s="4" t="s">
        <v>306</v>
      </c>
      <c r="B79" s="4" t="s">
        <v>113</v>
      </c>
      <c r="C79" s="4" t="s">
        <v>119</v>
      </c>
      <c r="D79" s="4" t="s">
        <v>135</v>
      </c>
      <c r="E79" s="4" t="s">
        <v>307</v>
      </c>
      <c r="F79" s="4" t="s">
        <v>54</v>
      </c>
      <c r="G79" s="4" t="s">
        <v>66</v>
      </c>
      <c r="H79">
        <v>76102</v>
      </c>
      <c r="I79" t="s">
        <v>111</v>
      </c>
      <c r="J79">
        <v>2</v>
      </c>
      <c r="K79">
        <v>17</v>
      </c>
      <c r="L79" t="str">
        <f t="shared" ca="1" si="5"/>
        <v>52211.78</v>
      </c>
      <c r="M79">
        <f t="shared" ca="1" si="6"/>
        <v>25.101817307692308</v>
      </c>
      <c r="N79" t="str">
        <f t="shared" ca="1" si="7"/>
        <v>INSERT INTO hourly_employee (hourly_wage, yearly_wage, employee_id) VALUES (25.1018173076923,52211.78,280);</v>
      </c>
      <c r="O79" t="str">
        <f t="shared" ca="1" si="8"/>
        <v>INSERT INTO SALARY_EMPLOYEE (salary, employee_id) VALUES (52211.78,280);</v>
      </c>
      <c r="P79" t="str">
        <f t="shared" ca="1" si="9"/>
        <v>INSERT INTO hourly_employee (hourly_wage, yearly_wage, employee_id) VALUES (25.1018173076923,52211.78,280);</v>
      </c>
    </row>
    <row r="80" spans="1:16" x14ac:dyDescent="0.2">
      <c r="A80" s="4" t="s">
        <v>308</v>
      </c>
      <c r="B80" s="4" t="s">
        <v>112</v>
      </c>
      <c r="C80" s="4" t="s">
        <v>118</v>
      </c>
      <c r="D80" s="4" t="s">
        <v>134</v>
      </c>
      <c r="E80" s="4" t="s">
        <v>309</v>
      </c>
      <c r="F80" s="4" t="s">
        <v>53</v>
      </c>
      <c r="G80" s="4" t="s">
        <v>65</v>
      </c>
      <c r="H80">
        <v>84101</v>
      </c>
      <c r="I80" t="s">
        <v>110</v>
      </c>
      <c r="J80">
        <v>1</v>
      </c>
      <c r="K80">
        <v>6</v>
      </c>
      <c r="L80" t="str">
        <f t="shared" ca="1" si="5"/>
        <v>97771.93</v>
      </c>
      <c r="M80" t="str">
        <f t="shared" si="6"/>
        <v/>
      </c>
      <c r="N80" t="str">
        <f t="shared" ca="1" si="7"/>
        <v>INSERT INTO SALARY_EMPLOYEE (salary, employee_id) VALUES (97771.93,281);</v>
      </c>
      <c r="O80" t="str">
        <f t="shared" ca="1" si="8"/>
        <v>INSERT INTO SALARY_EMPLOYEE (salary, employee_id) VALUES (97771.93,281);</v>
      </c>
      <c r="P80" t="str">
        <f t="shared" ca="1" si="9"/>
        <v>INSERT INTO hourly_employee (hourly_wage, yearly_wage, employee_id) VALUES (,97771.93,281);</v>
      </c>
    </row>
    <row r="81" spans="1:16" x14ac:dyDescent="0.2">
      <c r="A81" s="4" t="s">
        <v>310</v>
      </c>
      <c r="B81" s="4" t="s">
        <v>113</v>
      </c>
      <c r="C81" s="4" t="s">
        <v>119</v>
      </c>
      <c r="D81" s="4" t="s">
        <v>135</v>
      </c>
      <c r="E81" s="4" t="s">
        <v>311</v>
      </c>
      <c r="F81" s="4" t="s">
        <v>54</v>
      </c>
      <c r="G81" s="4" t="s">
        <v>66</v>
      </c>
      <c r="H81">
        <v>76102</v>
      </c>
      <c r="I81" t="s">
        <v>111</v>
      </c>
      <c r="J81">
        <v>2</v>
      </c>
      <c r="K81">
        <v>13</v>
      </c>
      <c r="L81" t="str">
        <f t="shared" ca="1" si="5"/>
        <v>54903.77</v>
      </c>
      <c r="M81">
        <f t="shared" ca="1" si="6"/>
        <v>26.396043269230766</v>
      </c>
      <c r="N81" t="str">
        <f t="shared" ca="1" si="7"/>
        <v>INSERT INTO hourly_employee (hourly_wage, yearly_wage, employee_id) VALUES (26.3960432692308,54903.77,282);</v>
      </c>
      <c r="O81" t="str">
        <f t="shared" ca="1" si="8"/>
        <v>INSERT INTO SALARY_EMPLOYEE (salary, employee_id) VALUES (54903.77,282);</v>
      </c>
      <c r="P81" t="str">
        <f t="shared" ca="1" si="9"/>
        <v>INSERT INTO hourly_employee (hourly_wage, yearly_wage, employee_id) VALUES (26.3960432692308,54903.77,282);</v>
      </c>
    </row>
    <row r="82" spans="1:16" x14ac:dyDescent="0.2">
      <c r="A82" s="4" t="s">
        <v>312</v>
      </c>
      <c r="B82" s="4" t="s">
        <v>115</v>
      </c>
      <c r="C82" s="4" t="s">
        <v>127</v>
      </c>
      <c r="D82" s="4" t="s">
        <v>143</v>
      </c>
      <c r="E82" s="4" t="s">
        <v>313</v>
      </c>
      <c r="F82" s="4" t="s">
        <v>60</v>
      </c>
      <c r="G82" s="4" t="s">
        <v>71</v>
      </c>
      <c r="H82">
        <v>19837</v>
      </c>
      <c r="I82" t="s">
        <v>111</v>
      </c>
      <c r="J82">
        <v>10</v>
      </c>
      <c r="K82">
        <v>13</v>
      </c>
      <c r="L82" t="str">
        <f t="shared" ca="1" si="5"/>
        <v>40393.41</v>
      </c>
      <c r="M82">
        <f t="shared" ca="1" si="6"/>
        <v>19.419908653846157</v>
      </c>
      <c r="N82" t="str">
        <f t="shared" ca="1" si="7"/>
        <v>INSERT INTO hourly_employee (hourly_wage, yearly_wage, employee_id) VALUES (19.4199086538462,40393.41,283);</v>
      </c>
      <c r="O82" t="str">
        <f t="shared" ca="1" si="8"/>
        <v>INSERT INTO SALARY_EMPLOYEE (salary, employee_id) VALUES (40393.41,283);</v>
      </c>
      <c r="P82" t="str">
        <f t="shared" ca="1" si="9"/>
        <v>INSERT INTO hourly_employee (hourly_wage, yearly_wage, employee_id) VALUES (19.4199086538462,40393.41,283);</v>
      </c>
    </row>
    <row r="83" spans="1:16" x14ac:dyDescent="0.2">
      <c r="A83" s="4" t="s">
        <v>314</v>
      </c>
      <c r="B83" s="4" t="s">
        <v>113</v>
      </c>
      <c r="C83" s="4" t="s">
        <v>119</v>
      </c>
      <c r="D83" s="4" t="s">
        <v>135</v>
      </c>
      <c r="E83" s="4" t="s">
        <v>315</v>
      </c>
      <c r="F83" s="4" t="s">
        <v>54</v>
      </c>
      <c r="G83" s="4" t="s">
        <v>66</v>
      </c>
      <c r="H83">
        <v>76102</v>
      </c>
      <c r="I83" t="s">
        <v>111</v>
      </c>
      <c r="J83">
        <v>2</v>
      </c>
      <c r="K83">
        <v>11</v>
      </c>
      <c r="L83" t="str">
        <f t="shared" ca="1" si="5"/>
        <v>28379.92</v>
      </c>
      <c r="M83">
        <f t="shared" ca="1" si="6"/>
        <v>13.644192307692308</v>
      </c>
      <c r="N83" t="str">
        <f t="shared" ca="1" si="7"/>
        <v>INSERT INTO hourly_employee (hourly_wage, yearly_wage, employee_id) VALUES (13.6441923076923,28379.92,284);</v>
      </c>
      <c r="O83" t="str">
        <f t="shared" ca="1" si="8"/>
        <v>INSERT INTO SALARY_EMPLOYEE (salary, employee_id) VALUES (28379.92,284);</v>
      </c>
      <c r="P83" t="str">
        <f t="shared" ca="1" si="9"/>
        <v>INSERT INTO hourly_employee (hourly_wage, yearly_wage, employee_id) VALUES (13.6441923076923,28379.92,284);</v>
      </c>
    </row>
    <row r="84" spans="1:16" x14ac:dyDescent="0.2">
      <c r="A84" s="4" t="s">
        <v>316</v>
      </c>
      <c r="B84" s="4" t="s">
        <v>112</v>
      </c>
      <c r="C84" s="4" t="s">
        <v>118</v>
      </c>
      <c r="D84" s="4" t="s">
        <v>134</v>
      </c>
      <c r="E84" s="4" t="s">
        <v>317</v>
      </c>
      <c r="F84" s="4" t="s">
        <v>53</v>
      </c>
      <c r="G84" s="4" t="s">
        <v>65</v>
      </c>
      <c r="H84">
        <v>84101</v>
      </c>
      <c r="I84" t="s">
        <v>110</v>
      </c>
      <c r="J84">
        <v>1</v>
      </c>
      <c r="K84">
        <v>10</v>
      </c>
      <c r="L84" t="str">
        <f t="shared" ca="1" si="5"/>
        <v>54395.01</v>
      </c>
      <c r="M84" t="str">
        <f t="shared" si="6"/>
        <v/>
      </c>
      <c r="N84" t="str">
        <f t="shared" ca="1" si="7"/>
        <v>INSERT INTO SALARY_EMPLOYEE (salary, employee_id) VALUES (54395.01,285);</v>
      </c>
      <c r="O84" t="str">
        <f t="shared" ca="1" si="8"/>
        <v>INSERT INTO SALARY_EMPLOYEE (salary, employee_id) VALUES (54395.01,285);</v>
      </c>
      <c r="P84" t="str">
        <f t="shared" ca="1" si="9"/>
        <v>INSERT INTO hourly_employee (hourly_wage, yearly_wage, employee_id) VALUES (,54395.01,285);</v>
      </c>
    </row>
    <row r="85" spans="1:16" x14ac:dyDescent="0.2">
      <c r="A85" s="4" t="s">
        <v>318</v>
      </c>
      <c r="B85" s="4" t="s">
        <v>113</v>
      </c>
      <c r="C85" s="4" t="s">
        <v>125</v>
      </c>
      <c r="D85" s="4" t="s">
        <v>141</v>
      </c>
      <c r="E85" s="4" t="s">
        <v>319</v>
      </c>
      <c r="F85" s="4" t="s">
        <v>62</v>
      </c>
      <c r="G85" s="4" t="s">
        <v>70</v>
      </c>
      <c r="H85">
        <v>76485</v>
      </c>
      <c r="I85" t="s">
        <v>111</v>
      </c>
      <c r="J85">
        <v>8</v>
      </c>
      <c r="K85">
        <v>11</v>
      </c>
      <c r="L85" t="str">
        <f t="shared" ca="1" si="5"/>
        <v>16347.02</v>
      </c>
      <c r="M85">
        <f t="shared" ca="1" si="6"/>
        <v>7.859144230769231</v>
      </c>
      <c r="N85" t="str">
        <f t="shared" ca="1" si="7"/>
        <v>INSERT INTO hourly_employee (hourly_wage, yearly_wage, employee_id) VALUES (7.85914423076923,16347.02,286);</v>
      </c>
      <c r="O85" t="str">
        <f t="shared" ca="1" si="8"/>
        <v>INSERT INTO SALARY_EMPLOYEE (salary, employee_id) VALUES (16347.02,286);</v>
      </c>
      <c r="P85" t="str">
        <f t="shared" ca="1" si="9"/>
        <v>INSERT INTO hourly_employee (hourly_wage, yearly_wage, employee_id) VALUES (7.85914423076923,16347.02,286);</v>
      </c>
    </row>
    <row r="86" spans="1:16" x14ac:dyDescent="0.2">
      <c r="A86" s="4" t="s">
        <v>320</v>
      </c>
      <c r="B86" s="4" t="s">
        <v>112</v>
      </c>
      <c r="C86" s="4" t="s">
        <v>124</v>
      </c>
      <c r="D86" s="4" t="s">
        <v>140</v>
      </c>
      <c r="E86" s="4" t="s">
        <v>321</v>
      </c>
      <c r="F86" s="4" t="s">
        <v>34</v>
      </c>
      <c r="G86" s="4" t="s">
        <v>66</v>
      </c>
      <c r="H86">
        <v>85765</v>
      </c>
      <c r="I86" t="s">
        <v>110</v>
      </c>
      <c r="J86">
        <v>7</v>
      </c>
      <c r="K86">
        <v>5</v>
      </c>
      <c r="L86" t="str">
        <f t="shared" ca="1" si="5"/>
        <v>80225.44</v>
      </c>
      <c r="M86" t="str">
        <f t="shared" si="6"/>
        <v/>
      </c>
      <c r="N86" t="str">
        <f t="shared" ca="1" si="7"/>
        <v>INSERT INTO SALARY_EMPLOYEE (salary, employee_id) VALUES (80225.44,287);</v>
      </c>
      <c r="O86" t="str">
        <f t="shared" ca="1" si="8"/>
        <v>INSERT INTO SALARY_EMPLOYEE (salary, employee_id) VALUES (80225.44,287);</v>
      </c>
      <c r="P86" t="str">
        <f t="shared" ca="1" si="9"/>
        <v>INSERT INTO hourly_employee (hourly_wage, yearly_wage, employee_id) VALUES (,80225.44,287);</v>
      </c>
    </row>
    <row r="87" spans="1:16" x14ac:dyDescent="0.2">
      <c r="A87" s="4" t="s">
        <v>322</v>
      </c>
      <c r="B87" s="4" t="s">
        <v>116</v>
      </c>
      <c r="C87" s="4" t="s">
        <v>122</v>
      </c>
      <c r="D87" s="4" t="s">
        <v>138</v>
      </c>
      <c r="E87" s="4" t="s">
        <v>323</v>
      </c>
      <c r="F87" s="4" t="s">
        <v>57</v>
      </c>
      <c r="G87" s="4" t="s">
        <v>69</v>
      </c>
      <c r="H87">
        <v>84050</v>
      </c>
      <c r="I87" t="s">
        <v>110</v>
      </c>
      <c r="J87">
        <v>5</v>
      </c>
      <c r="K87">
        <v>6</v>
      </c>
      <c r="L87" t="str">
        <f t="shared" ca="1" si="5"/>
        <v>105020.80</v>
      </c>
      <c r="M87" t="str">
        <f t="shared" si="6"/>
        <v/>
      </c>
      <c r="N87" t="str">
        <f t="shared" ca="1" si="7"/>
        <v>INSERT INTO SALARY_EMPLOYEE (salary, employee_id) VALUES (105020.80,288);</v>
      </c>
      <c r="O87" t="str">
        <f t="shared" ca="1" si="8"/>
        <v>INSERT INTO SALARY_EMPLOYEE (salary, employee_id) VALUES (105020.80,288);</v>
      </c>
      <c r="P87" t="str">
        <f t="shared" ca="1" si="9"/>
        <v>INSERT INTO hourly_employee (hourly_wage, yearly_wage, employee_id) VALUES (,105020.80,288);</v>
      </c>
    </row>
    <row r="88" spans="1:16" x14ac:dyDescent="0.2">
      <c r="A88" s="4" t="s">
        <v>324</v>
      </c>
      <c r="B88" s="4" t="s">
        <v>117</v>
      </c>
      <c r="C88" s="4" t="s">
        <v>129</v>
      </c>
      <c r="D88" s="4" t="s">
        <v>145</v>
      </c>
      <c r="E88" s="4" t="s">
        <v>325</v>
      </c>
      <c r="F88" s="4" t="s">
        <v>63</v>
      </c>
      <c r="G88" s="4" t="s">
        <v>73</v>
      </c>
      <c r="H88">
        <v>28895</v>
      </c>
      <c r="I88" t="s">
        <v>111</v>
      </c>
      <c r="J88">
        <v>12</v>
      </c>
      <c r="K88">
        <v>6</v>
      </c>
      <c r="L88" t="str">
        <f t="shared" ca="1" si="5"/>
        <v>22375.24</v>
      </c>
      <c r="M88">
        <f t="shared" ca="1" si="6"/>
        <v>10.757326923076924</v>
      </c>
      <c r="N88" t="str">
        <f t="shared" ca="1" si="7"/>
        <v>INSERT INTO hourly_employee (hourly_wage, yearly_wage, employee_id) VALUES (10.7573269230769,22375.24,289);</v>
      </c>
      <c r="O88" t="str">
        <f t="shared" ca="1" si="8"/>
        <v>INSERT INTO SALARY_EMPLOYEE (salary, employee_id) VALUES (22375.24,289);</v>
      </c>
      <c r="P88" t="str">
        <f t="shared" ca="1" si="9"/>
        <v>INSERT INTO hourly_employee (hourly_wage, yearly_wage, employee_id) VALUES (10.7573269230769,22375.24,289);</v>
      </c>
    </row>
    <row r="89" spans="1:16" x14ac:dyDescent="0.2">
      <c r="A89" s="4" t="s">
        <v>326</v>
      </c>
      <c r="B89" s="4" t="s">
        <v>114</v>
      </c>
      <c r="C89" s="4" t="s">
        <v>126</v>
      </c>
      <c r="D89" s="4" t="s">
        <v>142</v>
      </c>
      <c r="E89" s="4" t="s">
        <v>327</v>
      </c>
      <c r="F89" s="4" t="s">
        <v>59</v>
      </c>
      <c r="G89" s="4" t="s">
        <v>65</v>
      </c>
      <c r="H89">
        <v>75673</v>
      </c>
      <c r="I89" t="s">
        <v>110</v>
      </c>
      <c r="J89">
        <v>9</v>
      </c>
      <c r="K89">
        <v>12</v>
      </c>
      <c r="L89" t="str">
        <f t="shared" ca="1" si="5"/>
        <v>185388.57</v>
      </c>
      <c r="M89" t="str">
        <f t="shared" si="6"/>
        <v/>
      </c>
      <c r="N89" t="str">
        <f t="shared" ca="1" si="7"/>
        <v>INSERT INTO SALARY_EMPLOYEE (salary, employee_id) VALUES (185388.57,290);</v>
      </c>
      <c r="O89" t="str">
        <f t="shared" ca="1" si="8"/>
        <v>INSERT INTO SALARY_EMPLOYEE (salary, employee_id) VALUES (185388.57,290);</v>
      </c>
      <c r="P89" t="str">
        <f t="shared" ca="1" si="9"/>
        <v>INSERT INTO hourly_employee (hourly_wage, yearly_wage, employee_id) VALUES (,185388.57,290);</v>
      </c>
    </row>
    <row r="90" spans="1:16" x14ac:dyDescent="0.2">
      <c r="A90" s="4" t="s">
        <v>328</v>
      </c>
      <c r="B90" s="4" t="s">
        <v>116</v>
      </c>
      <c r="C90" s="4" t="s">
        <v>128</v>
      </c>
      <c r="D90" s="4" t="s">
        <v>144</v>
      </c>
      <c r="E90" s="4" t="s">
        <v>329</v>
      </c>
      <c r="F90" s="4" t="s">
        <v>61</v>
      </c>
      <c r="G90" s="4" t="s">
        <v>72</v>
      </c>
      <c r="H90">
        <v>73520</v>
      </c>
      <c r="I90" t="s">
        <v>110</v>
      </c>
      <c r="J90">
        <v>11</v>
      </c>
      <c r="K90">
        <v>10</v>
      </c>
      <c r="L90" t="str">
        <f t="shared" ca="1" si="5"/>
        <v>80194.81</v>
      </c>
      <c r="M90" t="str">
        <f t="shared" si="6"/>
        <v/>
      </c>
      <c r="N90" t="str">
        <f t="shared" ca="1" si="7"/>
        <v>INSERT INTO SALARY_EMPLOYEE (salary, employee_id) VALUES (80194.81,291);</v>
      </c>
      <c r="O90" t="str">
        <f t="shared" ca="1" si="8"/>
        <v>INSERT INTO SALARY_EMPLOYEE (salary, employee_id) VALUES (80194.81,291);</v>
      </c>
      <c r="P90" t="str">
        <f t="shared" ca="1" si="9"/>
        <v>INSERT INTO hourly_employee (hourly_wage, yearly_wage, employee_id) VALUES (,80194.81,291);</v>
      </c>
    </row>
    <row r="91" spans="1:16" x14ac:dyDescent="0.2">
      <c r="A91" s="4" t="s">
        <v>330</v>
      </c>
      <c r="B91" s="4" t="s">
        <v>117</v>
      </c>
      <c r="C91" s="4" t="s">
        <v>131</v>
      </c>
      <c r="D91" s="4" t="s">
        <v>147</v>
      </c>
      <c r="E91" s="4" t="s">
        <v>331</v>
      </c>
      <c r="F91" s="4" t="s">
        <v>60</v>
      </c>
      <c r="G91" s="4" t="s">
        <v>65</v>
      </c>
      <c r="H91">
        <v>84101</v>
      </c>
      <c r="I91" t="s">
        <v>111</v>
      </c>
      <c r="J91">
        <v>14</v>
      </c>
      <c r="K91">
        <v>5</v>
      </c>
      <c r="L91" t="str">
        <f t="shared" ca="1" si="5"/>
        <v>31525.38</v>
      </c>
      <c r="M91">
        <f t="shared" ca="1" si="6"/>
        <v>15.156432692307693</v>
      </c>
      <c r="N91" t="str">
        <f t="shared" ca="1" si="7"/>
        <v>INSERT INTO hourly_employee (hourly_wage, yearly_wage, employee_id) VALUES (15.1564326923077,31525.38,292);</v>
      </c>
      <c r="O91" t="str">
        <f t="shared" ca="1" si="8"/>
        <v>INSERT INTO SALARY_EMPLOYEE (salary, employee_id) VALUES (31525.38,292);</v>
      </c>
      <c r="P91" t="str">
        <f t="shared" ca="1" si="9"/>
        <v>INSERT INTO hourly_employee (hourly_wage, yearly_wage, employee_id) VALUES (15.1564326923077,31525.38,292);</v>
      </c>
    </row>
    <row r="92" spans="1:16" x14ac:dyDescent="0.2">
      <c r="A92" s="4" t="s">
        <v>332</v>
      </c>
      <c r="B92" s="4" t="s">
        <v>112</v>
      </c>
      <c r="C92" s="4" t="s">
        <v>124</v>
      </c>
      <c r="D92" s="4" t="s">
        <v>140</v>
      </c>
      <c r="E92" s="4" t="s">
        <v>333</v>
      </c>
      <c r="F92" s="4" t="s">
        <v>34</v>
      </c>
      <c r="G92" s="4" t="s">
        <v>66</v>
      </c>
      <c r="H92">
        <v>85765</v>
      </c>
      <c r="I92" t="s">
        <v>110</v>
      </c>
      <c r="J92">
        <v>7</v>
      </c>
      <c r="K92">
        <v>8</v>
      </c>
      <c r="L92" t="str">
        <f t="shared" ca="1" si="5"/>
        <v>87834.50</v>
      </c>
      <c r="M92" t="str">
        <f t="shared" si="6"/>
        <v/>
      </c>
      <c r="N92" t="str">
        <f t="shared" ca="1" si="7"/>
        <v>INSERT INTO SALARY_EMPLOYEE (salary, employee_id) VALUES (87834.50,293);</v>
      </c>
      <c r="O92" t="str">
        <f t="shared" ca="1" si="8"/>
        <v>INSERT INTO SALARY_EMPLOYEE (salary, employee_id) VALUES (87834.50,293);</v>
      </c>
      <c r="P92" t="str">
        <f t="shared" ca="1" si="9"/>
        <v>INSERT INTO hourly_employee (hourly_wage, yearly_wage, employee_id) VALUES (,87834.50,293);</v>
      </c>
    </row>
    <row r="93" spans="1:16" x14ac:dyDescent="0.2">
      <c r="A93" s="4" t="s">
        <v>334</v>
      </c>
      <c r="B93" s="4" t="s">
        <v>116</v>
      </c>
      <c r="C93" s="4" t="s">
        <v>122</v>
      </c>
      <c r="D93" s="4" t="s">
        <v>138</v>
      </c>
      <c r="E93" s="4" t="s">
        <v>335</v>
      </c>
      <c r="F93" s="4" t="s">
        <v>57</v>
      </c>
      <c r="G93" s="4" t="s">
        <v>69</v>
      </c>
      <c r="H93">
        <v>84050</v>
      </c>
      <c r="I93" t="s">
        <v>110</v>
      </c>
      <c r="J93">
        <v>5</v>
      </c>
      <c r="K93">
        <v>13</v>
      </c>
      <c r="L93" t="str">
        <f t="shared" ca="1" si="5"/>
        <v>81725.91</v>
      </c>
      <c r="M93" t="str">
        <f t="shared" si="6"/>
        <v/>
      </c>
      <c r="N93" t="str">
        <f t="shared" ca="1" si="7"/>
        <v>INSERT INTO SALARY_EMPLOYEE (salary, employee_id) VALUES (81725.91,294);</v>
      </c>
      <c r="O93" t="str">
        <f t="shared" ca="1" si="8"/>
        <v>INSERT INTO SALARY_EMPLOYEE (salary, employee_id) VALUES (81725.91,294);</v>
      </c>
      <c r="P93" t="str">
        <f t="shared" ca="1" si="9"/>
        <v>INSERT INTO hourly_employee (hourly_wage, yearly_wage, employee_id) VALUES (,81725.91,294);</v>
      </c>
    </row>
    <row r="94" spans="1:16" x14ac:dyDescent="0.2">
      <c r="A94" s="4" t="s">
        <v>336</v>
      </c>
      <c r="B94" s="4" t="s">
        <v>116</v>
      </c>
      <c r="C94" s="4" t="s">
        <v>122</v>
      </c>
      <c r="D94" s="4" t="s">
        <v>138</v>
      </c>
      <c r="E94" s="4" t="s">
        <v>337</v>
      </c>
      <c r="F94" s="4" t="s">
        <v>57</v>
      </c>
      <c r="G94" s="4" t="s">
        <v>69</v>
      </c>
      <c r="H94">
        <v>84050</v>
      </c>
      <c r="I94" t="s">
        <v>110</v>
      </c>
      <c r="J94">
        <v>5</v>
      </c>
      <c r="K94">
        <v>13</v>
      </c>
      <c r="L94" t="str">
        <f t="shared" ca="1" si="5"/>
        <v>148605.87</v>
      </c>
      <c r="M94" t="str">
        <f t="shared" si="6"/>
        <v/>
      </c>
      <c r="N94" t="str">
        <f t="shared" ca="1" si="7"/>
        <v>INSERT INTO SALARY_EMPLOYEE (salary, employee_id) VALUES (148605.87,295);</v>
      </c>
      <c r="O94" t="str">
        <f t="shared" ca="1" si="8"/>
        <v>INSERT INTO SALARY_EMPLOYEE (salary, employee_id) VALUES (148605.87,295);</v>
      </c>
      <c r="P94" t="str">
        <f t="shared" ca="1" si="9"/>
        <v>INSERT INTO hourly_employee (hourly_wage, yearly_wage, employee_id) VALUES (,148605.87,295);</v>
      </c>
    </row>
    <row r="95" spans="1:16" x14ac:dyDescent="0.2">
      <c r="A95" s="4" t="s">
        <v>338</v>
      </c>
      <c r="B95" s="4" t="s">
        <v>114</v>
      </c>
      <c r="C95" s="4" t="s">
        <v>120</v>
      </c>
      <c r="D95" s="4" t="s">
        <v>136</v>
      </c>
      <c r="E95" s="4" t="s">
        <v>339</v>
      </c>
      <c r="F95" s="4" t="s">
        <v>55</v>
      </c>
      <c r="G95" s="4" t="s">
        <v>67</v>
      </c>
      <c r="H95">
        <v>56290</v>
      </c>
      <c r="I95" t="s">
        <v>110</v>
      </c>
      <c r="J95">
        <v>3</v>
      </c>
      <c r="K95">
        <v>9</v>
      </c>
      <c r="L95" t="str">
        <f t="shared" ca="1" si="5"/>
        <v>98298.38</v>
      </c>
      <c r="M95" t="str">
        <f t="shared" si="6"/>
        <v/>
      </c>
      <c r="N95" t="str">
        <f t="shared" ca="1" si="7"/>
        <v>INSERT INTO SALARY_EMPLOYEE (salary, employee_id) VALUES (98298.38,296);</v>
      </c>
      <c r="O95" t="str">
        <f t="shared" ca="1" si="8"/>
        <v>INSERT INTO SALARY_EMPLOYEE (salary, employee_id) VALUES (98298.38,296);</v>
      </c>
      <c r="P95" t="str">
        <f t="shared" ca="1" si="9"/>
        <v>INSERT INTO hourly_employee (hourly_wage, yearly_wage, employee_id) VALUES (,98298.38,296);</v>
      </c>
    </row>
    <row r="96" spans="1:16" x14ac:dyDescent="0.2">
      <c r="A96" s="4" t="s">
        <v>340</v>
      </c>
      <c r="B96" s="4" t="s">
        <v>117</v>
      </c>
      <c r="C96" s="4" t="s">
        <v>130</v>
      </c>
      <c r="D96" s="4" t="s">
        <v>146</v>
      </c>
      <c r="E96" s="4" t="s">
        <v>341</v>
      </c>
      <c r="F96" s="4" t="s">
        <v>59</v>
      </c>
      <c r="G96" s="4" t="s">
        <v>65</v>
      </c>
      <c r="H96">
        <v>84101</v>
      </c>
      <c r="I96" t="s">
        <v>110</v>
      </c>
      <c r="J96">
        <v>13</v>
      </c>
      <c r="K96">
        <v>6</v>
      </c>
      <c r="L96" t="str">
        <f t="shared" ca="1" si="5"/>
        <v>184466.89</v>
      </c>
      <c r="M96" t="str">
        <f t="shared" si="6"/>
        <v/>
      </c>
      <c r="N96" t="str">
        <f t="shared" ca="1" si="7"/>
        <v>INSERT INTO SALARY_EMPLOYEE (salary, employee_id) VALUES (184466.89,297);</v>
      </c>
      <c r="O96" t="str">
        <f t="shared" ca="1" si="8"/>
        <v>INSERT INTO SALARY_EMPLOYEE (salary, employee_id) VALUES (184466.89,297);</v>
      </c>
      <c r="P96" t="str">
        <f t="shared" ca="1" si="9"/>
        <v>INSERT INTO hourly_employee (hourly_wage, yearly_wage, employee_id) VALUES (,184466.89,297);</v>
      </c>
    </row>
    <row r="97" spans="1:16" x14ac:dyDescent="0.2">
      <c r="A97" s="4" t="s">
        <v>342</v>
      </c>
      <c r="B97" s="4" t="s">
        <v>117</v>
      </c>
      <c r="C97" s="4" t="s">
        <v>131</v>
      </c>
      <c r="D97" s="4" t="s">
        <v>147</v>
      </c>
      <c r="E97" s="4" t="s">
        <v>343</v>
      </c>
      <c r="F97" s="4" t="s">
        <v>60</v>
      </c>
      <c r="G97" s="4" t="s">
        <v>65</v>
      </c>
      <c r="H97">
        <v>84101</v>
      </c>
      <c r="I97" t="s">
        <v>111</v>
      </c>
      <c r="J97">
        <v>14</v>
      </c>
      <c r="K97">
        <v>12</v>
      </c>
      <c r="L97" t="str">
        <f t="shared" ca="1" si="5"/>
        <v>45207.53</v>
      </c>
      <c r="M97">
        <f t="shared" ca="1" si="6"/>
        <v>21.734389423076923</v>
      </c>
      <c r="N97" t="str">
        <f t="shared" ca="1" si="7"/>
        <v>INSERT INTO hourly_employee (hourly_wage, yearly_wage, employee_id) VALUES (21.7343894230769,45207.53,298);</v>
      </c>
      <c r="O97" t="str">
        <f t="shared" ca="1" si="8"/>
        <v>INSERT INTO SALARY_EMPLOYEE (salary, employee_id) VALUES (45207.53,298);</v>
      </c>
      <c r="P97" t="str">
        <f t="shared" ca="1" si="9"/>
        <v>INSERT INTO hourly_employee (hourly_wage, yearly_wage, employee_id) VALUES (21.7343894230769,45207.53,298);</v>
      </c>
    </row>
    <row r="98" spans="1:16" x14ac:dyDescent="0.2">
      <c r="A98" s="4" t="s">
        <v>344</v>
      </c>
      <c r="B98" s="4" t="s">
        <v>114</v>
      </c>
      <c r="C98" s="4" t="s">
        <v>120</v>
      </c>
      <c r="D98" s="4" t="s">
        <v>136</v>
      </c>
      <c r="E98" s="4" t="s">
        <v>345</v>
      </c>
      <c r="F98" s="4" t="s">
        <v>55</v>
      </c>
      <c r="G98" s="4" t="s">
        <v>67</v>
      </c>
      <c r="H98">
        <v>56290</v>
      </c>
      <c r="I98" t="s">
        <v>110</v>
      </c>
      <c r="J98">
        <v>3</v>
      </c>
      <c r="K98">
        <v>13</v>
      </c>
      <c r="L98" t="str">
        <f t="shared" ca="1" si="5"/>
        <v>133308.10</v>
      </c>
      <c r="M98" t="str">
        <f t="shared" si="6"/>
        <v/>
      </c>
      <c r="N98" t="str">
        <f t="shared" ca="1" si="7"/>
        <v>INSERT INTO SALARY_EMPLOYEE (salary, employee_id) VALUES (133308.10,299);</v>
      </c>
      <c r="O98" t="str">
        <f t="shared" ca="1" si="8"/>
        <v>INSERT INTO SALARY_EMPLOYEE (salary, employee_id) VALUES (133308.10,299);</v>
      </c>
      <c r="P98" t="str">
        <f t="shared" ca="1" si="9"/>
        <v>INSERT INTO hourly_employee (hourly_wage, yearly_wage, employee_id) VALUES (,133308.10,299);</v>
      </c>
    </row>
    <row r="99" spans="1:16" x14ac:dyDescent="0.2">
      <c r="A99" s="4" t="s">
        <v>346</v>
      </c>
      <c r="B99" s="4" t="s">
        <v>114</v>
      </c>
      <c r="C99" s="4" t="s">
        <v>120</v>
      </c>
      <c r="D99" s="4" t="s">
        <v>136</v>
      </c>
      <c r="E99" s="4" t="s">
        <v>347</v>
      </c>
      <c r="F99" s="4" t="s">
        <v>55</v>
      </c>
      <c r="G99" s="4" t="s">
        <v>67</v>
      </c>
      <c r="H99">
        <v>56290</v>
      </c>
      <c r="I99" t="s">
        <v>110</v>
      </c>
      <c r="J99">
        <v>3</v>
      </c>
      <c r="K99">
        <v>15</v>
      </c>
      <c r="L99" t="str">
        <f t="shared" ca="1" si="5"/>
        <v>188768.92</v>
      </c>
      <c r="M99" t="str">
        <f t="shared" si="6"/>
        <v/>
      </c>
      <c r="N99" t="str">
        <f t="shared" ca="1" si="7"/>
        <v>INSERT INTO SALARY_EMPLOYEE (salary, employee_id) VALUES (188768.92,300);</v>
      </c>
      <c r="O99" t="str">
        <f t="shared" ca="1" si="8"/>
        <v>INSERT INTO SALARY_EMPLOYEE (salary, employee_id) VALUES (188768.92,300);</v>
      </c>
      <c r="P99" t="str">
        <f t="shared" ca="1" si="9"/>
        <v>INSERT INTO hourly_employee (hourly_wage, yearly_wage, employee_id) VALUES (,188768.92,300);</v>
      </c>
    </row>
    <row r="100" spans="1:16" x14ac:dyDescent="0.2">
      <c r="A100" s="4" t="s">
        <v>348</v>
      </c>
      <c r="B100" s="4" t="s">
        <v>114</v>
      </c>
      <c r="C100" s="4" t="s">
        <v>120</v>
      </c>
      <c r="D100" s="4" t="s">
        <v>136</v>
      </c>
      <c r="E100" s="4" t="s">
        <v>349</v>
      </c>
      <c r="F100" s="4" t="s">
        <v>55</v>
      </c>
      <c r="G100" s="4" t="s">
        <v>67</v>
      </c>
      <c r="H100">
        <v>56290</v>
      </c>
      <c r="I100" t="s">
        <v>110</v>
      </c>
      <c r="J100">
        <v>3</v>
      </c>
      <c r="K100">
        <v>14</v>
      </c>
      <c r="L100" t="str">
        <f t="shared" ca="1" si="5"/>
        <v>120966.37</v>
      </c>
      <c r="M100" t="str">
        <f t="shared" si="6"/>
        <v/>
      </c>
      <c r="N100" t="str">
        <f t="shared" ca="1" si="7"/>
        <v>INSERT INTO SALARY_EMPLOYEE (salary, employee_id) VALUES (120966.37,301);</v>
      </c>
      <c r="O100" t="str">
        <f t="shared" ca="1" si="8"/>
        <v>INSERT INTO SALARY_EMPLOYEE (salary, employee_id) VALUES (120966.37,301);</v>
      </c>
      <c r="P100" t="str">
        <f t="shared" ca="1" si="9"/>
        <v>INSERT INTO hourly_employee (hourly_wage, yearly_wage, employee_id) VALUES (,120966.37,301);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topLeftCell="L1" workbookViewId="0">
      <selection activeCell="X3" sqref="X3:X300"/>
    </sheetView>
  </sheetViews>
  <sheetFormatPr baseColWidth="10" defaultRowHeight="16" x14ac:dyDescent="0.2"/>
  <cols>
    <col min="14" max="14" width="19.5" bestFit="1" customWidth="1"/>
    <col min="22" max="22" width="11.1640625" bestFit="1" customWidth="1"/>
  </cols>
  <sheetData>
    <row r="1" spans="1:24" x14ac:dyDescent="0.2">
      <c r="J1">
        <v>2</v>
      </c>
      <c r="K1">
        <v>3</v>
      </c>
      <c r="L1">
        <v>4</v>
      </c>
      <c r="M1">
        <v>5</v>
      </c>
      <c r="O1">
        <v>6</v>
      </c>
      <c r="P1">
        <v>7</v>
      </c>
      <c r="Q1">
        <v>8</v>
      </c>
      <c r="S1">
        <v>6</v>
      </c>
      <c r="T1">
        <v>7</v>
      </c>
      <c r="U1">
        <v>8</v>
      </c>
    </row>
    <row r="2" spans="1:24" x14ac:dyDescent="0.2">
      <c r="J2" t="s">
        <v>102</v>
      </c>
      <c r="K2" t="s">
        <v>103</v>
      </c>
      <c r="L2" t="s">
        <v>350</v>
      </c>
      <c r="M2" t="s">
        <v>351</v>
      </c>
      <c r="N2" t="s">
        <v>352</v>
      </c>
      <c r="O2" t="s">
        <v>353</v>
      </c>
      <c r="P2" t="s">
        <v>354</v>
      </c>
      <c r="Q2" t="s">
        <v>355</v>
      </c>
      <c r="R2" t="s">
        <v>356</v>
      </c>
      <c r="S2" t="s">
        <v>357</v>
      </c>
      <c r="T2" t="s">
        <v>358</v>
      </c>
      <c r="U2" t="s">
        <v>359</v>
      </c>
      <c r="V2" t="s">
        <v>360</v>
      </c>
      <c r="W2" t="s">
        <v>89</v>
      </c>
    </row>
    <row r="3" spans="1:24" x14ac:dyDescent="0.2">
      <c r="A3">
        <v>1</v>
      </c>
      <c r="B3" t="s">
        <v>118</v>
      </c>
      <c r="C3" t="s">
        <v>134</v>
      </c>
      <c r="D3" t="s">
        <v>361</v>
      </c>
      <c r="E3" t="s">
        <v>376</v>
      </c>
      <c r="F3" s="3" t="s">
        <v>53</v>
      </c>
      <c r="G3" s="3" t="s">
        <v>65</v>
      </c>
      <c r="H3" s="3">
        <v>84101</v>
      </c>
      <c r="I3" s="3">
        <f ca="1">RANDBETWEEN(1,16)</f>
        <v>7</v>
      </c>
      <c r="J3" t="str">
        <f ca="1">VLOOKUP($I3,athlete, J$1)</f>
        <v>John</v>
      </c>
      <c r="K3" t="str">
        <f ca="1">VLOOKUP($I3,athlete, K$1)</f>
        <v>Jensen</v>
      </c>
      <c r="L3" t="str">
        <f ca="1">VLOOKUP($I3,athlete, L$1)</f>
        <v>Forward</v>
      </c>
      <c r="M3" t="str">
        <f ca="1">VLOOKUP($I3,athlete, M$1)</f>
        <v>Sophmore</v>
      </c>
      <c r="N3" t="str">
        <f ca="1">RANDBETWEEN(1000,9999)&amp;" "&amp;VLOOKUP(RANDBETWEEN(1,2),$B$21:$C$24,2)&amp;" "&amp;RANDBETWEEN(1000,9999)&amp;" "&amp;VLOOKUP(RANDBETWEEN(3,4),$B$21:$C$24,2)</f>
        <v>6835 North 2274 East</v>
      </c>
      <c r="O3" t="str">
        <f ca="1">VLOOKUP($I3,athlete, O$1)</f>
        <v>Tempe</v>
      </c>
      <c r="P3" t="str">
        <f ca="1">VLOOKUP($I3,athlete, P$1)</f>
        <v>AZ</v>
      </c>
      <c r="Q3">
        <f ca="1">VLOOKUP($I3,athlete, Q$1)</f>
        <v>85765</v>
      </c>
      <c r="R3" t="str">
        <f ca="1">RANDBETWEEN(1000,9999)&amp;" "&amp;VLOOKUP(RANDBETWEEN(1,2),$B$21:$C$24,2)&amp;" "&amp;RANDBETWEEN(1000,9999)&amp;" "&amp;VLOOKUP(RANDBETWEEN(3,4),$B$21:$C$24,2)</f>
        <v>6434 South 8728 East</v>
      </c>
      <c r="S3" t="str">
        <f ca="1">VLOOKUP($I3,athlete, S$1)</f>
        <v>Tempe</v>
      </c>
      <c r="T3" t="str">
        <f ca="1">VLOOKUP($I3,athlete, T$1)</f>
        <v>AZ</v>
      </c>
      <c r="U3">
        <f ca="1">VLOOKUP($I3,athlete, U$1)</f>
        <v>85765</v>
      </c>
      <c r="V3">
        <f ca="1">RANDBETWEEN(1000000000,9999999999)</f>
        <v>3071598316</v>
      </c>
      <c r="W3">
        <f ca="1">RANDBETWEEN(5,18)</f>
        <v>10</v>
      </c>
      <c r="X3" t="str">
        <f ca="1">"INSERT INTO athlete (fname, lname, position, academic_level, street_current, city_current,state_current,zip_current,street_hometown, city_hometown, state_hometown, zip_hometown, phone, team_id) VALUES ('"&amp;J3&amp;"','"&amp;K3&amp;"','"&amp;L3&amp;"','"&amp;M3&amp;"','"&amp;N3&amp;"','"&amp;O3&amp;"','"&amp;P3&amp;"',"&amp;Q3&amp;",'"&amp;R3&amp;"','"&amp;S3&amp;"','"&amp;T3&amp;"',"&amp;U3&amp;","&amp;V3&amp;","&amp;W3&amp;");"</f>
        <v>INSERT INTO athlete (fname, lname, position, academic_level, street_current, city_current,state_current,zip_current,street_hometown, city_hometown, state_hometown, zip_hometown, phone, team_id) VALUES ('John','Jensen','Forward','Sophmore','6835 North 2274 East','Tempe','AZ',85765,'6434 South 8728 East','Tempe','AZ',85765,3071598316,10);</v>
      </c>
    </row>
    <row r="4" spans="1:24" x14ac:dyDescent="0.2">
      <c r="A4">
        <v>2</v>
      </c>
      <c r="B4" t="s">
        <v>119</v>
      </c>
      <c r="C4" t="s">
        <v>135</v>
      </c>
      <c r="D4" t="s">
        <v>48</v>
      </c>
      <c r="E4" t="s">
        <v>377</v>
      </c>
      <c r="F4" s="3" t="s">
        <v>54</v>
      </c>
      <c r="G4" s="3" t="s">
        <v>66</v>
      </c>
      <c r="H4" s="3">
        <v>76102</v>
      </c>
      <c r="I4" s="3">
        <f t="shared" ref="I4:I67" ca="1" si="0">RANDBETWEEN(1,16)</f>
        <v>2</v>
      </c>
      <c r="J4" t="str">
        <f ca="1">VLOOKUP($I4,athlete, J$1)</f>
        <v>Joe</v>
      </c>
      <c r="K4" t="str">
        <f ca="1">VLOOKUP($I4,athlete, K$1)</f>
        <v>Smith</v>
      </c>
      <c r="L4" t="str">
        <f ca="1">VLOOKUP($I4,athlete, L$1)</f>
        <v>Center</v>
      </c>
      <c r="M4" t="str">
        <f ca="1">VLOOKUP($I4,athlete, M$1)</f>
        <v>Junior</v>
      </c>
      <c r="N4" t="str">
        <f t="shared" ref="N4:N67" ca="1" si="1">RANDBETWEEN(1000,9999)&amp;" "&amp;VLOOKUP(RANDBETWEEN(1,2),$B$21:$C$24,2)&amp;" "&amp;RANDBETWEEN(1000,9999)&amp;" "&amp;VLOOKUP(RANDBETWEEN(3,4),$B$21:$C$24,2)</f>
        <v>3742 North 9209 East</v>
      </c>
      <c r="O4" t="str">
        <f ca="1">VLOOKUP($I4,athlete, O$1)</f>
        <v>Phoenix</v>
      </c>
      <c r="P4" t="str">
        <f ca="1">VLOOKUP($I4,athlete, P$1)</f>
        <v>AZ</v>
      </c>
      <c r="Q4">
        <f ca="1">VLOOKUP($I4,athlete, Q$1)</f>
        <v>76102</v>
      </c>
      <c r="R4" t="str">
        <f t="shared" ref="R4:R67" ca="1" si="2">RANDBETWEEN(1000,9999)&amp;" "&amp;VLOOKUP(RANDBETWEEN(1,2),$B$21:$C$24,2)&amp;" "&amp;RANDBETWEEN(1000,9999)&amp;" "&amp;VLOOKUP(RANDBETWEEN(3,4),$B$21:$C$24,2)</f>
        <v>2983 North 4912 West</v>
      </c>
      <c r="S4" t="str">
        <f ca="1">VLOOKUP($I4,athlete, S$1)</f>
        <v>Phoenix</v>
      </c>
      <c r="T4" t="str">
        <f ca="1">VLOOKUP($I4,athlete, T$1)</f>
        <v>AZ</v>
      </c>
      <c r="U4">
        <f ca="1">VLOOKUP($I4,athlete, U$1)</f>
        <v>76102</v>
      </c>
      <c r="V4">
        <f t="shared" ref="V4:V67" ca="1" si="3">RANDBETWEEN(1000000000,9999999999)</f>
        <v>4686076310</v>
      </c>
      <c r="W4">
        <f t="shared" ref="W4:W67" ca="1" si="4">RANDBETWEEN(5,18)</f>
        <v>17</v>
      </c>
      <c r="X4" t="str">
        <f t="shared" ref="X4:X67" ca="1" si="5">"INSERT INTO athlete (fname, lname, position, academic_level, street_current, city_current,state_current,zip_current,street_hometown, city_hometown, state_hometown, zip_hometown, phone, team_id) VALUES ('"&amp;J4&amp;"','"&amp;K4&amp;"','"&amp;L4&amp;"','"&amp;M4&amp;"','"&amp;N4&amp;"','"&amp;O4&amp;"','"&amp;P4&amp;"',"&amp;Q4&amp;",'"&amp;R4&amp;"','"&amp;S4&amp;"','"&amp;T4&amp;"',"&amp;U4&amp;","&amp;V4&amp;","&amp;W4&amp;");"</f>
        <v>INSERT INTO athlete (fname, lname, position, academic_level, street_current, city_current,state_current,zip_current,street_hometown, city_hometown, state_hometown, zip_hometown, phone, team_id) VALUES ('Joe','Smith','Center','Junior','3742 North 9209 East','Phoenix','AZ',76102,'2983 North 4912 West','Phoenix','AZ',76102,4686076310,17);</v>
      </c>
    </row>
    <row r="5" spans="1:24" x14ac:dyDescent="0.2">
      <c r="A5">
        <v>3</v>
      </c>
      <c r="B5" t="s">
        <v>120</v>
      </c>
      <c r="C5" t="s">
        <v>136</v>
      </c>
      <c r="D5" t="s">
        <v>362</v>
      </c>
      <c r="E5" t="s">
        <v>378</v>
      </c>
      <c r="F5" s="3" t="s">
        <v>55</v>
      </c>
      <c r="G5" s="3" t="s">
        <v>67</v>
      </c>
      <c r="H5" s="3">
        <v>56290</v>
      </c>
      <c r="I5" s="3">
        <f t="shared" ca="1" si="0"/>
        <v>14</v>
      </c>
      <c r="J5" t="str">
        <f ca="1">VLOOKUP($I5,athlete, J$1)</f>
        <v>Carrie</v>
      </c>
      <c r="K5" t="str">
        <f ca="1">VLOOKUP($I5,athlete, K$1)</f>
        <v>Bishoff</v>
      </c>
      <c r="L5" t="str">
        <f ca="1">VLOOKUP($I5,athlete, L$1)</f>
        <v>Outfielder</v>
      </c>
      <c r="M5" t="str">
        <f ca="1">VLOOKUP($I5,athlete, M$1)</f>
        <v>Junior</v>
      </c>
      <c r="N5" t="str">
        <f t="shared" ca="1" si="1"/>
        <v>3088 North 6795 East</v>
      </c>
      <c r="O5" t="str">
        <f ca="1">VLOOKUP($I5,athlete, O$1)</f>
        <v>Las Vegas</v>
      </c>
      <c r="P5" t="str">
        <f ca="1">VLOOKUP($I5,athlete, P$1)</f>
        <v>UT</v>
      </c>
      <c r="Q5">
        <f ca="1">VLOOKUP($I5,athlete, Q$1)</f>
        <v>84101</v>
      </c>
      <c r="R5" t="str">
        <f t="shared" ca="1" si="2"/>
        <v>2437 South 3935 East</v>
      </c>
      <c r="S5" t="str">
        <f ca="1">VLOOKUP($I5,athlete, S$1)</f>
        <v>Las Vegas</v>
      </c>
      <c r="T5" t="str">
        <f ca="1">VLOOKUP($I5,athlete, T$1)</f>
        <v>UT</v>
      </c>
      <c r="U5">
        <f ca="1">VLOOKUP($I5,athlete, U$1)</f>
        <v>84101</v>
      </c>
      <c r="V5">
        <f t="shared" ca="1" si="3"/>
        <v>3600791420</v>
      </c>
      <c r="W5">
        <f t="shared" ca="1" si="4"/>
        <v>18</v>
      </c>
      <c r="X5" t="str">
        <f t="shared" ca="1" si="5"/>
        <v>INSERT INTO athlete (fname, lname, position, academic_level, street_current, city_current,state_current,zip_current,street_hometown, city_hometown, state_hometown, zip_hometown, phone, team_id) VALUES ('Carrie','Bishoff','Outfielder','Junior','3088 North 6795 East','Las Vegas','UT',84101,'2437 South 3935 East','Las Vegas','UT',84101,3600791420,18);</v>
      </c>
    </row>
    <row r="6" spans="1:24" x14ac:dyDescent="0.2">
      <c r="A6">
        <v>4</v>
      </c>
      <c r="B6" t="s">
        <v>121</v>
      </c>
      <c r="C6" t="s">
        <v>137</v>
      </c>
      <c r="D6" t="s">
        <v>363</v>
      </c>
      <c r="E6" t="s">
        <v>379</v>
      </c>
      <c r="F6" s="3" t="s">
        <v>56</v>
      </c>
      <c r="G6" s="3" t="s">
        <v>68</v>
      </c>
      <c r="H6" s="3">
        <v>12958</v>
      </c>
      <c r="I6" s="3">
        <f t="shared" ca="1" si="0"/>
        <v>12</v>
      </c>
      <c r="J6" t="str">
        <f ca="1">VLOOKUP($I6,athlete, J$1)</f>
        <v>Marcy</v>
      </c>
      <c r="K6" t="str">
        <f ca="1">VLOOKUP($I6,athlete, K$1)</f>
        <v>Tice</v>
      </c>
      <c r="L6" t="str">
        <f ca="1">VLOOKUP($I6,athlete, L$1)</f>
        <v>Goalie</v>
      </c>
      <c r="M6" t="str">
        <f ca="1">VLOOKUP($I6,athlete, M$1)</f>
        <v>Freshman</v>
      </c>
      <c r="N6" t="str">
        <f t="shared" ca="1" si="1"/>
        <v>1362 South 2658 East</v>
      </c>
      <c r="O6" t="str">
        <f ca="1">VLOOKUP($I6,athlete, O$1)</f>
        <v>Bismarck</v>
      </c>
      <c r="P6" t="str">
        <f ca="1">VLOOKUP($I6,athlete, P$1)</f>
        <v>ND</v>
      </c>
      <c r="Q6">
        <f ca="1">VLOOKUP($I6,athlete, Q$1)</f>
        <v>28895</v>
      </c>
      <c r="R6" t="str">
        <f t="shared" ca="1" si="2"/>
        <v>2796 North 2482 East</v>
      </c>
      <c r="S6" t="str">
        <f ca="1">VLOOKUP($I6,athlete, S$1)</f>
        <v>Bismarck</v>
      </c>
      <c r="T6" t="str">
        <f ca="1">VLOOKUP($I6,athlete, T$1)</f>
        <v>ND</v>
      </c>
      <c r="U6">
        <f ca="1">VLOOKUP($I6,athlete, U$1)</f>
        <v>28895</v>
      </c>
      <c r="V6">
        <f t="shared" ca="1" si="3"/>
        <v>1945138499</v>
      </c>
      <c r="W6">
        <f t="shared" ca="1" si="4"/>
        <v>15</v>
      </c>
      <c r="X6" t="str">
        <f t="shared" ca="1" si="5"/>
        <v>INSERT INTO athlete (fname, lname, position, academic_level, street_current, city_current,state_current,zip_current,street_hometown, city_hometown, state_hometown, zip_hometown, phone, team_id) VALUES ('Marcy','Tice','Goalie','Freshman','1362 South 2658 East','Bismarck','ND',28895,'2796 North 2482 East','Bismarck','ND',28895,1945138499,15);</v>
      </c>
    </row>
    <row r="7" spans="1:24" x14ac:dyDescent="0.2">
      <c r="A7">
        <v>5</v>
      </c>
      <c r="B7" t="s">
        <v>122</v>
      </c>
      <c r="C7" t="s">
        <v>138</v>
      </c>
      <c r="D7" t="s">
        <v>364</v>
      </c>
      <c r="E7" t="s">
        <v>376</v>
      </c>
      <c r="F7" s="3" t="s">
        <v>57</v>
      </c>
      <c r="G7" s="3" t="s">
        <v>69</v>
      </c>
      <c r="H7" s="3">
        <v>84050</v>
      </c>
      <c r="I7" s="3">
        <f t="shared" ca="1" si="0"/>
        <v>15</v>
      </c>
      <c r="J7" t="str">
        <f ca="1">VLOOKUP($I7,athlete, J$1)</f>
        <v>Randy</v>
      </c>
      <c r="K7" t="str">
        <f ca="1">VLOOKUP($I7,athlete, K$1)</f>
        <v>Peirce</v>
      </c>
      <c r="L7" t="str">
        <f ca="1">VLOOKUP($I7,athlete, L$1)</f>
        <v>Pitcher</v>
      </c>
      <c r="M7" t="str">
        <f ca="1">VLOOKUP($I7,athlete, M$1)</f>
        <v>Sophmore</v>
      </c>
      <c r="N7" t="str">
        <f t="shared" ca="1" si="1"/>
        <v>2358 South 3501 West</v>
      </c>
      <c r="O7" t="str">
        <f ca="1">VLOOKUP($I7,athlete, O$1)</f>
        <v>Pierre</v>
      </c>
      <c r="P7" t="str">
        <f ca="1">VLOOKUP($I7,athlete, P$1)</f>
        <v>UT</v>
      </c>
      <c r="Q7">
        <f ca="1">VLOOKUP($I7,athlete, Q$1)</f>
        <v>84101</v>
      </c>
      <c r="R7" t="str">
        <f t="shared" ca="1" si="2"/>
        <v>2756 South 8502 West</v>
      </c>
      <c r="S7" t="str">
        <f ca="1">VLOOKUP($I7,athlete, S$1)</f>
        <v>Pierre</v>
      </c>
      <c r="T7" t="str">
        <f ca="1">VLOOKUP($I7,athlete, T$1)</f>
        <v>UT</v>
      </c>
      <c r="U7">
        <f ca="1">VLOOKUP($I7,athlete, U$1)</f>
        <v>84101</v>
      </c>
      <c r="V7">
        <f t="shared" ca="1" si="3"/>
        <v>8718873948</v>
      </c>
      <c r="W7">
        <f t="shared" ca="1" si="4"/>
        <v>17</v>
      </c>
      <c r="X7" t="str">
        <f t="shared" ca="1" si="5"/>
        <v>INSERT INTO athlete (fname, lname, position, academic_level, street_current, city_current,state_current,zip_current,street_hometown, city_hometown, state_hometown, zip_hometown, phone, team_id) VALUES ('Randy','Peirce','Pitcher','Sophmore','2358 South 3501 West','Pierre','UT',84101,'2756 South 8502 West','Pierre','UT',84101,8718873948,17);</v>
      </c>
    </row>
    <row r="8" spans="1:24" x14ac:dyDescent="0.2">
      <c r="A8">
        <v>6</v>
      </c>
      <c r="B8" t="s">
        <v>123</v>
      </c>
      <c r="C8" t="s">
        <v>139</v>
      </c>
      <c r="D8" t="s">
        <v>365</v>
      </c>
      <c r="E8" t="s">
        <v>377</v>
      </c>
      <c r="F8" s="3" t="s">
        <v>58</v>
      </c>
      <c r="G8" s="3" t="s">
        <v>69</v>
      </c>
      <c r="H8" s="3">
        <v>26848</v>
      </c>
      <c r="I8" s="3">
        <f t="shared" ca="1" si="0"/>
        <v>7</v>
      </c>
      <c r="J8" t="str">
        <f ca="1">VLOOKUP($I8,athlete, J$1)</f>
        <v>John</v>
      </c>
      <c r="K8" t="str">
        <f ca="1">VLOOKUP($I8,athlete, K$1)</f>
        <v>Jensen</v>
      </c>
      <c r="L8" t="str">
        <f ca="1">VLOOKUP($I8,athlete, L$1)</f>
        <v>Forward</v>
      </c>
      <c r="M8" t="str">
        <f ca="1">VLOOKUP($I8,athlete, M$1)</f>
        <v>Sophmore</v>
      </c>
      <c r="N8" t="str">
        <f t="shared" ca="1" si="1"/>
        <v>7157 South 9544 West</v>
      </c>
      <c r="O8" t="str">
        <f ca="1">VLOOKUP($I8,athlete, O$1)</f>
        <v>Tempe</v>
      </c>
      <c r="P8" t="str">
        <f ca="1">VLOOKUP($I8,athlete, P$1)</f>
        <v>AZ</v>
      </c>
      <c r="Q8">
        <f ca="1">VLOOKUP($I8,athlete, Q$1)</f>
        <v>85765</v>
      </c>
      <c r="R8" t="str">
        <f t="shared" ca="1" si="2"/>
        <v>7037 North 5927 East</v>
      </c>
      <c r="S8" t="str">
        <f ca="1">VLOOKUP($I8,athlete, S$1)</f>
        <v>Tempe</v>
      </c>
      <c r="T8" t="str">
        <f ca="1">VLOOKUP($I8,athlete, T$1)</f>
        <v>AZ</v>
      </c>
      <c r="U8">
        <f ca="1">VLOOKUP($I8,athlete, U$1)</f>
        <v>85765</v>
      </c>
      <c r="V8">
        <f t="shared" ca="1" si="3"/>
        <v>9702353837</v>
      </c>
      <c r="W8">
        <f t="shared" ca="1" si="4"/>
        <v>9</v>
      </c>
      <c r="X8" t="str">
        <f t="shared" ca="1" si="5"/>
        <v>INSERT INTO athlete (fname, lname, position, academic_level, street_current, city_current,state_current,zip_current,street_hometown, city_hometown, state_hometown, zip_hometown, phone, team_id) VALUES ('John','Jensen','Forward','Sophmore','7157 South 9544 West','Tempe','AZ',85765,'7037 North 5927 East','Tempe','AZ',85765,9702353837,9);</v>
      </c>
    </row>
    <row r="9" spans="1:24" x14ac:dyDescent="0.2">
      <c r="A9">
        <v>7</v>
      </c>
      <c r="B9" t="s">
        <v>124</v>
      </c>
      <c r="C9" t="s">
        <v>140</v>
      </c>
      <c r="D9" t="s">
        <v>366</v>
      </c>
      <c r="E9" t="s">
        <v>378</v>
      </c>
      <c r="F9" s="3" t="s">
        <v>34</v>
      </c>
      <c r="G9" s="3" t="s">
        <v>66</v>
      </c>
      <c r="H9" s="3">
        <v>85765</v>
      </c>
      <c r="I9" s="3">
        <f t="shared" ca="1" si="0"/>
        <v>7</v>
      </c>
      <c r="J9" t="str">
        <f ca="1">VLOOKUP($I9,athlete, J$1)</f>
        <v>John</v>
      </c>
      <c r="K9" t="str">
        <f ca="1">VLOOKUP($I9,athlete, K$1)</f>
        <v>Jensen</v>
      </c>
      <c r="L9" t="str">
        <f ca="1">VLOOKUP($I9,athlete, L$1)</f>
        <v>Forward</v>
      </c>
      <c r="M9" t="str">
        <f ca="1">VLOOKUP($I9,athlete, M$1)</f>
        <v>Sophmore</v>
      </c>
      <c r="N9" t="str">
        <f t="shared" ca="1" si="1"/>
        <v>5481 North 6214 East</v>
      </c>
      <c r="O9" t="str">
        <f ca="1">VLOOKUP($I9,athlete, O$1)</f>
        <v>Tempe</v>
      </c>
      <c r="P9" t="str">
        <f ca="1">VLOOKUP($I9,athlete, P$1)</f>
        <v>AZ</v>
      </c>
      <c r="Q9">
        <f ca="1">VLOOKUP($I9,athlete, Q$1)</f>
        <v>85765</v>
      </c>
      <c r="R9" t="str">
        <f t="shared" ca="1" si="2"/>
        <v>1126 North 5981 West</v>
      </c>
      <c r="S9" t="str">
        <f ca="1">VLOOKUP($I9,athlete, S$1)</f>
        <v>Tempe</v>
      </c>
      <c r="T9" t="str">
        <f ca="1">VLOOKUP($I9,athlete, T$1)</f>
        <v>AZ</v>
      </c>
      <c r="U9">
        <f ca="1">VLOOKUP($I9,athlete, U$1)</f>
        <v>85765</v>
      </c>
      <c r="V9">
        <f t="shared" ca="1" si="3"/>
        <v>1981477334</v>
      </c>
      <c r="W9">
        <f t="shared" ca="1" si="4"/>
        <v>18</v>
      </c>
      <c r="X9" t="str">
        <f t="shared" ca="1" si="5"/>
        <v>INSERT INTO athlete (fname, lname, position, academic_level, street_current, city_current,state_current,zip_current,street_hometown, city_hometown, state_hometown, zip_hometown, phone, team_id) VALUES ('John','Jensen','Forward','Sophmore','5481 North 6214 East','Tempe','AZ',85765,'1126 North 5981 West','Tempe','AZ',85765,1981477334,18);</v>
      </c>
    </row>
    <row r="10" spans="1:24" x14ac:dyDescent="0.2">
      <c r="A10">
        <v>8</v>
      </c>
      <c r="B10" t="s">
        <v>125</v>
      </c>
      <c r="C10" t="s">
        <v>141</v>
      </c>
      <c r="D10" t="s">
        <v>367</v>
      </c>
      <c r="E10" t="s">
        <v>379</v>
      </c>
      <c r="F10" s="3" t="s">
        <v>62</v>
      </c>
      <c r="G10" s="3" t="s">
        <v>70</v>
      </c>
      <c r="H10" s="3">
        <v>76485</v>
      </c>
      <c r="I10" s="3">
        <f t="shared" ca="1" si="0"/>
        <v>12</v>
      </c>
      <c r="J10" t="str">
        <f ca="1">VLOOKUP($I10,athlete, J$1)</f>
        <v>Marcy</v>
      </c>
      <c r="K10" t="str">
        <f ca="1">VLOOKUP($I10,athlete, K$1)</f>
        <v>Tice</v>
      </c>
      <c r="L10" t="str">
        <f ca="1">VLOOKUP($I10,athlete, L$1)</f>
        <v>Goalie</v>
      </c>
      <c r="M10" t="str">
        <f ca="1">VLOOKUP($I10,athlete, M$1)</f>
        <v>Freshman</v>
      </c>
      <c r="N10" t="str">
        <f t="shared" ca="1" si="1"/>
        <v>5059 South 3659 West</v>
      </c>
      <c r="O10" t="str">
        <f ca="1">VLOOKUP($I10,athlete, O$1)</f>
        <v>Bismarck</v>
      </c>
      <c r="P10" t="str">
        <f ca="1">VLOOKUP($I10,athlete, P$1)</f>
        <v>ND</v>
      </c>
      <c r="Q10">
        <f ca="1">VLOOKUP($I10,athlete, Q$1)</f>
        <v>28895</v>
      </c>
      <c r="R10" t="str">
        <f t="shared" ca="1" si="2"/>
        <v>5440 North 3488 West</v>
      </c>
      <c r="S10" t="str">
        <f ca="1">VLOOKUP($I10,athlete, S$1)</f>
        <v>Bismarck</v>
      </c>
      <c r="T10" t="str">
        <f ca="1">VLOOKUP($I10,athlete, T$1)</f>
        <v>ND</v>
      </c>
      <c r="U10">
        <f ca="1">VLOOKUP($I10,athlete, U$1)</f>
        <v>28895</v>
      </c>
      <c r="V10">
        <f t="shared" ca="1" si="3"/>
        <v>9329885038</v>
      </c>
      <c r="W10">
        <f t="shared" ca="1" si="4"/>
        <v>9</v>
      </c>
      <c r="X10" t="str">
        <f t="shared" ca="1" si="5"/>
        <v>INSERT INTO athlete (fname, lname, position, academic_level, street_current, city_current,state_current,zip_current,street_hometown, city_hometown, state_hometown, zip_hometown, phone, team_id) VALUES ('Marcy','Tice','Goalie','Freshman','5059 South 3659 West','Bismarck','ND',28895,'5440 North 3488 West','Bismarck','ND',28895,9329885038,9);</v>
      </c>
    </row>
    <row r="11" spans="1:24" x14ac:dyDescent="0.2">
      <c r="A11">
        <v>9</v>
      </c>
      <c r="B11" t="s">
        <v>126</v>
      </c>
      <c r="C11" t="s">
        <v>142</v>
      </c>
      <c r="D11" t="s">
        <v>368</v>
      </c>
      <c r="E11" t="s">
        <v>376</v>
      </c>
      <c r="F11" s="3" t="s">
        <v>59</v>
      </c>
      <c r="G11" s="3" t="s">
        <v>65</v>
      </c>
      <c r="H11" s="3">
        <v>75673</v>
      </c>
      <c r="I11" s="3">
        <f t="shared" ca="1" si="0"/>
        <v>1</v>
      </c>
      <c r="J11" t="str">
        <f ca="1">VLOOKUP($I11,athlete, J$1)</f>
        <v>Bob</v>
      </c>
      <c r="K11" t="str">
        <f ca="1">VLOOKUP($I11,athlete, K$1)</f>
        <v>Taylor</v>
      </c>
      <c r="L11" t="str">
        <f ca="1">VLOOKUP($I11,athlete, L$1)</f>
        <v>Right Wing</v>
      </c>
      <c r="M11" t="str">
        <f ca="1">VLOOKUP($I11,athlete, M$1)</f>
        <v>Senior</v>
      </c>
      <c r="N11" t="str">
        <f t="shared" ca="1" si="1"/>
        <v>2948 South 4372 East</v>
      </c>
      <c r="O11" t="str">
        <f ca="1">VLOOKUP($I11,athlete, O$1)</f>
        <v>Salt Lake City</v>
      </c>
      <c r="P11" t="str">
        <f ca="1">VLOOKUP($I11,athlete, P$1)</f>
        <v>UT</v>
      </c>
      <c r="Q11">
        <f ca="1">VLOOKUP($I11,athlete, Q$1)</f>
        <v>84101</v>
      </c>
      <c r="R11" t="str">
        <f t="shared" ca="1" si="2"/>
        <v>3776 South 1570 East</v>
      </c>
      <c r="S11" t="str">
        <f ca="1">VLOOKUP($I11,athlete, S$1)</f>
        <v>Salt Lake City</v>
      </c>
      <c r="T11" t="str">
        <f ca="1">VLOOKUP($I11,athlete, T$1)</f>
        <v>UT</v>
      </c>
      <c r="U11">
        <f ca="1">VLOOKUP($I11,athlete, U$1)</f>
        <v>84101</v>
      </c>
      <c r="V11">
        <f t="shared" ca="1" si="3"/>
        <v>5106998758</v>
      </c>
      <c r="W11">
        <f t="shared" ca="1" si="4"/>
        <v>6</v>
      </c>
      <c r="X11" t="str">
        <f t="shared" ca="1" si="5"/>
        <v>INSERT INTO athlete (fname, lname, position, academic_level, street_current, city_current,state_current,zip_current,street_hometown, city_hometown, state_hometown, zip_hometown, phone, team_id) VALUES ('Bob','Taylor','Right Wing','Senior','2948 South 4372 East','Salt Lake City','UT',84101,'3776 South 1570 East','Salt Lake City','UT',84101,5106998758,6);</v>
      </c>
    </row>
    <row r="12" spans="1:24" x14ac:dyDescent="0.2">
      <c r="A12">
        <v>10</v>
      </c>
      <c r="B12" t="s">
        <v>127</v>
      </c>
      <c r="C12" t="s">
        <v>143</v>
      </c>
      <c r="D12" t="s">
        <v>369</v>
      </c>
      <c r="E12" t="s">
        <v>377</v>
      </c>
      <c r="F12" s="3" t="s">
        <v>60</v>
      </c>
      <c r="G12" s="3" t="s">
        <v>71</v>
      </c>
      <c r="H12" s="3">
        <v>19837</v>
      </c>
      <c r="I12" s="3">
        <f t="shared" ca="1" si="0"/>
        <v>13</v>
      </c>
      <c r="J12" t="str">
        <f ca="1">VLOOKUP($I12,athlete, J$1)</f>
        <v>Kim</v>
      </c>
      <c r="K12" t="str">
        <f ca="1">VLOOKUP($I12,athlete, K$1)</f>
        <v>Lord</v>
      </c>
      <c r="L12" t="str">
        <f ca="1">VLOOKUP($I12,athlete, L$1)</f>
        <v>First Base</v>
      </c>
      <c r="M12" t="str">
        <f ca="1">VLOOKUP($I12,athlete, M$1)</f>
        <v>Senior</v>
      </c>
      <c r="N12" t="str">
        <f t="shared" ca="1" si="1"/>
        <v>1853 South 1510 East</v>
      </c>
      <c r="O12" t="str">
        <f ca="1">VLOOKUP($I12,athlete, O$1)</f>
        <v>Provo</v>
      </c>
      <c r="P12" t="str">
        <f ca="1">VLOOKUP($I12,athlete, P$1)</f>
        <v>UT</v>
      </c>
      <c r="Q12">
        <f ca="1">VLOOKUP($I12,athlete, Q$1)</f>
        <v>84101</v>
      </c>
      <c r="R12" t="str">
        <f t="shared" ca="1" si="2"/>
        <v>5947 South 2148 East</v>
      </c>
      <c r="S12" t="str">
        <f ca="1">VLOOKUP($I12,athlete, S$1)</f>
        <v>Provo</v>
      </c>
      <c r="T12" t="str">
        <f ca="1">VLOOKUP($I12,athlete, T$1)</f>
        <v>UT</v>
      </c>
      <c r="U12">
        <f ca="1">VLOOKUP($I12,athlete, U$1)</f>
        <v>84101</v>
      </c>
      <c r="V12">
        <f t="shared" ca="1" si="3"/>
        <v>8814387665</v>
      </c>
      <c r="W12">
        <f t="shared" ca="1" si="4"/>
        <v>16</v>
      </c>
      <c r="X12" t="str">
        <f t="shared" ca="1" si="5"/>
        <v>INSERT INTO athlete (fname, lname, position, academic_level, street_current, city_current,state_current,zip_current,street_hometown, city_hometown, state_hometown, zip_hometown, phone, team_id) VALUES ('Kim','Lord','First Base','Senior','1853 South 1510 East','Provo','UT',84101,'5947 South 2148 East','Provo','UT',84101,8814387665,16);</v>
      </c>
    </row>
    <row r="13" spans="1:24" x14ac:dyDescent="0.2">
      <c r="A13">
        <v>11</v>
      </c>
      <c r="B13" t="s">
        <v>128</v>
      </c>
      <c r="C13" t="s">
        <v>144</v>
      </c>
      <c r="D13" t="s">
        <v>370</v>
      </c>
      <c r="E13" t="s">
        <v>378</v>
      </c>
      <c r="F13" s="3" t="s">
        <v>61</v>
      </c>
      <c r="G13" s="3" t="s">
        <v>72</v>
      </c>
      <c r="H13" s="3">
        <v>73520</v>
      </c>
      <c r="I13" s="3">
        <f t="shared" ca="1" si="0"/>
        <v>1</v>
      </c>
      <c r="J13" t="str">
        <f ca="1">VLOOKUP($I13,athlete, J$1)</f>
        <v>Bob</v>
      </c>
      <c r="K13" t="str">
        <f ca="1">VLOOKUP($I13,athlete, K$1)</f>
        <v>Taylor</v>
      </c>
      <c r="L13" t="str">
        <f ca="1">VLOOKUP($I13,athlete, L$1)</f>
        <v>Right Wing</v>
      </c>
      <c r="M13" t="str">
        <f ca="1">VLOOKUP($I13,athlete, M$1)</f>
        <v>Senior</v>
      </c>
      <c r="N13" t="str">
        <f t="shared" ca="1" si="1"/>
        <v>9751 North 9921 East</v>
      </c>
      <c r="O13" t="str">
        <f ca="1">VLOOKUP($I13,athlete, O$1)</f>
        <v>Salt Lake City</v>
      </c>
      <c r="P13" t="str">
        <f ca="1">VLOOKUP($I13,athlete, P$1)</f>
        <v>UT</v>
      </c>
      <c r="Q13">
        <f ca="1">VLOOKUP($I13,athlete, Q$1)</f>
        <v>84101</v>
      </c>
      <c r="R13" t="str">
        <f t="shared" ca="1" si="2"/>
        <v>1675 North 7093 West</v>
      </c>
      <c r="S13" t="str">
        <f ca="1">VLOOKUP($I13,athlete, S$1)</f>
        <v>Salt Lake City</v>
      </c>
      <c r="T13" t="str">
        <f ca="1">VLOOKUP($I13,athlete, T$1)</f>
        <v>UT</v>
      </c>
      <c r="U13">
        <f ca="1">VLOOKUP($I13,athlete, U$1)</f>
        <v>84101</v>
      </c>
      <c r="V13">
        <f t="shared" ca="1" si="3"/>
        <v>2160019207</v>
      </c>
      <c r="W13">
        <f t="shared" ca="1" si="4"/>
        <v>7</v>
      </c>
      <c r="X13" t="str">
        <f t="shared" ca="1" si="5"/>
        <v>INSERT INTO athlete (fname, lname, position, academic_level, street_current, city_current,state_current,zip_current,street_hometown, city_hometown, state_hometown, zip_hometown, phone, team_id) VALUES ('Bob','Taylor','Right Wing','Senior','9751 North 9921 East','Salt Lake City','UT',84101,'1675 North 7093 West','Salt Lake City','UT',84101,2160019207,7);</v>
      </c>
    </row>
    <row r="14" spans="1:24" x14ac:dyDescent="0.2">
      <c r="A14">
        <v>12</v>
      </c>
      <c r="B14" t="s">
        <v>129</v>
      </c>
      <c r="C14" t="s">
        <v>145</v>
      </c>
      <c r="D14" t="s">
        <v>371</v>
      </c>
      <c r="E14" t="s">
        <v>379</v>
      </c>
      <c r="F14" s="3" t="s">
        <v>63</v>
      </c>
      <c r="G14" s="3" t="s">
        <v>73</v>
      </c>
      <c r="H14" s="3">
        <v>28895</v>
      </c>
      <c r="I14" s="3">
        <f t="shared" ca="1" si="0"/>
        <v>3</v>
      </c>
      <c r="J14" t="str">
        <f ca="1">VLOOKUP($I14,athlete, J$1)</f>
        <v>Alex</v>
      </c>
      <c r="K14" t="str">
        <f ca="1">VLOOKUP($I14,athlete, K$1)</f>
        <v>Johnson</v>
      </c>
      <c r="L14" t="str">
        <f ca="1">VLOOKUP($I14,athlete, L$1)</f>
        <v>Quarterback</v>
      </c>
      <c r="M14" t="str">
        <f ca="1">VLOOKUP($I14,athlete, M$1)</f>
        <v>Sophmore</v>
      </c>
      <c r="N14" t="str">
        <f t="shared" ca="1" si="1"/>
        <v>7961 North 1630 West</v>
      </c>
      <c r="O14" t="str">
        <f ca="1">VLOOKUP($I14,athlete, O$1)</f>
        <v>Seattle</v>
      </c>
      <c r="P14" t="str">
        <f ca="1">VLOOKUP($I14,athlete, P$1)</f>
        <v>WA</v>
      </c>
      <c r="Q14">
        <f ca="1">VLOOKUP($I14,athlete, Q$1)</f>
        <v>56290</v>
      </c>
      <c r="R14" t="str">
        <f t="shared" ca="1" si="2"/>
        <v>2589 North 8963 West</v>
      </c>
      <c r="S14" t="str">
        <f ca="1">VLOOKUP($I14,athlete, S$1)</f>
        <v>Seattle</v>
      </c>
      <c r="T14" t="str">
        <f ca="1">VLOOKUP($I14,athlete, T$1)</f>
        <v>WA</v>
      </c>
      <c r="U14">
        <f ca="1">VLOOKUP($I14,athlete, U$1)</f>
        <v>56290</v>
      </c>
      <c r="V14">
        <f t="shared" ca="1" si="3"/>
        <v>1838288975</v>
      </c>
      <c r="W14">
        <f t="shared" ca="1" si="4"/>
        <v>12</v>
      </c>
      <c r="X14" t="str">
        <f t="shared" ca="1" si="5"/>
        <v>INSERT INTO athlete (fname, lname, position, academic_level, street_current, city_current,state_current,zip_current,street_hometown, city_hometown, state_hometown, zip_hometown, phone, team_id) VALUES ('Alex','Johnson','Quarterback','Sophmore','7961 North 1630 West','Seattle','WA',56290,'2589 North 8963 West','Seattle','WA',56290,1838288975,12);</v>
      </c>
    </row>
    <row r="15" spans="1:24" x14ac:dyDescent="0.2">
      <c r="A15">
        <v>13</v>
      </c>
      <c r="B15" t="s">
        <v>130</v>
      </c>
      <c r="C15" t="s">
        <v>146</v>
      </c>
      <c r="D15" t="s">
        <v>372</v>
      </c>
      <c r="E15" t="s">
        <v>376</v>
      </c>
      <c r="F15" s="3" t="s">
        <v>59</v>
      </c>
      <c r="G15" s="3" t="s">
        <v>65</v>
      </c>
      <c r="H15" s="3">
        <v>84101</v>
      </c>
      <c r="I15" s="3">
        <f t="shared" ca="1" si="0"/>
        <v>4</v>
      </c>
      <c r="J15" t="str">
        <f ca="1">VLOOKUP($I15,athlete, J$1)</f>
        <v>Stephanie</v>
      </c>
      <c r="K15" t="str">
        <f ca="1">VLOOKUP($I15,athlete, K$1)</f>
        <v>Pales</v>
      </c>
      <c r="L15" t="str">
        <f ca="1">VLOOKUP($I15,athlete, L$1)</f>
        <v>Tackle</v>
      </c>
      <c r="M15" t="str">
        <f ca="1">VLOOKUP($I15,athlete, M$1)</f>
        <v>Freshman</v>
      </c>
      <c r="N15" t="str">
        <f t="shared" ca="1" si="1"/>
        <v>7754 North 9376 East</v>
      </c>
      <c r="O15" t="str">
        <f ca="1">VLOOKUP($I15,athlete, O$1)</f>
        <v>Portland</v>
      </c>
      <c r="P15" t="str">
        <f ca="1">VLOOKUP($I15,athlete, P$1)</f>
        <v>OR</v>
      </c>
      <c r="Q15">
        <f ca="1">VLOOKUP($I15,athlete, Q$1)</f>
        <v>12958</v>
      </c>
      <c r="R15" t="str">
        <f t="shared" ca="1" si="2"/>
        <v>9850 South 5655 East</v>
      </c>
      <c r="S15" t="str">
        <f ca="1">VLOOKUP($I15,athlete, S$1)</f>
        <v>Portland</v>
      </c>
      <c r="T15" t="str">
        <f ca="1">VLOOKUP($I15,athlete, T$1)</f>
        <v>OR</v>
      </c>
      <c r="U15">
        <f ca="1">VLOOKUP($I15,athlete, U$1)</f>
        <v>12958</v>
      </c>
      <c r="V15">
        <f t="shared" ca="1" si="3"/>
        <v>1065523516</v>
      </c>
      <c r="W15">
        <f t="shared" ca="1" si="4"/>
        <v>18</v>
      </c>
      <c r="X15" t="str">
        <f t="shared" ca="1" si="5"/>
        <v>INSERT INTO athlete (fname, lname, position, academic_level, street_current, city_current,state_current,zip_current,street_hometown, city_hometown, state_hometown, zip_hometown, phone, team_id) VALUES ('Stephanie','Pales','Tackle','Freshman','7754 North 9376 East','Portland','OR',12958,'9850 South 5655 East','Portland','OR',12958,1065523516,18);</v>
      </c>
    </row>
    <row r="16" spans="1:24" x14ac:dyDescent="0.2">
      <c r="A16">
        <v>14</v>
      </c>
      <c r="B16" t="s">
        <v>131</v>
      </c>
      <c r="C16" t="s">
        <v>147</v>
      </c>
      <c r="D16" t="s">
        <v>373</v>
      </c>
      <c r="E16" t="s">
        <v>377</v>
      </c>
      <c r="F16" s="3" t="s">
        <v>60</v>
      </c>
      <c r="G16" s="3" t="s">
        <v>65</v>
      </c>
      <c r="H16" s="3">
        <v>84101</v>
      </c>
      <c r="I16" s="3">
        <f t="shared" ca="1" si="0"/>
        <v>11</v>
      </c>
      <c r="J16" t="str">
        <f ca="1">VLOOKUP($I16,athlete, J$1)</f>
        <v>Megan</v>
      </c>
      <c r="K16" t="str">
        <f ca="1">VLOOKUP($I16,athlete, K$1)</f>
        <v>Byron</v>
      </c>
      <c r="L16" t="str">
        <f ca="1">VLOOKUP($I16,athlete, L$1)</f>
        <v>Running Back</v>
      </c>
      <c r="M16" t="str">
        <f ca="1">VLOOKUP($I16,athlete, M$1)</f>
        <v>Sophmore</v>
      </c>
      <c r="N16" t="str">
        <f t="shared" ca="1" si="1"/>
        <v>8323 North 4137 East</v>
      </c>
      <c r="O16" t="str">
        <f ca="1">VLOOKUP($I16,athlete, O$1)</f>
        <v>Pierre</v>
      </c>
      <c r="P16" t="str">
        <f ca="1">VLOOKUP($I16,athlete, P$1)</f>
        <v>SD</v>
      </c>
      <c r="Q16">
        <f ca="1">VLOOKUP($I16,athlete, Q$1)</f>
        <v>73520</v>
      </c>
      <c r="R16" t="str">
        <f t="shared" ca="1" si="2"/>
        <v>7673 South 3635 East</v>
      </c>
      <c r="S16" t="str">
        <f ca="1">VLOOKUP($I16,athlete, S$1)</f>
        <v>Pierre</v>
      </c>
      <c r="T16" t="str">
        <f ca="1">VLOOKUP($I16,athlete, T$1)</f>
        <v>SD</v>
      </c>
      <c r="U16">
        <f ca="1">VLOOKUP($I16,athlete, U$1)</f>
        <v>73520</v>
      </c>
      <c r="V16">
        <f t="shared" ca="1" si="3"/>
        <v>6595391748</v>
      </c>
      <c r="W16">
        <f t="shared" ca="1" si="4"/>
        <v>12</v>
      </c>
      <c r="X16" t="str">
        <f t="shared" ca="1" si="5"/>
        <v>INSERT INTO athlete (fname, lname, position, academic_level, street_current, city_current,state_current,zip_current,street_hometown, city_hometown, state_hometown, zip_hometown, phone, team_id) VALUES ('Megan','Byron','Running Back','Sophmore','8323 North 4137 East','Pierre','SD',73520,'7673 South 3635 East','Pierre','SD',73520,6595391748,12);</v>
      </c>
    </row>
    <row r="17" spans="1:24" x14ac:dyDescent="0.2">
      <c r="A17">
        <v>15</v>
      </c>
      <c r="B17" t="s">
        <v>132</v>
      </c>
      <c r="C17" t="s">
        <v>148</v>
      </c>
      <c r="D17" t="s">
        <v>374</v>
      </c>
      <c r="E17" t="s">
        <v>378</v>
      </c>
      <c r="F17" s="3" t="s">
        <v>61</v>
      </c>
      <c r="G17" s="3" t="s">
        <v>65</v>
      </c>
      <c r="H17" s="3">
        <v>84101</v>
      </c>
      <c r="I17" s="3">
        <f t="shared" ca="1" si="0"/>
        <v>7</v>
      </c>
      <c r="J17" t="str">
        <f ca="1">VLOOKUP($I17,athlete, J$1)</f>
        <v>John</v>
      </c>
      <c r="K17" t="str">
        <f ca="1">VLOOKUP($I17,athlete, K$1)</f>
        <v>Jensen</v>
      </c>
      <c r="L17" t="str">
        <f ca="1">VLOOKUP($I17,athlete, L$1)</f>
        <v>Forward</v>
      </c>
      <c r="M17" t="str">
        <f ca="1">VLOOKUP($I17,athlete, M$1)</f>
        <v>Sophmore</v>
      </c>
      <c r="N17" t="str">
        <f t="shared" ca="1" si="1"/>
        <v>7776 North 1271 West</v>
      </c>
      <c r="O17" t="str">
        <f ca="1">VLOOKUP($I17,athlete, O$1)</f>
        <v>Tempe</v>
      </c>
      <c r="P17" t="str">
        <f ca="1">VLOOKUP($I17,athlete, P$1)</f>
        <v>AZ</v>
      </c>
      <c r="Q17">
        <f ca="1">VLOOKUP($I17,athlete, Q$1)</f>
        <v>85765</v>
      </c>
      <c r="R17" t="str">
        <f t="shared" ca="1" si="2"/>
        <v>4205 North 9364 East</v>
      </c>
      <c r="S17" t="str">
        <f ca="1">VLOOKUP($I17,athlete, S$1)</f>
        <v>Tempe</v>
      </c>
      <c r="T17" t="str">
        <f ca="1">VLOOKUP($I17,athlete, T$1)</f>
        <v>AZ</v>
      </c>
      <c r="U17">
        <f ca="1">VLOOKUP($I17,athlete, U$1)</f>
        <v>85765</v>
      </c>
      <c r="V17">
        <f t="shared" ca="1" si="3"/>
        <v>1371336776</v>
      </c>
      <c r="W17">
        <f t="shared" ca="1" si="4"/>
        <v>16</v>
      </c>
      <c r="X17" t="str">
        <f t="shared" ca="1" si="5"/>
        <v>INSERT INTO athlete (fname, lname, position, academic_level, street_current, city_current,state_current,zip_current,street_hometown, city_hometown, state_hometown, zip_hometown, phone, team_id) VALUES ('John','Jensen','Forward','Sophmore','7776 North 1271 West','Tempe','AZ',85765,'4205 North 9364 East','Tempe','AZ',85765,1371336776,16);</v>
      </c>
    </row>
    <row r="18" spans="1:24" x14ac:dyDescent="0.2">
      <c r="A18">
        <v>16</v>
      </c>
      <c r="B18" t="s">
        <v>133</v>
      </c>
      <c r="C18" t="s">
        <v>149</v>
      </c>
      <c r="D18" t="s">
        <v>375</v>
      </c>
      <c r="E18" t="s">
        <v>379</v>
      </c>
      <c r="F18" s="3" t="s">
        <v>63</v>
      </c>
      <c r="G18" s="3" t="s">
        <v>65</v>
      </c>
      <c r="H18" s="3">
        <v>84101</v>
      </c>
      <c r="I18" s="3">
        <f t="shared" ca="1" si="0"/>
        <v>6</v>
      </c>
      <c r="J18" t="str">
        <f ca="1">VLOOKUP($I18,athlete, J$1)</f>
        <v>Jilian</v>
      </c>
      <c r="K18" t="str">
        <f ca="1">VLOOKUP($I18,athlete, K$1)</f>
        <v>Allen</v>
      </c>
      <c r="L18" t="str">
        <f ca="1">VLOOKUP($I18,athlete, L$1)</f>
        <v>Winger</v>
      </c>
      <c r="M18" t="str">
        <f ca="1">VLOOKUP($I18,athlete, M$1)</f>
        <v>Junior</v>
      </c>
      <c r="N18" t="str">
        <f t="shared" ca="1" si="1"/>
        <v>3144 South 2286 West</v>
      </c>
      <c r="O18" t="str">
        <f ca="1">VLOOKUP($I18,athlete, O$1)</f>
        <v>Los Angeles</v>
      </c>
      <c r="P18" t="str">
        <f ca="1">VLOOKUP($I18,athlete, P$1)</f>
        <v>CA</v>
      </c>
      <c r="Q18">
        <f ca="1">VLOOKUP($I18,athlete, Q$1)</f>
        <v>26848</v>
      </c>
      <c r="R18" t="str">
        <f t="shared" ca="1" si="2"/>
        <v>4285 North 1748 West</v>
      </c>
      <c r="S18" t="str">
        <f ca="1">VLOOKUP($I18,athlete, S$1)</f>
        <v>Los Angeles</v>
      </c>
      <c r="T18" t="str">
        <f ca="1">VLOOKUP($I18,athlete, T$1)</f>
        <v>CA</v>
      </c>
      <c r="U18">
        <f ca="1">VLOOKUP($I18,athlete, U$1)</f>
        <v>26848</v>
      </c>
      <c r="V18">
        <f t="shared" ca="1" si="3"/>
        <v>4191178378</v>
      </c>
      <c r="W18">
        <f t="shared" ca="1" si="4"/>
        <v>13</v>
      </c>
      <c r="X18" t="str">
        <f t="shared" ca="1" si="5"/>
        <v>INSERT INTO athlete (fname, lname, position, academic_level, street_current, city_current,state_current,zip_current,street_hometown, city_hometown, state_hometown, zip_hometown, phone, team_id) VALUES ('Jilian','Allen','Winger','Junior','3144 South 2286 West','Los Angeles','CA',26848,'4285 North 1748 West','Los Angeles','CA',26848,4191178378,13);</v>
      </c>
    </row>
    <row r="19" spans="1:24" x14ac:dyDescent="0.2">
      <c r="I19" s="3">
        <f t="shared" ca="1" si="0"/>
        <v>13</v>
      </c>
      <c r="J19" t="str">
        <f ca="1">VLOOKUP($I19,athlete, J$1)</f>
        <v>Kim</v>
      </c>
      <c r="K19" t="str">
        <f ca="1">VLOOKUP($I19,athlete, K$1)</f>
        <v>Lord</v>
      </c>
      <c r="L19" t="str">
        <f ca="1">VLOOKUP($I19,athlete, L$1)</f>
        <v>First Base</v>
      </c>
      <c r="M19" t="str">
        <f ca="1">VLOOKUP($I19,athlete, M$1)</f>
        <v>Senior</v>
      </c>
      <c r="N19" t="str">
        <f t="shared" ca="1" si="1"/>
        <v>2244 South 3881 West</v>
      </c>
      <c r="O19" t="str">
        <f ca="1">VLOOKUP($I19,athlete, O$1)</f>
        <v>Provo</v>
      </c>
      <c r="P19" t="str">
        <f ca="1">VLOOKUP($I19,athlete, P$1)</f>
        <v>UT</v>
      </c>
      <c r="Q19">
        <f ca="1">VLOOKUP($I19,athlete, Q$1)</f>
        <v>84101</v>
      </c>
      <c r="R19" t="str">
        <f t="shared" ca="1" si="2"/>
        <v>5972 South 2598 West</v>
      </c>
      <c r="S19" t="str">
        <f ca="1">VLOOKUP($I19,athlete, S$1)</f>
        <v>Provo</v>
      </c>
      <c r="T19" t="str">
        <f ca="1">VLOOKUP($I19,athlete, T$1)</f>
        <v>UT</v>
      </c>
      <c r="U19">
        <f ca="1">VLOOKUP($I19,athlete, U$1)</f>
        <v>84101</v>
      </c>
      <c r="V19">
        <f t="shared" ca="1" si="3"/>
        <v>8661777204</v>
      </c>
      <c r="W19">
        <f t="shared" ca="1" si="4"/>
        <v>16</v>
      </c>
      <c r="X19" t="str">
        <f t="shared" ca="1" si="5"/>
        <v>INSERT INTO athlete (fname, lname, position, academic_level, street_current, city_current,state_current,zip_current,street_hometown, city_hometown, state_hometown, zip_hometown, phone, team_id) VALUES ('Kim','Lord','First Base','Senior','2244 South 3881 West','Provo','UT',84101,'5972 South 2598 West','Provo','UT',84101,8661777204,16);</v>
      </c>
    </row>
    <row r="20" spans="1:24" x14ac:dyDescent="0.2">
      <c r="I20" s="3">
        <f t="shared" ca="1" si="0"/>
        <v>1</v>
      </c>
      <c r="J20" t="str">
        <f ca="1">VLOOKUP($I20,athlete, J$1)</f>
        <v>Bob</v>
      </c>
      <c r="K20" t="str">
        <f ca="1">VLOOKUP($I20,athlete, K$1)</f>
        <v>Taylor</v>
      </c>
      <c r="L20" t="str">
        <f ca="1">VLOOKUP($I20,athlete, L$1)</f>
        <v>Right Wing</v>
      </c>
      <c r="M20" t="str">
        <f ca="1">VLOOKUP($I20,athlete, M$1)</f>
        <v>Senior</v>
      </c>
      <c r="N20" t="str">
        <f t="shared" ca="1" si="1"/>
        <v>8006 South 3833 West</v>
      </c>
      <c r="O20" t="str">
        <f ca="1">VLOOKUP($I20,athlete, O$1)</f>
        <v>Salt Lake City</v>
      </c>
      <c r="P20" t="str">
        <f ca="1">VLOOKUP($I20,athlete, P$1)</f>
        <v>UT</v>
      </c>
      <c r="Q20">
        <f ca="1">VLOOKUP($I20,athlete, Q$1)</f>
        <v>84101</v>
      </c>
      <c r="R20" t="str">
        <f t="shared" ca="1" si="2"/>
        <v>1268 South 3701 East</v>
      </c>
      <c r="S20" t="str">
        <f ca="1">VLOOKUP($I20,athlete, S$1)</f>
        <v>Salt Lake City</v>
      </c>
      <c r="T20" t="str">
        <f ca="1">VLOOKUP($I20,athlete, T$1)</f>
        <v>UT</v>
      </c>
      <c r="U20">
        <f ca="1">VLOOKUP($I20,athlete, U$1)</f>
        <v>84101</v>
      </c>
      <c r="V20">
        <f t="shared" ca="1" si="3"/>
        <v>2880539236</v>
      </c>
      <c r="W20">
        <f t="shared" ca="1" si="4"/>
        <v>16</v>
      </c>
      <c r="X20" t="str">
        <f t="shared" ca="1" si="5"/>
        <v>INSERT INTO athlete (fname, lname, position, academic_level, street_current, city_current,state_current,zip_current,street_hometown, city_hometown, state_hometown, zip_hometown, phone, team_id) VALUES ('Bob','Taylor','Right Wing','Senior','8006 South 3833 West','Salt Lake City','UT',84101,'1268 South 3701 East','Salt Lake City','UT',84101,2880539236,16);</v>
      </c>
    </row>
    <row r="21" spans="1:24" x14ac:dyDescent="0.2">
      <c r="B21">
        <v>1</v>
      </c>
      <c r="C21" t="s">
        <v>49</v>
      </c>
      <c r="I21" s="3">
        <f t="shared" ca="1" si="0"/>
        <v>5</v>
      </c>
      <c r="J21" t="str">
        <f ca="1">VLOOKUP($I21,athlete, J$1)</f>
        <v>Alicia</v>
      </c>
      <c r="K21" t="str">
        <f ca="1">VLOOKUP($I21,athlete, K$1)</f>
        <v>McKay</v>
      </c>
      <c r="L21" t="str">
        <f ca="1">VLOOKUP($I21,athlete, L$1)</f>
        <v>Defense</v>
      </c>
      <c r="M21" t="str">
        <f ca="1">VLOOKUP($I21,athlete, M$1)</f>
        <v>Senior</v>
      </c>
      <c r="N21" t="str">
        <f t="shared" ca="1" si="1"/>
        <v>6799 South 8645 West</v>
      </c>
      <c r="O21" t="str">
        <f ca="1">VLOOKUP($I21,athlete, O$1)</f>
        <v>Berkley</v>
      </c>
      <c r="P21" t="str">
        <f ca="1">VLOOKUP($I21,athlete, P$1)</f>
        <v>CA</v>
      </c>
      <c r="Q21">
        <f ca="1">VLOOKUP($I21,athlete, Q$1)</f>
        <v>84050</v>
      </c>
      <c r="R21" t="str">
        <f t="shared" ca="1" si="2"/>
        <v>5525 South 4387 East</v>
      </c>
      <c r="S21" t="str">
        <f ca="1">VLOOKUP($I21,athlete, S$1)</f>
        <v>Berkley</v>
      </c>
      <c r="T21" t="str">
        <f ca="1">VLOOKUP($I21,athlete, T$1)</f>
        <v>CA</v>
      </c>
      <c r="U21">
        <f ca="1">VLOOKUP($I21,athlete, U$1)</f>
        <v>84050</v>
      </c>
      <c r="V21">
        <f t="shared" ca="1" si="3"/>
        <v>6412248634</v>
      </c>
      <c r="W21">
        <f t="shared" ca="1" si="4"/>
        <v>18</v>
      </c>
      <c r="X21" t="str">
        <f t="shared" ca="1" si="5"/>
        <v>INSERT INTO athlete (fname, lname, position, academic_level, street_current, city_current,state_current,zip_current,street_hometown, city_hometown, state_hometown, zip_hometown, phone, team_id) VALUES ('Alicia','McKay','Defense','Senior','6799 South 8645 West','Berkley','CA',84050,'5525 South 4387 East','Berkley','CA',84050,6412248634,18);</v>
      </c>
    </row>
    <row r="22" spans="1:24" x14ac:dyDescent="0.2">
      <c r="B22">
        <v>2</v>
      </c>
      <c r="C22" t="s">
        <v>50</v>
      </c>
      <c r="I22" s="3">
        <f t="shared" ca="1" si="0"/>
        <v>1</v>
      </c>
      <c r="J22" t="str">
        <f ca="1">VLOOKUP($I22,athlete, J$1)</f>
        <v>Bob</v>
      </c>
      <c r="K22" t="str">
        <f ca="1">VLOOKUP($I22,athlete, K$1)</f>
        <v>Taylor</v>
      </c>
      <c r="L22" t="str">
        <f ca="1">VLOOKUP($I22,athlete, L$1)</f>
        <v>Right Wing</v>
      </c>
      <c r="M22" t="str">
        <f ca="1">VLOOKUP($I22,athlete, M$1)</f>
        <v>Senior</v>
      </c>
      <c r="N22" t="str">
        <f t="shared" ca="1" si="1"/>
        <v>1756 North 3546 West</v>
      </c>
      <c r="O22" t="str">
        <f ca="1">VLOOKUP($I22,athlete, O$1)</f>
        <v>Salt Lake City</v>
      </c>
      <c r="P22" t="str">
        <f ca="1">VLOOKUP($I22,athlete, P$1)</f>
        <v>UT</v>
      </c>
      <c r="Q22">
        <f ca="1">VLOOKUP($I22,athlete, Q$1)</f>
        <v>84101</v>
      </c>
      <c r="R22" t="str">
        <f t="shared" ca="1" si="2"/>
        <v>3827 North 2222 East</v>
      </c>
      <c r="S22" t="str">
        <f ca="1">VLOOKUP($I22,athlete, S$1)</f>
        <v>Salt Lake City</v>
      </c>
      <c r="T22" t="str">
        <f ca="1">VLOOKUP($I22,athlete, T$1)</f>
        <v>UT</v>
      </c>
      <c r="U22">
        <f ca="1">VLOOKUP($I22,athlete, U$1)</f>
        <v>84101</v>
      </c>
      <c r="V22">
        <f t="shared" ca="1" si="3"/>
        <v>1745839406</v>
      </c>
      <c r="W22">
        <f t="shared" ca="1" si="4"/>
        <v>6</v>
      </c>
      <c r="X22" t="str">
        <f t="shared" ca="1" si="5"/>
        <v>INSERT INTO athlete (fname, lname, position, academic_level, street_current, city_current,state_current,zip_current,street_hometown, city_hometown, state_hometown, zip_hometown, phone, team_id) VALUES ('Bob','Taylor','Right Wing','Senior','1756 North 3546 West','Salt Lake City','UT',84101,'3827 North 2222 East','Salt Lake City','UT',84101,1745839406,6);</v>
      </c>
    </row>
    <row r="23" spans="1:24" x14ac:dyDescent="0.2">
      <c r="B23">
        <v>3</v>
      </c>
      <c r="C23" t="s">
        <v>51</v>
      </c>
      <c r="I23" s="3">
        <f t="shared" ca="1" si="0"/>
        <v>7</v>
      </c>
      <c r="J23" t="str">
        <f ca="1">VLOOKUP($I23,athlete, J$1)</f>
        <v>John</v>
      </c>
      <c r="K23" t="str">
        <f ca="1">VLOOKUP($I23,athlete, K$1)</f>
        <v>Jensen</v>
      </c>
      <c r="L23" t="str">
        <f ca="1">VLOOKUP($I23,athlete, L$1)</f>
        <v>Forward</v>
      </c>
      <c r="M23" t="str">
        <f ca="1">VLOOKUP($I23,athlete, M$1)</f>
        <v>Sophmore</v>
      </c>
      <c r="N23" t="str">
        <f t="shared" ca="1" si="1"/>
        <v>3136 North 1894 West</v>
      </c>
      <c r="O23" t="str">
        <f ca="1">VLOOKUP($I23,athlete, O$1)</f>
        <v>Tempe</v>
      </c>
      <c r="P23" t="str">
        <f ca="1">VLOOKUP($I23,athlete, P$1)</f>
        <v>AZ</v>
      </c>
      <c r="Q23">
        <f ca="1">VLOOKUP($I23,athlete, Q$1)</f>
        <v>85765</v>
      </c>
      <c r="R23" t="str">
        <f t="shared" ca="1" si="2"/>
        <v>4309 South 5977 East</v>
      </c>
      <c r="S23" t="str">
        <f ca="1">VLOOKUP($I23,athlete, S$1)</f>
        <v>Tempe</v>
      </c>
      <c r="T23" t="str">
        <f ca="1">VLOOKUP($I23,athlete, T$1)</f>
        <v>AZ</v>
      </c>
      <c r="U23">
        <f ca="1">VLOOKUP($I23,athlete, U$1)</f>
        <v>85765</v>
      </c>
      <c r="V23">
        <f t="shared" ca="1" si="3"/>
        <v>3164584135</v>
      </c>
      <c r="W23">
        <f t="shared" ca="1" si="4"/>
        <v>12</v>
      </c>
      <c r="X23" t="str">
        <f t="shared" ca="1" si="5"/>
        <v>INSERT INTO athlete (fname, lname, position, academic_level, street_current, city_current,state_current,zip_current,street_hometown, city_hometown, state_hometown, zip_hometown, phone, team_id) VALUES ('John','Jensen','Forward','Sophmore','3136 North 1894 West','Tempe','AZ',85765,'4309 South 5977 East','Tempe','AZ',85765,3164584135,12);</v>
      </c>
    </row>
    <row r="24" spans="1:24" x14ac:dyDescent="0.2">
      <c r="B24">
        <v>4</v>
      </c>
      <c r="C24" t="s">
        <v>52</v>
      </c>
      <c r="I24" s="3">
        <f t="shared" ca="1" si="0"/>
        <v>5</v>
      </c>
      <c r="J24" t="str">
        <f ca="1">VLOOKUP($I24,athlete, J$1)</f>
        <v>Alicia</v>
      </c>
      <c r="K24" t="str">
        <f ca="1">VLOOKUP($I24,athlete, K$1)</f>
        <v>McKay</v>
      </c>
      <c r="L24" t="str">
        <f ca="1">VLOOKUP($I24,athlete, L$1)</f>
        <v>Defense</v>
      </c>
      <c r="M24" t="str">
        <f ca="1">VLOOKUP($I24,athlete, M$1)</f>
        <v>Senior</v>
      </c>
      <c r="N24" t="str">
        <f t="shared" ca="1" si="1"/>
        <v>7612 North 8368 West</v>
      </c>
      <c r="O24" t="str">
        <f ca="1">VLOOKUP($I24,athlete, O$1)</f>
        <v>Berkley</v>
      </c>
      <c r="P24" t="str">
        <f ca="1">VLOOKUP($I24,athlete, P$1)</f>
        <v>CA</v>
      </c>
      <c r="Q24">
        <f ca="1">VLOOKUP($I24,athlete, Q$1)</f>
        <v>84050</v>
      </c>
      <c r="R24" t="str">
        <f t="shared" ca="1" si="2"/>
        <v>2832 South 5418 East</v>
      </c>
      <c r="S24" t="str">
        <f ca="1">VLOOKUP($I24,athlete, S$1)</f>
        <v>Berkley</v>
      </c>
      <c r="T24" t="str">
        <f ca="1">VLOOKUP($I24,athlete, T$1)</f>
        <v>CA</v>
      </c>
      <c r="U24">
        <f ca="1">VLOOKUP($I24,athlete, U$1)</f>
        <v>84050</v>
      </c>
      <c r="V24">
        <f t="shared" ca="1" si="3"/>
        <v>3980139484</v>
      </c>
      <c r="W24">
        <f t="shared" ca="1" si="4"/>
        <v>14</v>
      </c>
      <c r="X24" t="str">
        <f t="shared" ca="1" si="5"/>
        <v>INSERT INTO athlete (fname, lname, position, academic_level, street_current, city_current,state_current,zip_current,street_hometown, city_hometown, state_hometown, zip_hometown, phone, team_id) VALUES ('Alicia','McKay','Defense','Senior','7612 North 8368 West','Berkley','CA',84050,'2832 South 5418 East','Berkley','CA',84050,3980139484,14);</v>
      </c>
    </row>
    <row r="25" spans="1:24" x14ac:dyDescent="0.2">
      <c r="I25" s="3">
        <f t="shared" ca="1" si="0"/>
        <v>12</v>
      </c>
      <c r="J25" t="str">
        <f ca="1">VLOOKUP($I25,athlete, J$1)</f>
        <v>Marcy</v>
      </c>
      <c r="K25" t="str">
        <f ca="1">VLOOKUP($I25,athlete, K$1)</f>
        <v>Tice</v>
      </c>
      <c r="L25" t="str">
        <f ca="1">VLOOKUP($I25,athlete, L$1)</f>
        <v>Goalie</v>
      </c>
      <c r="M25" t="str">
        <f ca="1">VLOOKUP($I25,athlete, M$1)</f>
        <v>Freshman</v>
      </c>
      <c r="N25" t="str">
        <f t="shared" ca="1" si="1"/>
        <v>2943 South 2917 West</v>
      </c>
      <c r="O25" t="str">
        <f ca="1">VLOOKUP($I25,athlete, O$1)</f>
        <v>Bismarck</v>
      </c>
      <c r="P25" t="str">
        <f ca="1">VLOOKUP($I25,athlete, P$1)</f>
        <v>ND</v>
      </c>
      <c r="Q25">
        <f ca="1">VLOOKUP($I25,athlete, Q$1)</f>
        <v>28895</v>
      </c>
      <c r="R25" t="str">
        <f t="shared" ca="1" si="2"/>
        <v>7602 South 7829 West</v>
      </c>
      <c r="S25" t="str">
        <f ca="1">VLOOKUP($I25,athlete, S$1)</f>
        <v>Bismarck</v>
      </c>
      <c r="T25" t="str">
        <f ca="1">VLOOKUP($I25,athlete, T$1)</f>
        <v>ND</v>
      </c>
      <c r="U25">
        <f ca="1">VLOOKUP($I25,athlete, U$1)</f>
        <v>28895</v>
      </c>
      <c r="V25">
        <f t="shared" ca="1" si="3"/>
        <v>1681796442</v>
      </c>
      <c r="W25">
        <f t="shared" ca="1" si="4"/>
        <v>10</v>
      </c>
      <c r="X25" t="str">
        <f t="shared" ca="1" si="5"/>
        <v>INSERT INTO athlete (fname, lname, position, academic_level, street_current, city_current,state_current,zip_current,street_hometown, city_hometown, state_hometown, zip_hometown, phone, team_id) VALUES ('Marcy','Tice','Goalie','Freshman','2943 South 2917 West','Bismarck','ND',28895,'7602 South 7829 West','Bismarck','ND',28895,1681796442,10);</v>
      </c>
    </row>
    <row r="26" spans="1:24" x14ac:dyDescent="0.2">
      <c r="I26" s="3">
        <f t="shared" ca="1" si="0"/>
        <v>15</v>
      </c>
      <c r="J26" t="str">
        <f ca="1">VLOOKUP($I26,athlete, J$1)</f>
        <v>Randy</v>
      </c>
      <c r="K26" t="str">
        <f ca="1">VLOOKUP($I26,athlete, K$1)</f>
        <v>Peirce</v>
      </c>
      <c r="L26" t="str">
        <f ca="1">VLOOKUP($I26,athlete, L$1)</f>
        <v>Pitcher</v>
      </c>
      <c r="M26" t="str">
        <f ca="1">VLOOKUP($I26,athlete, M$1)</f>
        <v>Sophmore</v>
      </c>
      <c r="N26" t="str">
        <f t="shared" ca="1" si="1"/>
        <v>1826 South 9845 East</v>
      </c>
      <c r="O26" t="str">
        <f ca="1">VLOOKUP($I26,athlete, O$1)</f>
        <v>Pierre</v>
      </c>
      <c r="P26" t="str">
        <f ca="1">VLOOKUP($I26,athlete, P$1)</f>
        <v>UT</v>
      </c>
      <c r="Q26">
        <f ca="1">VLOOKUP($I26,athlete, Q$1)</f>
        <v>84101</v>
      </c>
      <c r="R26" t="str">
        <f t="shared" ca="1" si="2"/>
        <v>7697 North 3838 West</v>
      </c>
      <c r="S26" t="str">
        <f ca="1">VLOOKUP($I26,athlete, S$1)</f>
        <v>Pierre</v>
      </c>
      <c r="T26" t="str">
        <f ca="1">VLOOKUP($I26,athlete, T$1)</f>
        <v>UT</v>
      </c>
      <c r="U26">
        <f ca="1">VLOOKUP($I26,athlete, U$1)</f>
        <v>84101</v>
      </c>
      <c r="V26">
        <f t="shared" ca="1" si="3"/>
        <v>3538734264</v>
      </c>
      <c r="W26">
        <f t="shared" ca="1" si="4"/>
        <v>18</v>
      </c>
      <c r="X26" t="str">
        <f t="shared" ca="1" si="5"/>
        <v>INSERT INTO athlete (fname, lname, position, academic_level, street_current, city_current,state_current,zip_current,street_hometown, city_hometown, state_hometown, zip_hometown, phone, team_id) VALUES ('Randy','Peirce','Pitcher','Sophmore','1826 South 9845 East','Pierre','UT',84101,'7697 North 3838 West','Pierre','UT',84101,3538734264,18);</v>
      </c>
    </row>
    <row r="27" spans="1:24" x14ac:dyDescent="0.2">
      <c r="I27" s="3">
        <f t="shared" ca="1" si="0"/>
        <v>6</v>
      </c>
      <c r="J27" t="str">
        <f ca="1">VLOOKUP($I27,athlete, J$1)</f>
        <v>Jilian</v>
      </c>
      <c r="K27" t="str">
        <f ca="1">VLOOKUP($I27,athlete, K$1)</f>
        <v>Allen</v>
      </c>
      <c r="L27" t="str">
        <f ca="1">VLOOKUP($I27,athlete, L$1)</f>
        <v>Winger</v>
      </c>
      <c r="M27" t="str">
        <f ca="1">VLOOKUP($I27,athlete, M$1)</f>
        <v>Junior</v>
      </c>
      <c r="N27" t="str">
        <f t="shared" ca="1" si="1"/>
        <v>1218 North 6736 East</v>
      </c>
      <c r="O27" t="str">
        <f ca="1">VLOOKUP($I27,athlete, O$1)</f>
        <v>Los Angeles</v>
      </c>
      <c r="P27" t="str">
        <f ca="1">VLOOKUP($I27,athlete, P$1)</f>
        <v>CA</v>
      </c>
      <c r="Q27">
        <f ca="1">VLOOKUP($I27,athlete, Q$1)</f>
        <v>26848</v>
      </c>
      <c r="R27" t="str">
        <f t="shared" ca="1" si="2"/>
        <v>9036 North 2028 East</v>
      </c>
      <c r="S27" t="str">
        <f ca="1">VLOOKUP($I27,athlete, S$1)</f>
        <v>Los Angeles</v>
      </c>
      <c r="T27" t="str">
        <f ca="1">VLOOKUP($I27,athlete, T$1)</f>
        <v>CA</v>
      </c>
      <c r="U27">
        <f ca="1">VLOOKUP($I27,athlete, U$1)</f>
        <v>26848</v>
      </c>
      <c r="V27">
        <f t="shared" ca="1" si="3"/>
        <v>9935097676</v>
      </c>
      <c r="W27">
        <f t="shared" ca="1" si="4"/>
        <v>16</v>
      </c>
      <c r="X27" t="str">
        <f t="shared" ca="1" si="5"/>
        <v>INSERT INTO athlete (fname, lname, position, academic_level, street_current, city_current,state_current,zip_current,street_hometown, city_hometown, state_hometown, zip_hometown, phone, team_id) VALUES ('Jilian','Allen','Winger','Junior','1218 North 6736 East','Los Angeles','CA',26848,'9036 North 2028 East','Los Angeles','CA',26848,9935097676,16);</v>
      </c>
    </row>
    <row r="28" spans="1:24" x14ac:dyDescent="0.2">
      <c r="I28" s="3">
        <f t="shared" ca="1" si="0"/>
        <v>5</v>
      </c>
      <c r="J28" t="str">
        <f ca="1">VLOOKUP($I28,athlete, J$1)</f>
        <v>Alicia</v>
      </c>
      <c r="K28" t="str">
        <f ca="1">VLOOKUP($I28,athlete, K$1)</f>
        <v>McKay</v>
      </c>
      <c r="L28" t="str">
        <f ca="1">VLOOKUP($I28,athlete, L$1)</f>
        <v>Defense</v>
      </c>
      <c r="M28" t="str">
        <f ca="1">VLOOKUP($I28,athlete, M$1)</f>
        <v>Senior</v>
      </c>
      <c r="N28" t="str">
        <f t="shared" ca="1" si="1"/>
        <v>1739 North 4825 West</v>
      </c>
      <c r="O28" t="str">
        <f ca="1">VLOOKUP($I28,athlete, O$1)</f>
        <v>Berkley</v>
      </c>
      <c r="P28" t="str">
        <f ca="1">VLOOKUP($I28,athlete, P$1)</f>
        <v>CA</v>
      </c>
      <c r="Q28">
        <f ca="1">VLOOKUP($I28,athlete, Q$1)</f>
        <v>84050</v>
      </c>
      <c r="R28" t="str">
        <f t="shared" ca="1" si="2"/>
        <v>8807 North 8956 East</v>
      </c>
      <c r="S28" t="str">
        <f ca="1">VLOOKUP($I28,athlete, S$1)</f>
        <v>Berkley</v>
      </c>
      <c r="T28" t="str">
        <f ca="1">VLOOKUP($I28,athlete, T$1)</f>
        <v>CA</v>
      </c>
      <c r="U28">
        <f ca="1">VLOOKUP($I28,athlete, U$1)</f>
        <v>84050</v>
      </c>
      <c r="V28">
        <f t="shared" ca="1" si="3"/>
        <v>8810566771</v>
      </c>
      <c r="W28">
        <f t="shared" ca="1" si="4"/>
        <v>16</v>
      </c>
      <c r="X28" t="str">
        <f t="shared" ca="1" si="5"/>
        <v>INSERT INTO athlete (fname, lname, position, academic_level, street_current, city_current,state_current,zip_current,street_hometown, city_hometown, state_hometown, zip_hometown, phone, team_id) VALUES ('Alicia','McKay','Defense','Senior','1739 North 4825 West','Berkley','CA',84050,'8807 North 8956 East','Berkley','CA',84050,8810566771,16);</v>
      </c>
    </row>
    <row r="29" spans="1:24" x14ac:dyDescent="0.2">
      <c r="I29" s="3">
        <f t="shared" ca="1" si="0"/>
        <v>13</v>
      </c>
      <c r="J29" t="str">
        <f ca="1">VLOOKUP($I29,athlete, J$1)</f>
        <v>Kim</v>
      </c>
      <c r="K29" t="str">
        <f ca="1">VLOOKUP($I29,athlete, K$1)</f>
        <v>Lord</v>
      </c>
      <c r="L29" t="str">
        <f ca="1">VLOOKUP($I29,athlete, L$1)</f>
        <v>First Base</v>
      </c>
      <c r="M29" t="str">
        <f ca="1">VLOOKUP($I29,athlete, M$1)</f>
        <v>Senior</v>
      </c>
      <c r="N29" t="str">
        <f t="shared" ca="1" si="1"/>
        <v>5992 North 3371 East</v>
      </c>
      <c r="O29" t="str">
        <f ca="1">VLOOKUP($I29,athlete, O$1)</f>
        <v>Provo</v>
      </c>
      <c r="P29" t="str">
        <f ca="1">VLOOKUP($I29,athlete, P$1)</f>
        <v>UT</v>
      </c>
      <c r="Q29">
        <f ca="1">VLOOKUP($I29,athlete, Q$1)</f>
        <v>84101</v>
      </c>
      <c r="R29" t="str">
        <f t="shared" ca="1" si="2"/>
        <v>2521 South 3055 West</v>
      </c>
      <c r="S29" t="str">
        <f ca="1">VLOOKUP($I29,athlete, S$1)</f>
        <v>Provo</v>
      </c>
      <c r="T29" t="str">
        <f ca="1">VLOOKUP($I29,athlete, T$1)</f>
        <v>UT</v>
      </c>
      <c r="U29">
        <f ca="1">VLOOKUP($I29,athlete, U$1)</f>
        <v>84101</v>
      </c>
      <c r="V29">
        <f t="shared" ca="1" si="3"/>
        <v>5384108783</v>
      </c>
      <c r="W29">
        <f t="shared" ca="1" si="4"/>
        <v>17</v>
      </c>
      <c r="X29" t="str">
        <f t="shared" ca="1" si="5"/>
        <v>INSERT INTO athlete (fname, lname, position, academic_level, street_current, city_current,state_current,zip_current,street_hometown, city_hometown, state_hometown, zip_hometown, phone, team_id) VALUES ('Kim','Lord','First Base','Senior','5992 North 3371 East','Provo','UT',84101,'2521 South 3055 West','Provo','UT',84101,5384108783,17);</v>
      </c>
    </row>
    <row r="30" spans="1:24" x14ac:dyDescent="0.2">
      <c r="I30" s="3">
        <f t="shared" ca="1" si="0"/>
        <v>14</v>
      </c>
      <c r="J30" t="str">
        <f ca="1">VLOOKUP($I30,athlete, J$1)</f>
        <v>Carrie</v>
      </c>
      <c r="K30" t="str">
        <f ca="1">VLOOKUP($I30,athlete, K$1)</f>
        <v>Bishoff</v>
      </c>
      <c r="L30" t="str">
        <f ca="1">VLOOKUP($I30,athlete, L$1)</f>
        <v>Outfielder</v>
      </c>
      <c r="M30" t="str">
        <f ca="1">VLOOKUP($I30,athlete, M$1)</f>
        <v>Junior</v>
      </c>
      <c r="N30" t="str">
        <f t="shared" ca="1" si="1"/>
        <v>6192 South 6272 West</v>
      </c>
      <c r="O30" t="str">
        <f ca="1">VLOOKUP($I30,athlete, O$1)</f>
        <v>Las Vegas</v>
      </c>
      <c r="P30" t="str">
        <f ca="1">VLOOKUP($I30,athlete, P$1)</f>
        <v>UT</v>
      </c>
      <c r="Q30">
        <f ca="1">VLOOKUP($I30,athlete, Q$1)</f>
        <v>84101</v>
      </c>
      <c r="R30" t="str">
        <f t="shared" ca="1" si="2"/>
        <v>8873 South 6113 East</v>
      </c>
      <c r="S30" t="str">
        <f ca="1">VLOOKUP($I30,athlete, S$1)</f>
        <v>Las Vegas</v>
      </c>
      <c r="T30" t="str">
        <f ca="1">VLOOKUP($I30,athlete, T$1)</f>
        <v>UT</v>
      </c>
      <c r="U30">
        <f ca="1">VLOOKUP($I30,athlete, U$1)</f>
        <v>84101</v>
      </c>
      <c r="V30">
        <f t="shared" ca="1" si="3"/>
        <v>4497087992</v>
      </c>
      <c r="W30">
        <f t="shared" ca="1" si="4"/>
        <v>10</v>
      </c>
      <c r="X30" t="str">
        <f t="shared" ca="1" si="5"/>
        <v>INSERT INTO athlete (fname, lname, position, academic_level, street_current, city_current,state_current,zip_current,street_hometown, city_hometown, state_hometown, zip_hometown, phone, team_id) VALUES ('Carrie','Bishoff','Outfielder','Junior','6192 South 6272 West','Las Vegas','UT',84101,'8873 South 6113 East','Las Vegas','UT',84101,4497087992,10);</v>
      </c>
    </row>
    <row r="31" spans="1:24" x14ac:dyDescent="0.2">
      <c r="I31" s="3">
        <f t="shared" ca="1" si="0"/>
        <v>7</v>
      </c>
      <c r="J31" t="str">
        <f ca="1">VLOOKUP($I31,athlete, J$1)</f>
        <v>John</v>
      </c>
      <c r="K31" t="str">
        <f ca="1">VLOOKUP($I31,athlete, K$1)</f>
        <v>Jensen</v>
      </c>
      <c r="L31" t="str">
        <f ca="1">VLOOKUP($I31,athlete, L$1)</f>
        <v>Forward</v>
      </c>
      <c r="M31" t="str">
        <f ca="1">VLOOKUP($I31,athlete, M$1)</f>
        <v>Sophmore</v>
      </c>
      <c r="N31" t="str">
        <f t="shared" ca="1" si="1"/>
        <v>6648 South 2585 West</v>
      </c>
      <c r="O31" t="str">
        <f ca="1">VLOOKUP($I31,athlete, O$1)</f>
        <v>Tempe</v>
      </c>
      <c r="P31" t="str">
        <f ca="1">VLOOKUP($I31,athlete, P$1)</f>
        <v>AZ</v>
      </c>
      <c r="Q31">
        <f ca="1">VLOOKUP($I31,athlete, Q$1)</f>
        <v>85765</v>
      </c>
      <c r="R31" t="str">
        <f t="shared" ca="1" si="2"/>
        <v>6146 North 3825 West</v>
      </c>
      <c r="S31" t="str">
        <f ca="1">VLOOKUP($I31,athlete, S$1)</f>
        <v>Tempe</v>
      </c>
      <c r="T31" t="str">
        <f ca="1">VLOOKUP($I31,athlete, T$1)</f>
        <v>AZ</v>
      </c>
      <c r="U31">
        <f ca="1">VLOOKUP($I31,athlete, U$1)</f>
        <v>85765</v>
      </c>
      <c r="V31">
        <f t="shared" ca="1" si="3"/>
        <v>8119548311</v>
      </c>
      <c r="W31">
        <f t="shared" ca="1" si="4"/>
        <v>9</v>
      </c>
      <c r="X31" t="str">
        <f t="shared" ca="1" si="5"/>
        <v>INSERT INTO athlete (fname, lname, position, academic_level, street_current, city_current,state_current,zip_current,street_hometown, city_hometown, state_hometown, zip_hometown, phone, team_id) VALUES ('John','Jensen','Forward','Sophmore','6648 South 2585 West','Tempe','AZ',85765,'6146 North 3825 West','Tempe','AZ',85765,8119548311,9);</v>
      </c>
    </row>
    <row r="32" spans="1:24" x14ac:dyDescent="0.2">
      <c r="I32" s="3">
        <f t="shared" ca="1" si="0"/>
        <v>1</v>
      </c>
      <c r="J32" t="str">
        <f ca="1">VLOOKUP($I32,athlete, J$1)</f>
        <v>Bob</v>
      </c>
      <c r="K32" t="str">
        <f ca="1">VLOOKUP($I32,athlete, K$1)</f>
        <v>Taylor</v>
      </c>
      <c r="L32" t="str">
        <f ca="1">VLOOKUP($I32,athlete, L$1)</f>
        <v>Right Wing</v>
      </c>
      <c r="M32" t="str">
        <f ca="1">VLOOKUP($I32,athlete, M$1)</f>
        <v>Senior</v>
      </c>
      <c r="N32" t="str">
        <f t="shared" ca="1" si="1"/>
        <v>1972 North 8185 East</v>
      </c>
      <c r="O32" t="str">
        <f ca="1">VLOOKUP($I32,athlete, O$1)</f>
        <v>Salt Lake City</v>
      </c>
      <c r="P32" t="str">
        <f ca="1">VLOOKUP($I32,athlete, P$1)</f>
        <v>UT</v>
      </c>
      <c r="Q32">
        <f ca="1">VLOOKUP($I32,athlete, Q$1)</f>
        <v>84101</v>
      </c>
      <c r="R32" t="str">
        <f t="shared" ca="1" si="2"/>
        <v>8974 North 6506 East</v>
      </c>
      <c r="S32" t="str">
        <f ca="1">VLOOKUP($I32,athlete, S$1)</f>
        <v>Salt Lake City</v>
      </c>
      <c r="T32" t="str">
        <f ca="1">VLOOKUP($I32,athlete, T$1)</f>
        <v>UT</v>
      </c>
      <c r="U32">
        <f ca="1">VLOOKUP($I32,athlete, U$1)</f>
        <v>84101</v>
      </c>
      <c r="V32">
        <f t="shared" ca="1" si="3"/>
        <v>8150255577</v>
      </c>
      <c r="W32">
        <f t="shared" ca="1" si="4"/>
        <v>11</v>
      </c>
      <c r="X32" t="str">
        <f t="shared" ca="1" si="5"/>
        <v>INSERT INTO athlete (fname, lname, position, academic_level, street_current, city_current,state_current,zip_current,street_hometown, city_hometown, state_hometown, zip_hometown, phone, team_id) VALUES ('Bob','Taylor','Right Wing','Senior','1972 North 8185 East','Salt Lake City','UT',84101,'8974 North 6506 East','Salt Lake City','UT',84101,8150255577,11);</v>
      </c>
    </row>
    <row r="33" spans="9:24" x14ac:dyDescent="0.2">
      <c r="I33" s="3">
        <f t="shared" ca="1" si="0"/>
        <v>6</v>
      </c>
      <c r="J33" t="str">
        <f ca="1">VLOOKUP($I33,athlete, J$1)</f>
        <v>Jilian</v>
      </c>
      <c r="K33" t="str">
        <f ca="1">VLOOKUP($I33,athlete, K$1)</f>
        <v>Allen</v>
      </c>
      <c r="L33" t="str">
        <f ca="1">VLOOKUP($I33,athlete, L$1)</f>
        <v>Winger</v>
      </c>
      <c r="M33" t="str">
        <f ca="1">VLOOKUP($I33,athlete, M$1)</f>
        <v>Junior</v>
      </c>
      <c r="N33" t="str">
        <f t="shared" ca="1" si="1"/>
        <v>1111 South 8419 East</v>
      </c>
      <c r="O33" t="str">
        <f ca="1">VLOOKUP($I33,athlete, O$1)</f>
        <v>Los Angeles</v>
      </c>
      <c r="P33" t="str">
        <f ca="1">VLOOKUP($I33,athlete, P$1)</f>
        <v>CA</v>
      </c>
      <c r="Q33">
        <f ca="1">VLOOKUP($I33,athlete, Q$1)</f>
        <v>26848</v>
      </c>
      <c r="R33" t="str">
        <f t="shared" ca="1" si="2"/>
        <v>3685 South 4272 East</v>
      </c>
      <c r="S33" t="str">
        <f ca="1">VLOOKUP($I33,athlete, S$1)</f>
        <v>Los Angeles</v>
      </c>
      <c r="T33" t="str">
        <f ca="1">VLOOKUP($I33,athlete, T$1)</f>
        <v>CA</v>
      </c>
      <c r="U33">
        <f ca="1">VLOOKUP($I33,athlete, U$1)</f>
        <v>26848</v>
      </c>
      <c r="V33">
        <f t="shared" ca="1" si="3"/>
        <v>2696125002</v>
      </c>
      <c r="W33">
        <f t="shared" ca="1" si="4"/>
        <v>16</v>
      </c>
      <c r="X33" t="str">
        <f t="shared" ca="1" si="5"/>
        <v>INSERT INTO athlete (fname, lname, position, academic_level, street_current, city_current,state_current,zip_current,street_hometown, city_hometown, state_hometown, zip_hometown, phone, team_id) VALUES ('Jilian','Allen','Winger','Junior','1111 South 8419 East','Los Angeles','CA',26848,'3685 South 4272 East','Los Angeles','CA',26848,2696125002,16);</v>
      </c>
    </row>
    <row r="34" spans="9:24" x14ac:dyDescent="0.2">
      <c r="I34" s="3">
        <f t="shared" ca="1" si="0"/>
        <v>5</v>
      </c>
      <c r="J34" t="str">
        <f ca="1">VLOOKUP($I34,athlete, J$1)</f>
        <v>Alicia</v>
      </c>
      <c r="K34" t="str">
        <f ca="1">VLOOKUP($I34,athlete, K$1)</f>
        <v>McKay</v>
      </c>
      <c r="L34" t="str">
        <f ca="1">VLOOKUP($I34,athlete, L$1)</f>
        <v>Defense</v>
      </c>
      <c r="M34" t="str">
        <f ca="1">VLOOKUP($I34,athlete, M$1)</f>
        <v>Senior</v>
      </c>
      <c r="N34" t="str">
        <f t="shared" ca="1" si="1"/>
        <v>1271 North 5577 West</v>
      </c>
      <c r="O34" t="str">
        <f ca="1">VLOOKUP($I34,athlete, O$1)</f>
        <v>Berkley</v>
      </c>
      <c r="P34" t="str">
        <f ca="1">VLOOKUP($I34,athlete, P$1)</f>
        <v>CA</v>
      </c>
      <c r="Q34">
        <f ca="1">VLOOKUP($I34,athlete, Q$1)</f>
        <v>84050</v>
      </c>
      <c r="R34" t="str">
        <f t="shared" ca="1" si="2"/>
        <v>7722 North 4835 East</v>
      </c>
      <c r="S34" t="str">
        <f ca="1">VLOOKUP($I34,athlete, S$1)</f>
        <v>Berkley</v>
      </c>
      <c r="T34" t="str">
        <f ca="1">VLOOKUP($I34,athlete, T$1)</f>
        <v>CA</v>
      </c>
      <c r="U34">
        <f ca="1">VLOOKUP($I34,athlete, U$1)</f>
        <v>84050</v>
      </c>
      <c r="V34">
        <f t="shared" ca="1" si="3"/>
        <v>1520510383</v>
      </c>
      <c r="W34">
        <f t="shared" ca="1" si="4"/>
        <v>7</v>
      </c>
      <c r="X34" t="str">
        <f t="shared" ca="1" si="5"/>
        <v>INSERT INTO athlete (fname, lname, position, academic_level, street_current, city_current,state_current,zip_current,street_hometown, city_hometown, state_hometown, zip_hometown, phone, team_id) VALUES ('Alicia','McKay','Defense','Senior','1271 North 5577 West','Berkley','CA',84050,'7722 North 4835 East','Berkley','CA',84050,1520510383,7);</v>
      </c>
    </row>
    <row r="35" spans="9:24" x14ac:dyDescent="0.2">
      <c r="I35" s="3">
        <f t="shared" ca="1" si="0"/>
        <v>5</v>
      </c>
      <c r="J35" t="str">
        <f ca="1">VLOOKUP($I35,athlete, J$1)</f>
        <v>Alicia</v>
      </c>
      <c r="K35" t="str">
        <f ca="1">VLOOKUP($I35,athlete, K$1)</f>
        <v>McKay</v>
      </c>
      <c r="L35" t="str">
        <f ca="1">VLOOKUP($I35,athlete, L$1)</f>
        <v>Defense</v>
      </c>
      <c r="M35" t="str">
        <f ca="1">VLOOKUP($I35,athlete, M$1)</f>
        <v>Senior</v>
      </c>
      <c r="N35" t="str">
        <f t="shared" ca="1" si="1"/>
        <v>6220 North 2243 West</v>
      </c>
      <c r="O35" t="str">
        <f ca="1">VLOOKUP($I35,athlete, O$1)</f>
        <v>Berkley</v>
      </c>
      <c r="P35" t="str">
        <f ca="1">VLOOKUP($I35,athlete, P$1)</f>
        <v>CA</v>
      </c>
      <c r="Q35">
        <f ca="1">VLOOKUP($I35,athlete, Q$1)</f>
        <v>84050</v>
      </c>
      <c r="R35" t="str">
        <f t="shared" ca="1" si="2"/>
        <v>6934 South 6514 East</v>
      </c>
      <c r="S35" t="str">
        <f ca="1">VLOOKUP($I35,athlete, S$1)</f>
        <v>Berkley</v>
      </c>
      <c r="T35" t="str">
        <f ca="1">VLOOKUP($I35,athlete, T$1)</f>
        <v>CA</v>
      </c>
      <c r="U35">
        <f ca="1">VLOOKUP($I35,athlete, U$1)</f>
        <v>84050</v>
      </c>
      <c r="V35">
        <f t="shared" ca="1" si="3"/>
        <v>9351894853</v>
      </c>
      <c r="W35">
        <f t="shared" ca="1" si="4"/>
        <v>16</v>
      </c>
      <c r="X35" t="str">
        <f t="shared" ca="1" si="5"/>
        <v>INSERT INTO athlete (fname, lname, position, academic_level, street_current, city_current,state_current,zip_current,street_hometown, city_hometown, state_hometown, zip_hometown, phone, team_id) VALUES ('Alicia','McKay','Defense','Senior','6220 North 2243 West','Berkley','CA',84050,'6934 South 6514 East','Berkley','CA',84050,9351894853,16);</v>
      </c>
    </row>
    <row r="36" spans="9:24" x14ac:dyDescent="0.2">
      <c r="I36" s="3">
        <f t="shared" ca="1" si="0"/>
        <v>14</v>
      </c>
      <c r="J36" t="str">
        <f ca="1">VLOOKUP($I36,athlete, J$1)</f>
        <v>Carrie</v>
      </c>
      <c r="K36" t="str">
        <f ca="1">VLOOKUP($I36,athlete, K$1)</f>
        <v>Bishoff</v>
      </c>
      <c r="L36" t="str">
        <f ca="1">VLOOKUP($I36,athlete, L$1)</f>
        <v>Outfielder</v>
      </c>
      <c r="M36" t="str">
        <f ca="1">VLOOKUP($I36,athlete, M$1)</f>
        <v>Junior</v>
      </c>
      <c r="N36" t="str">
        <f t="shared" ca="1" si="1"/>
        <v>7896 South 4527 East</v>
      </c>
      <c r="O36" t="str">
        <f ca="1">VLOOKUP($I36,athlete, O$1)</f>
        <v>Las Vegas</v>
      </c>
      <c r="P36" t="str">
        <f ca="1">VLOOKUP($I36,athlete, P$1)</f>
        <v>UT</v>
      </c>
      <c r="Q36">
        <f ca="1">VLOOKUP($I36,athlete, Q$1)</f>
        <v>84101</v>
      </c>
      <c r="R36" t="str">
        <f t="shared" ca="1" si="2"/>
        <v>2507 North 7759 East</v>
      </c>
      <c r="S36" t="str">
        <f ca="1">VLOOKUP($I36,athlete, S$1)</f>
        <v>Las Vegas</v>
      </c>
      <c r="T36" t="str">
        <f ca="1">VLOOKUP($I36,athlete, T$1)</f>
        <v>UT</v>
      </c>
      <c r="U36">
        <f ca="1">VLOOKUP($I36,athlete, U$1)</f>
        <v>84101</v>
      </c>
      <c r="V36">
        <f t="shared" ca="1" si="3"/>
        <v>8016446976</v>
      </c>
      <c r="W36">
        <f t="shared" ca="1" si="4"/>
        <v>18</v>
      </c>
      <c r="X36" t="str">
        <f t="shared" ca="1" si="5"/>
        <v>INSERT INTO athlete (fname, lname, position, academic_level, street_current, city_current,state_current,zip_current,street_hometown, city_hometown, state_hometown, zip_hometown, phone, team_id) VALUES ('Carrie','Bishoff','Outfielder','Junior','7896 South 4527 East','Las Vegas','UT',84101,'2507 North 7759 East','Las Vegas','UT',84101,8016446976,18);</v>
      </c>
    </row>
    <row r="37" spans="9:24" x14ac:dyDescent="0.2">
      <c r="I37" s="3">
        <f t="shared" ca="1" si="0"/>
        <v>13</v>
      </c>
      <c r="J37" t="str">
        <f ca="1">VLOOKUP($I37,athlete, J$1)</f>
        <v>Kim</v>
      </c>
      <c r="K37" t="str">
        <f ca="1">VLOOKUP($I37,athlete, K$1)</f>
        <v>Lord</v>
      </c>
      <c r="L37" t="str">
        <f ca="1">VLOOKUP($I37,athlete, L$1)</f>
        <v>First Base</v>
      </c>
      <c r="M37" t="str">
        <f ca="1">VLOOKUP($I37,athlete, M$1)</f>
        <v>Senior</v>
      </c>
      <c r="N37" t="str">
        <f t="shared" ca="1" si="1"/>
        <v>3095 South 5638 East</v>
      </c>
      <c r="O37" t="str">
        <f ca="1">VLOOKUP($I37,athlete, O$1)</f>
        <v>Provo</v>
      </c>
      <c r="P37" t="str">
        <f ca="1">VLOOKUP($I37,athlete, P$1)</f>
        <v>UT</v>
      </c>
      <c r="Q37">
        <f ca="1">VLOOKUP($I37,athlete, Q$1)</f>
        <v>84101</v>
      </c>
      <c r="R37" t="str">
        <f t="shared" ca="1" si="2"/>
        <v>5038 South 8351 East</v>
      </c>
      <c r="S37" t="str">
        <f ca="1">VLOOKUP($I37,athlete, S$1)</f>
        <v>Provo</v>
      </c>
      <c r="T37" t="str">
        <f ca="1">VLOOKUP($I37,athlete, T$1)</f>
        <v>UT</v>
      </c>
      <c r="U37">
        <f ca="1">VLOOKUP($I37,athlete, U$1)</f>
        <v>84101</v>
      </c>
      <c r="V37">
        <f t="shared" ca="1" si="3"/>
        <v>2274591402</v>
      </c>
      <c r="W37">
        <f t="shared" ca="1" si="4"/>
        <v>16</v>
      </c>
      <c r="X37" t="str">
        <f t="shared" ca="1" si="5"/>
        <v>INSERT INTO athlete (fname, lname, position, academic_level, street_current, city_current,state_current,zip_current,street_hometown, city_hometown, state_hometown, zip_hometown, phone, team_id) VALUES ('Kim','Lord','First Base','Senior','3095 South 5638 East','Provo','UT',84101,'5038 South 8351 East','Provo','UT',84101,2274591402,16);</v>
      </c>
    </row>
    <row r="38" spans="9:24" x14ac:dyDescent="0.2">
      <c r="I38" s="3">
        <f t="shared" ca="1" si="0"/>
        <v>12</v>
      </c>
      <c r="J38" t="str">
        <f ca="1">VLOOKUP($I38,athlete, J$1)</f>
        <v>Marcy</v>
      </c>
      <c r="K38" t="str">
        <f ca="1">VLOOKUP($I38,athlete, K$1)</f>
        <v>Tice</v>
      </c>
      <c r="L38" t="str">
        <f ca="1">VLOOKUP($I38,athlete, L$1)</f>
        <v>Goalie</v>
      </c>
      <c r="M38" t="str">
        <f ca="1">VLOOKUP($I38,athlete, M$1)</f>
        <v>Freshman</v>
      </c>
      <c r="N38" t="str">
        <f t="shared" ca="1" si="1"/>
        <v>4974 South 8398 East</v>
      </c>
      <c r="O38" t="str">
        <f ca="1">VLOOKUP($I38,athlete, O$1)</f>
        <v>Bismarck</v>
      </c>
      <c r="P38" t="str">
        <f ca="1">VLOOKUP($I38,athlete, P$1)</f>
        <v>ND</v>
      </c>
      <c r="Q38">
        <f ca="1">VLOOKUP($I38,athlete, Q$1)</f>
        <v>28895</v>
      </c>
      <c r="R38" t="str">
        <f t="shared" ca="1" si="2"/>
        <v>7223 South 2062 West</v>
      </c>
      <c r="S38" t="str">
        <f ca="1">VLOOKUP($I38,athlete, S$1)</f>
        <v>Bismarck</v>
      </c>
      <c r="T38" t="str">
        <f ca="1">VLOOKUP($I38,athlete, T$1)</f>
        <v>ND</v>
      </c>
      <c r="U38">
        <f ca="1">VLOOKUP($I38,athlete, U$1)</f>
        <v>28895</v>
      </c>
      <c r="V38">
        <f t="shared" ca="1" si="3"/>
        <v>9444139375</v>
      </c>
      <c r="W38">
        <f t="shared" ca="1" si="4"/>
        <v>18</v>
      </c>
      <c r="X38" t="str">
        <f t="shared" ca="1" si="5"/>
        <v>INSERT INTO athlete (fname, lname, position, academic_level, street_current, city_current,state_current,zip_current,street_hometown, city_hometown, state_hometown, zip_hometown, phone, team_id) VALUES ('Marcy','Tice','Goalie','Freshman','4974 South 8398 East','Bismarck','ND',28895,'7223 South 2062 West','Bismarck','ND',28895,9444139375,18);</v>
      </c>
    </row>
    <row r="39" spans="9:24" x14ac:dyDescent="0.2">
      <c r="I39" s="3">
        <f t="shared" ca="1" si="0"/>
        <v>11</v>
      </c>
      <c r="J39" t="str">
        <f ca="1">VLOOKUP($I39,athlete, J$1)</f>
        <v>Megan</v>
      </c>
      <c r="K39" t="str">
        <f ca="1">VLOOKUP($I39,athlete, K$1)</f>
        <v>Byron</v>
      </c>
      <c r="L39" t="str">
        <f ca="1">VLOOKUP($I39,athlete, L$1)</f>
        <v>Running Back</v>
      </c>
      <c r="M39" t="str">
        <f ca="1">VLOOKUP($I39,athlete, M$1)</f>
        <v>Sophmore</v>
      </c>
      <c r="N39" t="str">
        <f t="shared" ca="1" si="1"/>
        <v>4362 South 3171 West</v>
      </c>
      <c r="O39" t="str">
        <f ca="1">VLOOKUP($I39,athlete, O$1)</f>
        <v>Pierre</v>
      </c>
      <c r="P39" t="str">
        <f ca="1">VLOOKUP($I39,athlete, P$1)</f>
        <v>SD</v>
      </c>
      <c r="Q39">
        <f ca="1">VLOOKUP($I39,athlete, Q$1)</f>
        <v>73520</v>
      </c>
      <c r="R39" t="str">
        <f t="shared" ca="1" si="2"/>
        <v>5723 North 4218 West</v>
      </c>
      <c r="S39" t="str">
        <f ca="1">VLOOKUP($I39,athlete, S$1)</f>
        <v>Pierre</v>
      </c>
      <c r="T39" t="str">
        <f ca="1">VLOOKUP($I39,athlete, T$1)</f>
        <v>SD</v>
      </c>
      <c r="U39">
        <f ca="1">VLOOKUP($I39,athlete, U$1)</f>
        <v>73520</v>
      </c>
      <c r="V39">
        <f t="shared" ca="1" si="3"/>
        <v>1148936483</v>
      </c>
      <c r="W39">
        <f t="shared" ca="1" si="4"/>
        <v>9</v>
      </c>
      <c r="X39" t="str">
        <f t="shared" ca="1" si="5"/>
        <v>INSERT INTO athlete (fname, lname, position, academic_level, street_current, city_current,state_current,zip_current,street_hometown, city_hometown, state_hometown, zip_hometown, phone, team_id) VALUES ('Megan','Byron','Running Back','Sophmore','4362 South 3171 West','Pierre','SD',73520,'5723 North 4218 West','Pierre','SD',73520,1148936483,9);</v>
      </c>
    </row>
    <row r="40" spans="9:24" x14ac:dyDescent="0.2">
      <c r="I40" s="3">
        <f t="shared" ca="1" si="0"/>
        <v>14</v>
      </c>
      <c r="J40" t="str">
        <f ca="1">VLOOKUP($I40,athlete, J$1)</f>
        <v>Carrie</v>
      </c>
      <c r="K40" t="str">
        <f ca="1">VLOOKUP($I40,athlete, K$1)</f>
        <v>Bishoff</v>
      </c>
      <c r="L40" t="str">
        <f ca="1">VLOOKUP($I40,athlete, L$1)</f>
        <v>Outfielder</v>
      </c>
      <c r="M40" t="str">
        <f ca="1">VLOOKUP($I40,athlete, M$1)</f>
        <v>Junior</v>
      </c>
      <c r="N40" t="str">
        <f t="shared" ca="1" si="1"/>
        <v>8864 South 3712 West</v>
      </c>
      <c r="O40" t="str">
        <f ca="1">VLOOKUP($I40,athlete, O$1)</f>
        <v>Las Vegas</v>
      </c>
      <c r="P40" t="str">
        <f ca="1">VLOOKUP($I40,athlete, P$1)</f>
        <v>UT</v>
      </c>
      <c r="Q40">
        <f ca="1">VLOOKUP($I40,athlete, Q$1)</f>
        <v>84101</v>
      </c>
      <c r="R40" t="str">
        <f t="shared" ca="1" si="2"/>
        <v>6294 North 5202 West</v>
      </c>
      <c r="S40" t="str">
        <f ca="1">VLOOKUP($I40,athlete, S$1)</f>
        <v>Las Vegas</v>
      </c>
      <c r="T40" t="str">
        <f ca="1">VLOOKUP($I40,athlete, T$1)</f>
        <v>UT</v>
      </c>
      <c r="U40">
        <f ca="1">VLOOKUP($I40,athlete, U$1)</f>
        <v>84101</v>
      </c>
      <c r="V40">
        <f t="shared" ca="1" si="3"/>
        <v>3139823379</v>
      </c>
      <c r="W40">
        <f t="shared" ca="1" si="4"/>
        <v>17</v>
      </c>
      <c r="X40" t="str">
        <f t="shared" ca="1" si="5"/>
        <v>INSERT INTO athlete (fname, lname, position, academic_level, street_current, city_current,state_current,zip_current,street_hometown, city_hometown, state_hometown, zip_hometown, phone, team_id) VALUES ('Carrie','Bishoff','Outfielder','Junior','8864 South 3712 West','Las Vegas','UT',84101,'6294 North 5202 West','Las Vegas','UT',84101,3139823379,17);</v>
      </c>
    </row>
    <row r="41" spans="9:24" x14ac:dyDescent="0.2">
      <c r="I41" s="3">
        <f t="shared" ca="1" si="0"/>
        <v>16</v>
      </c>
      <c r="J41" t="str">
        <f ca="1">VLOOKUP($I41,athlete, J$1)</f>
        <v>Chris</v>
      </c>
      <c r="K41" t="str">
        <f ca="1">VLOOKUP($I41,athlete, K$1)</f>
        <v>Burr</v>
      </c>
      <c r="L41" t="str">
        <f ca="1">VLOOKUP($I41,athlete, L$1)</f>
        <v>Catcher</v>
      </c>
      <c r="M41" t="str">
        <f ca="1">VLOOKUP($I41,athlete, M$1)</f>
        <v>Freshman</v>
      </c>
      <c r="N41" t="str">
        <f t="shared" ca="1" si="1"/>
        <v>1986 North 4003 East</v>
      </c>
      <c r="O41" t="str">
        <f ca="1">VLOOKUP($I41,athlete, O$1)</f>
        <v>Bismarck</v>
      </c>
      <c r="P41" t="str">
        <f ca="1">VLOOKUP($I41,athlete, P$1)</f>
        <v>UT</v>
      </c>
      <c r="Q41">
        <f ca="1">VLOOKUP($I41,athlete, Q$1)</f>
        <v>84101</v>
      </c>
      <c r="R41" t="str">
        <f t="shared" ca="1" si="2"/>
        <v>1564 South 4853 West</v>
      </c>
      <c r="S41" t="str">
        <f ca="1">VLOOKUP($I41,athlete, S$1)</f>
        <v>Bismarck</v>
      </c>
      <c r="T41" t="str">
        <f ca="1">VLOOKUP($I41,athlete, T$1)</f>
        <v>UT</v>
      </c>
      <c r="U41">
        <f ca="1">VLOOKUP($I41,athlete, U$1)</f>
        <v>84101</v>
      </c>
      <c r="V41">
        <f t="shared" ca="1" si="3"/>
        <v>6804219237</v>
      </c>
      <c r="W41">
        <f t="shared" ca="1" si="4"/>
        <v>11</v>
      </c>
      <c r="X41" t="str">
        <f t="shared" ca="1" si="5"/>
        <v>INSERT INTO athlete (fname, lname, position, academic_level, street_current, city_current,state_current,zip_current,street_hometown, city_hometown, state_hometown, zip_hometown, phone, team_id) VALUES ('Chris','Burr','Catcher','Freshman','1986 North 4003 East','Bismarck','UT',84101,'1564 South 4853 West','Bismarck','UT',84101,6804219237,11);</v>
      </c>
    </row>
    <row r="42" spans="9:24" x14ac:dyDescent="0.2">
      <c r="I42" s="3">
        <f t="shared" ca="1" si="0"/>
        <v>12</v>
      </c>
      <c r="J42" t="str">
        <f ca="1">VLOOKUP($I42,athlete, J$1)</f>
        <v>Marcy</v>
      </c>
      <c r="K42" t="str">
        <f ca="1">VLOOKUP($I42,athlete, K$1)</f>
        <v>Tice</v>
      </c>
      <c r="L42" t="str">
        <f ca="1">VLOOKUP($I42,athlete, L$1)</f>
        <v>Goalie</v>
      </c>
      <c r="M42" t="str">
        <f ca="1">VLOOKUP($I42,athlete, M$1)</f>
        <v>Freshman</v>
      </c>
      <c r="N42" t="str">
        <f t="shared" ca="1" si="1"/>
        <v>2941 South 2319 West</v>
      </c>
      <c r="O42" t="str">
        <f ca="1">VLOOKUP($I42,athlete, O$1)</f>
        <v>Bismarck</v>
      </c>
      <c r="P42" t="str">
        <f ca="1">VLOOKUP($I42,athlete, P$1)</f>
        <v>ND</v>
      </c>
      <c r="Q42">
        <f ca="1">VLOOKUP($I42,athlete, Q$1)</f>
        <v>28895</v>
      </c>
      <c r="R42" t="str">
        <f t="shared" ca="1" si="2"/>
        <v>6558 North 8708 West</v>
      </c>
      <c r="S42" t="str">
        <f ca="1">VLOOKUP($I42,athlete, S$1)</f>
        <v>Bismarck</v>
      </c>
      <c r="T42" t="str">
        <f ca="1">VLOOKUP($I42,athlete, T$1)</f>
        <v>ND</v>
      </c>
      <c r="U42">
        <f ca="1">VLOOKUP($I42,athlete, U$1)</f>
        <v>28895</v>
      </c>
      <c r="V42">
        <f t="shared" ca="1" si="3"/>
        <v>4748754286</v>
      </c>
      <c r="W42">
        <f t="shared" ca="1" si="4"/>
        <v>18</v>
      </c>
      <c r="X42" t="str">
        <f t="shared" ca="1" si="5"/>
        <v>INSERT INTO athlete (fname, lname, position, academic_level, street_current, city_current,state_current,zip_current,street_hometown, city_hometown, state_hometown, zip_hometown, phone, team_id) VALUES ('Marcy','Tice','Goalie','Freshman','2941 South 2319 West','Bismarck','ND',28895,'6558 North 8708 West','Bismarck','ND',28895,4748754286,18);</v>
      </c>
    </row>
    <row r="43" spans="9:24" x14ac:dyDescent="0.2">
      <c r="I43" s="3">
        <f t="shared" ca="1" si="0"/>
        <v>15</v>
      </c>
      <c r="J43" t="str">
        <f ca="1">VLOOKUP($I43,athlete, J$1)</f>
        <v>Randy</v>
      </c>
      <c r="K43" t="str">
        <f ca="1">VLOOKUP($I43,athlete, K$1)</f>
        <v>Peirce</v>
      </c>
      <c r="L43" t="str">
        <f ca="1">VLOOKUP($I43,athlete, L$1)</f>
        <v>Pitcher</v>
      </c>
      <c r="M43" t="str">
        <f ca="1">VLOOKUP($I43,athlete, M$1)</f>
        <v>Sophmore</v>
      </c>
      <c r="N43" t="str">
        <f t="shared" ca="1" si="1"/>
        <v>5304 North 3959 East</v>
      </c>
      <c r="O43" t="str">
        <f ca="1">VLOOKUP($I43,athlete, O$1)</f>
        <v>Pierre</v>
      </c>
      <c r="P43" t="str">
        <f ca="1">VLOOKUP($I43,athlete, P$1)</f>
        <v>UT</v>
      </c>
      <c r="Q43">
        <f ca="1">VLOOKUP($I43,athlete, Q$1)</f>
        <v>84101</v>
      </c>
      <c r="R43" t="str">
        <f t="shared" ca="1" si="2"/>
        <v>3170 South 9871 West</v>
      </c>
      <c r="S43" t="str">
        <f ca="1">VLOOKUP($I43,athlete, S$1)</f>
        <v>Pierre</v>
      </c>
      <c r="T43" t="str">
        <f ca="1">VLOOKUP($I43,athlete, T$1)</f>
        <v>UT</v>
      </c>
      <c r="U43">
        <f ca="1">VLOOKUP($I43,athlete, U$1)</f>
        <v>84101</v>
      </c>
      <c r="V43">
        <f t="shared" ca="1" si="3"/>
        <v>8471258259</v>
      </c>
      <c r="W43">
        <f t="shared" ca="1" si="4"/>
        <v>8</v>
      </c>
      <c r="X43" t="str">
        <f t="shared" ca="1" si="5"/>
        <v>INSERT INTO athlete (fname, lname, position, academic_level, street_current, city_current,state_current,zip_current,street_hometown, city_hometown, state_hometown, zip_hometown, phone, team_id) VALUES ('Randy','Peirce','Pitcher','Sophmore','5304 North 3959 East','Pierre','UT',84101,'3170 South 9871 West','Pierre','UT',84101,8471258259,8);</v>
      </c>
    </row>
    <row r="44" spans="9:24" x14ac:dyDescent="0.2">
      <c r="I44" s="3">
        <f t="shared" ca="1" si="0"/>
        <v>11</v>
      </c>
      <c r="J44" t="str">
        <f ca="1">VLOOKUP($I44,athlete, J$1)</f>
        <v>Megan</v>
      </c>
      <c r="K44" t="str">
        <f ca="1">VLOOKUP($I44,athlete, K$1)</f>
        <v>Byron</v>
      </c>
      <c r="L44" t="str">
        <f ca="1">VLOOKUP($I44,athlete, L$1)</f>
        <v>Running Back</v>
      </c>
      <c r="M44" t="str">
        <f ca="1">VLOOKUP($I44,athlete, M$1)</f>
        <v>Sophmore</v>
      </c>
      <c r="N44" t="str">
        <f t="shared" ca="1" si="1"/>
        <v>4439 South 1408 East</v>
      </c>
      <c r="O44" t="str">
        <f ca="1">VLOOKUP($I44,athlete, O$1)</f>
        <v>Pierre</v>
      </c>
      <c r="P44" t="str">
        <f ca="1">VLOOKUP($I44,athlete, P$1)</f>
        <v>SD</v>
      </c>
      <c r="Q44">
        <f ca="1">VLOOKUP($I44,athlete, Q$1)</f>
        <v>73520</v>
      </c>
      <c r="R44" t="str">
        <f t="shared" ca="1" si="2"/>
        <v>2114 North 1065 East</v>
      </c>
      <c r="S44" t="str">
        <f ca="1">VLOOKUP($I44,athlete, S$1)</f>
        <v>Pierre</v>
      </c>
      <c r="T44" t="str">
        <f ca="1">VLOOKUP($I44,athlete, T$1)</f>
        <v>SD</v>
      </c>
      <c r="U44">
        <f ca="1">VLOOKUP($I44,athlete, U$1)</f>
        <v>73520</v>
      </c>
      <c r="V44">
        <f t="shared" ca="1" si="3"/>
        <v>1226415886</v>
      </c>
      <c r="W44">
        <f t="shared" ca="1" si="4"/>
        <v>8</v>
      </c>
      <c r="X44" t="str">
        <f t="shared" ca="1" si="5"/>
        <v>INSERT INTO athlete (fname, lname, position, academic_level, street_current, city_current,state_current,zip_current,street_hometown, city_hometown, state_hometown, zip_hometown, phone, team_id) VALUES ('Megan','Byron','Running Back','Sophmore','4439 South 1408 East','Pierre','SD',73520,'2114 North 1065 East','Pierre','SD',73520,1226415886,8);</v>
      </c>
    </row>
    <row r="45" spans="9:24" x14ac:dyDescent="0.2">
      <c r="I45" s="3">
        <f t="shared" ca="1" si="0"/>
        <v>4</v>
      </c>
      <c r="J45" t="str">
        <f ca="1">VLOOKUP($I45,athlete, J$1)</f>
        <v>Stephanie</v>
      </c>
      <c r="K45" t="str">
        <f ca="1">VLOOKUP($I45,athlete, K$1)</f>
        <v>Pales</v>
      </c>
      <c r="L45" t="str">
        <f ca="1">VLOOKUP($I45,athlete, L$1)</f>
        <v>Tackle</v>
      </c>
      <c r="M45" t="str">
        <f ca="1">VLOOKUP($I45,athlete, M$1)</f>
        <v>Freshman</v>
      </c>
      <c r="N45" t="str">
        <f t="shared" ca="1" si="1"/>
        <v>7014 South 6868 West</v>
      </c>
      <c r="O45" t="str">
        <f ca="1">VLOOKUP($I45,athlete, O$1)</f>
        <v>Portland</v>
      </c>
      <c r="P45" t="str">
        <f ca="1">VLOOKUP($I45,athlete, P$1)</f>
        <v>OR</v>
      </c>
      <c r="Q45">
        <f ca="1">VLOOKUP($I45,athlete, Q$1)</f>
        <v>12958</v>
      </c>
      <c r="R45" t="str">
        <f t="shared" ca="1" si="2"/>
        <v>9919 South 9623 West</v>
      </c>
      <c r="S45" t="str">
        <f ca="1">VLOOKUP($I45,athlete, S$1)</f>
        <v>Portland</v>
      </c>
      <c r="T45" t="str">
        <f ca="1">VLOOKUP($I45,athlete, T$1)</f>
        <v>OR</v>
      </c>
      <c r="U45">
        <f ca="1">VLOOKUP($I45,athlete, U$1)</f>
        <v>12958</v>
      </c>
      <c r="V45">
        <f t="shared" ca="1" si="3"/>
        <v>9588844989</v>
      </c>
      <c r="W45">
        <f t="shared" ca="1" si="4"/>
        <v>8</v>
      </c>
      <c r="X45" t="str">
        <f t="shared" ca="1" si="5"/>
        <v>INSERT INTO athlete (fname, lname, position, academic_level, street_current, city_current,state_current,zip_current,street_hometown, city_hometown, state_hometown, zip_hometown, phone, team_id) VALUES ('Stephanie','Pales','Tackle','Freshman','7014 South 6868 West','Portland','OR',12958,'9919 South 9623 West','Portland','OR',12958,9588844989,8);</v>
      </c>
    </row>
    <row r="46" spans="9:24" x14ac:dyDescent="0.2">
      <c r="I46" s="3">
        <f t="shared" ca="1" si="0"/>
        <v>16</v>
      </c>
      <c r="J46" t="str">
        <f ca="1">VLOOKUP($I46,athlete, J$1)</f>
        <v>Chris</v>
      </c>
      <c r="K46" t="str">
        <f ca="1">VLOOKUP($I46,athlete, K$1)</f>
        <v>Burr</v>
      </c>
      <c r="L46" t="str">
        <f ca="1">VLOOKUP($I46,athlete, L$1)</f>
        <v>Catcher</v>
      </c>
      <c r="M46" t="str">
        <f ca="1">VLOOKUP($I46,athlete, M$1)</f>
        <v>Freshman</v>
      </c>
      <c r="N46" t="str">
        <f t="shared" ca="1" si="1"/>
        <v>1431 South 1461 West</v>
      </c>
      <c r="O46" t="str">
        <f ca="1">VLOOKUP($I46,athlete, O$1)</f>
        <v>Bismarck</v>
      </c>
      <c r="P46" t="str">
        <f ca="1">VLOOKUP($I46,athlete, P$1)</f>
        <v>UT</v>
      </c>
      <c r="Q46">
        <f ca="1">VLOOKUP($I46,athlete, Q$1)</f>
        <v>84101</v>
      </c>
      <c r="R46" t="str">
        <f t="shared" ca="1" si="2"/>
        <v>6594 North 6231 West</v>
      </c>
      <c r="S46" t="str">
        <f ca="1">VLOOKUP($I46,athlete, S$1)</f>
        <v>Bismarck</v>
      </c>
      <c r="T46" t="str">
        <f ca="1">VLOOKUP($I46,athlete, T$1)</f>
        <v>UT</v>
      </c>
      <c r="U46">
        <f ca="1">VLOOKUP($I46,athlete, U$1)</f>
        <v>84101</v>
      </c>
      <c r="V46">
        <f t="shared" ca="1" si="3"/>
        <v>6402476036</v>
      </c>
      <c r="W46">
        <f t="shared" ca="1" si="4"/>
        <v>13</v>
      </c>
      <c r="X46" t="str">
        <f t="shared" ca="1" si="5"/>
        <v>INSERT INTO athlete (fname, lname, position, academic_level, street_current, city_current,state_current,zip_current,street_hometown, city_hometown, state_hometown, zip_hometown, phone, team_id) VALUES ('Chris','Burr','Catcher','Freshman','1431 South 1461 West','Bismarck','UT',84101,'6594 North 6231 West','Bismarck','UT',84101,6402476036,13);</v>
      </c>
    </row>
    <row r="47" spans="9:24" x14ac:dyDescent="0.2">
      <c r="I47" s="3">
        <f t="shared" ca="1" si="0"/>
        <v>3</v>
      </c>
      <c r="J47" t="str">
        <f ca="1">VLOOKUP($I47,athlete, J$1)</f>
        <v>Alex</v>
      </c>
      <c r="K47" t="str">
        <f ca="1">VLOOKUP($I47,athlete, K$1)</f>
        <v>Johnson</v>
      </c>
      <c r="L47" t="str">
        <f ca="1">VLOOKUP($I47,athlete, L$1)</f>
        <v>Quarterback</v>
      </c>
      <c r="M47" t="str">
        <f ca="1">VLOOKUP($I47,athlete, M$1)</f>
        <v>Sophmore</v>
      </c>
      <c r="N47" t="str">
        <f t="shared" ca="1" si="1"/>
        <v>6163 North 6560 East</v>
      </c>
      <c r="O47" t="str">
        <f ca="1">VLOOKUP($I47,athlete, O$1)</f>
        <v>Seattle</v>
      </c>
      <c r="P47" t="str">
        <f ca="1">VLOOKUP($I47,athlete, P$1)</f>
        <v>WA</v>
      </c>
      <c r="Q47">
        <f ca="1">VLOOKUP($I47,athlete, Q$1)</f>
        <v>56290</v>
      </c>
      <c r="R47" t="str">
        <f t="shared" ca="1" si="2"/>
        <v>4336 South 6283 West</v>
      </c>
      <c r="S47" t="str">
        <f ca="1">VLOOKUP($I47,athlete, S$1)</f>
        <v>Seattle</v>
      </c>
      <c r="T47" t="str">
        <f ca="1">VLOOKUP($I47,athlete, T$1)</f>
        <v>WA</v>
      </c>
      <c r="U47">
        <f ca="1">VLOOKUP($I47,athlete, U$1)</f>
        <v>56290</v>
      </c>
      <c r="V47">
        <f t="shared" ca="1" si="3"/>
        <v>2075141911</v>
      </c>
      <c r="W47">
        <f t="shared" ca="1" si="4"/>
        <v>7</v>
      </c>
      <c r="X47" t="str">
        <f t="shared" ca="1" si="5"/>
        <v>INSERT INTO athlete (fname, lname, position, academic_level, street_current, city_current,state_current,zip_current,street_hometown, city_hometown, state_hometown, zip_hometown, phone, team_id) VALUES ('Alex','Johnson','Quarterback','Sophmore','6163 North 6560 East','Seattle','WA',56290,'4336 South 6283 West','Seattle','WA',56290,2075141911,7);</v>
      </c>
    </row>
    <row r="48" spans="9:24" x14ac:dyDescent="0.2">
      <c r="I48" s="3">
        <f t="shared" ca="1" si="0"/>
        <v>2</v>
      </c>
      <c r="J48" t="str">
        <f ca="1">VLOOKUP($I48,athlete, J$1)</f>
        <v>Joe</v>
      </c>
      <c r="K48" t="str">
        <f ca="1">VLOOKUP($I48,athlete, K$1)</f>
        <v>Smith</v>
      </c>
      <c r="L48" t="str">
        <f ca="1">VLOOKUP($I48,athlete, L$1)</f>
        <v>Center</v>
      </c>
      <c r="M48" t="str">
        <f ca="1">VLOOKUP($I48,athlete, M$1)</f>
        <v>Junior</v>
      </c>
      <c r="N48" t="str">
        <f t="shared" ca="1" si="1"/>
        <v>9058 North 3149 East</v>
      </c>
      <c r="O48" t="str">
        <f ca="1">VLOOKUP($I48,athlete, O$1)</f>
        <v>Phoenix</v>
      </c>
      <c r="P48" t="str">
        <f ca="1">VLOOKUP($I48,athlete, P$1)</f>
        <v>AZ</v>
      </c>
      <c r="Q48">
        <f ca="1">VLOOKUP($I48,athlete, Q$1)</f>
        <v>76102</v>
      </c>
      <c r="R48" t="str">
        <f t="shared" ca="1" si="2"/>
        <v>7430 South 5365 West</v>
      </c>
      <c r="S48" t="str">
        <f ca="1">VLOOKUP($I48,athlete, S$1)</f>
        <v>Phoenix</v>
      </c>
      <c r="T48" t="str">
        <f ca="1">VLOOKUP($I48,athlete, T$1)</f>
        <v>AZ</v>
      </c>
      <c r="U48">
        <f ca="1">VLOOKUP($I48,athlete, U$1)</f>
        <v>76102</v>
      </c>
      <c r="V48">
        <f t="shared" ca="1" si="3"/>
        <v>1623520939</v>
      </c>
      <c r="W48">
        <f t="shared" ca="1" si="4"/>
        <v>16</v>
      </c>
      <c r="X48" t="str">
        <f t="shared" ca="1" si="5"/>
        <v>INSERT INTO athlete (fname, lname, position, academic_level, street_current, city_current,state_current,zip_current,street_hometown, city_hometown, state_hometown, zip_hometown, phone, team_id) VALUES ('Joe','Smith','Center','Junior','9058 North 3149 East','Phoenix','AZ',76102,'7430 South 5365 West','Phoenix','AZ',76102,1623520939,16);</v>
      </c>
    </row>
    <row r="49" spans="9:24" x14ac:dyDescent="0.2">
      <c r="I49" s="3">
        <f t="shared" ca="1" si="0"/>
        <v>11</v>
      </c>
      <c r="J49" t="str">
        <f ca="1">VLOOKUP($I49,athlete, J$1)</f>
        <v>Megan</v>
      </c>
      <c r="K49" t="str">
        <f ca="1">VLOOKUP($I49,athlete, K$1)</f>
        <v>Byron</v>
      </c>
      <c r="L49" t="str">
        <f ca="1">VLOOKUP($I49,athlete, L$1)</f>
        <v>Running Back</v>
      </c>
      <c r="M49" t="str">
        <f ca="1">VLOOKUP($I49,athlete, M$1)</f>
        <v>Sophmore</v>
      </c>
      <c r="N49" t="str">
        <f t="shared" ca="1" si="1"/>
        <v>7652 North 1771 East</v>
      </c>
      <c r="O49" t="str">
        <f ca="1">VLOOKUP($I49,athlete, O$1)</f>
        <v>Pierre</v>
      </c>
      <c r="P49" t="str">
        <f ca="1">VLOOKUP($I49,athlete, P$1)</f>
        <v>SD</v>
      </c>
      <c r="Q49">
        <f ca="1">VLOOKUP($I49,athlete, Q$1)</f>
        <v>73520</v>
      </c>
      <c r="R49" t="str">
        <f t="shared" ca="1" si="2"/>
        <v>5444 North 9745 East</v>
      </c>
      <c r="S49" t="str">
        <f ca="1">VLOOKUP($I49,athlete, S$1)</f>
        <v>Pierre</v>
      </c>
      <c r="T49" t="str">
        <f ca="1">VLOOKUP($I49,athlete, T$1)</f>
        <v>SD</v>
      </c>
      <c r="U49">
        <f ca="1">VLOOKUP($I49,athlete, U$1)</f>
        <v>73520</v>
      </c>
      <c r="V49">
        <f t="shared" ca="1" si="3"/>
        <v>4707823676</v>
      </c>
      <c r="W49">
        <f t="shared" ca="1" si="4"/>
        <v>5</v>
      </c>
      <c r="X49" t="str">
        <f t="shared" ca="1" si="5"/>
        <v>INSERT INTO athlete (fname, lname, position, academic_level, street_current, city_current,state_current,zip_current,street_hometown, city_hometown, state_hometown, zip_hometown, phone, team_id) VALUES ('Megan','Byron','Running Back','Sophmore','7652 North 1771 East','Pierre','SD',73520,'5444 North 9745 East','Pierre','SD',73520,4707823676,5);</v>
      </c>
    </row>
    <row r="50" spans="9:24" x14ac:dyDescent="0.2">
      <c r="I50" s="3">
        <f t="shared" ca="1" si="0"/>
        <v>12</v>
      </c>
      <c r="J50" t="str">
        <f ca="1">VLOOKUP($I50,athlete, J$1)</f>
        <v>Marcy</v>
      </c>
      <c r="K50" t="str">
        <f ca="1">VLOOKUP($I50,athlete, K$1)</f>
        <v>Tice</v>
      </c>
      <c r="L50" t="str">
        <f ca="1">VLOOKUP($I50,athlete, L$1)</f>
        <v>Goalie</v>
      </c>
      <c r="M50" t="str">
        <f ca="1">VLOOKUP($I50,athlete, M$1)</f>
        <v>Freshman</v>
      </c>
      <c r="N50" t="str">
        <f t="shared" ca="1" si="1"/>
        <v>7046 South 8427 East</v>
      </c>
      <c r="O50" t="str">
        <f ca="1">VLOOKUP($I50,athlete, O$1)</f>
        <v>Bismarck</v>
      </c>
      <c r="P50" t="str">
        <f ca="1">VLOOKUP($I50,athlete, P$1)</f>
        <v>ND</v>
      </c>
      <c r="Q50">
        <f ca="1">VLOOKUP($I50,athlete, Q$1)</f>
        <v>28895</v>
      </c>
      <c r="R50" t="str">
        <f t="shared" ca="1" si="2"/>
        <v>2430 South 5068 West</v>
      </c>
      <c r="S50" t="str">
        <f ca="1">VLOOKUP($I50,athlete, S$1)</f>
        <v>Bismarck</v>
      </c>
      <c r="T50" t="str">
        <f ca="1">VLOOKUP($I50,athlete, T$1)</f>
        <v>ND</v>
      </c>
      <c r="U50">
        <f ca="1">VLOOKUP($I50,athlete, U$1)</f>
        <v>28895</v>
      </c>
      <c r="V50">
        <f t="shared" ca="1" si="3"/>
        <v>5499125182</v>
      </c>
      <c r="W50">
        <f t="shared" ca="1" si="4"/>
        <v>17</v>
      </c>
      <c r="X50" t="str">
        <f t="shared" ca="1" si="5"/>
        <v>INSERT INTO athlete (fname, lname, position, academic_level, street_current, city_current,state_current,zip_current,street_hometown, city_hometown, state_hometown, zip_hometown, phone, team_id) VALUES ('Marcy','Tice','Goalie','Freshman','7046 South 8427 East','Bismarck','ND',28895,'2430 South 5068 West','Bismarck','ND',28895,5499125182,17);</v>
      </c>
    </row>
    <row r="51" spans="9:24" x14ac:dyDescent="0.2">
      <c r="I51" s="3">
        <f t="shared" ca="1" si="0"/>
        <v>3</v>
      </c>
      <c r="J51" t="str">
        <f ca="1">VLOOKUP($I51,athlete, J$1)</f>
        <v>Alex</v>
      </c>
      <c r="K51" t="str">
        <f ca="1">VLOOKUP($I51,athlete, K$1)</f>
        <v>Johnson</v>
      </c>
      <c r="L51" t="str">
        <f ca="1">VLOOKUP($I51,athlete, L$1)</f>
        <v>Quarterback</v>
      </c>
      <c r="M51" t="str">
        <f ca="1">VLOOKUP($I51,athlete, M$1)</f>
        <v>Sophmore</v>
      </c>
      <c r="N51" t="str">
        <f t="shared" ca="1" si="1"/>
        <v>8587 South 7559 West</v>
      </c>
      <c r="O51" t="str">
        <f ca="1">VLOOKUP($I51,athlete, O$1)</f>
        <v>Seattle</v>
      </c>
      <c r="P51" t="str">
        <f ca="1">VLOOKUP($I51,athlete, P$1)</f>
        <v>WA</v>
      </c>
      <c r="Q51">
        <f ca="1">VLOOKUP($I51,athlete, Q$1)</f>
        <v>56290</v>
      </c>
      <c r="R51" t="str">
        <f t="shared" ca="1" si="2"/>
        <v>9180 North 1617 East</v>
      </c>
      <c r="S51" t="str">
        <f ca="1">VLOOKUP($I51,athlete, S$1)</f>
        <v>Seattle</v>
      </c>
      <c r="T51" t="str">
        <f ca="1">VLOOKUP($I51,athlete, T$1)</f>
        <v>WA</v>
      </c>
      <c r="U51">
        <f ca="1">VLOOKUP($I51,athlete, U$1)</f>
        <v>56290</v>
      </c>
      <c r="V51">
        <f t="shared" ca="1" si="3"/>
        <v>8901667671</v>
      </c>
      <c r="W51">
        <f t="shared" ca="1" si="4"/>
        <v>11</v>
      </c>
      <c r="X51" t="str">
        <f t="shared" ca="1" si="5"/>
        <v>INSERT INTO athlete (fname, lname, position, academic_level, street_current, city_current,state_current,zip_current,street_hometown, city_hometown, state_hometown, zip_hometown, phone, team_id) VALUES ('Alex','Johnson','Quarterback','Sophmore','8587 South 7559 West','Seattle','WA',56290,'9180 North 1617 East','Seattle','WA',56290,8901667671,11);</v>
      </c>
    </row>
    <row r="52" spans="9:24" x14ac:dyDescent="0.2">
      <c r="I52" s="3">
        <f t="shared" ca="1" si="0"/>
        <v>14</v>
      </c>
      <c r="J52" t="str">
        <f ca="1">VLOOKUP($I52,athlete, J$1)</f>
        <v>Carrie</v>
      </c>
      <c r="K52" t="str">
        <f ca="1">VLOOKUP($I52,athlete, K$1)</f>
        <v>Bishoff</v>
      </c>
      <c r="L52" t="str">
        <f ca="1">VLOOKUP($I52,athlete, L$1)</f>
        <v>Outfielder</v>
      </c>
      <c r="M52" t="str">
        <f ca="1">VLOOKUP($I52,athlete, M$1)</f>
        <v>Junior</v>
      </c>
      <c r="N52" t="str">
        <f t="shared" ca="1" si="1"/>
        <v>7142 North 9963 East</v>
      </c>
      <c r="O52" t="str">
        <f ca="1">VLOOKUP($I52,athlete, O$1)</f>
        <v>Las Vegas</v>
      </c>
      <c r="P52" t="str">
        <f ca="1">VLOOKUP($I52,athlete, P$1)</f>
        <v>UT</v>
      </c>
      <c r="Q52">
        <f ca="1">VLOOKUP($I52,athlete, Q$1)</f>
        <v>84101</v>
      </c>
      <c r="R52" t="str">
        <f t="shared" ca="1" si="2"/>
        <v>8588 North 6045 East</v>
      </c>
      <c r="S52" t="str">
        <f ca="1">VLOOKUP($I52,athlete, S$1)</f>
        <v>Las Vegas</v>
      </c>
      <c r="T52" t="str">
        <f ca="1">VLOOKUP($I52,athlete, T$1)</f>
        <v>UT</v>
      </c>
      <c r="U52">
        <f ca="1">VLOOKUP($I52,athlete, U$1)</f>
        <v>84101</v>
      </c>
      <c r="V52">
        <f t="shared" ca="1" si="3"/>
        <v>3694586055</v>
      </c>
      <c r="W52">
        <f t="shared" ca="1" si="4"/>
        <v>5</v>
      </c>
      <c r="X52" t="str">
        <f t="shared" ca="1" si="5"/>
        <v>INSERT INTO athlete (fname, lname, position, academic_level, street_current, city_current,state_current,zip_current,street_hometown, city_hometown, state_hometown, zip_hometown, phone, team_id) VALUES ('Carrie','Bishoff','Outfielder','Junior','7142 North 9963 East','Las Vegas','UT',84101,'8588 North 6045 East','Las Vegas','UT',84101,3694586055,5);</v>
      </c>
    </row>
    <row r="53" spans="9:24" x14ac:dyDescent="0.2">
      <c r="I53" s="3">
        <f t="shared" ca="1" si="0"/>
        <v>13</v>
      </c>
      <c r="J53" t="str">
        <f ca="1">VLOOKUP($I53,athlete, J$1)</f>
        <v>Kim</v>
      </c>
      <c r="K53" t="str">
        <f ca="1">VLOOKUP($I53,athlete, K$1)</f>
        <v>Lord</v>
      </c>
      <c r="L53" t="str">
        <f ca="1">VLOOKUP($I53,athlete, L$1)</f>
        <v>First Base</v>
      </c>
      <c r="M53" t="str">
        <f ca="1">VLOOKUP($I53,athlete, M$1)</f>
        <v>Senior</v>
      </c>
      <c r="N53" t="str">
        <f t="shared" ca="1" si="1"/>
        <v>6321 South 4211 West</v>
      </c>
      <c r="O53" t="str">
        <f ca="1">VLOOKUP($I53,athlete, O$1)</f>
        <v>Provo</v>
      </c>
      <c r="P53" t="str">
        <f ca="1">VLOOKUP($I53,athlete, P$1)</f>
        <v>UT</v>
      </c>
      <c r="Q53">
        <f ca="1">VLOOKUP($I53,athlete, Q$1)</f>
        <v>84101</v>
      </c>
      <c r="R53" t="str">
        <f t="shared" ca="1" si="2"/>
        <v>8093 North 3733 East</v>
      </c>
      <c r="S53" t="str">
        <f ca="1">VLOOKUP($I53,athlete, S$1)</f>
        <v>Provo</v>
      </c>
      <c r="T53" t="str">
        <f ca="1">VLOOKUP($I53,athlete, T$1)</f>
        <v>UT</v>
      </c>
      <c r="U53">
        <f ca="1">VLOOKUP($I53,athlete, U$1)</f>
        <v>84101</v>
      </c>
      <c r="V53">
        <f t="shared" ca="1" si="3"/>
        <v>8278836212</v>
      </c>
      <c r="W53">
        <f t="shared" ca="1" si="4"/>
        <v>5</v>
      </c>
      <c r="X53" t="str">
        <f t="shared" ca="1" si="5"/>
        <v>INSERT INTO athlete (fname, lname, position, academic_level, street_current, city_current,state_current,zip_current,street_hometown, city_hometown, state_hometown, zip_hometown, phone, team_id) VALUES ('Kim','Lord','First Base','Senior','6321 South 4211 West','Provo','UT',84101,'8093 North 3733 East','Provo','UT',84101,8278836212,5);</v>
      </c>
    </row>
    <row r="54" spans="9:24" x14ac:dyDescent="0.2">
      <c r="I54" s="3">
        <f t="shared" ca="1" si="0"/>
        <v>8</v>
      </c>
      <c r="J54" t="str">
        <f ca="1">VLOOKUP($I54,athlete, J$1)</f>
        <v>Jeremy</v>
      </c>
      <c r="K54" t="str">
        <f ca="1">VLOOKUP($I54,athlete, K$1)</f>
        <v>Groves</v>
      </c>
      <c r="L54" t="str">
        <f ca="1">VLOOKUP($I54,athlete, L$1)</f>
        <v>Defensinve Tackle</v>
      </c>
      <c r="M54" t="str">
        <f ca="1">VLOOKUP($I54,athlete, M$1)</f>
        <v>Freshman</v>
      </c>
      <c r="N54" t="str">
        <f t="shared" ca="1" si="1"/>
        <v>7614 North 2179 West</v>
      </c>
      <c r="O54" t="str">
        <f ca="1">VLOOKUP($I54,athlete, O$1)</f>
        <v>Brooklynn</v>
      </c>
      <c r="P54" t="str">
        <f ca="1">VLOOKUP($I54,athlete, P$1)</f>
        <v>NY</v>
      </c>
      <c r="Q54">
        <f ca="1">VLOOKUP($I54,athlete, Q$1)</f>
        <v>76485</v>
      </c>
      <c r="R54" t="str">
        <f t="shared" ca="1" si="2"/>
        <v>9976 South 9408 East</v>
      </c>
      <c r="S54" t="str">
        <f ca="1">VLOOKUP($I54,athlete, S$1)</f>
        <v>Brooklynn</v>
      </c>
      <c r="T54" t="str">
        <f ca="1">VLOOKUP($I54,athlete, T$1)</f>
        <v>NY</v>
      </c>
      <c r="U54">
        <f ca="1">VLOOKUP($I54,athlete, U$1)</f>
        <v>76485</v>
      </c>
      <c r="V54">
        <f t="shared" ca="1" si="3"/>
        <v>9140529515</v>
      </c>
      <c r="W54">
        <f t="shared" ca="1" si="4"/>
        <v>10</v>
      </c>
      <c r="X54" t="str">
        <f t="shared" ca="1" si="5"/>
        <v>INSERT INTO athlete (fname, lname, position, academic_level, street_current, city_current,state_current,zip_current,street_hometown, city_hometown, state_hometown, zip_hometown, phone, team_id) VALUES ('Jeremy','Groves','Defensinve Tackle','Freshman','7614 North 2179 West','Brooklynn','NY',76485,'9976 South 9408 East','Brooklynn','NY',76485,9140529515,10);</v>
      </c>
    </row>
    <row r="55" spans="9:24" x14ac:dyDescent="0.2">
      <c r="I55" s="3">
        <f t="shared" ca="1" si="0"/>
        <v>16</v>
      </c>
      <c r="J55" t="str">
        <f ca="1">VLOOKUP($I55,athlete, J$1)</f>
        <v>Chris</v>
      </c>
      <c r="K55" t="str">
        <f ca="1">VLOOKUP($I55,athlete, K$1)</f>
        <v>Burr</v>
      </c>
      <c r="L55" t="str">
        <f ca="1">VLOOKUP($I55,athlete, L$1)</f>
        <v>Catcher</v>
      </c>
      <c r="M55" t="str">
        <f ca="1">VLOOKUP($I55,athlete, M$1)</f>
        <v>Freshman</v>
      </c>
      <c r="N55" t="str">
        <f t="shared" ca="1" si="1"/>
        <v>2503 North 2169 West</v>
      </c>
      <c r="O55" t="str">
        <f ca="1">VLOOKUP($I55,athlete, O$1)</f>
        <v>Bismarck</v>
      </c>
      <c r="P55" t="str">
        <f ca="1">VLOOKUP($I55,athlete, P$1)</f>
        <v>UT</v>
      </c>
      <c r="Q55">
        <f ca="1">VLOOKUP($I55,athlete, Q$1)</f>
        <v>84101</v>
      </c>
      <c r="R55" t="str">
        <f t="shared" ca="1" si="2"/>
        <v>9698 South 1184 West</v>
      </c>
      <c r="S55" t="str">
        <f ca="1">VLOOKUP($I55,athlete, S$1)</f>
        <v>Bismarck</v>
      </c>
      <c r="T55" t="str">
        <f ca="1">VLOOKUP($I55,athlete, T$1)</f>
        <v>UT</v>
      </c>
      <c r="U55">
        <f ca="1">VLOOKUP($I55,athlete, U$1)</f>
        <v>84101</v>
      </c>
      <c r="V55">
        <f t="shared" ca="1" si="3"/>
        <v>4921642657</v>
      </c>
      <c r="W55">
        <f t="shared" ca="1" si="4"/>
        <v>7</v>
      </c>
      <c r="X55" t="str">
        <f t="shared" ca="1" si="5"/>
        <v>INSERT INTO athlete (fname, lname, position, academic_level, street_current, city_current,state_current,zip_current,street_hometown, city_hometown, state_hometown, zip_hometown, phone, team_id) VALUES ('Chris','Burr','Catcher','Freshman','2503 North 2169 West','Bismarck','UT',84101,'9698 South 1184 West','Bismarck','UT',84101,4921642657,7);</v>
      </c>
    </row>
    <row r="56" spans="9:24" x14ac:dyDescent="0.2">
      <c r="I56" s="3">
        <f t="shared" ca="1" si="0"/>
        <v>7</v>
      </c>
      <c r="J56" t="str">
        <f ca="1">VLOOKUP($I56,athlete, J$1)</f>
        <v>John</v>
      </c>
      <c r="K56" t="str">
        <f ca="1">VLOOKUP($I56,athlete, K$1)</f>
        <v>Jensen</v>
      </c>
      <c r="L56" t="str">
        <f ca="1">VLOOKUP($I56,athlete, L$1)</f>
        <v>Forward</v>
      </c>
      <c r="M56" t="str">
        <f ca="1">VLOOKUP($I56,athlete, M$1)</f>
        <v>Sophmore</v>
      </c>
      <c r="N56" t="str">
        <f t="shared" ca="1" si="1"/>
        <v>7292 South 2720 West</v>
      </c>
      <c r="O56" t="str">
        <f ca="1">VLOOKUP($I56,athlete, O$1)</f>
        <v>Tempe</v>
      </c>
      <c r="P56" t="str">
        <f ca="1">VLOOKUP($I56,athlete, P$1)</f>
        <v>AZ</v>
      </c>
      <c r="Q56">
        <f ca="1">VLOOKUP($I56,athlete, Q$1)</f>
        <v>85765</v>
      </c>
      <c r="R56" t="str">
        <f t="shared" ca="1" si="2"/>
        <v>2097 North 5509 East</v>
      </c>
      <c r="S56" t="str">
        <f ca="1">VLOOKUP($I56,athlete, S$1)</f>
        <v>Tempe</v>
      </c>
      <c r="T56" t="str">
        <f ca="1">VLOOKUP($I56,athlete, T$1)</f>
        <v>AZ</v>
      </c>
      <c r="U56">
        <f ca="1">VLOOKUP($I56,athlete, U$1)</f>
        <v>85765</v>
      </c>
      <c r="V56">
        <f t="shared" ca="1" si="3"/>
        <v>2166145914</v>
      </c>
      <c r="W56">
        <f t="shared" ca="1" si="4"/>
        <v>9</v>
      </c>
      <c r="X56" t="str">
        <f t="shared" ca="1" si="5"/>
        <v>INSERT INTO athlete (fname, lname, position, academic_level, street_current, city_current,state_current,zip_current,street_hometown, city_hometown, state_hometown, zip_hometown, phone, team_id) VALUES ('John','Jensen','Forward','Sophmore','7292 South 2720 West','Tempe','AZ',85765,'2097 North 5509 East','Tempe','AZ',85765,2166145914,9);</v>
      </c>
    </row>
    <row r="57" spans="9:24" x14ac:dyDescent="0.2">
      <c r="I57" s="3">
        <f t="shared" ca="1" si="0"/>
        <v>2</v>
      </c>
      <c r="J57" t="str">
        <f ca="1">VLOOKUP($I57,athlete, J$1)</f>
        <v>Joe</v>
      </c>
      <c r="K57" t="str">
        <f ca="1">VLOOKUP($I57,athlete, K$1)</f>
        <v>Smith</v>
      </c>
      <c r="L57" t="str">
        <f ca="1">VLOOKUP($I57,athlete, L$1)</f>
        <v>Center</v>
      </c>
      <c r="M57" t="str">
        <f ca="1">VLOOKUP($I57,athlete, M$1)</f>
        <v>Junior</v>
      </c>
      <c r="N57" t="str">
        <f t="shared" ca="1" si="1"/>
        <v>3638 South 8970 East</v>
      </c>
      <c r="O57" t="str">
        <f ca="1">VLOOKUP($I57,athlete, O$1)</f>
        <v>Phoenix</v>
      </c>
      <c r="P57" t="str">
        <f ca="1">VLOOKUP($I57,athlete, P$1)</f>
        <v>AZ</v>
      </c>
      <c r="Q57">
        <f ca="1">VLOOKUP($I57,athlete, Q$1)</f>
        <v>76102</v>
      </c>
      <c r="R57" t="str">
        <f t="shared" ca="1" si="2"/>
        <v>7458 South 3334 East</v>
      </c>
      <c r="S57" t="str">
        <f ca="1">VLOOKUP($I57,athlete, S$1)</f>
        <v>Phoenix</v>
      </c>
      <c r="T57" t="str">
        <f ca="1">VLOOKUP($I57,athlete, T$1)</f>
        <v>AZ</v>
      </c>
      <c r="U57">
        <f ca="1">VLOOKUP($I57,athlete, U$1)</f>
        <v>76102</v>
      </c>
      <c r="V57">
        <f t="shared" ca="1" si="3"/>
        <v>9557318660</v>
      </c>
      <c r="W57">
        <f t="shared" ca="1" si="4"/>
        <v>7</v>
      </c>
      <c r="X57" t="str">
        <f t="shared" ca="1" si="5"/>
        <v>INSERT INTO athlete (fname, lname, position, academic_level, street_current, city_current,state_current,zip_current,street_hometown, city_hometown, state_hometown, zip_hometown, phone, team_id) VALUES ('Joe','Smith','Center','Junior','3638 South 8970 East','Phoenix','AZ',76102,'7458 South 3334 East','Phoenix','AZ',76102,9557318660,7);</v>
      </c>
    </row>
    <row r="58" spans="9:24" x14ac:dyDescent="0.2">
      <c r="I58" s="3">
        <f t="shared" ca="1" si="0"/>
        <v>2</v>
      </c>
      <c r="J58" t="str">
        <f ca="1">VLOOKUP($I58,athlete, J$1)</f>
        <v>Joe</v>
      </c>
      <c r="K58" t="str">
        <f ca="1">VLOOKUP($I58,athlete, K$1)</f>
        <v>Smith</v>
      </c>
      <c r="L58" t="str">
        <f ca="1">VLOOKUP($I58,athlete, L$1)</f>
        <v>Center</v>
      </c>
      <c r="M58" t="str">
        <f ca="1">VLOOKUP($I58,athlete, M$1)</f>
        <v>Junior</v>
      </c>
      <c r="N58" t="str">
        <f t="shared" ca="1" si="1"/>
        <v>3190 South 5284 West</v>
      </c>
      <c r="O58" t="str">
        <f ca="1">VLOOKUP($I58,athlete, O$1)</f>
        <v>Phoenix</v>
      </c>
      <c r="P58" t="str">
        <f ca="1">VLOOKUP($I58,athlete, P$1)</f>
        <v>AZ</v>
      </c>
      <c r="Q58">
        <f ca="1">VLOOKUP($I58,athlete, Q$1)</f>
        <v>76102</v>
      </c>
      <c r="R58" t="str">
        <f t="shared" ca="1" si="2"/>
        <v>3477 North 2785 West</v>
      </c>
      <c r="S58" t="str">
        <f ca="1">VLOOKUP($I58,athlete, S$1)</f>
        <v>Phoenix</v>
      </c>
      <c r="T58" t="str">
        <f ca="1">VLOOKUP($I58,athlete, T$1)</f>
        <v>AZ</v>
      </c>
      <c r="U58">
        <f ca="1">VLOOKUP($I58,athlete, U$1)</f>
        <v>76102</v>
      </c>
      <c r="V58">
        <f t="shared" ca="1" si="3"/>
        <v>8961296757</v>
      </c>
      <c r="W58">
        <f t="shared" ca="1" si="4"/>
        <v>8</v>
      </c>
      <c r="X58" t="str">
        <f t="shared" ca="1" si="5"/>
        <v>INSERT INTO athlete (fname, lname, position, academic_level, street_current, city_current,state_current,zip_current,street_hometown, city_hometown, state_hometown, zip_hometown, phone, team_id) VALUES ('Joe','Smith','Center','Junior','3190 South 5284 West','Phoenix','AZ',76102,'3477 North 2785 West','Phoenix','AZ',76102,8961296757,8);</v>
      </c>
    </row>
    <row r="59" spans="9:24" x14ac:dyDescent="0.2">
      <c r="I59" s="3">
        <f t="shared" ca="1" si="0"/>
        <v>13</v>
      </c>
      <c r="J59" t="str">
        <f ca="1">VLOOKUP($I59,athlete, J$1)</f>
        <v>Kim</v>
      </c>
      <c r="K59" t="str">
        <f ca="1">VLOOKUP($I59,athlete, K$1)</f>
        <v>Lord</v>
      </c>
      <c r="L59" t="str">
        <f ca="1">VLOOKUP($I59,athlete, L$1)</f>
        <v>First Base</v>
      </c>
      <c r="M59" t="str">
        <f ca="1">VLOOKUP($I59,athlete, M$1)</f>
        <v>Senior</v>
      </c>
      <c r="N59" t="str">
        <f t="shared" ca="1" si="1"/>
        <v>8995 South 9571 East</v>
      </c>
      <c r="O59" t="str">
        <f ca="1">VLOOKUP($I59,athlete, O$1)</f>
        <v>Provo</v>
      </c>
      <c r="P59" t="str">
        <f ca="1">VLOOKUP($I59,athlete, P$1)</f>
        <v>UT</v>
      </c>
      <c r="Q59">
        <f ca="1">VLOOKUP($I59,athlete, Q$1)</f>
        <v>84101</v>
      </c>
      <c r="R59" t="str">
        <f t="shared" ca="1" si="2"/>
        <v>1569 South 9207 West</v>
      </c>
      <c r="S59" t="str">
        <f ca="1">VLOOKUP($I59,athlete, S$1)</f>
        <v>Provo</v>
      </c>
      <c r="T59" t="str">
        <f ca="1">VLOOKUP($I59,athlete, T$1)</f>
        <v>UT</v>
      </c>
      <c r="U59">
        <f ca="1">VLOOKUP($I59,athlete, U$1)</f>
        <v>84101</v>
      </c>
      <c r="V59">
        <f t="shared" ca="1" si="3"/>
        <v>1110125926</v>
      </c>
      <c r="W59">
        <f t="shared" ca="1" si="4"/>
        <v>5</v>
      </c>
      <c r="X59" t="str">
        <f t="shared" ca="1" si="5"/>
        <v>INSERT INTO athlete (fname, lname, position, academic_level, street_current, city_current,state_current,zip_current,street_hometown, city_hometown, state_hometown, zip_hometown, phone, team_id) VALUES ('Kim','Lord','First Base','Senior','8995 South 9571 East','Provo','UT',84101,'1569 South 9207 West','Provo','UT',84101,1110125926,5);</v>
      </c>
    </row>
    <row r="60" spans="9:24" x14ac:dyDescent="0.2">
      <c r="I60" s="3">
        <f t="shared" ca="1" si="0"/>
        <v>10</v>
      </c>
      <c r="J60" t="str">
        <f ca="1">VLOOKUP($I60,athlete, J$1)</f>
        <v>Laura</v>
      </c>
      <c r="K60" t="str">
        <f ca="1">VLOOKUP($I60,athlete, K$1)</f>
        <v>Hansen</v>
      </c>
      <c r="L60" t="str">
        <f ca="1">VLOOKUP($I60,athlete, L$1)</f>
        <v>Corner</v>
      </c>
      <c r="M60" t="str">
        <f ca="1">VLOOKUP($I60,athlete, M$1)</f>
        <v>Junior</v>
      </c>
      <c r="N60" t="str">
        <f t="shared" ca="1" si="1"/>
        <v>8060 North 8369 East</v>
      </c>
      <c r="O60" t="str">
        <f ca="1">VLOOKUP($I60,athlete, O$1)</f>
        <v>Las Vegas</v>
      </c>
      <c r="P60" t="str">
        <f ca="1">VLOOKUP($I60,athlete, P$1)</f>
        <v>NV</v>
      </c>
      <c r="Q60">
        <f ca="1">VLOOKUP($I60,athlete, Q$1)</f>
        <v>19837</v>
      </c>
      <c r="R60" t="str">
        <f t="shared" ca="1" si="2"/>
        <v>8335 South 1726 East</v>
      </c>
      <c r="S60" t="str">
        <f ca="1">VLOOKUP($I60,athlete, S$1)</f>
        <v>Las Vegas</v>
      </c>
      <c r="T60" t="str">
        <f ca="1">VLOOKUP($I60,athlete, T$1)</f>
        <v>NV</v>
      </c>
      <c r="U60">
        <f ca="1">VLOOKUP($I60,athlete, U$1)</f>
        <v>19837</v>
      </c>
      <c r="V60">
        <f t="shared" ca="1" si="3"/>
        <v>3483528758</v>
      </c>
      <c r="W60">
        <f t="shared" ca="1" si="4"/>
        <v>10</v>
      </c>
      <c r="X60" t="str">
        <f t="shared" ca="1" si="5"/>
        <v>INSERT INTO athlete (fname, lname, position, academic_level, street_current, city_current,state_current,zip_current,street_hometown, city_hometown, state_hometown, zip_hometown, phone, team_id) VALUES ('Laura','Hansen','Corner','Junior','8060 North 8369 East','Las Vegas','NV',19837,'8335 South 1726 East','Las Vegas','NV',19837,3483528758,10);</v>
      </c>
    </row>
    <row r="61" spans="9:24" x14ac:dyDescent="0.2">
      <c r="I61" s="3">
        <f t="shared" ca="1" si="0"/>
        <v>16</v>
      </c>
      <c r="J61" t="str">
        <f ca="1">VLOOKUP($I61,athlete, J$1)</f>
        <v>Chris</v>
      </c>
      <c r="K61" t="str">
        <f ca="1">VLOOKUP($I61,athlete, K$1)</f>
        <v>Burr</v>
      </c>
      <c r="L61" t="str">
        <f ca="1">VLOOKUP($I61,athlete, L$1)</f>
        <v>Catcher</v>
      </c>
      <c r="M61" t="str">
        <f ca="1">VLOOKUP($I61,athlete, M$1)</f>
        <v>Freshman</v>
      </c>
      <c r="N61" t="str">
        <f t="shared" ca="1" si="1"/>
        <v>2556 North 8400 East</v>
      </c>
      <c r="O61" t="str">
        <f ca="1">VLOOKUP($I61,athlete, O$1)</f>
        <v>Bismarck</v>
      </c>
      <c r="P61" t="str">
        <f ca="1">VLOOKUP($I61,athlete, P$1)</f>
        <v>UT</v>
      </c>
      <c r="Q61">
        <f ca="1">VLOOKUP($I61,athlete, Q$1)</f>
        <v>84101</v>
      </c>
      <c r="R61" t="str">
        <f t="shared" ca="1" si="2"/>
        <v>3897 North 1976 East</v>
      </c>
      <c r="S61" t="str">
        <f ca="1">VLOOKUP($I61,athlete, S$1)</f>
        <v>Bismarck</v>
      </c>
      <c r="T61" t="str">
        <f ca="1">VLOOKUP($I61,athlete, T$1)</f>
        <v>UT</v>
      </c>
      <c r="U61">
        <f ca="1">VLOOKUP($I61,athlete, U$1)</f>
        <v>84101</v>
      </c>
      <c r="V61">
        <f t="shared" ca="1" si="3"/>
        <v>8633573879</v>
      </c>
      <c r="W61">
        <f t="shared" ca="1" si="4"/>
        <v>17</v>
      </c>
      <c r="X61" t="str">
        <f t="shared" ca="1" si="5"/>
        <v>INSERT INTO athlete (fname, lname, position, academic_level, street_current, city_current,state_current,zip_current,street_hometown, city_hometown, state_hometown, zip_hometown, phone, team_id) VALUES ('Chris','Burr','Catcher','Freshman','2556 North 8400 East','Bismarck','UT',84101,'3897 North 1976 East','Bismarck','UT',84101,8633573879,17);</v>
      </c>
    </row>
    <row r="62" spans="9:24" x14ac:dyDescent="0.2">
      <c r="I62" s="3">
        <f t="shared" ca="1" si="0"/>
        <v>6</v>
      </c>
      <c r="J62" t="str">
        <f ca="1">VLOOKUP($I62,athlete, J$1)</f>
        <v>Jilian</v>
      </c>
      <c r="K62" t="str">
        <f ca="1">VLOOKUP($I62,athlete, K$1)</f>
        <v>Allen</v>
      </c>
      <c r="L62" t="str">
        <f ca="1">VLOOKUP($I62,athlete, L$1)</f>
        <v>Winger</v>
      </c>
      <c r="M62" t="str">
        <f ca="1">VLOOKUP($I62,athlete, M$1)</f>
        <v>Junior</v>
      </c>
      <c r="N62" t="str">
        <f t="shared" ca="1" si="1"/>
        <v>1012 North 6670 East</v>
      </c>
      <c r="O62" t="str">
        <f ca="1">VLOOKUP($I62,athlete, O$1)</f>
        <v>Los Angeles</v>
      </c>
      <c r="P62" t="str">
        <f ca="1">VLOOKUP($I62,athlete, P$1)</f>
        <v>CA</v>
      </c>
      <c r="Q62">
        <f ca="1">VLOOKUP($I62,athlete, Q$1)</f>
        <v>26848</v>
      </c>
      <c r="R62" t="str">
        <f t="shared" ca="1" si="2"/>
        <v>2700 South 5334 West</v>
      </c>
      <c r="S62" t="str">
        <f ca="1">VLOOKUP($I62,athlete, S$1)</f>
        <v>Los Angeles</v>
      </c>
      <c r="T62" t="str">
        <f ca="1">VLOOKUP($I62,athlete, T$1)</f>
        <v>CA</v>
      </c>
      <c r="U62">
        <f ca="1">VLOOKUP($I62,athlete, U$1)</f>
        <v>26848</v>
      </c>
      <c r="V62">
        <f t="shared" ca="1" si="3"/>
        <v>9680619641</v>
      </c>
      <c r="W62">
        <f t="shared" ca="1" si="4"/>
        <v>14</v>
      </c>
      <c r="X62" t="str">
        <f t="shared" ca="1" si="5"/>
        <v>INSERT INTO athlete (fname, lname, position, academic_level, street_current, city_current,state_current,zip_current,street_hometown, city_hometown, state_hometown, zip_hometown, phone, team_id) VALUES ('Jilian','Allen','Winger','Junior','1012 North 6670 East','Los Angeles','CA',26848,'2700 South 5334 West','Los Angeles','CA',26848,9680619641,14);</v>
      </c>
    </row>
    <row r="63" spans="9:24" x14ac:dyDescent="0.2">
      <c r="I63" s="3">
        <f t="shared" ca="1" si="0"/>
        <v>12</v>
      </c>
      <c r="J63" t="str">
        <f ca="1">VLOOKUP($I63,athlete, J$1)</f>
        <v>Marcy</v>
      </c>
      <c r="K63" t="str">
        <f ca="1">VLOOKUP($I63,athlete, K$1)</f>
        <v>Tice</v>
      </c>
      <c r="L63" t="str">
        <f ca="1">VLOOKUP($I63,athlete, L$1)</f>
        <v>Goalie</v>
      </c>
      <c r="M63" t="str">
        <f ca="1">VLOOKUP($I63,athlete, M$1)</f>
        <v>Freshman</v>
      </c>
      <c r="N63" t="str">
        <f t="shared" ca="1" si="1"/>
        <v>1076 North 6206 East</v>
      </c>
      <c r="O63" t="str">
        <f ca="1">VLOOKUP($I63,athlete, O$1)</f>
        <v>Bismarck</v>
      </c>
      <c r="P63" t="str">
        <f ca="1">VLOOKUP($I63,athlete, P$1)</f>
        <v>ND</v>
      </c>
      <c r="Q63">
        <f ca="1">VLOOKUP($I63,athlete, Q$1)</f>
        <v>28895</v>
      </c>
      <c r="R63" t="str">
        <f t="shared" ca="1" si="2"/>
        <v>5475 South 5424 East</v>
      </c>
      <c r="S63" t="str">
        <f ca="1">VLOOKUP($I63,athlete, S$1)</f>
        <v>Bismarck</v>
      </c>
      <c r="T63" t="str">
        <f ca="1">VLOOKUP($I63,athlete, T$1)</f>
        <v>ND</v>
      </c>
      <c r="U63">
        <f ca="1">VLOOKUP($I63,athlete, U$1)</f>
        <v>28895</v>
      </c>
      <c r="V63">
        <f t="shared" ca="1" si="3"/>
        <v>9472948589</v>
      </c>
      <c r="W63">
        <f t="shared" ca="1" si="4"/>
        <v>6</v>
      </c>
      <c r="X63" t="str">
        <f t="shared" ca="1" si="5"/>
        <v>INSERT INTO athlete (fname, lname, position, academic_level, street_current, city_current,state_current,zip_current,street_hometown, city_hometown, state_hometown, zip_hometown, phone, team_id) VALUES ('Marcy','Tice','Goalie','Freshman','1076 North 6206 East','Bismarck','ND',28895,'5475 South 5424 East','Bismarck','ND',28895,9472948589,6);</v>
      </c>
    </row>
    <row r="64" spans="9:24" x14ac:dyDescent="0.2">
      <c r="I64" s="3">
        <f t="shared" ca="1" si="0"/>
        <v>15</v>
      </c>
      <c r="J64" t="str">
        <f ca="1">VLOOKUP($I64,athlete, J$1)</f>
        <v>Randy</v>
      </c>
      <c r="K64" t="str">
        <f ca="1">VLOOKUP($I64,athlete, K$1)</f>
        <v>Peirce</v>
      </c>
      <c r="L64" t="str">
        <f ca="1">VLOOKUP($I64,athlete, L$1)</f>
        <v>Pitcher</v>
      </c>
      <c r="M64" t="str">
        <f ca="1">VLOOKUP($I64,athlete, M$1)</f>
        <v>Sophmore</v>
      </c>
      <c r="N64" t="str">
        <f t="shared" ca="1" si="1"/>
        <v>2680 South 2315 West</v>
      </c>
      <c r="O64" t="str">
        <f ca="1">VLOOKUP($I64,athlete, O$1)</f>
        <v>Pierre</v>
      </c>
      <c r="P64" t="str">
        <f ca="1">VLOOKUP($I64,athlete, P$1)</f>
        <v>UT</v>
      </c>
      <c r="Q64">
        <f ca="1">VLOOKUP($I64,athlete, Q$1)</f>
        <v>84101</v>
      </c>
      <c r="R64" t="str">
        <f t="shared" ca="1" si="2"/>
        <v>8676 North 1011 East</v>
      </c>
      <c r="S64" t="str">
        <f ca="1">VLOOKUP($I64,athlete, S$1)</f>
        <v>Pierre</v>
      </c>
      <c r="T64" t="str">
        <f ca="1">VLOOKUP($I64,athlete, T$1)</f>
        <v>UT</v>
      </c>
      <c r="U64">
        <f ca="1">VLOOKUP($I64,athlete, U$1)</f>
        <v>84101</v>
      </c>
      <c r="V64">
        <f t="shared" ca="1" si="3"/>
        <v>1224658939</v>
      </c>
      <c r="W64">
        <f t="shared" ca="1" si="4"/>
        <v>6</v>
      </c>
      <c r="X64" t="str">
        <f t="shared" ca="1" si="5"/>
        <v>INSERT INTO athlete (fname, lname, position, academic_level, street_current, city_current,state_current,zip_current,street_hometown, city_hometown, state_hometown, zip_hometown, phone, team_id) VALUES ('Randy','Peirce','Pitcher','Sophmore','2680 South 2315 West','Pierre','UT',84101,'8676 North 1011 East','Pierre','UT',84101,1224658939,6);</v>
      </c>
    </row>
    <row r="65" spans="9:24" x14ac:dyDescent="0.2">
      <c r="I65" s="3">
        <f t="shared" ca="1" si="0"/>
        <v>8</v>
      </c>
      <c r="J65" t="str">
        <f ca="1">VLOOKUP($I65,athlete, J$1)</f>
        <v>Jeremy</v>
      </c>
      <c r="K65" t="str">
        <f ca="1">VLOOKUP($I65,athlete, K$1)</f>
        <v>Groves</v>
      </c>
      <c r="L65" t="str">
        <f ca="1">VLOOKUP($I65,athlete, L$1)</f>
        <v>Defensinve Tackle</v>
      </c>
      <c r="M65" t="str">
        <f ca="1">VLOOKUP($I65,athlete, M$1)</f>
        <v>Freshman</v>
      </c>
      <c r="N65" t="str">
        <f t="shared" ca="1" si="1"/>
        <v>7214 South 9371 East</v>
      </c>
      <c r="O65" t="str">
        <f ca="1">VLOOKUP($I65,athlete, O$1)</f>
        <v>Brooklynn</v>
      </c>
      <c r="P65" t="str">
        <f ca="1">VLOOKUP($I65,athlete, P$1)</f>
        <v>NY</v>
      </c>
      <c r="Q65">
        <f ca="1">VLOOKUP($I65,athlete, Q$1)</f>
        <v>76485</v>
      </c>
      <c r="R65" t="str">
        <f t="shared" ca="1" si="2"/>
        <v>5359 South 3480 East</v>
      </c>
      <c r="S65" t="str">
        <f ca="1">VLOOKUP($I65,athlete, S$1)</f>
        <v>Brooklynn</v>
      </c>
      <c r="T65" t="str">
        <f ca="1">VLOOKUP($I65,athlete, T$1)</f>
        <v>NY</v>
      </c>
      <c r="U65">
        <f ca="1">VLOOKUP($I65,athlete, U$1)</f>
        <v>76485</v>
      </c>
      <c r="V65">
        <f t="shared" ca="1" si="3"/>
        <v>3420329470</v>
      </c>
      <c r="W65">
        <f t="shared" ca="1" si="4"/>
        <v>18</v>
      </c>
      <c r="X65" t="str">
        <f t="shared" ca="1" si="5"/>
        <v>INSERT INTO athlete (fname, lname, position, academic_level, street_current, city_current,state_current,zip_current,street_hometown, city_hometown, state_hometown, zip_hometown, phone, team_id) VALUES ('Jeremy','Groves','Defensinve Tackle','Freshman','7214 South 9371 East','Brooklynn','NY',76485,'5359 South 3480 East','Brooklynn','NY',76485,3420329470,18);</v>
      </c>
    </row>
    <row r="66" spans="9:24" x14ac:dyDescent="0.2">
      <c r="I66" s="3">
        <f t="shared" ca="1" si="0"/>
        <v>9</v>
      </c>
      <c r="J66" t="str">
        <f ca="1">VLOOKUP($I66,athlete, J$1)</f>
        <v>Nicole</v>
      </c>
      <c r="K66" t="str">
        <f ca="1">VLOOKUP($I66,athlete, K$1)</f>
        <v>Tindal</v>
      </c>
      <c r="L66" t="str">
        <f ca="1">VLOOKUP($I66,athlete, L$1)</f>
        <v>Offensive Lineman</v>
      </c>
      <c r="M66" t="str">
        <f ca="1">VLOOKUP($I66,athlete, M$1)</f>
        <v>Senior</v>
      </c>
      <c r="N66" t="str">
        <f t="shared" ca="1" si="1"/>
        <v>3572 North 1749 West</v>
      </c>
      <c r="O66" t="str">
        <f ca="1">VLOOKUP($I66,athlete, O$1)</f>
        <v>Provo</v>
      </c>
      <c r="P66" t="str">
        <f ca="1">VLOOKUP($I66,athlete, P$1)</f>
        <v>UT</v>
      </c>
      <c r="Q66">
        <f ca="1">VLOOKUP($I66,athlete, Q$1)</f>
        <v>75673</v>
      </c>
      <c r="R66" t="str">
        <f t="shared" ca="1" si="2"/>
        <v>1220 South 7537 West</v>
      </c>
      <c r="S66" t="str">
        <f ca="1">VLOOKUP($I66,athlete, S$1)</f>
        <v>Provo</v>
      </c>
      <c r="T66" t="str">
        <f ca="1">VLOOKUP($I66,athlete, T$1)</f>
        <v>UT</v>
      </c>
      <c r="U66">
        <f ca="1">VLOOKUP($I66,athlete, U$1)</f>
        <v>75673</v>
      </c>
      <c r="V66">
        <f t="shared" ca="1" si="3"/>
        <v>1589492512</v>
      </c>
      <c r="W66">
        <f t="shared" ca="1" si="4"/>
        <v>15</v>
      </c>
      <c r="X66" t="str">
        <f t="shared" ca="1" si="5"/>
        <v>INSERT INTO athlete (fname, lname, position, academic_level, street_current, city_current,state_current,zip_current,street_hometown, city_hometown, state_hometown, zip_hometown, phone, team_id) VALUES ('Nicole','Tindal','Offensive Lineman','Senior','3572 North 1749 West','Provo','UT',75673,'1220 South 7537 West','Provo','UT',75673,1589492512,15);</v>
      </c>
    </row>
    <row r="67" spans="9:24" x14ac:dyDescent="0.2">
      <c r="I67" s="3">
        <f t="shared" ca="1" si="0"/>
        <v>11</v>
      </c>
      <c r="J67" t="str">
        <f ca="1">VLOOKUP($I67,athlete, J$1)</f>
        <v>Megan</v>
      </c>
      <c r="K67" t="str">
        <f ca="1">VLOOKUP($I67,athlete, K$1)</f>
        <v>Byron</v>
      </c>
      <c r="L67" t="str">
        <f ca="1">VLOOKUP($I67,athlete, L$1)</f>
        <v>Running Back</v>
      </c>
      <c r="M67" t="str">
        <f ca="1">VLOOKUP($I67,athlete, M$1)</f>
        <v>Sophmore</v>
      </c>
      <c r="N67" t="str">
        <f t="shared" ca="1" si="1"/>
        <v>3071 North 4984 East</v>
      </c>
      <c r="O67" t="str">
        <f ca="1">VLOOKUP($I67,athlete, O$1)</f>
        <v>Pierre</v>
      </c>
      <c r="P67" t="str">
        <f ca="1">VLOOKUP($I67,athlete, P$1)</f>
        <v>SD</v>
      </c>
      <c r="Q67">
        <f ca="1">VLOOKUP($I67,athlete, Q$1)</f>
        <v>73520</v>
      </c>
      <c r="R67" t="str">
        <f t="shared" ca="1" si="2"/>
        <v>3397 South 5836 West</v>
      </c>
      <c r="S67" t="str">
        <f ca="1">VLOOKUP($I67,athlete, S$1)</f>
        <v>Pierre</v>
      </c>
      <c r="T67" t="str">
        <f ca="1">VLOOKUP($I67,athlete, T$1)</f>
        <v>SD</v>
      </c>
      <c r="U67">
        <f ca="1">VLOOKUP($I67,athlete, U$1)</f>
        <v>73520</v>
      </c>
      <c r="V67">
        <f t="shared" ca="1" si="3"/>
        <v>7853596154</v>
      </c>
      <c r="W67">
        <f t="shared" ca="1" si="4"/>
        <v>5</v>
      </c>
      <c r="X67" t="str">
        <f t="shared" ca="1" si="5"/>
        <v>INSERT INTO athlete (fname, lname, position, academic_level, street_current, city_current,state_current,zip_current,street_hometown, city_hometown, state_hometown, zip_hometown, phone, team_id) VALUES ('Megan','Byron','Running Back','Sophmore','3071 North 4984 East','Pierre','SD',73520,'3397 South 5836 West','Pierre','SD',73520,7853596154,5);</v>
      </c>
    </row>
    <row r="68" spans="9:24" x14ac:dyDescent="0.2">
      <c r="I68" s="3">
        <f t="shared" ref="I68:I131" ca="1" si="6">RANDBETWEEN(1,16)</f>
        <v>4</v>
      </c>
      <c r="J68" t="str">
        <f ca="1">VLOOKUP($I68,athlete, J$1)</f>
        <v>Stephanie</v>
      </c>
      <c r="K68" t="str">
        <f ca="1">VLOOKUP($I68,athlete, K$1)</f>
        <v>Pales</v>
      </c>
      <c r="L68" t="str">
        <f ca="1">VLOOKUP($I68,athlete, L$1)</f>
        <v>Tackle</v>
      </c>
      <c r="M68" t="str">
        <f ca="1">VLOOKUP($I68,athlete, M$1)</f>
        <v>Freshman</v>
      </c>
      <c r="N68" t="str">
        <f t="shared" ref="N68:N131" ca="1" si="7">RANDBETWEEN(1000,9999)&amp;" "&amp;VLOOKUP(RANDBETWEEN(1,2),$B$21:$C$24,2)&amp;" "&amp;RANDBETWEEN(1000,9999)&amp;" "&amp;VLOOKUP(RANDBETWEEN(3,4),$B$21:$C$24,2)</f>
        <v>7771 South 7259 East</v>
      </c>
      <c r="O68" t="str">
        <f ca="1">VLOOKUP($I68,athlete, O$1)</f>
        <v>Portland</v>
      </c>
      <c r="P68" t="str">
        <f ca="1">VLOOKUP($I68,athlete, P$1)</f>
        <v>OR</v>
      </c>
      <c r="Q68">
        <f ca="1">VLOOKUP($I68,athlete, Q$1)</f>
        <v>12958</v>
      </c>
      <c r="R68" t="str">
        <f t="shared" ref="R68:R131" ca="1" si="8">RANDBETWEEN(1000,9999)&amp;" "&amp;VLOOKUP(RANDBETWEEN(1,2),$B$21:$C$24,2)&amp;" "&amp;RANDBETWEEN(1000,9999)&amp;" "&amp;VLOOKUP(RANDBETWEEN(3,4),$B$21:$C$24,2)</f>
        <v>6583 North 2790 East</v>
      </c>
      <c r="S68" t="str">
        <f ca="1">VLOOKUP($I68,athlete, S$1)</f>
        <v>Portland</v>
      </c>
      <c r="T68" t="str">
        <f ca="1">VLOOKUP($I68,athlete, T$1)</f>
        <v>OR</v>
      </c>
      <c r="U68">
        <f ca="1">VLOOKUP($I68,athlete, U$1)</f>
        <v>12958</v>
      </c>
      <c r="V68">
        <f t="shared" ref="V68:V131" ca="1" si="9">RANDBETWEEN(1000000000,9999999999)</f>
        <v>5282869910</v>
      </c>
      <c r="W68">
        <f t="shared" ref="W68:W131" ca="1" si="10">RANDBETWEEN(5,18)</f>
        <v>10</v>
      </c>
      <c r="X68" t="str">
        <f t="shared" ref="X68:X131" ca="1" si="11">"INSERT INTO athlete (fname, lname, position, academic_level, street_current, city_current,state_current,zip_current,street_hometown, city_hometown, state_hometown, zip_hometown, phone, team_id) VALUES ('"&amp;J68&amp;"','"&amp;K68&amp;"','"&amp;L68&amp;"','"&amp;M68&amp;"','"&amp;N68&amp;"','"&amp;O68&amp;"','"&amp;P68&amp;"',"&amp;Q68&amp;",'"&amp;R68&amp;"','"&amp;S68&amp;"','"&amp;T68&amp;"',"&amp;U68&amp;","&amp;V68&amp;","&amp;W68&amp;");"</f>
        <v>INSERT INTO athlete (fname, lname, position, academic_level, street_current, city_current,state_current,zip_current,street_hometown, city_hometown, state_hometown, zip_hometown, phone, team_id) VALUES ('Stephanie','Pales','Tackle','Freshman','7771 South 7259 East','Portland','OR',12958,'6583 North 2790 East','Portland','OR',12958,5282869910,10);</v>
      </c>
    </row>
    <row r="69" spans="9:24" x14ac:dyDescent="0.2">
      <c r="I69" s="3">
        <f t="shared" ca="1" si="6"/>
        <v>13</v>
      </c>
      <c r="J69" t="str">
        <f ca="1">VLOOKUP($I69,athlete, J$1)</f>
        <v>Kim</v>
      </c>
      <c r="K69" t="str">
        <f ca="1">VLOOKUP($I69,athlete, K$1)</f>
        <v>Lord</v>
      </c>
      <c r="L69" t="str">
        <f ca="1">VLOOKUP($I69,athlete, L$1)</f>
        <v>First Base</v>
      </c>
      <c r="M69" t="str">
        <f ca="1">VLOOKUP($I69,athlete, M$1)</f>
        <v>Senior</v>
      </c>
      <c r="N69" t="str">
        <f t="shared" ca="1" si="7"/>
        <v>7737 North 5976 West</v>
      </c>
      <c r="O69" t="str">
        <f ca="1">VLOOKUP($I69,athlete, O$1)</f>
        <v>Provo</v>
      </c>
      <c r="P69" t="str">
        <f ca="1">VLOOKUP($I69,athlete, P$1)</f>
        <v>UT</v>
      </c>
      <c r="Q69">
        <f ca="1">VLOOKUP($I69,athlete, Q$1)</f>
        <v>84101</v>
      </c>
      <c r="R69" t="str">
        <f t="shared" ca="1" si="8"/>
        <v>6254 South 4959 West</v>
      </c>
      <c r="S69" t="str">
        <f ca="1">VLOOKUP($I69,athlete, S$1)</f>
        <v>Provo</v>
      </c>
      <c r="T69" t="str">
        <f ca="1">VLOOKUP($I69,athlete, T$1)</f>
        <v>UT</v>
      </c>
      <c r="U69">
        <f ca="1">VLOOKUP($I69,athlete, U$1)</f>
        <v>84101</v>
      </c>
      <c r="V69">
        <f t="shared" ca="1" si="9"/>
        <v>1312192789</v>
      </c>
      <c r="W69">
        <f t="shared" ca="1" si="10"/>
        <v>9</v>
      </c>
      <c r="X69" t="str">
        <f t="shared" ca="1" si="11"/>
        <v>INSERT INTO athlete (fname, lname, position, academic_level, street_current, city_current,state_current,zip_current,street_hometown, city_hometown, state_hometown, zip_hometown, phone, team_id) VALUES ('Kim','Lord','First Base','Senior','7737 North 5976 West','Provo','UT',84101,'6254 South 4959 West','Provo','UT',84101,1312192789,9);</v>
      </c>
    </row>
    <row r="70" spans="9:24" x14ac:dyDescent="0.2">
      <c r="I70" s="3">
        <f t="shared" ca="1" si="6"/>
        <v>16</v>
      </c>
      <c r="J70" t="str">
        <f ca="1">VLOOKUP($I70,athlete, J$1)</f>
        <v>Chris</v>
      </c>
      <c r="K70" t="str">
        <f ca="1">VLOOKUP($I70,athlete, K$1)</f>
        <v>Burr</v>
      </c>
      <c r="L70" t="str">
        <f ca="1">VLOOKUP($I70,athlete, L$1)</f>
        <v>Catcher</v>
      </c>
      <c r="M70" t="str">
        <f ca="1">VLOOKUP($I70,athlete, M$1)</f>
        <v>Freshman</v>
      </c>
      <c r="N70" t="str">
        <f t="shared" ca="1" si="7"/>
        <v>5609 South 6172 East</v>
      </c>
      <c r="O70" t="str">
        <f ca="1">VLOOKUP($I70,athlete, O$1)</f>
        <v>Bismarck</v>
      </c>
      <c r="P70" t="str">
        <f ca="1">VLOOKUP($I70,athlete, P$1)</f>
        <v>UT</v>
      </c>
      <c r="Q70">
        <f ca="1">VLOOKUP($I70,athlete, Q$1)</f>
        <v>84101</v>
      </c>
      <c r="R70" t="str">
        <f t="shared" ca="1" si="8"/>
        <v>3209 South 9632 East</v>
      </c>
      <c r="S70" t="str">
        <f ca="1">VLOOKUP($I70,athlete, S$1)</f>
        <v>Bismarck</v>
      </c>
      <c r="T70" t="str">
        <f ca="1">VLOOKUP($I70,athlete, T$1)</f>
        <v>UT</v>
      </c>
      <c r="U70">
        <f ca="1">VLOOKUP($I70,athlete, U$1)</f>
        <v>84101</v>
      </c>
      <c r="V70">
        <f t="shared" ca="1" si="9"/>
        <v>3883853048</v>
      </c>
      <c r="W70">
        <f t="shared" ca="1" si="10"/>
        <v>11</v>
      </c>
      <c r="X70" t="str">
        <f t="shared" ca="1" si="11"/>
        <v>INSERT INTO athlete (fname, lname, position, academic_level, street_current, city_current,state_current,zip_current,street_hometown, city_hometown, state_hometown, zip_hometown, phone, team_id) VALUES ('Chris','Burr','Catcher','Freshman','5609 South 6172 East','Bismarck','UT',84101,'3209 South 9632 East','Bismarck','UT',84101,3883853048,11);</v>
      </c>
    </row>
    <row r="71" spans="9:24" x14ac:dyDescent="0.2">
      <c r="I71" s="3">
        <f t="shared" ca="1" si="6"/>
        <v>7</v>
      </c>
      <c r="J71" t="str">
        <f ca="1">VLOOKUP($I71,athlete, J$1)</f>
        <v>John</v>
      </c>
      <c r="K71" t="str">
        <f ca="1">VLOOKUP($I71,athlete, K$1)</f>
        <v>Jensen</v>
      </c>
      <c r="L71" t="str">
        <f ca="1">VLOOKUP($I71,athlete, L$1)</f>
        <v>Forward</v>
      </c>
      <c r="M71" t="str">
        <f ca="1">VLOOKUP($I71,athlete, M$1)</f>
        <v>Sophmore</v>
      </c>
      <c r="N71" t="str">
        <f t="shared" ca="1" si="7"/>
        <v>8389 South 4454 East</v>
      </c>
      <c r="O71" t="str">
        <f ca="1">VLOOKUP($I71,athlete, O$1)</f>
        <v>Tempe</v>
      </c>
      <c r="P71" t="str">
        <f ca="1">VLOOKUP($I71,athlete, P$1)</f>
        <v>AZ</v>
      </c>
      <c r="Q71">
        <f ca="1">VLOOKUP($I71,athlete, Q$1)</f>
        <v>85765</v>
      </c>
      <c r="R71" t="str">
        <f t="shared" ca="1" si="8"/>
        <v>2728 South 1354 East</v>
      </c>
      <c r="S71" t="str">
        <f ca="1">VLOOKUP($I71,athlete, S$1)</f>
        <v>Tempe</v>
      </c>
      <c r="T71" t="str">
        <f ca="1">VLOOKUP($I71,athlete, T$1)</f>
        <v>AZ</v>
      </c>
      <c r="U71">
        <f ca="1">VLOOKUP($I71,athlete, U$1)</f>
        <v>85765</v>
      </c>
      <c r="V71">
        <f t="shared" ca="1" si="9"/>
        <v>9933101628</v>
      </c>
      <c r="W71">
        <f t="shared" ca="1" si="10"/>
        <v>9</v>
      </c>
      <c r="X71" t="str">
        <f t="shared" ca="1" si="11"/>
        <v>INSERT INTO athlete (fname, lname, position, academic_level, street_current, city_current,state_current,zip_current,street_hometown, city_hometown, state_hometown, zip_hometown, phone, team_id) VALUES ('John','Jensen','Forward','Sophmore','8389 South 4454 East','Tempe','AZ',85765,'2728 South 1354 East','Tempe','AZ',85765,9933101628,9);</v>
      </c>
    </row>
    <row r="72" spans="9:24" x14ac:dyDescent="0.2">
      <c r="I72" s="3">
        <f t="shared" ca="1" si="6"/>
        <v>8</v>
      </c>
      <c r="J72" t="str">
        <f ca="1">VLOOKUP($I72,athlete, J$1)</f>
        <v>Jeremy</v>
      </c>
      <c r="K72" t="str">
        <f ca="1">VLOOKUP($I72,athlete, K$1)</f>
        <v>Groves</v>
      </c>
      <c r="L72" t="str">
        <f ca="1">VLOOKUP($I72,athlete, L$1)</f>
        <v>Defensinve Tackle</v>
      </c>
      <c r="M72" t="str">
        <f ca="1">VLOOKUP($I72,athlete, M$1)</f>
        <v>Freshman</v>
      </c>
      <c r="N72" t="str">
        <f t="shared" ca="1" si="7"/>
        <v>3501 South 8171 East</v>
      </c>
      <c r="O72" t="str">
        <f ca="1">VLOOKUP($I72,athlete, O$1)</f>
        <v>Brooklynn</v>
      </c>
      <c r="P72" t="str">
        <f ca="1">VLOOKUP($I72,athlete, P$1)</f>
        <v>NY</v>
      </c>
      <c r="Q72">
        <f ca="1">VLOOKUP($I72,athlete, Q$1)</f>
        <v>76485</v>
      </c>
      <c r="R72" t="str">
        <f t="shared" ca="1" si="8"/>
        <v>9740 North 3968 East</v>
      </c>
      <c r="S72" t="str">
        <f ca="1">VLOOKUP($I72,athlete, S$1)</f>
        <v>Brooklynn</v>
      </c>
      <c r="T72" t="str">
        <f ca="1">VLOOKUP($I72,athlete, T$1)</f>
        <v>NY</v>
      </c>
      <c r="U72">
        <f ca="1">VLOOKUP($I72,athlete, U$1)</f>
        <v>76485</v>
      </c>
      <c r="V72">
        <f t="shared" ca="1" si="9"/>
        <v>3778209113</v>
      </c>
      <c r="W72">
        <f t="shared" ca="1" si="10"/>
        <v>7</v>
      </c>
      <c r="X72" t="str">
        <f t="shared" ca="1" si="11"/>
        <v>INSERT INTO athlete (fname, lname, position, academic_level, street_current, city_current,state_current,zip_current,street_hometown, city_hometown, state_hometown, zip_hometown, phone, team_id) VALUES ('Jeremy','Groves','Defensinve Tackle','Freshman','3501 South 8171 East','Brooklynn','NY',76485,'9740 North 3968 East','Brooklynn','NY',76485,3778209113,7);</v>
      </c>
    </row>
    <row r="73" spans="9:24" x14ac:dyDescent="0.2">
      <c r="I73" s="3">
        <f t="shared" ca="1" si="6"/>
        <v>16</v>
      </c>
      <c r="J73" t="str">
        <f ca="1">VLOOKUP($I73,athlete, J$1)</f>
        <v>Chris</v>
      </c>
      <c r="K73" t="str">
        <f ca="1">VLOOKUP($I73,athlete, K$1)</f>
        <v>Burr</v>
      </c>
      <c r="L73" t="str">
        <f ca="1">VLOOKUP($I73,athlete, L$1)</f>
        <v>Catcher</v>
      </c>
      <c r="M73" t="str">
        <f ca="1">VLOOKUP($I73,athlete, M$1)</f>
        <v>Freshman</v>
      </c>
      <c r="N73" t="str">
        <f t="shared" ca="1" si="7"/>
        <v>1395 South 5012 East</v>
      </c>
      <c r="O73" t="str">
        <f ca="1">VLOOKUP($I73,athlete, O$1)</f>
        <v>Bismarck</v>
      </c>
      <c r="P73" t="str">
        <f ca="1">VLOOKUP($I73,athlete, P$1)</f>
        <v>UT</v>
      </c>
      <c r="Q73">
        <f ca="1">VLOOKUP($I73,athlete, Q$1)</f>
        <v>84101</v>
      </c>
      <c r="R73" t="str">
        <f t="shared" ca="1" si="8"/>
        <v>8296 North 2125 East</v>
      </c>
      <c r="S73" t="str">
        <f ca="1">VLOOKUP($I73,athlete, S$1)</f>
        <v>Bismarck</v>
      </c>
      <c r="T73" t="str">
        <f ca="1">VLOOKUP($I73,athlete, T$1)</f>
        <v>UT</v>
      </c>
      <c r="U73">
        <f ca="1">VLOOKUP($I73,athlete, U$1)</f>
        <v>84101</v>
      </c>
      <c r="V73">
        <f t="shared" ca="1" si="9"/>
        <v>3315482964</v>
      </c>
      <c r="W73">
        <f t="shared" ca="1" si="10"/>
        <v>14</v>
      </c>
      <c r="X73" t="str">
        <f t="shared" ca="1" si="11"/>
        <v>INSERT INTO athlete (fname, lname, position, academic_level, street_current, city_current,state_current,zip_current,street_hometown, city_hometown, state_hometown, zip_hometown, phone, team_id) VALUES ('Chris','Burr','Catcher','Freshman','1395 South 5012 East','Bismarck','UT',84101,'8296 North 2125 East','Bismarck','UT',84101,3315482964,14);</v>
      </c>
    </row>
    <row r="74" spans="9:24" x14ac:dyDescent="0.2">
      <c r="I74" s="3">
        <f t="shared" ca="1" si="6"/>
        <v>16</v>
      </c>
      <c r="J74" t="str">
        <f ca="1">VLOOKUP($I74,athlete, J$1)</f>
        <v>Chris</v>
      </c>
      <c r="K74" t="str">
        <f ca="1">VLOOKUP($I74,athlete, K$1)</f>
        <v>Burr</v>
      </c>
      <c r="L74" t="str">
        <f ca="1">VLOOKUP($I74,athlete, L$1)</f>
        <v>Catcher</v>
      </c>
      <c r="M74" t="str">
        <f ca="1">VLOOKUP($I74,athlete, M$1)</f>
        <v>Freshman</v>
      </c>
      <c r="N74" t="str">
        <f t="shared" ca="1" si="7"/>
        <v>5952 North 2238 West</v>
      </c>
      <c r="O74" t="str">
        <f ca="1">VLOOKUP($I74,athlete, O$1)</f>
        <v>Bismarck</v>
      </c>
      <c r="P74" t="str">
        <f ca="1">VLOOKUP($I74,athlete, P$1)</f>
        <v>UT</v>
      </c>
      <c r="Q74">
        <f ca="1">VLOOKUP($I74,athlete, Q$1)</f>
        <v>84101</v>
      </c>
      <c r="R74" t="str">
        <f t="shared" ca="1" si="8"/>
        <v>9035 South 8882 East</v>
      </c>
      <c r="S74" t="str">
        <f ca="1">VLOOKUP($I74,athlete, S$1)</f>
        <v>Bismarck</v>
      </c>
      <c r="T74" t="str">
        <f ca="1">VLOOKUP($I74,athlete, T$1)</f>
        <v>UT</v>
      </c>
      <c r="U74">
        <f ca="1">VLOOKUP($I74,athlete, U$1)</f>
        <v>84101</v>
      </c>
      <c r="V74">
        <f t="shared" ca="1" si="9"/>
        <v>9387719036</v>
      </c>
      <c r="W74">
        <f t="shared" ca="1" si="10"/>
        <v>6</v>
      </c>
      <c r="X74" t="str">
        <f t="shared" ca="1" si="11"/>
        <v>INSERT INTO athlete (fname, lname, position, academic_level, street_current, city_current,state_current,zip_current,street_hometown, city_hometown, state_hometown, zip_hometown, phone, team_id) VALUES ('Chris','Burr','Catcher','Freshman','5952 North 2238 West','Bismarck','UT',84101,'9035 South 8882 East','Bismarck','UT',84101,9387719036,6);</v>
      </c>
    </row>
    <row r="75" spans="9:24" x14ac:dyDescent="0.2">
      <c r="I75" s="3">
        <f t="shared" ca="1" si="6"/>
        <v>10</v>
      </c>
      <c r="J75" t="str">
        <f ca="1">VLOOKUP($I75,athlete, J$1)</f>
        <v>Laura</v>
      </c>
      <c r="K75" t="str">
        <f ca="1">VLOOKUP($I75,athlete, K$1)</f>
        <v>Hansen</v>
      </c>
      <c r="L75" t="str">
        <f ca="1">VLOOKUP($I75,athlete, L$1)</f>
        <v>Corner</v>
      </c>
      <c r="M75" t="str">
        <f ca="1">VLOOKUP($I75,athlete, M$1)</f>
        <v>Junior</v>
      </c>
      <c r="N75" t="str">
        <f t="shared" ca="1" si="7"/>
        <v>5813 North 2026 West</v>
      </c>
      <c r="O75" t="str">
        <f ca="1">VLOOKUP($I75,athlete, O$1)</f>
        <v>Las Vegas</v>
      </c>
      <c r="P75" t="str">
        <f ca="1">VLOOKUP($I75,athlete, P$1)</f>
        <v>NV</v>
      </c>
      <c r="Q75">
        <f ca="1">VLOOKUP($I75,athlete, Q$1)</f>
        <v>19837</v>
      </c>
      <c r="R75" t="str">
        <f t="shared" ca="1" si="8"/>
        <v>1217 South 1938 West</v>
      </c>
      <c r="S75" t="str">
        <f ca="1">VLOOKUP($I75,athlete, S$1)</f>
        <v>Las Vegas</v>
      </c>
      <c r="T75" t="str">
        <f ca="1">VLOOKUP($I75,athlete, T$1)</f>
        <v>NV</v>
      </c>
      <c r="U75">
        <f ca="1">VLOOKUP($I75,athlete, U$1)</f>
        <v>19837</v>
      </c>
      <c r="V75">
        <f t="shared" ca="1" si="9"/>
        <v>6144765292</v>
      </c>
      <c r="W75">
        <f t="shared" ca="1" si="10"/>
        <v>16</v>
      </c>
      <c r="X75" t="str">
        <f t="shared" ca="1" si="11"/>
        <v>INSERT INTO athlete (fname, lname, position, academic_level, street_current, city_current,state_current,zip_current,street_hometown, city_hometown, state_hometown, zip_hometown, phone, team_id) VALUES ('Laura','Hansen','Corner','Junior','5813 North 2026 West','Las Vegas','NV',19837,'1217 South 1938 West','Las Vegas','NV',19837,6144765292,16);</v>
      </c>
    </row>
    <row r="76" spans="9:24" x14ac:dyDescent="0.2">
      <c r="I76" s="3">
        <f t="shared" ca="1" si="6"/>
        <v>11</v>
      </c>
      <c r="J76" t="str">
        <f ca="1">VLOOKUP($I76,athlete, J$1)</f>
        <v>Megan</v>
      </c>
      <c r="K76" t="str">
        <f ca="1">VLOOKUP($I76,athlete, K$1)</f>
        <v>Byron</v>
      </c>
      <c r="L76" t="str">
        <f ca="1">VLOOKUP($I76,athlete, L$1)</f>
        <v>Running Back</v>
      </c>
      <c r="M76" t="str">
        <f ca="1">VLOOKUP($I76,athlete, M$1)</f>
        <v>Sophmore</v>
      </c>
      <c r="N76" t="str">
        <f t="shared" ca="1" si="7"/>
        <v>3725 North 2625 West</v>
      </c>
      <c r="O76" t="str">
        <f ca="1">VLOOKUP($I76,athlete, O$1)</f>
        <v>Pierre</v>
      </c>
      <c r="P76" t="str">
        <f ca="1">VLOOKUP($I76,athlete, P$1)</f>
        <v>SD</v>
      </c>
      <c r="Q76">
        <f ca="1">VLOOKUP($I76,athlete, Q$1)</f>
        <v>73520</v>
      </c>
      <c r="R76" t="str">
        <f t="shared" ca="1" si="8"/>
        <v>3110 North 4700 West</v>
      </c>
      <c r="S76" t="str">
        <f ca="1">VLOOKUP($I76,athlete, S$1)</f>
        <v>Pierre</v>
      </c>
      <c r="T76" t="str">
        <f ca="1">VLOOKUP($I76,athlete, T$1)</f>
        <v>SD</v>
      </c>
      <c r="U76">
        <f ca="1">VLOOKUP($I76,athlete, U$1)</f>
        <v>73520</v>
      </c>
      <c r="V76">
        <f t="shared" ca="1" si="9"/>
        <v>7502829113</v>
      </c>
      <c r="W76">
        <f t="shared" ca="1" si="10"/>
        <v>12</v>
      </c>
      <c r="X76" t="str">
        <f t="shared" ca="1" si="11"/>
        <v>INSERT INTO athlete (fname, lname, position, academic_level, street_current, city_current,state_current,zip_current,street_hometown, city_hometown, state_hometown, zip_hometown, phone, team_id) VALUES ('Megan','Byron','Running Back','Sophmore','3725 North 2625 West','Pierre','SD',73520,'3110 North 4700 West','Pierre','SD',73520,7502829113,12);</v>
      </c>
    </row>
    <row r="77" spans="9:24" x14ac:dyDescent="0.2">
      <c r="I77" s="3">
        <f t="shared" ca="1" si="6"/>
        <v>15</v>
      </c>
      <c r="J77" t="str">
        <f ca="1">VLOOKUP($I77,athlete, J$1)</f>
        <v>Randy</v>
      </c>
      <c r="K77" t="str">
        <f ca="1">VLOOKUP($I77,athlete, K$1)</f>
        <v>Peirce</v>
      </c>
      <c r="L77" t="str">
        <f ca="1">VLOOKUP($I77,athlete, L$1)</f>
        <v>Pitcher</v>
      </c>
      <c r="M77" t="str">
        <f ca="1">VLOOKUP($I77,athlete, M$1)</f>
        <v>Sophmore</v>
      </c>
      <c r="N77" t="str">
        <f t="shared" ca="1" si="7"/>
        <v>1491 South 8860 West</v>
      </c>
      <c r="O77" t="str">
        <f ca="1">VLOOKUP($I77,athlete, O$1)</f>
        <v>Pierre</v>
      </c>
      <c r="P77" t="str">
        <f ca="1">VLOOKUP($I77,athlete, P$1)</f>
        <v>UT</v>
      </c>
      <c r="Q77">
        <f ca="1">VLOOKUP($I77,athlete, Q$1)</f>
        <v>84101</v>
      </c>
      <c r="R77" t="str">
        <f t="shared" ca="1" si="8"/>
        <v>3914 North 2277 West</v>
      </c>
      <c r="S77" t="str">
        <f ca="1">VLOOKUP($I77,athlete, S$1)</f>
        <v>Pierre</v>
      </c>
      <c r="T77" t="str">
        <f ca="1">VLOOKUP($I77,athlete, T$1)</f>
        <v>UT</v>
      </c>
      <c r="U77">
        <f ca="1">VLOOKUP($I77,athlete, U$1)</f>
        <v>84101</v>
      </c>
      <c r="V77">
        <f t="shared" ca="1" si="9"/>
        <v>5511632360</v>
      </c>
      <c r="W77">
        <f t="shared" ca="1" si="10"/>
        <v>18</v>
      </c>
      <c r="X77" t="str">
        <f t="shared" ca="1" si="11"/>
        <v>INSERT INTO athlete (fname, lname, position, academic_level, street_current, city_current,state_current,zip_current,street_hometown, city_hometown, state_hometown, zip_hometown, phone, team_id) VALUES ('Randy','Peirce','Pitcher','Sophmore','1491 South 8860 West','Pierre','UT',84101,'3914 North 2277 West','Pierre','UT',84101,5511632360,18);</v>
      </c>
    </row>
    <row r="78" spans="9:24" x14ac:dyDescent="0.2">
      <c r="I78" s="3">
        <f t="shared" ca="1" si="6"/>
        <v>13</v>
      </c>
      <c r="J78" t="str">
        <f ca="1">VLOOKUP($I78,athlete, J$1)</f>
        <v>Kim</v>
      </c>
      <c r="K78" t="str">
        <f ca="1">VLOOKUP($I78,athlete, K$1)</f>
        <v>Lord</v>
      </c>
      <c r="L78" t="str">
        <f ca="1">VLOOKUP($I78,athlete, L$1)</f>
        <v>First Base</v>
      </c>
      <c r="M78" t="str">
        <f ca="1">VLOOKUP($I78,athlete, M$1)</f>
        <v>Senior</v>
      </c>
      <c r="N78" t="str">
        <f t="shared" ca="1" si="7"/>
        <v>1587 North 3710 East</v>
      </c>
      <c r="O78" t="str">
        <f ca="1">VLOOKUP($I78,athlete, O$1)</f>
        <v>Provo</v>
      </c>
      <c r="P78" t="str">
        <f ca="1">VLOOKUP($I78,athlete, P$1)</f>
        <v>UT</v>
      </c>
      <c r="Q78">
        <f ca="1">VLOOKUP($I78,athlete, Q$1)</f>
        <v>84101</v>
      </c>
      <c r="R78" t="str">
        <f t="shared" ca="1" si="8"/>
        <v>5181 North 5226 West</v>
      </c>
      <c r="S78" t="str">
        <f ca="1">VLOOKUP($I78,athlete, S$1)</f>
        <v>Provo</v>
      </c>
      <c r="T78" t="str">
        <f ca="1">VLOOKUP($I78,athlete, T$1)</f>
        <v>UT</v>
      </c>
      <c r="U78">
        <f ca="1">VLOOKUP($I78,athlete, U$1)</f>
        <v>84101</v>
      </c>
      <c r="V78">
        <f t="shared" ca="1" si="9"/>
        <v>6563393788</v>
      </c>
      <c r="W78">
        <f t="shared" ca="1" si="10"/>
        <v>6</v>
      </c>
      <c r="X78" t="str">
        <f t="shared" ca="1" si="11"/>
        <v>INSERT INTO athlete (fname, lname, position, academic_level, street_current, city_current,state_current,zip_current,street_hometown, city_hometown, state_hometown, zip_hometown, phone, team_id) VALUES ('Kim','Lord','First Base','Senior','1587 North 3710 East','Provo','UT',84101,'5181 North 5226 West','Provo','UT',84101,6563393788,6);</v>
      </c>
    </row>
    <row r="79" spans="9:24" x14ac:dyDescent="0.2">
      <c r="I79" s="3">
        <f t="shared" ca="1" si="6"/>
        <v>9</v>
      </c>
      <c r="J79" t="str">
        <f ca="1">VLOOKUP($I79,athlete, J$1)</f>
        <v>Nicole</v>
      </c>
      <c r="K79" t="str">
        <f ca="1">VLOOKUP($I79,athlete, K$1)</f>
        <v>Tindal</v>
      </c>
      <c r="L79" t="str">
        <f ca="1">VLOOKUP($I79,athlete, L$1)</f>
        <v>Offensive Lineman</v>
      </c>
      <c r="M79" t="str">
        <f ca="1">VLOOKUP($I79,athlete, M$1)</f>
        <v>Senior</v>
      </c>
      <c r="N79" t="str">
        <f t="shared" ca="1" si="7"/>
        <v>3848 North 3460 East</v>
      </c>
      <c r="O79" t="str">
        <f ca="1">VLOOKUP($I79,athlete, O$1)</f>
        <v>Provo</v>
      </c>
      <c r="P79" t="str">
        <f ca="1">VLOOKUP($I79,athlete, P$1)</f>
        <v>UT</v>
      </c>
      <c r="Q79">
        <f ca="1">VLOOKUP($I79,athlete, Q$1)</f>
        <v>75673</v>
      </c>
      <c r="R79" t="str">
        <f t="shared" ca="1" si="8"/>
        <v>8001 South 9082 East</v>
      </c>
      <c r="S79" t="str">
        <f ca="1">VLOOKUP($I79,athlete, S$1)</f>
        <v>Provo</v>
      </c>
      <c r="T79" t="str">
        <f ca="1">VLOOKUP($I79,athlete, T$1)</f>
        <v>UT</v>
      </c>
      <c r="U79">
        <f ca="1">VLOOKUP($I79,athlete, U$1)</f>
        <v>75673</v>
      </c>
      <c r="V79">
        <f t="shared" ca="1" si="9"/>
        <v>2135262125</v>
      </c>
      <c r="W79">
        <f t="shared" ca="1" si="10"/>
        <v>10</v>
      </c>
      <c r="X79" t="str">
        <f t="shared" ca="1" si="11"/>
        <v>INSERT INTO athlete (fname, lname, position, academic_level, street_current, city_current,state_current,zip_current,street_hometown, city_hometown, state_hometown, zip_hometown, phone, team_id) VALUES ('Nicole','Tindal','Offensive Lineman','Senior','3848 North 3460 East','Provo','UT',75673,'8001 South 9082 East','Provo','UT',75673,2135262125,10);</v>
      </c>
    </row>
    <row r="80" spans="9:24" x14ac:dyDescent="0.2">
      <c r="I80" s="3">
        <f t="shared" ca="1" si="6"/>
        <v>4</v>
      </c>
      <c r="J80" t="str">
        <f ca="1">VLOOKUP($I80,athlete, J$1)</f>
        <v>Stephanie</v>
      </c>
      <c r="K80" t="str">
        <f ca="1">VLOOKUP($I80,athlete, K$1)</f>
        <v>Pales</v>
      </c>
      <c r="L80" t="str">
        <f ca="1">VLOOKUP($I80,athlete, L$1)</f>
        <v>Tackle</v>
      </c>
      <c r="M80" t="str">
        <f ca="1">VLOOKUP($I80,athlete, M$1)</f>
        <v>Freshman</v>
      </c>
      <c r="N80" t="str">
        <f t="shared" ca="1" si="7"/>
        <v>2798 South 9021 West</v>
      </c>
      <c r="O80" t="str">
        <f ca="1">VLOOKUP($I80,athlete, O$1)</f>
        <v>Portland</v>
      </c>
      <c r="P80" t="str">
        <f ca="1">VLOOKUP($I80,athlete, P$1)</f>
        <v>OR</v>
      </c>
      <c r="Q80">
        <f ca="1">VLOOKUP($I80,athlete, Q$1)</f>
        <v>12958</v>
      </c>
      <c r="R80" t="str">
        <f t="shared" ca="1" si="8"/>
        <v>2480 North 6216 East</v>
      </c>
      <c r="S80" t="str">
        <f ca="1">VLOOKUP($I80,athlete, S$1)</f>
        <v>Portland</v>
      </c>
      <c r="T80" t="str">
        <f ca="1">VLOOKUP($I80,athlete, T$1)</f>
        <v>OR</v>
      </c>
      <c r="U80">
        <f ca="1">VLOOKUP($I80,athlete, U$1)</f>
        <v>12958</v>
      </c>
      <c r="V80">
        <f t="shared" ca="1" si="9"/>
        <v>1492333053</v>
      </c>
      <c r="W80">
        <f t="shared" ca="1" si="10"/>
        <v>11</v>
      </c>
      <c r="X80" t="str">
        <f t="shared" ca="1" si="11"/>
        <v>INSERT INTO athlete (fname, lname, position, academic_level, street_current, city_current,state_current,zip_current,street_hometown, city_hometown, state_hometown, zip_hometown, phone, team_id) VALUES ('Stephanie','Pales','Tackle','Freshman','2798 South 9021 West','Portland','OR',12958,'2480 North 6216 East','Portland','OR',12958,1492333053,11);</v>
      </c>
    </row>
    <row r="81" spans="9:24" x14ac:dyDescent="0.2">
      <c r="I81" s="3">
        <f t="shared" ca="1" si="6"/>
        <v>8</v>
      </c>
      <c r="J81" t="str">
        <f ca="1">VLOOKUP($I81,athlete, J$1)</f>
        <v>Jeremy</v>
      </c>
      <c r="K81" t="str">
        <f ca="1">VLOOKUP($I81,athlete, K$1)</f>
        <v>Groves</v>
      </c>
      <c r="L81" t="str">
        <f ca="1">VLOOKUP($I81,athlete, L$1)</f>
        <v>Defensinve Tackle</v>
      </c>
      <c r="M81" t="str">
        <f ca="1">VLOOKUP($I81,athlete, M$1)</f>
        <v>Freshman</v>
      </c>
      <c r="N81" t="str">
        <f t="shared" ca="1" si="7"/>
        <v>5510 North 3097 East</v>
      </c>
      <c r="O81" t="str">
        <f ca="1">VLOOKUP($I81,athlete, O$1)</f>
        <v>Brooklynn</v>
      </c>
      <c r="P81" t="str">
        <f ca="1">VLOOKUP($I81,athlete, P$1)</f>
        <v>NY</v>
      </c>
      <c r="Q81">
        <f ca="1">VLOOKUP($I81,athlete, Q$1)</f>
        <v>76485</v>
      </c>
      <c r="R81" t="str">
        <f t="shared" ca="1" si="8"/>
        <v>2413 North 3978 East</v>
      </c>
      <c r="S81" t="str">
        <f ca="1">VLOOKUP($I81,athlete, S$1)</f>
        <v>Brooklynn</v>
      </c>
      <c r="T81" t="str">
        <f ca="1">VLOOKUP($I81,athlete, T$1)</f>
        <v>NY</v>
      </c>
      <c r="U81">
        <f ca="1">VLOOKUP($I81,athlete, U$1)</f>
        <v>76485</v>
      </c>
      <c r="V81">
        <f t="shared" ca="1" si="9"/>
        <v>3424691546</v>
      </c>
      <c r="W81">
        <f t="shared" ca="1" si="10"/>
        <v>13</v>
      </c>
      <c r="X81" t="str">
        <f t="shared" ca="1" si="11"/>
        <v>INSERT INTO athlete (fname, lname, position, academic_level, street_current, city_current,state_current,zip_current,street_hometown, city_hometown, state_hometown, zip_hometown, phone, team_id) VALUES ('Jeremy','Groves','Defensinve Tackle','Freshman','5510 North 3097 East','Brooklynn','NY',76485,'2413 North 3978 East','Brooklynn','NY',76485,3424691546,13);</v>
      </c>
    </row>
    <row r="82" spans="9:24" x14ac:dyDescent="0.2">
      <c r="I82" s="3">
        <f t="shared" ca="1" si="6"/>
        <v>7</v>
      </c>
      <c r="J82" t="str">
        <f ca="1">VLOOKUP($I82,athlete, J$1)</f>
        <v>John</v>
      </c>
      <c r="K82" t="str">
        <f ca="1">VLOOKUP($I82,athlete, K$1)</f>
        <v>Jensen</v>
      </c>
      <c r="L82" t="str">
        <f ca="1">VLOOKUP($I82,athlete, L$1)</f>
        <v>Forward</v>
      </c>
      <c r="M82" t="str">
        <f ca="1">VLOOKUP($I82,athlete, M$1)</f>
        <v>Sophmore</v>
      </c>
      <c r="N82" t="str">
        <f t="shared" ca="1" si="7"/>
        <v>7025 South 6007 East</v>
      </c>
      <c r="O82" t="str">
        <f ca="1">VLOOKUP($I82,athlete, O$1)</f>
        <v>Tempe</v>
      </c>
      <c r="P82" t="str">
        <f ca="1">VLOOKUP($I82,athlete, P$1)</f>
        <v>AZ</v>
      </c>
      <c r="Q82">
        <f ca="1">VLOOKUP($I82,athlete, Q$1)</f>
        <v>85765</v>
      </c>
      <c r="R82" t="str">
        <f t="shared" ca="1" si="8"/>
        <v>8789 South 4249 West</v>
      </c>
      <c r="S82" t="str">
        <f ca="1">VLOOKUP($I82,athlete, S$1)</f>
        <v>Tempe</v>
      </c>
      <c r="T82" t="str">
        <f ca="1">VLOOKUP($I82,athlete, T$1)</f>
        <v>AZ</v>
      </c>
      <c r="U82">
        <f ca="1">VLOOKUP($I82,athlete, U$1)</f>
        <v>85765</v>
      </c>
      <c r="V82">
        <f t="shared" ca="1" si="9"/>
        <v>5402503077</v>
      </c>
      <c r="W82">
        <f t="shared" ca="1" si="10"/>
        <v>5</v>
      </c>
      <c r="X82" t="str">
        <f t="shared" ca="1" si="11"/>
        <v>INSERT INTO athlete (fname, lname, position, academic_level, street_current, city_current,state_current,zip_current,street_hometown, city_hometown, state_hometown, zip_hometown, phone, team_id) VALUES ('John','Jensen','Forward','Sophmore','7025 South 6007 East','Tempe','AZ',85765,'8789 South 4249 West','Tempe','AZ',85765,5402503077,5);</v>
      </c>
    </row>
    <row r="83" spans="9:24" x14ac:dyDescent="0.2">
      <c r="I83" s="3">
        <f t="shared" ca="1" si="6"/>
        <v>1</v>
      </c>
      <c r="J83" t="str">
        <f ca="1">VLOOKUP($I83,athlete, J$1)</f>
        <v>Bob</v>
      </c>
      <c r="K83" t="str">
        <f ca="1">VLOOKUP($I83,athlete, K$1)</f>
        <v>Taylor</v>
      </c>
      <c r="L83" t="str">
        <f ca="1">VLOOKUP($I83,athlete, L$1)</f>
        <v>Right Wing</v>
      </c>
      <c r="M83" t="str">
        <f ca="1">VLOOKUP($I83,athlete, M$1)</f>
        <v>Senior</v>
      </c>
      <c r="N83" t="str">
        <f t="shared" ca="1" si="7"/>
        <v>7461 North 7126 East</v>
      </c>
      <c r="O83" t="str">
        <f ca="1">VLOOKUP($I83,athlete, O$1)</f>
        <v>Salt Lake City</v>
      </c>
      <c r="P83" t="str">
        <f ca="1">VLOOKUP($I83,athlete, P$1)</f>
        <v>UT</v>
      </c>
      <c r="Q83">
        <f ca="1">VLOOKUP($I83,athlete, Q$1)</f>
        <v>84101</v>
      </c>
      <c r="R83" t="str">
        <f t="shared" ca="1" si="8"/>
        <v>5523 South 4481 West</v>
      </c>
      <c r="S83" t="str">
        <f ca="1">VLOOKUP($I83,athlete, S$1)</f>
        <v>Salt Lake City</v>
      </c>
      <c r="T83" t="str">
        <f ca="1">VLOOKUP($I83,athlete, T$1)</f>
        <v>UT</v>
      </c>
      <c r="U83">
        <f ca="1">VLOOKUP($I83,athlete, U$1)</f>
        <v>84101</v>
      </c>
      <c r="V83">
        <f t="shared" ca="1" si="9"/>
        <v>4167437999</v>
      </c>
      <c r="W83">
        <f t="shared" ca="1" si="10"/>
        <v>7</v>
      </c>
      <c r="X83" t="str">
        <f t="shared" ca="1" si="11"/>
        <v>INSERT INTO athlete (fname, lname, position, academic_level, street_current, city_current,state_current,zip_current,street_hometown, city_hometown, state_hometown, zip_hometown, phone, team_id) VALUES ('Bob','Taylor','Right Wing','Senior','7461 North 7126 East','Salt Lake City','UT',84101,'5523 South 4481 West','Salt Lake City','UT',84101,4167437999,7);</v>
      </c>
    </row>
    <row r="84" spans="9:24" x14ac:dyDescent="0.2">
      <c r="I84" s="3">
        <f t="shared" ca="1" si="6"/>
        <v>1</v>
      </c>
      <c r="J84" t="str">
        <f ca="1">VLOOKUP($I84,athlete, J$1)</f>
        <v>Bob</v>
      </c>
      <c r="K84" t="str">
        <f ca="1">VLOOKUP($I84,athlete, K$1)</f>
        <v>Taylor</v>
      </c>
      <c r="L84" t="str">
        <f ca="1">VLOOKUP($I84,athlete, L$1)</f>
        <v>Right Wing</v>
      </c>
      <c r="M84" t="str">
        <f ca="1">VLOOKUP($I84,athlete, M$1)</f>
        <v>Senior</v>
      </c>
      <c r="N84" t="str">
        <f t="shared" ca="1" si="7"/>
        <v>5623 North 7062 East</v>
      </c>
      <c r="O84" t="str">
        <f ca="1">VLOOKUP($I84,athlete, O$1)</f>
        <v>Salt Lake City</v>
      </c>
      <c r="P84" t="str">
        <f ca="1">VLOOKUP($I84,athlete, P$1)</f>
        <v>UT</v>
      </c>
      <c r="Q84">
        <f ca="1">VLOOKUP($I84,athlete, Q$1)</f>
        <v>84101</v>
      </c>
      <c r="R84" t="str">
        <f t="shared" ca="1" si="8"/>
        <v>1264 South 9752 East</v>
      </c>
      <c r="S84" t="str">
        <f ca="1">VLOOKUP($I84,athlete, S$1)</f>
        <v>Salt Lake City</v>
      </c>
      <c r="T84" t="str">
        <f ca="1">VLOOKUP($I84,athlete, T$1)</f>
        <v>UT</v>
      </c>
      <c r="U84">
        <f ca="1">VLOOKUP($I84,athlete, U$1)</f>
        <v>84101</v>
      </c>
      <c r="V84">
        <f t="shared" ca="1" si="9"/>
        <v>9430607379</v>
      </c>
      <c r="W84">
        <f t="shared" ca="1" si="10"/>
        <v>12</v>
      </c>
      <c r="X84" t="str">
        <f t="shared" ca="1" si="11"/>
        <v>INSERT INTO athlete (fname, lname, position, academic_level, street_current, city_current,state_current,zip_current,street_hometown, city_hometown, state_hometown, zip_hometown, phone, team_id) VALUES ('Bob','Taylor','Right Wing','Senior','5623 North 7062 East','Salt Lake City','UT',84101,'1264 South 9752 East','Salt Lake City','UT',84101,9430607379,12);</v>
      </c>
    </row>
    <row r="85" spans="9:24" x14ac:dyDescent="0.2">
      <c r="I85" s="3">
        <f t="shared" ca="1" si="6"/>
        <v>8</v>
      </c>
      <c r="J85" t="str">
        <f ca="1">VLOOKUP($I85,athlete, J$1)</f>
        <v>Jeremy</v>
      </c>
      <c r="K85" t="str">
        <f ca="1">VLOOKUP($I85,athlete, K$1)</f>
        <v>Groves</v>
      </c>
      <c r="L85" t="str">
        <f ca="1">VLOOKUP($I85,athlete, L$1)</f>
        <v>Defensinve Tackle</v>
      </c>
      <c r="M85" t="str">
        <f ca="1">VLOOKUP($I85,athlete, M$1)</f>
        <v>Freshman</v>
      </c>
      <c r="N85" t="str">
        <f t="shared" ca="1" si="7"/>
        <v>9968 North 6067 West</v>
      </c>
      <c r="O85" t="str">
        <f ca="1">VLOOKUP($I85,athlete, O$1)</f>
        <v>Brooklynn</v>
      </c>
      <c r="P85" t="str">
        <f ca="1">VLOOKUP($I85,athlete, P$1)</f>
        <v>NY</v>
      </c>
      <c r="Q85">
        <f ca="1">VLOOKUP($I85,athlete, Q$1)</f>
        <v>76485</v>
      </c>
      <c r="R85" t="str">
        <f t="shared" ca="1" si="8"/>
        <v>4688 North 4821 East</v>
      </c>
      <c r="S85" t="str">
        <f ca="1">VLOOKUP($I85,athlete, S$1)</f>
        <v>Brooklynn</v>
      </c>
      <c r="T85" t="str">
        <f ca="1">VLOOKUP($I85,athlete, T$1)</f>
        <v>NY</v>
      </c>
      <c r="U85">
        <f ca="1">VLOOKUP($I85,athlete, U$1)</f>
        <v>76485</v>
      </c>
      <c r="V85">
        <f t="shared" ca="1" si="9"/>
        <v>2799505431</v>
      </c>
      <c r="W85">
        <f t="shared" ca="1" si="10"/>
        <v>7</v>
      </c>
      <c r="X85" t="str">
        <f t="shared" ca="1" si="11"/>
        <v>INSERT INTO athlete (fname, lname, position, academic_level, street_current, city_current,state_current,zip_current,street_hometown, city_hometown, state_hometown, zip_hometown, phone, team_id) VALUES ('Jeremy','Groves','Defensinve Tackle','Freshman','9968 North 6067 West','Brooklynn','NY',76485,'4688 North 4821 East','Brooklynn','NY',76485,2799505431,7);</v>
      </c>
    </row>
    <row r="86" spans="9:24" x14ac:dyDescent="0.2">
      <c r="I86" s="3">
        <f t="shared" ca="1" si="6"/>
        <v>9</v>
      </c>
      <c r="J86" t="str">
        <f ca="1">VLOOKUP($I86,athlete, J$1)</f>
        <v>Nicole</v>
      </c>
      <c r="K86" t="str">
        <f ca="1">VLOOKUP($I86,athlete, K$1)</f>
        <v>Tindal</v>
      </c>
      <c r="L86" t="str">
        <f ca="1">VLOOKUP($I86,athlete, L$1)</f>
        <v>Offensive Lineman</v>
      </c>
      <c r="M86" t="str">
        <f ca="1">VLOOKUP($I86,athlete, M$1)</f>
        <v>Senior</v>
      </c>
      <c r="N86" t="str">
        <f t="shared" ca="1" si="7"/>
        <v>4554 South 3213 West</v>
      </c>
      <c r="O86" t="str">
        <f ca="1">VLOOKUP($I86,athlete, O$1)</f>
        <v>Provo</v>
      </c>
      <c r="P86" t="str">
        <f ca="1">VLOOKUP($I86,athlete, P$1)</f>
        <v>UT</v>
      </c>
      <c r="Q86">
        <f ca="1">VLOOKUP($I86,athlete, Q$1)</f>
        <v>75673</v>
      </c>
      <c r="R86" t="str">
        <f t="shared" ca="1" si="8"/>
        <v>2524 North 7921 East</v>
      </c>
      <c r="S86" t="str">
        <f ca="1">VLOOKUP($I86,athlete, S$1)</f>
        <v>Provo</v>
      </c>
      <c r="T86" t="str">
        <f ca="1">VLOOKUP($I86,athlete, T$1)</f>
        <v>UT</v>
      </c>
      <c r="U86">
        <f ca="1">VLOOKUP($I86,athlete, U$1)</f>
        <v>75673</v>
      </c>
      <c r="V86">
        <f t="shared" ca="1" si="9"/>
        <v>5304192298</v>
      </c>
      <c r="W86">
        <f t="shared" ca="1" si="10"/>
        <v>14</v>
      </c>
      <c r="X86" t="str">
        <f t="shared" ca="1" si="11"/>
        <v>INSERT INTO athlete (fname, lname, position, academic_level, street_current, city_current,state_current,zip_current,street_hometown, city_hometown, state_hometown, zip_hometown, phone, team_id) VALUES ('Nicole','Tindal','Offensive Lineman','Senior','4554 South 3213 West','Provo','UT',75673,'2524 North 7921 East','Provo','UT',75673,5304192298,14);</v>
      </c>
    </row>
    <row r="87" spans="9:24" x14ac:dyDescent="0.2">
      <c r="I87" s="3">
        <f t="shared" ca="1" si="6"/>
        <v>10</v>
      </c>
      <c r="J87" t="str">
        <f ca="1">VLOOKUP($I87,athlete, J$1)</f>
        <v>Laura</v>
      </c>
      <c r="K87" t="str">
        <f ca="1">VLOOKUP($I87,athlete, K$1)</f>
        <v>Hansen</v>
      </c>
      <c r="L87" t="str">
        <f ca="1">VLOOKUP($I87,athlete, L$1)</f>
        <v>Corner</v>
      </c>
      <c r="M87" t="str">
        <f ca="1">VLOOKUP($I87,athlete, M$1)</f>
        <v>Junior</v>
      </c>
      <c r="N87" t="str">
        <f t="shared" ca="1" si="7"/>
        <v>8899 South 4023 East</v>
      </c>
      <c r="O87" t="str">
        <f ca="1">VLOOKUP($I87,athlete, O$1)</f>
        <v>Las Vegas</v>
      </c>
      <c r="P87" t="str">
        <f ca="1">VLOOKUP($I87,athlete, P$1)</f>
        <v>NV</v>
      </c>
      <c r="Q87">
        <f ca="1">VLOOKUP($I87,athlete, Q$1)</f>
        <v>19837</v>
      </c>
      <c r="R87" t="str">
        <f t="shared" ca="1" si="8"/>
        <v>1245 South 9100 West</v>
      </c>
      <c r="S87" t="str">
        <f ca="1">VLOOKUP($I87,athlete, S$1)</f>
        <v>Las Vegas</v>
      </c>
      <c r="T87" t="str">
        <f ca="1">VLOOKUP($I87,athlete, T$1)</f>
        <v>NV</v>
      </c>
      <c r="U87">
        <f ca="1">VLOOKUP($I87,athlete, U$1)</f>
        <v>19837</v>
      </c>
      <c r="V87">
        <f t="shared" ca="1" si="9"/>
        <v>4428739469</v>
      </c>
      <c r="W87">
        <f t="shared" ca="1" si="10"/>
        <v>7</v>
      </c>
      <c r="X87" t="str">
        <f t="shared" ca="1" si="11"/>
        <v>INSERT INTO athlete (fname, lname, position, academic_level, street_current, city_current,state_current,zip_current,street_hometown, city_hometown, state_hometown, zip_hometown, phone, team_id) VALUES ('Laura','Hansen','Corner','Junior','8899 South 4023 East','Las Vegas','NV',19837,'1245 South 9100 West','Las Vegas','NV',19837,4428739469,7);</v>
      </c>
    </row>
    <row r="88" spans="9:24" x14ac:dyDescent="0.2">
      <c r="I88" s="3">
        <f t="shared" ca="1" si="6"/>
        <v>11</v>
      </c>
      <c r="J88" t="str">
        <f ca="1">VLOOKUP($I88,athlete, J$1)</f>
        <v>Megan</v>
      </c>
      <c r="K88" t="str">
        <f ca="1">VLOOKUP($I88,athlete, K$1)</f>
        <v>Byron</v>
      </c>
      <c r="L88" t="str">
        <f ca="1">VLOOKUP($I88,athlete, L$1)</f>
        <v>Running Back</v>
      </c>
      <c r="M88" t="str">
        <f ca="1">VLOOKUP($I88,athlete, M$1)</f>
        <v>Sophmore</v>
      </c>
      <c r="N88" t="str">
        <f t="shared" ca="1" si="7"/>
        <v>6437 North 1193 West</v>
      </c>
      <c r="O88" t="str">
        <f ca="1">VLOOKUP($I88,athlete, O$1)</f>
        <v>Pierre</v>
      </c>
      <c r="P88" t="str">
        <f ca="1">VLOOKUP($I88,athlete, P$1)</f>
        <v>SD</v>
      </c>
      <c r="Q88">
        <f ca="1">VLOOKUP($I88,athlete, Q$1)</f>
        <v>73520</v>
      </c>
      <c r="R88" t="str">
        <f t="shared" ca="1" si="8"/>
        <v>1918 North 6675 East</v>
      </c>
      <c r="S88" t="str">
        <f ca="1">VLOOKUP($I88,athlete, S$1)</f>
        <v>Pierre</v>
      </c>
      <c r="T88" t="str">
        <f ca="1">VLOOKUP($I88,athlete, T$1)</f>
        <v>SD</v>
      </c>
      <c r="U88">
        <f ca="1">VLOOKUP($I88,athlete, U$1)</f>
        <v>73520</v>
      </c>
      <c r="V88">
        <f t="shared" ca="1" si="9"/>
        <v>8698066245</v>
      </c>
      <c r="W88">
        <f t="shared" ca="1" si="10"/>
        <v>14</v>
      </c>
      <c r="X88" t="str">
        <f t="shared" ca="1" si="11"/>
        <v>INSERT INTO athlete (fname, lname, position, academic_level, street_current, city_current,state_current,zip_current,street_hometown, city_hometown, state_hometown, zip_hometown, phone, team_id) VALUES ('Megan','Byron','Running Back','Sophmore','6437 North 1193 West','Pierre','SD',73520,'1918 North 6675 East','Pierre','SD',73520,8698066245,14);</v>
      </c>
    </row>
    <row r="89" spans="9:24" x14ac:dyDescent="0.2">
      <c r="I89" s="3">
        <f t="shared" ca="1" si="6"/>
        <v>16</v>
      </c>
      <c r="J89" t="str">
        <f ca="1">VLOOKUP($I89,athlete, J$1)</f>
        <v>Chris</v>
      </c>
      <c r="K89" t="str">
        <f ca="1">VLOOKUP($I89,athlete, K$1)</f>
        <v>Burr</v>
      </c>
      <c r="L89" t="str">
        <f ca="1">VLOOKUP($I89,athlete, L$1)</f>
        <v>Catcher</v>
      </c>
      <c r="M89" t="str">
        <f ca="1">VLOOKUP($I89,athlete, M$1)</f>
        <v>Freshman</v>
      </c>
      <c r="N89" t="str">
        <f t="shared" ca="1" si="7"/>
        <v>3914 North 7835 West</v>
      </c>
      <c r="O89" t="str">
        <f ca="1">VLOOKUP($I89,athlete, O$1)</f>
        <v>Bismarck</v>
      </c>
      <c r="P89" t="str">
        <f ca="1">VLOOKUP($I89,athlete, P$1)</f>
        <v>UT</v>
      </c>
      <c r="Q89">
        <f ca="1">VLOOKUP($I89,athlete, Q$1)</f>
        <v>84101</v>
      </c>
      <c r="R89" t="str">
        <f t="shared" ca="1" si="8"/>
        <v>1802 South 2437 West</v>
      </c>
      <c r="S89" t="str">
        <f ca="1">VLOOKUP($I89,athlete, S$1)</f>
        <v>Bismarck</v>
      </c>
      <c r="T89" t="str">
        <f ca="1">VLOOKUP($I89,athlete, T$1)</f>
        <v>UT</v>
      </c>
      <c r="U89">
        <f ca="1">VLOOKUP($I89,athlete, U$1)</f>
        <v>84101</v>
      </c>
      <c r="V89">
        <f t="shared" ca="1" si="9"/>
        <v>3169416930</v>
      </c>
      <c r="W89">
        <f t="shared" ca="1" si="10"/>
        <v>8</v>
      </c>
      <c r="X89" t="str">
        <f t="shared" ca="1" si="11"/>
        <v>INSERT INTO athlete (fname, lname, position, academic_level, street_current, city_current,state_current,zip_current,street_hometown, city_hometown, state_hometown, zip_hometown, phone, team_id) VALUES ('Chris','Burr','Catcher','Freshman','3914 North 7835 West','Bismarck','UT',84101,'1802 South 2437 West','Bismarck','UT',84101,3169416930,8);</v>
      </c>
    </row>
    <row r="90" spans="9:24" x14ac:dyDescent="0.2">
      <c r="I90" s="3">
        <f t="shared" ca="1" si="6"/>
        <v>2</v>
      </c>
      <c r="J90" t="str">
        <f ca="1">VLOOKUP($I90,athlete, J$1)</f>
        <v>Joe</v>
      </c>
      <c r="K90" t="str">
        <f ca="1">VLOOKUP($I90,athlete, K$1)</f>
        <v>Smith</v>
      </c>
      <c r="L90" t="str">
        <f ca="1">VLOOKUP($I90,athlete, L$1)</f>
        <v>Center</v>
      </c>
      <c r="M90" t="str">
        <f ca="1">VLOOKUP($I90,athlete, M$1)</f>
        <v>Junior</v>
      </c>
      <c r="N90" t="str">
        <f t="shared" ca="1" si="7"/>
        <v>6303 North 6499 East</v>
      </c>
      <c r="O90" t="str">
        <f ca="1">VLOOKUP($I90,athlete, O$1)</f>
        <v>Phoenix</v>
      </c>
      <c r="P90" t="str">
        <f ca="1">VLOOKUP($I90,athlete, P$1)</f>
        <v>AZ</v>
      </c>
      <c r="Q90">
        <f ca="1">VLOOKUP($I90,athlete, Q$1)</f>
        <v>76102</v>
      </c>
      <c r="R90" t="str">
        <f t="shared" ca="1" si="8"/>
        <v>6434 South 5695 West</v>
      </c>
      <c r="S90" t="str">
        <f ca="1">VLOOKUP($I90,athlete, S$1)</f>
        <v>Phoenix</v>
      </c>
      <c r="T90" t="str">
        <f ca="1">VLOOKUP($I90,athlete, T$1)</f>
        <v>AZ</v>
      </c>
      <c r="U90">
        <f ca="1">VLOOKUP($I90,athlete, U$1)</f>
        <v>76102</v>
      </c>
      <c r="V90">
        <f t="shared" ca="1" si="9"/>
        <v>3339561205</v>
      </c>
      <c r="W90">
        <f t="shared" ca="1" si="10"/>
        <v>17</v>
      </c>
      <c r="X90" t="str">
        <f t="shared" ca="1" si="11"/>
        <v>INSERT INTO athlete (fname, lname, position, academic_level, street_current, city_current,state_current,zip_current,street_hometown, city_hometown, state_hometown, zip_hometown, phone, team_id) VALUES ('Joe','Smith','Center','Junior','6303 North 6499 East','Phoenix','AZ',76102,'6434 South 5695 West','Phoenix','AZ',76102,3339561205,17);</v>
      </c>
    </row>
    <row r="91" spans="9:24" x14ac:dyDescent="0.2">
      <c r="I91" s="3">
        <f t="shared" ca="1" si="6"/>
        <v>10</v>
      </c>
      <c r="J91" t="str">
        <f ca="1">VLOOKUP($I91,athlete, J$1)</f>
        <v>Laura</v>
      </c>
      <c r="K91" t="str">
        <f ca="1">VLOOKUP($I91,athlete, K$1)</f>
        <v>Hansen</v>
      </c>
      <c r="L91" t="str">
        <f ca="1">VLOOKUP($I91,athlete, L$1)</f>
        <v>Corner</v>
      </c>
      <c r="M91" t="str">
        <f ca="1">VLOOKUP($I91,athlete, M$1)</f>
        <v>Junior</v>
      </c>
      <c r="N91" t="str">
        <f t="shared" ca="1" si="7"/>
        <v>5910 North 3920 East</v>
      </c>
      <c r="O91" t="str">
        <f ca="1">VLOOKUP($I91,athlete, O$1)</f>
        <v>Las Vegas</v>
      </c>
      <c r="P91" t="str">
        <f ca="1">VLOOKUP($I91,athlete, P$1)</f>
        <v>NV</v>
      </c>
      <c r="Q91">
        <f ca="1">VLOOKUP($I91,athlete, Q$1)</f>
        <v>19837</v>
      </c>
      <c r="R91" t="str">
        <f t="shared" ca="1" si="8"/>
        <v>4016 North 3344 East</v>
      </c>
      <c r="S91" t="str">
        <f ca="1">VLOOKUP($I91,athlete, S$1)</f>
        <v>Las Vegas</v>
      </c>
      <c r="T91" t="str">
        <f ca="1">VLOOKUP($I91,athlete, T$1)</f>
        <v>NV</v>
      </c>
      <c r="U91">
        <f ca="1">VLOOKUP($I91,athlete, U$1)</f>
        <v>19837</v>
      </c>
      <c r="V91">
        <f t="shared" ca="1" si="9"/>
        <v>5558060473</v>
      </c>
      <c r="W91">
        <f t="shared" ca="1" si="10"/>
        <v>13</v>
      </c>
      <c r="X91" t="str">
        <f t="shared" ca="1" si="11"/>
        <v>INSERT INTO athlete (fname, lname, position, academic_level, street_current, city_current,state_current,zip_current,street_hometown, city_hometown, state_hometown, zip_hometown, phone, team_id) VALUES ('Laura','Hansen','Corner','Junior','5910 North 3920 East','Las Vegas','NV',19837,'4016 North 3344 East','Las Vegas','NV',19837,5558060473,13);</v>
      </c>
    </row>
    <row r="92" spans="9:24" x14ac:dyDescent="0.2">
      <c r="I92" s="3">
        <f t="shared" ca="1" si="6"/>
        <v>2</v>
      </c>
      <c r="J92" t="str">
        <f ca="1">VLOOKUP($I92,athlete, J$1)</f>
        <v>Joe</v>
      </c>
      <c r="K92" t="str">
        <f ca="1">VLOOKUP($I92,athlete, K$1)</f>
        <v>Smith</v>
      </c>
      <c r="L92" t="str">
        <f ca="1">VLOOKUP($I92,athlete, L$1)</f>
        <v>Center</v>
      </c>
      <c r="M92" t="str">
        <f ca="1">VLOOKUP($I92,athlete, M$1)</f>
        <v>Junior</v>
      </c>
      <c r="N92" t="str">
        <f t="shared" ca="1" si="7"/>
        <v>7307 North 5039 West</v>
      </c>
      <c r="O92" t="str">
        <f ca="1">VLOOKUP($I92,athlete, O$1)</f>
        <v>Phoenix</v>
      </c>
      <c r="P92" t="str">
        <f ca="1">VLOOKUP($I92,athlete, P$1)</f>
        <v>AZ</v>
      </c>
      <c r="Q92">
        <f ca="1">VLOOKUP($I92,athlete, Q$1)</f>
        <v>76102</v>
      </c>
      <c r="R92" t="str">
        <f t="shared" ca="1" si="8"/>
        <v>7048 North 7606 West</v>
      </c>
      <c r="S92" t="str">
        <f ca="1">VLOOKUP($I92,athlete, S$1)</f>
        <v>Phoenix</v>
      </c>
      <c r="T92" t="str">
        <f ca="1">VLOOKUP($I92,athlete, T$1)</f>
        <v>AZ</v>
      </c>
      <c r="U92">
        <f ca="1">VLOOKUP($I92,athlete, U$1)</f>
        <v>76102</v>
      </c>
      <c r="V92">
        <f t="shared" ca="1" si="9"/>
        <v>4423697131</v>
      </c>
      <c r="W92">
        <f t="shared" ca="1" si="10"/>
        <v>17</v>
      </c>
      <c r="X92" t="str">
        <f t="shared" ca="1" si="11"/>
        <v>INSERT INTO athlete (fname, lname, position, academic_level, street_current, city_current,state_current,zip_current,street_hometown, city_hometown, state_hometown, zip_hometown, phone, team_id) VALUES ('Joe','Smith','Center','Junior','7307 North 5039 West','Phoenix','AZ',76102,'7048 North 7606 West','Phoenix','AZ',76102,4423697131,17);</v>
      </c>
    </row>
    <row r="93" spans="9:24" x14ac:dyDescent="0.2">
      <c r="I93" s="3">
        <f t="shared" ca="1" si="6"/>
        <v>11</v>
      </c>
      <c r="J93" t="str">
        <f ca="1">VLOOKUP($I93,athlete, J$1)</f>
        <v>Megan</v>
      </c>
      <c r="K93" t="str">
        <f ca="1">VLOOKUP($I93,athlete, K$1)</f>
        <v>Byron</v>
      </c>
      <c r="L93" t="str">
        <f ca="1">VLOOKUP($I93,athlete, L$1)</f>
        <v>Running Back</v>
      </c>
      <c r="M93" t="str">
        <f ca="1">VLOOKUP($I93,athlete, M$1)</f>
        <v>Sophmore</v>
      </c>
      <c r="N93" t="str">
        <f t="shared" ca="1" si="7"/>
        <v>4962 South 5781 East</v>
      </c>
      <c r="O93" t="str">
        <f ca="1">VLOOKUP($I93,athlete, O$1)</f>
        <v>Pierre</v>
      </c>
      <c r="P93" t="str">
        <f ca="1">VLOOKUP($I93,athlete, P$1)</f>
        <v>SD</v>
      </c>
      <c r="Q93">
        <f ca="1">VLOOKUP($I93,athlete, Q$1)</f>
        <v>73520</v>
      </c>
      <c r="R93" t="str">
        <f t="shared" ca="1" si="8"/>
        <v>3216 North 2156 West</v>
      </c>
      <c r="S93" t="str">
        <f ca="1">VLOOKUP($I93,athlete, S$1)</f>
        <v>Pierre</v>
      </c>
      <c r="T93" t="str">
        <f ca="1">VLOOKUP($I93,athlete, T$1)</f>
        <v>SD</v>
      </c>
      <c r="U93">
        <f ca="1">VLOOKUP($I93,athlete, U$1)</f>
        <v>73520</v>
      </c>
      <c r="V93">
        <f t="shared" ca="1" si="9"/>
        <v>1578517258</v>
      </c>
      <c r="W93">
        <f t="shared" ca="1" si="10"/>
        <v>16</v>
      </c>
      <c r="X93" t="str">
        <f t="shared" ca="1" si="11"/>
        <v>INSERT INTO athlete (fname, lname, position, academic_level, street_current, city_current,state_current,zip_current,street_hometown, city_hometown, state_hometown, zip_hometown, phone, team_id) VALUES ('Megan','Byron','Running Back','Sophmore','4962 South 5781 East','Pierre','SD',73520,'3216 North 2156 West','Pierre','SD',73520,1578517258,16);</v>
      </c>
    </row>
    <row r="94" spans="9:24" x14ac:dyDescent="0.2">
      <c r="I94" s="3">
        <f t="shared" ca="1" si="6"/>
        <v>4</v>
      </c>
      <c r="J94" t="str">
        <f ca="1">VLOOKUP($I94,athlete, J$1)</f>
        <v>Stephanie</v>
      </c>
      <c r="K94" t="str">
        <f ca="1">VLOOKUP($I94,athlete, K$1)</f>
        <v>Pales</v>
      </c>
      <c r="L94" t="str">
        <f ca="1">VLOOKUP($I94,athlete, L$1)</f>
        <v>Tackle</v>
      </c>
      <c r="M94" t="str">
        <f ca="1">VLOOKUP($I94,athlete, M$1)</f>
        <v>Freshman</v>
      </c>
      <c r="N94" t="str">
        <f t="shared" ca="1" si="7"/>
        <v>6420 South 6463 East</v>
      </c>
      <c r="O94" t="str">
        <f ca="1">VLOOKUP($I94,athlete, O$1)</f>
        <v>Portland</v>
      </c>
      <c r="P94" t="str">
        <f ca="1">VLOOKUP($I94,athlete, P$1)</f>
        <v>OR</v>
      </c>
      <c r="Q94">
        <f ca="1">VLOOKUP($I94,athlete, Q$1)</f>
        <v>12958</v>
      </c>
      <c r="R94" t="str">
        <f t="shared" ca="1" si="8"/>
        <v>7017 North 7003 West</v>
      </c>
      <c r="S94" t="str">
        <f ca="1">VLOOKUP($I94,athlete, S$1)</f>
        <v>Portland</v>
      </c>
      <c r="T94" t="str">
        <f ca="1">VLOOKUP($I94,athlete, T$1)</f>
        <v>OR</v>
      </c>
      <c r="U94">
        <f ca="1">VLOOKUP($I94,athlete, U$1)</f>
        <v>12958</v>
      </c>
      <c r="V94">
        <f t="shared" ca="1" si="9"/>
        <v>2895292141</v>
      </c>
      <c r="W94">
        <f t="shared" ca="1" si="10"/>
        <v>7</v>
      </c>
      <c r="X94" t="str">
        <f t="shared" ca="1" si="11"/>
        <v>INSERT INTO athlete (fname, lname, position, academic_level, street_current, city_current,state_current,zip_current,street_hometown, city_hometown, state_hometown, zip_hometown, phone, team_id) VALUES ('Stephanie','Pales','Tackle','Freshman','6420 South 6463 East','Portland','OR',12958,'7017 North 7003 West','Portland','OR',12958,2895292141,7);</v>
      </c>
    </row>
    <row r="95" spans="9:24" x14ac:dyDescent="0.2">
      <c r="I95" s="3">
        <f t="shared" ca="1" si="6"/>
        <v>6</v>
      </c>
      <c r="J95" t="str">
        <f ca="1">VLOOKUP($I95,athlete, J$1)</f>
        <v>Jilian</v>
      </c>
      <c r="K95" t="str">
        <f ca="1">VLOOKUP($I95,athlete, K$1)</f>
        <v>Allen</v>
      </c>
      <c r="L95" t="str">
        <f ca="1">VLOOKUP($I95,athlete, L$1)</f>
        <v>Winger</v>
      </c>
      <c r="M95" t="str">
        <f ca="1">VLOOKUP($I95,athlete, M$1)</f>
        <v>Junior</v>
      </c>
      <c r="N95" t="str">
        <f t="shared" ca="1" si="7"/>
        <v>2568 North 2247 East</v>
      </c>
      <c r="O95" t="str">
        <f ca="1">VLOOKUP($I95,athlete, O$1)</f>
        <v>Los Angeles</v>
      </c>
      <c r="P95" t="str">
        <f ca="1">VLOOKUP($I95,athlete, P$1)</f>
        <v>CA</v>
      </c>
      <c r="Q95">
        <f ca="1">VLOOKUP($I95,athlete, Q$1)</f>
        <v>26848</v>
      </c>
      <c r="R95" t="str">
        <f t="shared" ca="1" si="8"/>
        <v>8450 North 3400 East</v>
      </c>
      <c r="S95" t="str">
        <f ca="1">VLOOKUP($I95,athlete, S$1)</f>
        <v>Los Angeles</v>
      </c>
      <c r="T95" t="str">
        <f ca="1">VLOOKUP($I95,athlete, T$1)</f>
        <v>CA</v>
      </c>
      <c r="U95">
        <f ca="1">VLOOKUP($I95,athlete, U$1)</f>
        <v>26848</v>
      </c>
      <c r="V95">
        <f t="shared" ca="1" si="9"/>
        <v>5643907930</v>
      </c>
      <c r="W95">
        <f t="shared" ca="1" si="10"/>
        <v>7</v>
      </c>
      <c r="X95" t="str">
        <f t="shared" ca="1" si="11"/>
        <v>INSERT INTO athlete (fname, lname, position, academic_level, street_current, city_current,state_current,zip_current,street_hometown, city_hometown, state_hometown, zip_hometown, phone, team_id) VALUES ('Jilian','Allen','Winger','Junior','2568 North 2247 East','Los Angeles','CA',26848,'8450 North 3400 East','Los Angeles','CA',26848,5643907930,7);</v>
      </c>
    </row>
    <row r="96" spans="9:24" x14ac:dyDescent="0.2">
      <c r="I96" s="3">
        <f t="shared" ca="1" si="6"/>
        <v>9</v>
      </c>
      <c r="J96" t="str">
        <f ca="1">VLOOKUP($I96,athlete, J$1)</f>
        <v>Nicole</v>
      </c>
      <c r="K96" t="str">
        <f ca="1">VLOOKUP($I96,athlete, K$1)</f>
        <v>Tindal</v>
      </c>
      <c r="L96" t="str">
        <f ca="1">VLOOKUP($I96,athlete, L$1)</f>
        <v>Offensive Lineman</v>
      </c>
      <c r="M96" t="str">
        <f ca="1">VLOOKUP($I96,athlete, M$1)</f>
        <v>Senior</v>
      </c>
      <c r="N96" t="str">
        <f t="shared" ca="1" si="7"/>
        <v>5706 North 5442 West</v>
      </c>
      <c r="O96" t="str">
        <f ca="1">VLOOKUP($I96,athlete, O$1)</f>
        <v>Provo</v>
      </c>
      <c r="P96" t="str">
        <f ca="1">VLOOKUP($I96,athlete, P$1)</f>
        <v>UT</v>
      </c>
      <c r="Q96">
        <f ca="1">VLOOKUP($I96,athlete, Q$1)</f>
        <v>75673</v>
      </c>
      <c r="R96" t="str">
        <f t="shared" ca="1" si="8"/>
        <v>6467 North 8231 East</v>
      </c>
      <c r="S96" t="str">
        <f ca="1">VLOOKUP($I96,athlete, S$1)</f>
        <v>Provo</v>
      </c>
      <c r="T96" t="str">
        <f ca="1">VLOOKUP($I96,athlete, T$1)</f>
        <v>UT</v>
      </c>
      <c r="U96">
        <f ca="1">VLOOKUP($I96,athlete, U$1)</f>
        <v>75673</v>
      </c>
      <c r="V96">
        <f t="shared" ca="1" si="9"/>
        <v>6333573120</v>
      </c>
      <c r="W96">
        <f t="shared" ca="1" si="10"/>
        <v>9</v>
      </c>
      <c r="X96" t="str">
        <f t="shared" ca="1" si="11"/>
        <v>INSERT INTO athlete (fname, lname, position, academic_level, street_current, city_current,state_current,zip_current,street_hometown, city_hometown, state_hometown, zip_hometown, phone, team_id) VALUES ('Nicole','Tindal','Offensive Lineman','Senior','5706 North 5442 West','Provo','UT',75673,'6467 North 8231 East','Provo','UT',75673,6333573120,9);</v>
      </c>
    </row>
    <row r="97" spans="9:24" x14ac:dyDescent="0.2">
      <c r="I97" s="3">
        <f t="shared" ca="1" si="6"/>
        <v>9</v>
      </c>
      <c r="J97" t="str">
        <f ca="1">VLOOKUP($I97,athlete, J$1)</f>
        <v>Nicole</v>
      </c>
      <c r="K97" t="str">
        <f ca="1">VLOOKUP($I97,athlete, K$1)</f>
        <v>Tindal</v>
      </c>
      <c r="L97" t="str">
        <f ca="1">VLOOKUP($I97,athlete, L$1)</f>
        <v>Offensive Lineman</v>
      </c>
      <c r="M97" t="str">
        <f ca="1">VLOOKUP($I97,athlete, M$1)</f>
        <v>Senior</v>
      </c>
      <c r="N97" t="str">
        <f t="shared" ca="1" si="7"/>
        <v>3837 North 1544 East</v>
      </c>
      <c r="O97" t="str">
        <f ca="1">VLOOKUP($I97,athlete, O$1)</f>
        <v>Provo</v>
      </c>
      <c r="P97" t="str">
        <f ca="1">VLOOKUP($I97,athlete, P$1)</f>
        <v>UT</v>
      </c>
      <c r="Q97">
        <f ca="1">VLOOKUP($I97,athlete, Q$1)</f>
        <v>75673</v>
      </c>
      <c r="R97" t="str">
        <f t="shared" ca="1" si="8"/>
        <v>7271 North 6496 West</v>
      </c>
      <c r="S97" t="str">
        <f ca="1">VLOOKUP($I97,athlete, S$1)</f>
        <v>Provo</v>
      </c>
      <c r="T97" t="str">
        <f ca="1">VLOOKUP($I97,athlete, T$1)</f>
        <v>UT</v>
      </c>
      <c r="U97">
        <f ca="1">VLOOKUP($I97,athlete, U$1)</f>
        <v>75673</v>
      </c>
      <c r="V97">
        <f t="shared" ca="1" si="9"/>
        <v>7983476285</v>
      </c>
      <c r="W97">
        <f t="shared" ca="1" si="10"/>
        <v>5</v>
      </c>
      <c r="X97" t="str">
        <f t="shared" ca="1" si="11"/>
        <v>INSERT INTO athlete (fname, lname, position, academic_level, street_current, city_current,state_current,zip_current,street_hometown, city_hometown, state_hometown, zip_hometown, phone, team_id) VALUES ('Nicole','Tindal','Offensive Lineman','Senior','3837 North 1544 East','Provo','UT',75673,'7271 North 6496 West','Provo','UT',75673,7983476285,5);</v>
      </c>
    </row>
    <row r="98" spans="9:24" x14ac:dyDescent="0.2">
      <c r="I98" s="3">
        <f t="shared" ca="1" si="6"/>
        <v>4</v>
      </c>
      <c r="J98" t="str">
        <f ca="1">VLOOKUP($I98,athlete, J$1)</f>
        <v>Stephanie</v>
      </c>
      <c r="K98" t="str">
        <f ca="1">VLOOKUP($I98,athlete, K$1)</f>
        <v>Pales</v>
      </c>
      <c r="L98" t="str">
        <f ca="1">VLOOKUP($I98,athlete, L$1)</f>
        <v>Tackle</v>
      </c>
      <c r="M98" t="str">
        <f ca="1">VLOOKUP($I98,athlete, M$1)</f>
        <v>Freshman</v>
      </c>
      <c r="N98" t="str">
        <f t="shared" ca="1" si="7"/>
        <v>8615 South 5817 East</v>
      </c>
      <c r="O98" t="str">
        <f ca="1">VLOOKUP($I98,athlete, O$1)</f>
        <v>Portland</v>
      </c>
      <c r="P98" t="str">
        <f ca="1">VLOOKUP($I98,athlete, P$1)</f>
        <v>OR</v>
      </c>
      <c r="Q98">
        <f ca="1">VLOOKUP($I98,athlete, Q$1)</f>
        <v>12958</v>
      </c>
      <c r="R98" t="str">
        <f t="shared" ca="1" si="8"/>
        <v>4356 South 8227 West</v>
      </c>
      <c r="S98" t="str">
        <f ca="1">VLOOKUP($I98,athlete, S$1)</f>
        <v>Portland</v>
      </c>
      <c r="T98" t="str">
        <f ca="1">VLOOKUP($I98,athlete, T$1)</f>
        <v>OR</v>
      </c>
      <c r="U98">
        <f ca="1">VLOOKUP($I98,athlete, U$1)</f>
        <v>12958</v>
      </c>
      <c r="V98">
        <f t="shared" ca="1" si="9"/>
        <v>8595828783</v>
      </c>
      <c r="W98">
        <f t="shared" ca="1" si="10"/>
        <v>12</v>
      </c>
      <c r="X98" t="str">
        <f t="shared" ca="1" si="11"/>
        <v>INSERT INTO athlete (fname, lname, position, academic_level, street_current, city_current,state_current,zip_current,street_hometown, city_hometown, state_hometown, zip_hometown, phone, team_id) VALUES ('Stephanie','Pales','Tackle','Freshman','8615 South 5817 East','Portland','OR',12958,'4356 South 8227 West','Portland','OR',12958,8595828783,12);</v>
      </c>
    </row>
    <row r="99" spans="9:24" x14ac:dyDescent="0.2">
      <c r="I99" s="3">
        <f t="shared" ca="1" si="6"/>
        <v>15</v>
      </c>
      <c r="J99" t="str">
        <f ca="1">VLOOKUP($I99,athlete, J$1)</f>
        <v>Randy</v>
      </c>
      <c r="K99" t="str">
        <f ca="1">VLOOKUP($I99,athlete, K$1)</f>
        <v>Peirce</v>
      </c>
      <c r="L99" t="str">
        <f ca="1">VLOOKUP($I99,athlete, L$1)</f>
        <v>Pitcher</v>
      </c>
      <c r="M99" t="str">
        <f ca="1">VLOOKUP($I99,athlete, M$1)</f>
        <v>Sophmore</v>
      </c>
      <c r="N99" t="str">
        <f t="shared" ca="1" si="7"/>
        <v>6667 North 2703 East</v>
      </c>
      <c r="O99" t="str">
        <f ca="1">VLOOKUP($I99,athlete, O$1)</f>
        <v>Pierre</v>
      </c>
      <c r="P99" t="str">
        <f ca="1">VLOOKUP($I99,athlete, P$1)</f>
        <v>UT</v>
      </c>
      <c r="Q99">
        <f ca="1">VLOOKUP($I99,athlete, Q$1)</f>
        <v>84101</v>
      </c>
      <c r="R99" t="str">
        <f t="shared" ca="1" si="8"/>
        <v>2750 South 3832 West</v>
      </c>
      <c r="S99" t="str">
        <f ca="1">VLOOKUP($I99,athlete, S$1)</f>
        <v>Pierre</v>
      </c>
      <c r="T99" t="str">
        <f ca="1">VLOOKUP($I99,athlete, T$1)</f>
        <v>UT</v>
      </c>
      <c r="U99">
        <f ca="1">VLOOKUP($I99,athlete, U$1)</f>
        <v>84101</v>
      </c>
      <c r="V99">
        <f t="shared" ca="1" si="9"/>
        <v>4831444661</v>
      </c>
      <c r="W99">
        <f t="shared" ca="1" si="10"/>
        <v>10</v>
      </c>
      <c r="X99" t="str">
        <f t="shared" ca="1" si="11"/>
        <v>INSERT INTO athlete (fname, lname, position, academic_level, street_current, city_current,state_current,zip_current,street_hometown, city_hometown, state_hometown, zip_hometown, phone, team_id) VALUES ('Randy','Peirce','Pitcher','Sophmore','6667 North 2703 East','Pierre','UT',84101,'2750 South 3832 West','Pierre','UT',84101,4831444661,10);</v>
      </c>
    </row>
    <row r="100" spans="9:24" x14ac:dyDescent="0.2">
      <c r="I100" s="3">
        <f t="shared" ca="1" si="6"/>
        <v>4</v>
      </c>
      <c r="J100" t="str">
        <f ca="1">VLOOKUP($I100,athlete, J$1)</f>
        <v>Stephanie</v>
      </c>
      <c r="K100" t="str">
        <f ca="1">VLOOKUP($I100,athlete, K$1)</f>
        <v>Pales</v>
      </c>
      <c r="L100" t="str">
        <f ca="1">VLOOKUP($I100,athlete, L$1)</f>
        <v>Tackle</v>
      </c>
      <c r="M100" t="str">
        <f ca="1">VLOOKUP($I100,athlete, M$1)</f>
        <v>Freshman</v>
      </c>
      <c r="N100" t="str">
        <f t="shared" ca="1" si="7"/>
        <v>5930 North 2841 West</v>
      </c>
      <c r="O100" t="str">
        <f ca="1">VLOOKUP($I100,athlete, O$1)</f>
        <v>Portland</v>
      </c>
      <c r="P100" t="str">
        <f ca="1">VLOOKUP($I100,athlete, P$1)</f>
        <v>OR</v>
      </c>
      <c r="Q100">
        <f ca="1">VLOOKUP($I100,athlete, Q$1)</f>
        <v>12958</v>
      </c>
      <c r="R100" t="str">
        <f t="shared" ca="1" si="8"/>
        <v>1042 South 5086 West</v>
      </c>
      <c r="S100" t="str">
        <f ca="1">VLOOKUP($I100,athlete, S$1)</f>
        <v>Portland</v>
      </c>
      <c r="T100" t="str">
        <f ca="1">VLOOKUP($I100,athlete, T$1)</f>
        <v>OR</v>
      </c>
      <c r="U100">
        <f ca="1">VLOOKUP($I100,athlete, U$1)</f>
        <v>12958</v>
      </c>
      <c r="V100">
        <f t="shared" ca="1" si="9"/>
        <v>5093520443</v>
      </c>
      <c r="W100">
        <f t="shared" ca="1" si="10"/>
        <v>15</v>
      </c>
      <c r="X100" t="str">
        <f t="shared" ca="1" si="11"/>
        <v>INSERT INTO athlete (fname, lname, position, academic_level, street_current, city_current,state_current,zip_current,street_hometown, city_hometown, state_hometown, zip_hometown, phone, team_id) VALUES ('Stephanie','Pales','Tackle','Freshman','5930 North 2841 West','Portland','OR',12958,'1042 South 5086 West','Portland','OR',12958,5093520443,15);</v>
      </c>
    </row>
    <row r="101" spans="9:24" x14ac:dyDescent="0.2">
      <c r="I101" s="3">
        <f t="shared" ca="1" si="6"/>
        <v>7</v>
      </c>
      <c r="J101" t="str">
        <f ca="1">VLOOKUP($I101,athlete, J$1)</f>
        <v>John</v>
      </c>
      <c r="K101" t="str">
        <f ca="1">VLOOKUP($I101,athlete, K$1)</f>
        <v>Jensen</v>
      </c>
      <c r="L101" t="str">
        <f ca="1">VLOOKUP($I101,athlete, L$1)</f>
        <v>Forward</v>
      </c>
      <c r="M101" t="str">
        <f ca="1">VLOOKUP($I101,athlete, M$1)</f>
        <v>Sophmore</v>
      </c>
      <c r="N101" t="str">
        <f t="shared" ca="1" si="7"/>
        <v>7652 South 1412 West</v>
      </c>
      <c r="O101" t="str">
        <f ca="1">VLOOKUP($I101,athlete, O$1)</f>
        <v>Tempe</v>
      </c>
      <c r="P101" t="str">
        <f ca="1">VLOOKUP($I101,athlete, P$1)</f>
        <v>AZ</v>
      </c>
      <c r="Q101">
        <f ca="1">VLOOKUP($I101,athlete, Q$1)</f>
        <v>85765</v>
      </c>
      <c r="R101" t="str">
        <f t="shared" ca="1" si="8"/>
        <v>6213 South 5051 East</v>
      </c>
      <c r="S101" t="str">
        <f ca="1">VLOOKUP($I101,athlete, S$1)</f>
        <v>Tempe</v>
      </c>
      <c r="T101" t="str">
        <f ca="1">VLOOKUP($I101,athlete, T$1)</f>
        <v>AZ</v>
      </c>
      <c r="U101">
        <f ca="1">VLOOKUP($I101,athlete, U$1)</f>
        <v>85765</v>
      </c>
      <c r="V101">
        <f t="shared" ca="1" si="9"/>
        <v>5013908335</v>
      </c>
      <c r="W101">
        <f t="shared" ca="1" si="10"/>
        <v>9</v>
      </c>
      <c r="X101" t="str">
        <f t="shared" ca="1" si="11"/>
        <v>INSERT INTO athlete (fname, lname, position, academic_level, street_current, city_current,state_current,zip_current,street_hometown, city_hometown, state_hometown, zip_hometown, phone, team_id) VALUES ('John','Jensen','Forward','Sophmore','7652 South 1412 West','Tempe','AZ',85765,'6213 South 5051 East','Tempe','AZ',85765,5013908335,9);</v>
      </c>
    </row>
    <row r="102" spans="9:24" x14ac:dyDescent="0.2">
      <c r="I102" s="3">
        <f t="shared" ca="1" si="6"/>
        <v>6</v>
      </c>
      <c r="J102" t="str">
        <f ca="1">VLOOKUP($I102,athlete, J$1)</f>
        <v>Jilian</v>
      </c>
      <c r="K102" t="str">
        <f ca="1">VLOOKUP($I102,athlete, K$1)</f>
        <v>Allen</v>
      </c>
      <c r="L102" t="str">
        <f ca="1">VLOOKUP($I102,athlete, L$1)</f>
        <v>Winger</v>
      </c>
      <c r="M102" t="str">
        <f ca="1">VLOOKUP($I102,athlete, M$1)</f>
        <v>Junior</v>
      </c>
      <c r="N102" t="str">
        <f t="shared" ca="1" si="7"/>
        <v>9198 South 8024 West</v>
      </c>
      <c r="O102" t="str">
        <f ca="1">VLOOKUP($I102,athlete, O$1)</f>
        <v>Los Angeles</v>
      </c>
      <c r="P102" t="str">
        <f ca="1">VLOOKUP($I102,athlete, P$1)</f>
        <v>CA</v>
      </c>
      <c r="Q102">
        <f ca="1">VLOOKUP($I102,athlete, Q$1)</f>
        <v>26848</v>
      </c>
      <c r="R102" t="str">
        <f t="shared" ca="1" si="8"/>
        <v>9688 North 3096 East</v>
      </c>
      <c r="S102" t="str">
        <f ca="1">VLOOKUP($I102,athlete, S$1)</f>
        <v>Los Angeles</v>
      </c>
      <c r="T102" t="str">
        <f ca="1">VLOOKUP($I102,athlete, T$1)</f>
        <v>CA</v>
      </c>
      <c r="U102">
        <f ca="1">VLOOKUP($I102,athlete, U$1)</f>
        <v>26848</v>
      </c>
      <c r="V102">
        <f t="shared" ca="1" si="9"/>
        <v>9081117232</v>
      </c>
      <c r="W102">
        <f t="shared" ca="1" si="10"/>
        <v>13</v>
      </c>
      <c r="X102" t="str">
        <f t="shared" ca="1" si="11"/>
        <v>INSERT INTO athlete (fname, lname, position, academic_level, street_current, city_current,state_current,zip_current,street_hometown, city_hometown, state_hometown, zip_hometown, phone, team_id) VALUES ('Jilian','Allen','Winger','Junior','9198 South 8024 West','Los Angeles','CA',26848,'9688 North 3096 East','Los Angeles','CA',26848,9081117232,13);</v>
      </c>
    </row>
    <row r="103" spans="9:24" x14ac:dyDescent="0.2">
      <c r="I103" s="3">
        <f t="shared" ca="1" si="6"/>
        <v>7</v>
      </c>
      <c r="J103" t="str">
        <f ca="1">VLOOKUP($I103,athlete, J$1)</f>
        <v>John</v>
      </c>
      <c r="K103" t="str">
        <f ca="1">VLOOKUP($I103,athlete, K$1)</f>
        <v>Jensen</v>
      </c>
      <c r="L103" t="str">
        <f ca="1">VLOOKUP($I103,athlete, L$1)</f>
        <v>Forward</v>
      </c>
      <c r="M103" t="str">
        <f ca="1">VLOOKUP($I103,athlete, M$1)</f>
        <v>Sophmore</v>
      </c>
      <c r="N103" t="str">
        <f t="shared" ca="1" si="7"/>
        <v>1792 South 2142 East</v>
      </c>
      <c r="O103" t="str">
        <f ca="1">VLOOKUP($I103,athlete, O$1)</f>
        <v>Tempe</v>
      </c>
      <c r="P103" t="str">
        <f ca="1">VLOOKUP($I103,athlete, P$1)</f>
        <v>AZ</v>
      </c>
      <c r="Q103">
        <f ca="1">VLOOKUP($I103,athlete, Q$1)</f>
        <v>85765</v>
      </c>
      <c r="R103" t="str">
        <f t="shared" ca="1" si="8"/>
        <v>4424 North 4146 West</v>
      </c>
      <c r="S103" t="str">
        <f ca="1">VLOOKUP($I103,athlete, S$1)</f>
        <v>Tempe</v>
      </c>
      <c r="T103" t="str">
        <f ca="1">VLOOKUP($I103,athlete, T$1)</f>
        <v>AZ</v>
      </c>
      <c r="U103">
        <f ca="1">VLOOKUP($I103,athlete, U$1)</f>
        <v>85765</v>
      </c>
      <c r="V103">
        <f t="shared" ca="1" si="9"/>
        <v>5196235297</v>
      </c>
      <c r="W103">
        <f t="shared" ca="1" si="10"/>
        <v>10</v>
      </c>
      <c r="X103" t="str">
        <f t="shared" ca="1" si="11"/>
        <v>INSERT INTO athlete (fname, lname, position, academic_level, street_current, city_current,state_current,zip_current,street_hometown, city_hometown, state_hometown, zip_hometown, phone, team_id) VALUES ('John','Jensen','Forward','Sophmore','1792 South 2142 East','Tempe','AZ',85765,'4424 North 4146 West','Tempe','AZ',85765,5196235297,10);</v>
      </c>
    </row>
    <row r="104" spans="9:24" x14ac:dyDescent="0.2">
      <c r="I104" s="3">
        <f t="shared" ca="1" si="6"/>
        <v>13</v>
      </c>
      <c r="J104" t="str">
        <f ca="1">VLOOKUP($I104,athlete, J$1)</f>
        <v>Kim</v>
      </c>
      <c r="K104" t="str">
        <f ca="1">VLOOKUP($I104,athlete, K$1)</f>
        <v>Lord</v>
      </c>
      <c r="L104" t="str">
        <f ca="1">VLOOKUP($I104,athlete, L$1)</f>
        <v>First Base</v>
      </c>
      <c r="M104" t="str">
        <f ca="1">VLOOKUP($I104,athlete, M$1)</f>
        <v>Senior</v>
      </c>
      <c r="N104" t="str">
        <f t="shared" ca="1" si="7"/>
        <v>5299 South 2311 West</v>
      </c>
      <c r="O104" t="str">
        <f ca="1">VLOOKUP($I104,athlete, O$1)</f>
        <v>Provo</v>
      </c>
      <c r="P104" t="str">
        <f ca="1">VLOOKUP($I104,athlete, P$1)</f>
        <v>UT</v>
      </c>
      <c r="Q104">
        <f ca="1">VLOOKUP($I104,athlete, Q$1)</f>
        <v>84101</v>
      </c>
      <c r="R104" t="str">
        <f t="shared" ca="1" si="8"/>
        <v>6362 South 1421 West</v>
      </c>
      <c r="S104" t="str">
        <f ca="1">VLOOKUP($I104,athlete, S$1)</f>
        <v>Provo</v>
      </c>
      <c r="T104" t="str">
        <f ca="1">VLOOKUP($I104,athlete, T$1)</f>
        <v>UT</v>
      </c>
      <c r="U104">
        <f ca="1">VLOOKUP($I104,athlete, U$1)</f>
        <v>84101</v>
      </c>
      <c r="V104">
        <f t="shared" ca="1" si="9"/>
        <v>6383558022</v>
      </c>
      <c r="W104">
        <f t="shared" ca="1" si="10"/>
        <v>11</v>
      </c>
      <c r="X104" t="str">
        <f t="shared" ca="1" si="11"/>
        <v>INSERT INTO athlete (fname, lname, position, academic_level, street_current, city_current,state_current,zip_current,street_hometown, city_hometown, state_hometown, zip_hometown, phone, team_id) VALUES ('Kim','Lord','First Base','Senior','5299 South 2311 West','Provo','UT',84101,'6362 South 1421 West','Provo','UT',84101,6383558022,11);</v>
      </c>
    </row>
    <row r="105" spans="9:24" x14ac:dyDescent="0.2">
      <c r="I105" s="3">
        <f t="shared" ca="1" si="6"/>
        <v>13</v>
      </c>
      <c r="J105" t="str">
        <f ca="1">VLOOKUP($I105,athlete, J$1)</f>
        <v>Kim</v>
      </c>
      <c r="K105" t="str">
        <f ca="1">VLOOKUP($I105,athlete, K$1)</f>
        <v>Lord</v>
      </c>
      <c r="L105" t="str">
        <f ca="1">VLOOKUP($I105,athlete, L$1)</f>
        <v>First Base</v>
      </c>
      <c r="M105" t="str">
        <f ca="1">VLOOKUP($I105,athlete, M$1)</f>
        <v>Senior</v>
      </c>
      <c r="N105" t="str">
        <f t="shared" ca="1" si="7"/>
        <v>2470 North 7973 East</v>
      </c>
      <c r="O105" t="str">
        <f ca="1">VLOOKUP($I105,athlete, O$1)</f>
        <v>Provo</v>
      </c>
      <c r="P105" t="str">
        <f ca="1">VLOOKUP($I105,athlete, P$1)</f>
        <v>UT</v>
      </c>
      <c r="Q105">
        <f ca="1">VLOOKUP($I105,athlete, Q$1)</f>
        <v>84101</v>
      </c>
      <c r="R105" t="str">
        <f t="shared" ca="1" si="8"/>
        <v>1579 North 5291 West</v>
      </c>
      <c r="S105" t="str">
        <f ca="1">VLOOKUP($I105,athlete, S$1)</f>
        <v>Provo</v>
      </c>
      <c r="T105" t="str">
        <f ca="1">VLOOKUP($I105,athlete, T$1)</f>
        <v>UT</v>
      </c>
      <c r="U105">
        <f ca="1">VLOOKUP($I105,athlete, U$1)</f>
        <v>84101</v>
      </c>
      <c r="V105">
        <f t="shared" ca="1" si="9"/>
        <v>9599952649</v>
      </c>
      <c r="W105">
        <f t="shared" ca="1" si="10"/>
        <v>16</v>
      </c>
      <c r="X105" t="str">
        <f t="shared" ca="1" si="11"/>
        <v>INSERT INTO athlete (fname, lname, position, academic_level, street_current, city_current,state_current,zip_current,street_hometown, city_hometown, state_hometown, zip_hometown, phone, team_id) VALUES ('Kim','Lord','First Base','Senior','2470 North 7973 East','Provo','UT',84101,'1579 North 5291 West','Provo','UT',84101,9599952649,16);</v>
      </c>
    </row>
    <row r="106" spans="9:24" x14ac:dyDescent="0.2">
      <c r="I106" s="3">
        <f t="shared" ca="1" si="6"/>
        <v>10</v>
      </c>
      <c r="J106" t="str">
        <f ca="1">VLOOKUP($I106,athlete, J$1)</f>
        <v>Laura</v>
      </c>
      <c r="K106" t="str">
        <f ca="1">VLOOKUP($I106,athlete, K$1)</f>
        <v>Hansen</v>
      </c>
      <c r="L106" t="str">
        <f ca="1">VLOOKUP($I106,athlete, L$1)</f>
        <v>Corner</v>
      </c>
      <c r="M106" t="str">
        <f ca="1">VLOOKUP($I106,athlete, M$1)</f>
        <v>Junior</v>
      </c>
      <c r="N106" t="str">
        <f t="shared" ca="1" si="7"/>
        <v>7300 South 7979 West</v>
      </c>
      <c r="O106" t="str">
        <f ca="1">VLOOKUP($I106,athlete, O$1)</f>
        <v>Las Vegas</v>
      </c>
      <c r="P106" t="str">
        <f ca="1">VLOOKUP($I106,athlete, P$1)</f>
        <v>NV</v>
      </c>
      <c r="Q106">
        <f ca="1">VLOOKUP($I106,athlete, Q$1)</f>
        <v>19837</v>
      </c>
      <c r="R106" t="str">
        <f t="shared" ca="1" si="8"/>
        <v>3212 South 9490 West</v>
      </c>
      <c r="S106" t="str">
        <f ca="1">VLOOKUP($I106,athlete, S$1)</f>
        <v>Las Vegas</v>
      </c>
      <c r="T106" t="str">
        <f ca="1">VLOOKUP($I106,athlete, T$1)</f>
        <v>NV</v>
      </c>
      <c r="U106">
        <f ca="1">VLOOKUP($I106,athlete, U$1)</f>
        <v>19837</v>
      </c>
      <c r="V106">
        <f t="shared" ca="1" si="9"/>
        <v>2911708327</v>
      </c>
      <c r="W106">
        <f t="shared" ca="1" si="10"/>
        <v>11</v>
      </c>
      <c r="X106" t="str">
        <f t="shared" ca="1" si="11"/>
        <v>INSERT INTO athlete (fname, lname, position, academic_level, street_current, city_current,state_current,zip_current,street_hometown, city_hometown, state_hometown, zip_hometown, phone, team_id) VALUES ('Laura','Hansen','Corner','Junior','7300 South 7979 West','Las Vegas','NV',19837,'3212 South 9490 West','Las Vegas','NV',19837,2911708327,11);</v>
      </c>
    </row>
    <row r="107" spans="9:24" x14ac:dyDescent="0.2">
      <c r="I107" s="3">
        <f t="shared" ca="1" si="6"/>
        <v>11</v>
      </c>
      <c r="J107" t="str">
        <f ca="1">VLOOKUP($I107,athlete, J$1)</f>
        <v>Megan</v>
      </c>
      <c r="K107" t="str">
        <f ca="1">VLOOKUP($I107,athlete, K$1)</f>
        <v>Byron</v>
      </c>
      <c r="L107" t="str">
        <f ca="1">VLOOKUP($I107,athlete, L$1)</f>
        <v>Running Back</v>
      </c>
      <c r="M107" t="str">
        <f ca="1">VLOOKUP($I107,athlete, M$1)</f>
        <v>Sophmore</v>
      </c>
      <c r="N107" t="str">
        <f t="shared" ca="1" si="7"/>
        <v>4770 North 2795 East</v>
      </c>
      <c r="O107" t="str">
        <f ca="1">VLOOKUP($I107,athlete, O$1)</f>
        <v>Pierre</v>
      </c>
      <c r="P107" t="str">
        <f ca="1">VLOOKUP($I107,athlete, P$1)</f>
        <v>SD</v>
      </c>
      <c r="Q107">
        <f ca="1">VLOOKUP($I107,athlete, Q$1)</f>
        <v>73520</v>
      </c>
      <c r="R107" t="str">
        <f t="shared" ca="1" si="8"/>
        <v>6640 South 4959 East</v>
      </c>
      <c r="S107" t="str">
        <f ca="1">VLOOKUP($I107,athlete, S$1)</f>
        <v>Pierre</v>
      </c>
      <c r="T107" t="str">
        <f ca="1">VLOOKUP($I107,athlete, T$1)</f>
        <v>SD</v>
      </c>
      <c r="U107">
        <f ca="1">VLOOKUP($I107,athlete, U$1)</f>
        <v>73520</v>
      </c>
      <c r="V107">
        <f t="shared" ca="1" si="9"/>
        <v>2150839055</v>
      </c>
      <c r="W107">
        <f t="shared" ca="1" si="10"/>
        <v>10</v>
      </c>
      <c r="X107" t="str">
        <f t="shared" ca="1" si="11"/>
        <v>INSERT INTO athlete (fname, lname, position, academic_level, street_current, city_current,state_current,zip_current,street_hometown, city_hometown, state_hometown, zip_hometown, phone, team_id) VALUES ('Megan','Byron','Running Back','Sophmore','4770 North 2795 East','Pierre','SD',73520,'6640 South 4959 East','Pierre','SD',73520,2150839055,10);</v>
      </c>
    </row>
    <row r="108" spans="9:24" x14ac:dyDescent="0.2">
      <c r="I108" s="3">
        <f t="shared" ca="1" si="6"/>
        <v>7</v>
      </c>
      <c r="J108" t="str">
        <f ca="1">VLOOKUP($I108,athlete, J$1)</f>
        <v>John</v>
      </c>
      <c r="K108" t="str">
        <f ca="1">VLOOKUP($I108,athlete, K$1)</f>
        <v>Jensen</v>
      </c>
      <c r="L108" t="str">
        <f ca="1">VLOOKUP($I108,athlete, L$1)</f>
        <v>Forward</v>
      </c>
      <c r="M108" t="str">
        <f ca="1">VLOOKUP($I108,athlete, M$1)</f>
        <v>Sophmore</v>
      </c>
      <c r="N108" t="str">
        <f t="shared" ca="1" si="7"/>
        <v>6733 South 4479 West</v>
      </c>
      <c r="O108" t="str">
        <f ca="1">VLOOKUP($I108,athlete, O$1)</f>
        <v>Tempe</v>
      </c>
      <c r="P108" t="str">
        <f ca="1">VLOOKUP($I108,athlete, P$1)</f>
        <v>AZ</v>
      </c>
      <c r="Q108">
        <f ca="1">VLOOKUP($I108,athlete, Q$1)</f>
        <v>85765</v>
      </c>
      <c r="R108" t="str">
        <f t="shared" ca="1" si="8"/>
        <v>2209 South 9806 East</v>
      </c>
      <c r="S108" t="str">
        <f ca="1">VLOOKUP($I108,athlete, S$1)</f>
        <v>Tempe</v>
      </c>
      <c r="T108" t="str">
        <f ca="1">VLOOKUP($I108,athlete, T$1)</f>
        <v>AZ</v>
      </c>
      <c r="U108">
        <f ca="1">VLOOKUP($I108,athlete, U$1)</f>
        <v>85765</v>
      </c>
      <c r="V108">
        <f t="shared" ca="1" si="9"/>
        <v>7227495990</v>
      </c>
      <c r="W108">
        <f t="shared" ca="1" si="10"/>
        <v>12</v>
      </c>
      <c r="X108" t="str">
        <f t="shared" ca="1" si="11"/>
        <v>INSERT INTO athlete (fname, lname, position, academic_level, street_current, city_current,state_current,zip_current,street_hometown, city_hometown, state_hometown, zip_hometown, phone, team_id) VALUES ('John','Jensen','Forward','Sophmore','6733 South 4479 West','Tempe','AZ',85765,'2209 South 9806 East','Tempe','AZ',85765,7227495990,12);</v>
      </c>
    </row>
    <row r="109" spans="9:24" x14ac:dyDescent="0.2">
      <c r="I109" s="3">
        <f t="shared" ca="1" si="6"/>
        <v>7</v>
      </c>
      <c r="J109" t="str">
        <f ca="1">VLOOKUP($I109,athlete, J$1)</f>
        <v>John</v>
      </c>
      <c r="K109" t="str">
        <f ca="1">VLOOKUP($I109,athlete, K$1)</f>
        <v>Jensen</v>
      </c>
      <c r="L109" t="str">
        <f ca="1">VLOOKUP($I109,athlete, L$1)</f>
        <v>Forward</v>
      </c>
      <c r="M109" t="str">
        <f ca="1">VLOOKUP($I109,athlete, M$1)</f>
        <v>Sophmore</v>
      </c>
      <c r="N109" t="str">
        <f t="shared" ca="1" si="7"/>
        <v>5177 South 4599 East</v>
      </c>
      <c r="O109" t="str">
        <f ca="1">VLOOKUP($I109,athlete, O$1)</f>
        <v>Tempe</v>
      </c>
      <c r="P109" t="str">
        <f ca="1">VLOOKUP($I109,athlete, P$1)</f>
        <v>AZ</v>
      </c>
      <c r="Q109">
        <f ca="1">VLOOKUP($I109,athlete, Q$1)</f>
        <v>85765</v>
      </c>
      <c r="R109" t="str">
        <f t="shared" ca="1" si="8"/>
        <v>2212 South 8417 West</v>
      </c>
      <c r="S109" t="str">
        <f ca="1">VLOOKUP($I109,athlete, S$1)</f>
        <v>Tempe</v>
      </c>
      <c r="T109" t="str">
        <f ca="1">VLOOKUP($I109,athlete, T$1)</f>
        <v>AZ</v>
      </c>
      <c r="U109">
        <f ca="1">VLOOKUP($I109,athlete, U$1)</f>
        <v>85765</v>
      </c>
      <c r="V109">
        <f t="shared" ca="1" si="9"/>
        <v>2319406837</v>
      </c>
      <c r="W109">
        <f t="shared" ca="1" si="10"/>
        <v>12</v>
      </c>
      <c r="X109" t="str">
        <f t="shared" ca="1" si="11"/>
        <v>INSERT INTO athlete (fname, lname, position, academic_level, street_current, city_current,state_current,zip_current,street_hometown, city_hometown, state_hometown, zip_hometown, phone, team_id) VALUES ('John','Jensen','Forward','Sophmore','5177 South 4599 East','Tempe','AZ',85765,'2212 South 8417 West','Tempe','AZ',85765,2319406837,12);</v>
      </c>
    </row>
    <row r="110" spans="9:24" x14ac:dyDescent="0.2">
      <c r="I110" s="3">
        <f t="shared" ca="1" si="6"/>
        <v>11</v>
      </c>
      <c r="J110" t="str">
        <f ca="1">VLOOKUP($I110,athlete, J$1)</f>
        <v>Megan</v>
      </c>
      <c r="K110" t="str">
        <f ca="1">VLOOKUP($I110,athlete, K$1)</f>
        <v>Byron</v>
      </c>
      <c r="L110" t="str">
        <f ca="1">VLOOKUP($I110,athlete, L$1)</f>
        <v>Running Back</v>
      </c>
      <c r="M110" t="str">
        <f ca="1">VLOOKUP($I110,athlete, M$1)</f>
        <v>Sophmore</v>
      </c>
      <c r="N110" t="str">
        <f t="shared" ca="1" si="7"/>
        <v>6016 South 7719 East</v>
      </c>
      <c r="O110" t="str">
        <f ca="1">VLOOKUP($I110,athlete, O$1)</f>
        <v>Pierre</v>
      </c>
      <c r="P110" t="str">
        <f ca="1">VLOOKUP($I110,athlete, P$1)</f>
        <v>SD</v>
      </c>
      <c r="Q110">
        <f ca="1">VLOOKUP($I110,athlete, Q$1)</f>
        <v>73520</v>
      </c>
      <c r="R110" t="str">
        <f t="shared" ca="1" si="8"/>
        <v>4830 North 9306 West</v>
      </c>
      <c r="S110" t="str">
        <f ca="1">VLOOKUP($I110,athlete, S$1)</f>
        <v>Pierre</v>
      </c>
      <c r="T110" t="str">
        <f ca="1">VLOOKUP($I110,athlete, T$1)</f>
        <v>SD</v>
      </c>
      <c r="U110">
        <f ca="1">VLOOKUP($I110,athlete, U$1)</f>
        <v>73520</v>
      </c>
      <c r="V110">
        <f t="shared" ca="1" si="9"/>
        <v>3065185723</v>
      </c>
      <c r="W110">
        <f t="shared" ca="1" si="10"/>
        <v>12</v>
      </c>
      <c r="X110" t="str">
        <f t="shared" ca="1" si="11"/>
        <v>INSERT INTO athlete (fname, lname, position, academic_level, street_current, city_current,state_current,zip_current,street_hometown, city_hometown, state_hometown, zip_hometown, phone, team_id) VALUES ('Megan','Byron','Running Back','Sophmore','6016 South 7719 East','Pierre','SD',73520,'4830 North 9306 West','Pierre','SD',73520,3065185723,12);</v>
      </c>
    </row>
    <row r="111" spans="9:24" x14ac:dyDescent="0.2">
      <c r="I111" s="3">
        <f t="shared" ca="1" si="6"/>
        <v>4</v>
      </c>
      <c r="J111" t="str">
        <f ca="1">VLOOKUP($I111,athlete, J$1)</f>
        <v>Stephanie</v>
      </c>
      <c r="K111" t="str">
        <f ca="1">VLOOKUP($I111,athlete, K$1)</f>
        <v>Pales</v>
      </c>
      <c r="L111" t="str">
        <f ca="1">VLOOKUP($I111,athlete, L$1)</f>
        <v>Tackle</v>
      </c>
      <c r="M111" t="str">
        <f ca="1">VLOOKUP($I111,athlete, M$1)</f>
        <v>Freshman</v>
      </c>
      <c r="N111" t="str">
        <f t="shared" ca="1" si="7"/>
        <v>7514 South 6409 West</v>
      </c>
      <c r="O111" t="str">
        <f ca="1">VLOOKUP($I111,athlete, O$1)</f>
        <v>Portland</v>
      </c>
      <c r="P111" t="str">
        <f ca="1">VLOOKUP($I111,athlete, P$1)</f>
        <v>OR</v>
      </c>
      <c r="Q111">
        <f ca="1">VLOOKUP($I111,athlete, Q$1)</f>
        <v>12958</v>
      </c>
      <c r="R111" t="str">
        <f t="shared" ca="1" si="8"/>
        <v>6922 South 5958 East</v>
      </c>
      <c r="S111" t="str">
        <f ca="1">VLOOKUP($I111,athlete, S$1)</f>
        <v>Portland</v>
      </c>
      <c r="T111" t="str">
        <f ca="1">VLOOKUP($I111,athlete, T$1)</f>
        <v>OR</v>
      </c>
      <c r="U111">
        <f ca="1">VLOOKUP($I111,athlete, U$1)</f>
        <v>12958</v>
      </c>
      <c r="V111">
        <f t="shared" ca="1" si="9"/>
        <v>7354555740</v>
      </c>
      <c r="W111">
        <f t="shared" ca="1" si="10"/>
        <v>18</v>
      </c>
      <c r="X111" t="str">
        <f t="shared" ca="1" si="11"/>
        <v>INSERT INTO athlete (fname, lname, position, academic_level, street_current, city_current,state_current,zip_current,street_hometown, city_hometown, state_hometown, zip_hometown, phone, team_id) VALUES ('Stephanie','Pales','Tackle','Freshman','7514 South 6409 West','Portland','OR',12958,'6922 South 5958 East','Portland','OR',12958,7354555740,18);</v>
      </c>
    </row>
    <row r="112" spans="9:24" x14ac:dyDescent="0.2">
      <c r="I112" s="3">
        <f t="shared" ca="1" si="6"/>
        <v>6</v>
      </c>
      <c r="J112" t="str">
        <f ca="1">VLOOKUP($I112,athlete, J$1)</f>
        <v>Jilian</v>
      </c>
      <c r="K112" t="str">
        <f ca="1">VLOOKUP($I112,athlete, K$1)</f>
        <v>Allen</v>
      </c>
      <c r="L112" t="str">
        <f ca="1">VLOOKUP($I112,athlete, L$1)</f>
        <v>Winger</v>
      </c>
      <c r="M112" t="str">
        <f ca="1">VLOOKUP($I112,athlete, M$1)</f>
        <v>Junior</v>
      </c>
      <c r="N112" t="str">
        <f t="shared" ca="1" si="7"/>
        <v>7083 North 6240 East</v>
      </c>
      <c r="O112" t="str">
        <f ca="1">VLOOKUP($I112,athlete, O$1)</f>
        <v>Los Angeles</v>
      </c>
      <c r="P112" t="str">
        <f ca="1">VLOOKUP($I112,athlete, P$1)</f>
        <v>CA</v>
      </c>
      <c r="Q112">
        <f ca="1">VLOOKUP($I112,athlete, Q$1)</f>
        <v>26848</v>
      </c>
      <c r="R112" t="str">
        <f t="shared" ca="1" si="8"/>
        <v>1232 South 7340 East</v>
      </c>
      <c r="S112" t="str">
        <f ca="1">VLOOKUP($I112,athlete, S$1)</f>
        <v>Los Angeles</v>
      </c>
      <c r="T112" t="str">
        <f ca="1">VLOOKUP($I112,athlete, T$1)</f>
        <v>CA</v>
      </c>
      <c r="U112">
        <f ca="1">VLOOKUP($I112,athlete, U$1)</f>
        <v>26848</v>
      </c>
      <c r="V112">
        <f t="shared" ca="1" si="9"/>
        <v>6513721498</v>
      </c>
      <c r="W112">
        <f t="shared" ca="1" si="10"/>
        <v>13</v>
      </c>
      <c r="X112" t="str">
        <f t="shared" ca="1" si="11"/>
        <v>INSERT INTO athlete (fname, lname, position, academic_level, street_current, city_current,state_current,zip_current,street_hometown, city_hometown, state_hometown, zip_hometown, phone, team_id) VALUES ('Jilian','Allen','Winger','Junior','7083 North 6240 East','Los Angeles','CA',26848,'1232 South 7340 East','Los Angeles','CA',26848,6513721498,13);</v>
      </c>
    </row>
    <row r="113" spans="9:24" x14ac:dyDescent="0.2">
      <c r="I113" s="3">
        <f t="shared" ca="1" si="6"/>
        <v>10</v>
      </c>
      <c r="J113" t="str">
        <f ca="1">VLOOKUP($I113,athlete, J$1)</f>
        <v>Laura</v>
      </c>
      <c r="K113" t="str">
        <f ca="1">VLOOKUP($I113,athlete, K$1)</f>
        <v>Hansen</v>
      </c>
      <c r="L113" t="str">
        <f ca="1">VLOOKUP($I113,athlete, L$1)</f>
        <v>Corner</v>
      </c>
      <c r="M113" t="str">
        <f ca="1">VLOOKUP($I113,athlete, M$1)</f>
        <v>Junior</v>
      </c>
      <c r="N113" t="str">
        <f t="shared" ca="1" si="7"/>
        <v>6160 North 4205 East</v>
      </c>
      <c r="O113" t="str">
        <f ca="1">VLOOKUP($I113,athlete, O$1)</f>
        <v>Las Vegas</v>
      </c>
      <c r="P113" t="str">
        <f ca="1">VLOOKUP($I113,athlete, P$1)</f>
        <v>NV</v>
      </c>
      <c r="Q113">
        <f ca="1">VLOOKUP($I113,athlete, Q$1)</f>
        <v>19837</v>
      </c>
      <c r="R113" t="str">
        <f t="shared" ca="1" si="8"/>
        <v>8276 South 3534 East</v>
      </c>
      <c r="S113" t="str">
        <f ca="1">VLOOKUP($I113,athlete, S$1)</f>
        <v>Las Vegas</v>
      </c>
      <c r="T113" t="str">
        <f ca="1">VLOOKUP($I113,athlete, T$1)</f>
        <v>NV</v>
      </c>
      <c r="U113">
        <f ca="1">VLOOKUP($I113,athlete, U$1)</f>
        <v>19837</v>
      </c>
      <c r="V113">
        <f t="shared" ca="1" si="9"/>
        <v>3097070793</v>
      </c>
      <c r="W113">
        <f t="shared" ca="1" si="10"/>
        <v>14</v>
      </c>
      <c r="X113" t="str">
        <f t="shared" ca="1" si="11"/>
        <v>INSERT INTO athlete (fname, lname, position, academic_level, street_current, city_current,state_current,zip_current,street_hometown, city_hometown, state_hometown, zip_hometown, phone, team_id) VALUES ('Laura','Hansen','Corner','Junior','6160 North 4205 East','Las Vegas','NV',19837,'8276 South 3534 East','Las Vegas','NV',19837,3097070793,14);</v>
      </c>
    </row>
    <row r="114" spans="9:24" x14ac:dyDescent="0.2">
      <c r="I114" s="3">
        <f t="shared" ca="1" si="6"/>
        <v>13</v>
      </c>
      <c r="J114" t="str">
        <f ca="1">VLOOKUP($I114,athlete, J$1)</f>
        <v>Kim</v>
      </c>
      <c r="K114" t="str">
        <f ca="1">VLOOKUP($I114,athlete, K$1)</f>
        <v>Lord</v>
      </c>
      <c r="L114" t="str">
        <f ca="1">VLOOKUP($I114,athlete, L$1)</f>
        <v>First Base</v>
      </c>
      <c r="M114" t="str">
        <f ca="1">VLOOKUP($I114,athlete, M$1)</f>
        <v>Senior</v>
      </c>
      <c r="N114" t="str">
        <f t="shared" ca="1" si="7"/>
        <v>9649 South 3804 East</v>
      </c>
      <c r="O114" t="str">
        <f ca="1">VLOOKUP($I114,athlete, O$1)</f>
        <v>Provo</v>
      </c>
      <c r="P114" t="str">
        <f ca="1">VLOOKUP($I114,athlete, P$1)</f>
        <v>UT</v>
      </c>
      <c r="Q114">
        <f ca="1">VLOOKUP($I114,athlete, Q$1)</f>
        <v>84101</v>
      </c>
      <c r="R114" t="str">
        <f t="shared" ca="1" si="8"/>
        <v>7614 South 9185 West</v>
      </c>
      <c r="S114" t="str">
        <f ca="1">VLOOKUP($I114,athlete, S$1)</f>
        <v>Provo</v>
      </c>
      <c r="T114" t="str">
        <f ca="1">VLOOKUP($I114,athlete, T$1)</f>
        <v>UT</v>
      </c>
      <c r="U114">
        <f ca="1">VLOOKUP($I114,athlete, U$1)</f>
        <v>84101</v>
      </c>
      <c r="V114">
        <f t="shared" ca="1" si="9"/>
        <v>5002323726</v>
      </c>
      <c r="W114">
        <f t="shared" ca="1" si="10"/>
        <v>18</v>
      </c>
      <c r="X114" t="str">
        <f t="shared" ca="1" si="11"/>
        <v>INSERT INTO athlete (fname, lname, position, academic_level, street_current, city_current,state_current,zip_current,street_hometown, city_hometown, state_hometown, zip_hometown, phone, team_id) VALUES ('Kim','Lord','First Base','Senior','9649 South 3804 East','Provo','UT',84101,'7614 South 9185 West','Provo','UT',84101,5002323726,18);</v>
      </c>
    </row>
    <row r="115" spans="9:24" x14ac:dyDescent="0.2">
      <c r="I115" s="3">
        <f t="shared" ca="1" si="6"/>
        <v>8</v>
      </c>
      <c r="J115" t="str">
        <f ca="1">VLOOKUP($I115,athlete, J$1)</f>
        <v>Jeremy</v>
      </c>
      <c r="K115" t="str">
        <f ca="1">VLOOKUP($I115,athlete, K$1)</f>
        <v>Groves</v>
      </c>
      <c r="L115" t="str">
        <f ca="1">VLOOKUP($I115,athlete, L$1)</f>
        <v>Defensinve Tackle</v>
      </c>
      <c r="M115" t="str">
        <f ca="1">VLOOKUP($I115,athlete, M$1)</f>
        <v>Freshman</v>
      </c>
      <c r="N115" t="str">
        <f t="shared" ca="1" si="7"/>
        <v>3580 South 2729 West</v>
      </c>
      <c r="O115" t="str">
        <f ca="1">VLOOKUP($I115,athlete, O$1)</f>
        <v>Brooklynn</v>
      </c>
      <c r="P115" t="str">
        <f ca="1">VLOOKUP($I115,athlete, P$1)</f>
        <v>NY</v>
      </c>
      <c r="Q115">
        <f ca="1">VLOOKUP($I115,athlete, Q$1)</f>
        <v>76485</v>
      </c>
      <c r="R115" t="str">
        <f t="shared" ca="1" si="8"/>
        <v>6840 South 7452 East</v>
      </c>
      <c r="S115" t="str">
        <f ca="1">VLOOKUP($I115,athlete, S$1)</f>
        <v>Brooklynn</v>
      </c>
      <c r="T115" t="str">
        <f ca="1">VLOOKUP($I115,athlete, T$1)</f>
        <v>NY</v>
      </c>
      <c r="U115">
        <f ca="1">VLOOKUP($I115,athlete, U$1)</f>
        <v>76485</v>
      </c>
      <c r="V115">
        <f t="shared" ca="1" si="9"/>
        <v>6908981698</v>
      </c>
      <c r="W115">
        <f t="shared" ca="1" si="10"/>
        <v>9</v>
      </c>
      <c r="X115" t="str">
        <f t="shared" ca="1" si="11"/>
        <v>INSERT INTO athlete (fname, lname, position, academic_level, street_current, city_current,state_current,zip_current,street_hometown, city_hometown, state_hometown, zip_hometown, phone, team_id) VALUES ('Jeremy','Groves','Defensinve Tackle','Freshman','3580 South 2729 West','Brooklynn','NY',76485,'6840 South 7452 East','Brooklynn','NY',76485,6908981698,9);</v>
      </c>
    </row>
    <row r="116" spans="9:24" x14ac:dyDescent="0.2">
      <c r="I116" s="3">
        <f t="shared" ca="1" si="6"/>
        <v>7</v>
      </c>
      <c r="J116" t="str">
        <f ca="1">VLOOKUP($I116,athlete, J$1)</f>
        <v>John</v>
      </c>
      <c r="K116" t="str">
        <f ca="1">VLOOKUP($I116,athlete, K$1)</f>
        <v>Jensen</v>
      </c>
      <c r="L116" t="str">
        <f ca="1">VLOOKUP($I116,athlete, L$1)</f>
        <v>Forward</v>
      </c>
      <c r="M116" t="str">
        <f ca="1">VLOOKUP($I116,athlete, M$1)</f>
        <v>Sophmore</v>
      </c>
      <c r="N116" t="str">
        <f t="shared" ca="1" si="7"/>
        <v>6677 South 5376 East</v>
      </c>
      <c r="O116" t="str">
        <f ca="1">VLOOKUP($I116,athlete, O$1)</f>
        <v>Tempe</v>
      </c>
      <c r="P116" t="str">
        <f ca="1">VLOOKUP($I116,athlete, P$1)</f>
        <v>AZ</v>
      </c>
      <c r="Q116">
        <f ca="1">VLOOKUP($I116,athlete, Q$1)</f>
        <v>85765</v>
      </c>
      <c r="R116" t="str">
        <f t="shared" ca="1" si="8"/>
        <v>4370 North 3440 West</v>
      </c>
      <c r="S116" t="str">
        <f ca="1">VLOOKUP($I116,athlete, S$1)</f>
        <v>Tempe</v>
      </c>
      <c r="T116" t="str">
        <f ca="1">VLOOKUP($I116,athlete, T$1)</f>
        <v>AZ</v>
      </c>
      <c r="U116">
        <f ca="1">VLOOKUP($I116,athlete, U$1)</f>
        <v>85765</v>
      </c>
      <c r="V116">
        <f t="shared" ca="1" si="9"/>
        <v>1345441889</v>
      </c>
      <c r="W116">
        <f t="shared" ca="1" si="10"/>
        <v>10</v>
      </c>
      <c r="X116" t="str">
        <f t="shared" ca="1" si="11"/>
        <v>INSERT INTO athlete (fname, lname, position, academic_level, street_current, city_current,state_current,zip_current,street_hometown, city_hometown, state_hometown, zip_hometown, phone, team_id) VALUES ('John','Jensen','Forward','Sophmore','6677 South 5376 East','Tempe','AZ',85765,'4370 North 3440 West','Tempe','AZ',85765,1345441889,10);</v>
      </c>
    </row>
    <row r="117" spans="9:24" x14ac:dyDescent="0.2">
      <c r="I117" s="3">
        <f t="shared" ca="1" si="6"/>
        <v>8</v>
      </c>
      <c r="J117" t="str">
        <f ca="1">VLOOKUP($I117,athlete, J$1)</f>
        <v>Jeremy</v>
      </c>
      <c r="K117" t="str">
        <f ca="1">VLOOKUP($I117,athlete, K$1)</f>
        <v>Groves</v>
      </c>
      <c r="L117" t="str">
        <f ca="1">VLOOKUP($I117,athlete, L$1)</f>
        <v>Defensinve Tackle</v>
      </c>
      <c r="M117" t="str">
        <f ca="1">VLOOKUP($I117,athlete, M$1)</f>
        <v>Freshman</v>
      </c>
      <c r="N117" t="str">
        <f t="shared" ca="1" si="7"/>
        <v>2728 South 1788 West</v>
      </c>
      <c r="O117" t="str">
        <f ca="1">VLOOKUP($I117,athlete, O$1)</f>
        <v>Brooklynn</v>
      </c>
      <c r="P117" t="str">
        <f ca="1">VLOOKUP($I117,athlete, P$1)</f>
        <v>NY</v>
      </c>
      <c r="Q117">
        <f ca="1">VLOOKUP($I117,athlete, Q$1)</f>
        <v>76485</v>
      </c>
      <c r="R117" t="str">
        <f t="shared" ca="1" si="8"/>
        <v>2401 North 6327 West</v>
      </c>
      <c r="S117" t="str">
        <f ca="1">VLOOKUP($I117,athlete, S$1)</f>
        <v>Brooklynn</v>
      </c>
      <c r="T117" t="str">
        <f ca="1">VLOOKUP($I117,athlete, T$1)</f>
        <v>NY</v>
      </c>
      <c r="U117">
        <f ca="1">VLOOKUP($I117,athlete, U$1)</f>
        <v>76485</v>
      </c>
      <c r="V117">
        <f t="shared" ca="1" si="9"/>
        <v>1729258226</v>
      </c>
      <c r="W117">
        <f t="shared" ca="1" si="10"/>
        <v>6</v>
      </c>
      <c r="X117" t="str">
        <f t="shared" ca="1" si="11"/>
        <v>INSERT INTO athlete (fname, lname, position, academic_level, street_current, city_current,state_current,zip_current,street_hometown, city_hometown, state_hometown, zip_hometown, phone, team_id) VALUES ('Jeremy','Groves','Defensinve Tackle','Freshman','2728 South 1788 West','Brooklynn','NY',76485,'2401 North 6327 West','Brooklynn','NY',76485,1729258226,6);</v>
      </c>
    </row>
    <row r="118" spans="9:24" x14ac:dyDescent="0.2">
      <c r="I118" s="3">
        <f t="shared" ca="1" si="6"/>
        <v>14</v>
      </c>
      <c r="J118" t="str">
        <f ca="1">VLOOKUP($I118,athlete, J$1)</f>
        <v>Carrie</v>
      </c>
      <c r="K118" t="str">
        <f ca="1">VLOOKUP($I118,athlete, K$1)</f>
        <v>Bishoff</v>
      </c>
      <c r="L118" t="str">
        <f ca="1">VLOOKUP($I118,athlete, L$1)</f>
        <v>Outfielder</v>
      </c>
      <c r="M118" t="str">
        <f ca="1">VLOOKUP($I118,athlete, M$1)</f>
        <v>Junior</v>
      </c>
      <c r="N118" t="str">
        <f t="shared" ca="1" si="7"/>
        <v>8958 South 7079 West</v>
      </c>
      <c r="O118" t="str">
        <f ca="1">VLOOKUP($I118,athlete, O$1)</f>
        <v>Las Vegas</v>
      </c>
      <c r="P118" t="str">
        <f ca="1">VLOOKUP($I118,athlete, P$1)</f>
        <v>UT</v>
      </c>
      <c r="Q118">
        <f ca="1">VLOOKUP($I118,athlete, Q$1)</f>
        <v>84101</v>
      </c>
      <c r="R118" t="str">
        <f t="shared" ca="1" si="8"/>
        <v>9960 North 1893 West</v>
      </c>
      <c r="S118" t="str">
        <f ca="1">VLOOKUP($I118,athlete, S$1)</f>
        <v>Las Vegas</v>
      </c>
      <c r="T118" t="str">
        <f ca="1">VLOOKUP($I118,athlete, T$1)</f>
        <v>UT</v>
      </c>
      <c r="U118">
        <f ca="1">VLOOKUP($I118,athlete, U$1)</f>
        <v>84101</v>
      </c>
      <c r="V118">
        <f t="shared" ca="1" si="9"/>
        <v>6143810439</v>
      </c>
      <c r="W118">
        <f t="shared" ca="1" si="10"/>
        <v>12</v>
      </c>
      <c r="X118" t="str">
        <f t="shared" ca="1" si="11"/>
        <v>INSERT INTO athlete (fname, lname, position, academic_level, street_current, city_current,state_current,zip_current,street_hometown, city_hometown, state_hometown, zip_hometown, phone, team_id) VALUES ('Carrie','Bishoff','Outfielder','Junior','8958 South 7079 West','Las Vegas','UT',84101,'9960 North 1893 West','Las Vegas','UT',84101,6143810439,12);</v>
      </c>
    </row>
    <row r="119" spans="9:24" x14ac:dyDescent="0.2">
      <c r="I119" s="3">
        <f t="shared" ca="1" si="6"/>
        <v>4</v>
      </c>
      <c r="J119" t="str">
        <f ca="1">VLOOKUP($I119,athlete, J$1)</f>
        <v>Stephanie</v>
      </c>
      <c r="K119" t="str">
        <f ca="1">VLOOKUP($I119,athlete, K$1)</f>
        <v>Pales</v>
      </c>
      <c r="L119" t="str">
        <f ca="1">VLOOKUP($I119,athlete, L$1)</f>
        <v>Tackle</v>
      </c>
      <c r="M119" t="str">
        <f ca="1">VLOOKUP($I119,athlete, M$1)</f>
        <v>Freshman</v>
      </c>
      <c r="N119" t="str">
        <f t="shared" ca="1" si="7"/>
        <v>3164 South 8623 West</v>
      </c>
      <c r="O119" t="str">
        <f ca="1">VLOOKUP($I119,athlete, O$1)</f>
        <v>Portland</v>
      </c>
      <c r="P119" t="str">
        <f ca="1">VLOOKUP($I119,athlete, P$1)</f>
        <v>OR</v>
      </c>
      <c r="Q119">
        <f ca="1">VLOOKUP($I119,athlete, Q$1)</f>
        <v>12958</v>
      </c>
      <c r="R119" t="str">
        <f t="shared" ca="1" si="8"/>
        <v>9538 North 8946 East</v>
      </c>
      <c r="S119" t="str">
        <f ca="1">VLOOKUP($I119,athlete, S$1)</f>
        <v>Portland</v>
      </c>
      <c r="T119" t="str">
        <f ca="1">VLOOKUP($I119,athlete, T$1)</f>
        <v>OR</v>
      </c>
      <c r="U119">
        <f ca="1">VLOOKUP($I119,athlete, U$1)</f>
        <v>12958</v>
      </c>
      <c r="V119">
        <f t="shared" ca="1" si="9"/>
        <v>3287287016</v>
      </c>
      <c r="W119">
        <f t="shared" ca="1" si="10"/>
        <v>6</v>
      </c>
      <c r="X119" t="str">
        <f t="shared" ca="1" si="11"/>
        <v>INSERT INTO athlete (fname, lname, position, academic_level, street_current, city_current,state_current,zip_current,street_hometown, city_hometown, state_hometown, zip_hometown, phone, team_id) VALUES ('Stephanie','Pales','Tackle','Freshman','3164 South 8623 West','Portland','OR',12958,'9538 North 8946 East','Portland','OR',12958,3287287016,6);</v>
      </c>
    </row>
    <row r="120" spans="9:24" x14ac:dyDescent="0.2">
      <c r="I120" s="3">
        <f t="shared" ca="1" si="6"/>
        <v>6</v>
      </c>
      <c r="J120" t="str">
        <f ca="1">VLOOKUP($I120,athlete, J$1)</f>
        <v>Jilian</v>
      </c>
      <c r="K120" t="str">
        <f ca="1">VLOOKUP($I120,athlete, K$1)</f>
        <v>Allen</v>
      </c>
      <c r="L120" t="str">
        <f ca="1">VLOOKUP($I120,athlete, L$1)</f>
        <v>Winger</v>
      </c>
      <c r="M120" t="str">
        <f ca="1">VLOOKUP($I120,athlete, M$1)</f>
        <v>Junior</v>
      </c>
      <c r="N120" t="str">
        <f t="shared" ca="1" si="7"/>
        <v>1431 North 5288 East</v>
      </c>
      <c r="O120" t="str">
        <f ca="1">VLOOKUP($I120,athlete, O$1)</f>
        <v>Los Angeles</v>
      </c>
      <c r="P120" t="str">
        <f ca="1">VLOOKUP($I120,athlete, P$1)</f>
        <v>CA</v>
      </c>
      <c r="Q120">
        <f ca="1">VLOOKUP($I120,athlete, Q$1)</f>
        <v>26848</v>
      </c>
      <c r="R120" t="str">
        <f t="shared" ca="1" si="8"/>
        <v>4290 North 4977 East</v>
      </c>
      <c r="S120" t="str">
        <f ca="1">VLOOKUP($I120,athlete, S$1)</f>
        <v>Los Angeles</v>
      </c>
      <c r="T120" t="str">
        <f ca="1">VLOOKUP($I120,athlete, T$1)</f>
        <v>CA</v>
      </c>
      <c r="U120">
        <f ca="1">VLOOKUP($I120,athlete, U$1)</f>
        <v>26848</v>
      </c>
      <c r="V120">
        <f t="shared" ca="1" si="9"/>
        <v>9695568932</v>
      </c>
      <c r="W120">
        <f t="shared" ca="1" si="10"/>
        <v>11</v>
      </c>
      <c r="X120" t="str">
        <f t="shared" ca="1" si="11"/>
        <v>INSERT INTO athlete (fname, lname, position, academic_level, street_current, city_current,state_current,zip_current,street_hometown, city_hometown, state_hometown, zip_hometown, phone, team_id) VALUES ('Jilian','Allen','Winger','Junior','1431 North 5288 East','Los Angeles','CA',26848,'4290 North 4977 East','Los Angeles','CA',26848,9695568932,11);</v>
      </c>
    </row>
    <row r="121" spans="9:24" x14ac:dyDescent="0.2">
      <c r="I121" s="3">
        <f t="shared" ca="1" si="6"/>
        <v>1</v>
      </c>
      <c r="J121" t="str">
        <f ca="1">VLOOKUP($I121,athlete, J$1)</f>
        <v>Bob</v>
      </c>
      <c r="K121" t="str">
        <f ca="1">VLOOKUP($I121,athlete, K$1)</f>
        <v>Taylor</v>
      </c>
      <c r="L121" t="str">
        <f ca="1">VLOOKUP($I121,athlete, L$1)</f>
        <v>Right Wing</v>
      </c>
      <c r="M121" t="str">
        <f ca="1">VLOOKUP($I121,athlete, M$1)</f>
        <v>Senior</v>
      </c>
      <c r="N121" t="str">
        <f t="shared" ca="1" si="7"/>
        <v>8981 South 4605 West</v>
      </c>
      <c r="O121" t="str">
        <f ca="1">VLOOKUP($I121,athlete, O$1)</f>
        <v>Salt Lake City</v>
      </c>
      <c r="P121" t="str">
        <f ca="1">VLOOKUP($I121,athlete, P$1)</f>
        <v>UT</v>
      </c>
      <c r="Q121">
        <f ca="1">VLOOKUP($I121,athlete, Q$1)</f>
        <v>84101</v>
      </c>
      <c r="R121" t="str">
        <f t="shared" ca="1" si="8"/>
        <v>4497 South 3212 East</v>
      </c>
      <c r="S121" t="str">
        <f ca="1">VLOOKUP($I121,athlete, S$1)</f>
        <v>Salt Lake City</v>
      </c>
      <c r="T121" t="str">
        <f ca="1">VLOOKUP($I121,athlete, T$1)</f>
        <v>UT</v>
      </c>
      <c r="U121">
        <f ca="1">VLOOKUP($I121,athlete, U$1)</f>
        <v>84101</v>
      </c>
      <c r="V121">
        <f t="shared" ca="1" si="9"/>
        <v>6828630629</v>
      </c>
      <c r="W121">
        <f t="shared" ca="1" si="10"/>
        <v>7</v>
      </c>
      <c r="X121" t="str">
        <f t="shared" ca="1" si="11"/>
        <v>INSERT INTO athlete (fname, lname, position, academic_level, street_current, city_current,state_current,zip_current,street_hometown, city_hometown, state_hometown, zip_hometown, phone, team_id) VALUES ('Bob','Taylor','Right Wing','Senior','8981 South 4605 West','Salt Lake City','UT',84101,'4497 South 3212 East','Salt Lake City','UT',84101,6828630629,7);</v>
      </c>
    </row>
    <row r="122" spans="9:24" x14ac:dyDescent="0.2">
      <c r="I122" s="3">
        <f t="shared" ca="1" si="6"/>
        <v>7</v>
      </c>
      <c r="J122" t="str">
        <f ca="1">VLOOKUP($I122,athlete, J$1)</f>
        <v>John</v>
      </c>
      <c r="K122" t="str">
        <f ca="1">VLOOKUP($I122,athlete, K$1)</f>
        <v>Jensen</v>
      </c>
      <c r="L122" t="str">
        <f ca="1">VLOOKUP($I122,athlete, L$1)</f>
        <v>Forward</v>
      </c>
      <c r="M122" t="str">
        <f ca="1">VLOOKUP($I122,athlete, M$1)</f>
        <v>Sophmore</v>
      </c>
      <c r="N122" t="str">
        <f t="shared" ca="1" si="7"/>
        <v>1462 South 6771 East</v>
      </c>
      <c r="O122" t="str">
        <f ca="1">VLOOKUP($I122,athlete, O$1)</f>
        <v>Tempe</v>
      </c>
      <c r="P122" t="str">
        <f ca="1">VLOOKUP($I122,athlete, P$1)</f>
        <v>AZ</v>
      </c>
      <c r="Q122">
        <f ca="1">VLOOKUP($I122,athlete, Q$1)</f>
        <v>85765</v>
      </c>
      <c r="R122" t="str">
        <f t="shared" ca="1" si="8"/>
        <v>3238 South 1263 East</v>
      </c>
      <c r="S122" t="str">
        <f ca="1">VLOOKUP($I122,athlete, S$1)</f>
        <v>Tempe</v>
      </c>
      <c r="T122" t="str">
        <f ca="1">VLOOKUP($I122,athlete, T$1)</f>
        <v>AZ</v>
      </c>
      <c r="U122">
        <f ca="1">VLOOKUP($I122,athlete, U$1)</f>
        <v>85765</v>
      </c>
      <c r="V122">
        <f t="shared" ca="1" si="9"/>
        <v>1462321740</v>
      </c>
      <c r="W122">
        <f t="shared" ca="1" si="10"/>
        <v>10</v>
      </c>
      <c r="X122" t="str">
        <f t="shared" ca="1" si="11"/>
        <v>INSERT INTO athlete (fname, lname, position, academic_level, street_current, city_current,state_current,zip_current,street_hometown, city_hometown, state_hometown, zip_hometown, phone, team_id) VALUES ('John','Jensen','Forward','Sophmore','1462 South 6771 East','Tempe','AZ',85765,'3238 South 1263 East','Tempe','AZ',85765,1462321740,10);</v>
      </c>
    </row>
    <row r="123" spans="9:24" x14ac:dyDescent="0.2">
      <c r="I123" s="3">
        <f t="shared" ca="1" si="6"/>
        <v>11</v>
      </c>
      <c r="J123" t="str">
        <f ca="1">VLOOKUP($I123,athlete, J$1)</f>
        <v>Megan</v>
      </c>
      <c r="K123" t="str">
        <f ca="1">VLOOKUP($I123,athlete, K$1)</f>
        <v>Byron</v>
      </c>
      <c r="L123" t="str">
        <f ca="1">VLOOKUP($I123,athlete, L$1)</f>
        <v>Running Back</v>
      </c>
      <c r="M123" t="str">
        <f ca="1">VLOOKUP($I123,athlete, M$1)</f>
        <v>Sophmore</v>
      </c>
      <c r="N123" t="str">
        <f t="shared" ca="1" si="7"/>
        <v>3870 South 6293 West</v>
      </c>
      <c r="O123" t="str">
        <f ca="1">VLOOKUP($I123,athlete, O$1)</f>
        <v>Pierre</v>
      </c>
      <c r="P123" t="str">
        <f ca="1">VLOOKUP($I123,athlete, P$1)</f>
        <v>SD</v>
      </c>
      <c r="Q123">
        <f ca="1">VLOOKUP($I123,athlete, Q$1)</f>
        <v>73520</v>
      </c>
      <c r="R123" t="str">
        <f t="shared" ca="1" si="8"/>
        <v>6263 North 9786 West</v>
      </c>
      <c r="S123" t="str">
        <f ca="1">VLOOKUP($I123,athlete, S$1)</f>
        <v>Pierre</v>
      </c>
      <c r="T123" t="str">
        <f ca="1">VLOOKUP($I123,athlete, T$1)</f>
        <v>SD</v>
      </c>
      <c r="U123">
        <f ca="1">VLOOKUP($I123,athlete, U$1)</f>
        <v>73520</v>
      </c>
      <c r="V123">
        <f t="shared" ca="1" si="9"/>
        <v>9998145333</v>
      </c>
      <c r="W123">
        <f t="shared" ca="1" si="10"/>
        <v>9</v>
      </c>
      <c r="X123" t="str">
        <f t="shared" ca="1" si="11"/>
        <v>INSERT INTO athlete (fname, lname, position, academic_level, street_current, city_current,state_current,zip_current,street_hometown, city_hometown, state_hometown, zip_hometown, phone, team_id) VALUES ('Megan','Byron','Running Back','Sophmore','3870 South 6293 West','Pierre','SD',73520,'6263 North 9786 West','Pierre','SD',73520,9998145333,9);</v>
      </c>
    </row>
    <row r="124" spans="9:24" x14ac:dyDescent="0.2">
      <c r="I124" s="3">
        <f t="shared" ca="1" si="6"/>
        <v>5</v>
      </c>
      <c r="J124" t="str">
        <f ca="1">VLOOKUP($I124,athlete, J$1)</f>
        <v>Alicia</v>
      </c>
      <c r="K124" t="str">
        <f ca="1">VLOOKUP($I124,athlete, K$1)</f>
        <v>McKay</v>
      </c>
      <c r="L124" t="str">
        <f ca="1">VLOOKUP($I124,athlete, L$1)</f>
        <v>Defense</v>
      </c>
      <c r="M124" t="str">
        <f ca="1">VLOOKUP($I124,athlete, M$1)</f>
        <v>Senior</v>
      </c>
      <c r="N124" t="str">
        <f t="shared" ca="1" si="7"/>
        <v>4330 North 2207 West</v>
      </c>
      <c r="O124" t="str">
        <f ca="1">VLOOKUP($I124,athlete, O$1)</f>
        <v>Berkley</v>
      </c>
      <c r="P124" t="str">
        <f ca="1">VLOOKUP($I124,athlete, P$1)</f>
        <v>CA</v>
      </c>
      <c r="Q124">
        <f ca="1">VLOOKUP($I124,athlete, Q$1)</f>
        <v>84050</v>
      </c>
      <c r="R124" t="str">
        <f t="shared" ca="1" si="8"/>
        <v>8838 South 8527 West</v>
      </c>
      <c r="S124" t="str">
        <f ca="1">VLOOKUP($I124,athlete, S$1)</f>
        <v>Berkley</v>
      </c>
      <c r="T124" t="str">
        <f ca="1">VLOOKUP($I124,athlete, T$1)</f>
        <v>CA</v>
      </c>
      <c r="U124">
        <f ca="1">VLOOKUP($I124,athlete, U$1)</f>
        <v>84050</v>
      </c>
      <c r="V124">
        <f t="shared" ca="1" si="9"/>
        <v>3212371576</v>
      </c>
      <c r="W124">
        <f t="shared" ca="1" si="10"/>
        <v>6</v>
      </c>
      <c r="X124" t="str">
        <f t="shared" ca="1" si="11"/>
        <v>INSERT INTO athlete (fname, lname, position, academic_level, street_current, city_current,state_current,zip_current,street_hometown, city_hometown, state_hometown, zip_hometown, phone, team_id) VALUES ('Alicia','McKay','Defense','Senior','4330 North 2207 West','Berkley','CA',84050,'8838 South 8527 West','Berkley','CA',84050,3212371576,6);</v>
      </c>
    </row>
    <row r="125" spans="9:24" x14ac:dyDescent="0.2">
      <c r="I125" s="3">
        <f t="shared" ca="1" si="6"/>
        <v>9</v>
      </c>
      <c r="J125" t="str">
        <f ca="1">VLOOKUP($I125,athlete, J$1)</f>
        <v>Nicole</v>
      </c>
      <c r="K125" t="str">
        <f ca="1">VLOOKUP($I125,athlete, K$1)</f>
        <v>Tindal</v>
      </c>
      <c r="L125" t="str">
        <f ca="1">VLOOKUP($I125,athlete, L$1)</f>
        <v>Offensive Lineman</v>
      </c>
      <c r="M125" t="str">
        <f ca="1">VLOOKUP($I125,athlete, M$1)</f>
        <v>Senior</v>
      </c>
      <c r="N125" t="str">
        <f t="shared" ca="1" si="7"/>
        <v>8454 South 2845 East</v>
      </c>
      <c r="O125" t="str">
        <f ca="1">VLOOKUP($I125,athlete, O$1)</f>
        <v>Provo</v>
      </c>
      <c r="P125" t="str">
        <f ca="1">VLOOKUP($I125,athlete, P$1)</f>
        <v>UT</v>
      </c>
      <c r="Q125">
        <f ca="1">VLOOKUP($I125,athlete, Q$1)</f>
        <v>75673</v>
      </c>
      <c r="R125" t="str">
        <f t="shared" ca="1" si="8"/>
        <v>3228 North 3528 West</v>
      </c>
      <c r="S125" t="str">
        <f ca="1">VLOOKUP($I125,athlete, S$1)</f>
        <v>Provo</v>
      </c>
      <c r="T125" t="str">
        <f ca="1">VLOOKUP($I125,athlete, T$1)</f>
        <v>UT</v>
      </c>
      <c r="U125">
        <f ca="1">VLOOKUP($I125,athlete, U$1)</f>
        <v>75673</v>
      </c>
      <c r="V125">
        <f t="shared" ca="1" si="9"/>
        <v>3812053460</v>
      </c>
      <c r="W125">
        <f t="shared" ca="1" si="10"/>
        <v>8</v>
      </c>
      <c r="X125" t="str">
        <f t="shared" ca="1" si="11"/>
        <v>INSERT INTO athlete (fname, lname, position, academic_level, street_current, city_current,state_current,zip_current,street_hometown, city_hometown, state_hometown, zip_hometown, phone, team_id) VALUES ('Nicole','Tindal','Offensive Lineman','Senior','8454 South 2845 East','Provo','UT',75673,'3228 North 3528 West','Provo','UT',75673,3812053460,8);</v>
      </c>
    </row>
    <row r="126" spans="9:24" x14ac:dyDescent="0.2">
      <c r="I126" s="3">
        <f t="shared" ca="1" si="6"/>
        <v>9</v>
      </c>
      <c r="J126" t="str">
        <f ca="1">VLOOKUP($I126,athlete, J$1)</f>
        <v>Nicole</v>
      </c>
      <c r="K126" t="str">
        <f ca="1">VLOOKUP($I126,athlete, K$1)</f>
        <v>Tindal</v>
      </c>
      <c r="L126" t="str">
        <f ca="1">VLOOKUP($I126,athlete, L$1)</f>
        <v>Offensive Lineman</v>
      </c>
      <c r="M126" t="str">
        <f ca="1">VLOOKUP($I126,athlete, M$1)</f>
        <v>Senior</v>
      </c>
      <c r="N126" t="str">
        <f t="shared" ca="1" si="7"/>
        <v>8817 South 8871 West</v>
      </c>
      <c r="O126" t="str">
        <f ca="1">VLOOKUP($I126,athlete, O$1)</f>
        <v>Provo</v>
      </c>
      <c r="P126" t="str">
        <f ca="1">VLOOKUP($I126,athlete, P$1)</f>
        <v>UT</v>
      </c>
      <c r="Q126">
        <f ca="1">VLOOKUP($I126,athlete, Q$1)</f>
        <v>75673</v>
      </c>
      <c r="R126" t="str">
        <f t="shared" ca="1" si="8"/>
        <v>1848 North 2455 East</v>
      </c>
      <c r="S126" t="str">
        <f ca="1">VLOOKUP($I126,athlete, S$1)</f>
        <v>Provo</v>
      </c>
      <c r="T126" t="str">
        <f ca="1">VLOOKUP($I126,athlete, T$1)</f>
        <v>UT</v>
      </c>
      <c r="U126">
        <f ca="1">VLOOKUP($I126,athlete, U$1)</f>
        <v>75673</v>
      </c>
      <c r="V126">
        <f t="shared" ca="1" si="9"/>
        <v>2757326899</v>
      </c>
      <c r="W126">
        <f t="shared" ca="1" si="10"/>
        <v>6</v>
      </c>
      <c r="X126" t="str">
        <f t="shared" ca="1" si="11"/>
        <v>INSERT INTO athlete (fname, lname, position, academic_level, street_current, city_current,state_current,zip_current,street_hometown, city_hometown, state_hometown, zip_hometown, phone, team_id) VALUES ('Nicole','Tindal','Offensive Lineman','Senior','8817 South 8871 West','Provo','UT',75673,'1848 North 2455 East','Provo','UT',75673,2757326899,6);</v>
      </c>
    </row>
    <row r="127" spans="9:24" x14ac:dyDescent="0.2">
      <c r="I127" s="3">
        <f t="shared" ca="1" si="6"/>
        <v>6</v>
      </c>
      <c r="J127" t="str">
        <f ca="1">VLOOKUP($I127,athlete, J$1)</f>
        <v>Jilian</v>
      </c>
      <c r="K127" t="str">
        <f ca="1">VLOOKUP($I127,athlete, K$1)</f>
        <v>Allen</v>
      </c>
      <c r="L127" t="str">
        <f ca="1">VLOOKUP($I127,athlete, L$1)</f>
        <v>Winger</v>
      </c>
      <c r="M127" t="str">
        <f ca="1">VLOOKUP($I127,athlete, M$1)</f>
        <v>Junior</v>
      </c>
      <c r="N127" t="str">
        <f t="shared" ca="1" si="7"/>
        <v>1313 South 1785 West</v>
      </c>
      <c r="O127" t="str">
        <f ca="1">VLOOKUP($I127,athlete, O$1)</f>
        <v>Los Angeles</v>
      </c>
      <c r="P127" t="str">
        <f ca="1">VLOOKUP($I127,athlete, P$1)</f>
        <v>CA</v>
      </c>
      <c r="Q127">
        <f ca="1">VLOOKUP($I127,athlete, Q$1)</f>
        <v>26848</v>
      </c>
      <c r="R127" t="str">
        <f t="shared" ca="1" si="8"/>
        <v>5420 South 8147 East</v>
      </c>
      <c r="S127" t="str">
        <f ca="1">VLOOKUP($I127,athlete, S$1)</f>
        <v>Los Angeles</v>
      </c>
      <c r="T127" t="str">
        <f ca="1">VLOOKUP($I127,athlete, T$1)</f>
        <v>CA</v>
      </c>
      <c r="U127">
        <f ca="1">VLOOKUP($I127,athlete, U$1)</f>
        <v>26848</v>
      </c>
      <c r="V127">
        <f t="shared" ca="1" si="9"/>
        <v>8616187017</v>
      </c>
      <c r="W127">
        <f t="shared" ca="1" si="10"/>
        <v>15</v>
      </c>
      <c r="X127" t="str">
        <f t="shared" ca="1" si="11"/>
        <v>INSERT INTO athlete (fname, lname, position, academic_level, street_current, city_current,state_current,zip_current,street_hometown, city_hometown, state_hometown, zip_hometown, phone, team_id) VALUES ('Jilian','Allen','Winger','Junior','1313 South 1785 West','Los Angeles','CA',26848,'5420 South 8147 East','Los Angeles','CA',26848,8616187017,15);</v>
      </c>
    </row>
    <row r="128" spans="9:24" x14ac:dyDescent="0.2">
      <c r="I128" s="3">
        <f t="shared" ca="1" si="6"/>
        <v>3</v>
      </c>
      <c r="J128" t="str">
        <f ca="1">VLOOKUP($I128,athlete, J$1)</f>
        <v>Alex</v>
      </c>
      <c r="K128" t="str">
        <f ca="1">VLOOKUP($I128,athlete, K$1)</f>
        <v>Johnson</v>
      </c>
      <c r="L128" t="str">
        <f ca="1">VLOOKUP($I128,athlete, L$1)</f>
        <v>Quarterback</v>
      </c>
      <c r="M128" t="str">
        <f ca="1">VLOOKUP($I128,athlete, M$1)</f>
        <v>Sophmore</v>
      </c>
      <c r="N128" t="str">
        <f t="shared" ca="1" si="7"/>
        <v>7908 South 6333 East</v>
      </c>
      <c r="O128" t="str">
        <f ca="1">VLOOKUP($I128,athlete, O$1)</f>
        <v>Seattle</v>
      </c>
      <c r="P128" t="str">
        <f ca="1">VLOOKUP($I128,athlete, P$1)</f>
        <v>WA</v>
      </c>
      <c r="Q128">
        <f ca="1">VLOOKUP($I128,athlete, Q$1)</f>
        <v>56290</v>
      </c>
      <c r="R128" t="str">
        <f t="shared" ca="1" si="8"/>
        <v>1702 South 3443 East</v>
      </c>
      <c r="S128" t="str">
        <f ca="1">VLOOKUP($I128,athlete, S$1)</f>
        <v>Seattle</v>
      </c>
      <c r="T128" t="str">
        <f ca="1">VLOOKUP($I128,athlete, T$1)</f>
        <v>WA</v>
      </c>
      <c r="U128">
        <f ca="1">VLOOKUP($I128,athlete, U$1)</f>
        <v>56290</v>
      </c>
      <c r="V128">
        <f t="shared" ca="1" si="9"/>
        <v>2595579175</v>
      </c>
      <c r="W128">
        <f t="shared" ca="1" si="10"/>
        <v>8</v>
      </c>
      <c r="X128" t="str">
        <f t="shared" ca="1" si="11"/>
        <v>INSERT INTO athlete (fname, lname, position, academic_level, street_current, city_current,state_current,zip_current,street_hometown, city_hometown, state_hometown, zip_hometown, phone, team_id) VALUES ('Alex','Johnson','Quarterback','Sophmore','7908 South 6333 East','Seattle','WA',56290,'1702 South 3443 East','Seattle','WA',56290,2595579175,8);</v>
      </c>
    </row>
    <row r="129" spans="9:24" x14ac:dyDescent="0.2">
      <c r="I129" s="3">
        <f t="shared" ca="1" si="6"/>
        <v>2</v>
      </c>
      <c r="J129" t="str">
        <f ca="1">VLOOKUP($I129,athlete, J$1)</f>
        <v>Joe</v>
      </c>
      <c r="K129" t="str">
        <f ca="1">VLOOKUP($I129,athlete, K$1)</f>
        <v>Smith</v>
      </c>
      <c r="L129" t="str">
        <f ca="1">VLOOKUP($I129,athlete, L$1)</f>
        <v>Center</v>
      </c>
      <c r="M129" t="str">
        <f ca="1">VLOOKUP($I129,athlete, M$1)</f>
        <v>Junior</v>
      </c>
      <c r="N129" t="str">
        <f t="shared" ca="1" si="7"/>
        <v>7069 North 4982 West</v>
      </c>
      <c r="O129" t="str">
        <f ca="1">VLOOKUP($I129,athlete, O$1)</f>
        <v>Phoenix</v>
      </c>
      <c r="P129" t="str">
        <f ca="1">VLOOKUP($I129,athlete, P$1)</f>
        <v>AZ</v>
      </c>
      <c r="Q129">
        <f ca="1">VLOOKUP($I129,athlete, Q$1)</f>
        <v>76102</v>
      </c>
      <c r="R129" t="str">
        <f t="shared" ca="1" si="8"/>
        <v>1876 South 8817 West</v>
      </c>
      <c r="S129" t="str">
        <f ca="1">VLOOKUP($I129,athlete, S$1)</f>
        <v>Phoenix</v>
      </c>
      <c r="T129" t="str">
        <f ca="1">VLOOKUP($I129,athlete, T$1)</f>
        <v>AZ</v>
      </c>
      <c r="U129">
        <f ca="1">VLOOKUP($I129,athlete, U$1)</f>
        <v>76102</v>
      </c>
      <c r="V129">
        <f t="shared" ca="1" si="9"/>
        <v>4593155062</v>
      </c>
      <c r="W129">
        <f t="shared" ca="1" si="10"/>
        <v>8</v>
      </c>
      <c r="X129" t="str">
        <f t="shared" ca="1" si="11"/>
        <v>INSERT INTO athlete (fname, lname, position, academic_level, street_current, city_current,state_current,zip_current,street_hometown, city_hometown, state_hometown, zip_hometown, phone, team_id) VALUES ('Joe','Smith','Center','Junior','7069 North 4982 West','Phoenix','AZ',76102,'1876 South 8817 West','Phoenix','AZ',76102,4593155062,8);</v>
      </c>
    </row>
    <row r="130" spans="9:24" x14ac:dyDescent="0.2">
      <c r="I130" s="3">
        <f t="shared" ca="1" si="6"/>
        <v>14</v>
      </c>
      <c r="J130" t="str">
        <f ca="1">VLOOKUP($I130,athlete, J$1)</f>
        <v>Carrie</v>
      </c>
      <c r="K130" t="str">
        <f ca="1">VLOOKUP($I130,athlete, K$1)</f>
        <v>Bishoff</v>
      </c>
      <c r="L130" t="str">
        <f ca="1">VLOOKUP($I130,athlete, L$1)</f>
        <v>Outfielder</v>
      </c>
      <c r="M130" t="str">
        <f ca="1">VLOOKUP($I130,athlete, M$1)</f>
        <v>Junior</v>
      </c>
      <c r="N130" t="str">
        <f t="shared" ca="1" si="7"/>
        <v>7241 South 7558 East</v>
      </c>
      <c r="O130" t="str">
        <f ca="1">VLOOKUP($I130,athlete, O$1)</f>
        <v>Las Vegas</v>
      </c>
      <c r="P130" t="str">
        <f ca="1">VLOOKUP($I130,athlete, P$1)</f>
        <v>UT</v>
      </c>
      <c r="Q130">
        <f ca="1">VLOOKUP($I130,athlete, Q$1)</f>
        <v>84101</v>
      </c>
      <c r="R130" t="str">
        <f t="shared" ca="1" si="8"/>
        <v>4444 South 2287 East</v>
      </c>
      <c r="S130" t="str">
        <f ca="1">VLOOKUP($I130,athlete, S$1)</f>
        <v>Las Vegas</v>
      </c>
      <c r="T130" t="str">
        <f ca="1">VLOOKUP($I130,athlete, T$1)</f>
        <v>UT</v>
      </c>
      <c r="U130">
        <f ca="1">VLOOKUP($I130,athlete, U$1)</f>
        <v>84101</v>
      </c>
      <c r="V130">
        <f t="shared" ca="1" si="9"/>
        <v>6094595349</v>
      </c>
      <c r="W130">
        <f t="shared" ca="1" si="10"/>
        <v>15</v>
      </c>
      <c r="X130" t="str">
        <f t="shared" ca="1" si="11"/>
        <v>INSERT INTO athlete (fname, lname, position, academic_level, street_current, city_current,state_current,zip_current,street_hometown, city_hometown, state_hometown, zip_hometown, phone, team_id) VALUES ('Carrie','Bishoff','Outfielder','Junior','7241 South 7558 East','Las Vegas','UT',84101,'4444 South 2287 East','Las Vegas','UT',84101,6094595349,15);</v>
      </c>
    </row>
    <row r="131" spans="9:24" x14ac:dyDescent="0.2">
      <c r="I131" s="3">
        <f t="shared" ca="1" si="6"/>
        <v>11</v>
      </c>
      <c r="J131" t="str">
        <f ca="1">VLOOKUP($I131,athlete, J$1)</f>
        <v>Megan</v>
      </c>
      <c r="K131" t="str">
        <f ca="1">VLOOKUP($I131,athlete, K$1)</f>
        <v>Byron</v>
      </c>
      <c r="L131" t="str">
        <f ca="1">VLOOKUP($I131,athlete, L$1)</f>
        <v>Running Back</v>
      </c>
      <c r="M131" t="str">
        <f ca="1">VLOOKUP($I131,athlete, M$1)</f>
        <v>Sophmore</v>
      </c>
      <c r="N131" t="str">
        <f t="shared" ca="1" si="7"/>
        <v>3527 North 8889 West</v>
      </c>
      <c r="O131" t="str">
        <f ca="1">VLOOKUP($I131,athlete, O$1)</f>
        <v>Pierre</v>
      </c>
      <c r="P131" t="str">
        <f ca="1">VLOOKUP($I131,athlete, P$1)</f>
        <v>SD</v>
      </c>
      <c r="Q131">
        <f ca="1">VLOOKUP($I131,athlete, Q$1)</f>
        <v>73520</v>
      </c>
      <c r="R131" t="str">
        <f t="shared" ca="1" si="8"/>
        <v>8834 North 9280 East</v>
      </c>
      <c r="S131" t="str">
        <f ca="1">VLOOKUP($I131,athlete, S$1)</f>
        <v>Pierre</v>
      </c>
      <c r="T131" t="str">
        <f ca="1">VLOOKUP($I131,athlete, T$1)</f>
        <v>SD</v>
      </c>
      <c r="U131">
        <f ca="1">VLOOKUP($I131,athlete, U$1)</f>
        <v>73520</v>
      </c>
      <c r="V131">
        <f t="shared" ca="1" si="9"/>
        <v>8432375853</v>
      </c>
      <c r="W131">
        <f t="shared" ca="1" si="10"/>
        <v>5</v>
      </c>
      <c r="X131" t="str">
        <f t="shared" ca="1" si="11"/>
        <v>INSERT INTO athlete (fname, lname, position, academic_level, street_current, city_current,state_current,zip_current,street_hometown, city_hometown, state_hometown, zip_hometown, phone, team_id) VALUES ('Megan','Byron','Running Back','Sophmore','3527 North 8889 West','Pierre','SD',73520,'8834 North 9280 East','Pierre','SD',73520,8432375853,5);</v>
      </c>
    </row>
    <row r="132" spans="9:24" x14ac:dyDescent="0.2">
      <c r="I132" s="3">
        <f t="shared" ref="I132:I195" ca="1" si="12">RANDBETWEEN(1,16)</f>
        <v>15</v>
      </c>
      <c r="J132" t="str">
        <f ca="1">VLOOKUP($I132,athlete, J$1)</f>
        <v>Randy</v>
      </c>
      <c r="K132" t="str">
        <f ca="1">VLOOKUP($I132,athlete, K$1)</f>
        <v>Peirce</v>
      </c>
      <c r="L132" t="str">
        <f ca="1">VLOOKUP($I132,athlete, L$1)</f>
        <v>Pitcher</v>
      </c>
      <c r="M132" t="str">
        <f ca="1">VLOOKUP($I132,athlete, M$1)</f>
        <v>Sophmore</v>
      </c>
      <c r="N132" t="str">
        <f t="shared" ref="N132:N195" ca="1" si="13">RANDBETWEEN(1000,9999)&amp;" "&amp;VLOOKUP(RANDBETWEEN(1,2),$B$21:$C$24,2)&amp;" "&amp;RANDBETWEEN(1000,9999)&amp;" "&amp;VLOOKUP(RANDBETWEEN(3,4),$B$21:$C$24,2)</f>
        <v>7021 South 8464 East</v>
      </c>
      <c r="O132" t="str">
        <f ca="1">VLOOKUP($I132,athlete, O$1)</f>
        <v>Pierre</v>
      </c>
      <c r="P132" t="str">
        <f ca="1">VLOOKUP($I132,athlete, P$1)</f>
        <v>UT</v>
      </c>
      <c r="Q132">
        <f ca="1">VLOOKUP($I132,athlete, Q$1)</f>
        <v>84101</v>
      </c>
      <c r="R132" t="str">
        <f t="shared" ref="R132:R195" ca="1" si="14">RANDBETWEEN(1000,9999)&amp;" "&amp;VLOOKUP(RANDBETWEEN(1,2),$B$21:$C$24,2)&amp;" "&amp;RANDBETWEEN(1000,9999)&amp;" "&amp;VLOOKUP(RANDBETWEEN(3,4),$B$21:$C$24,2)</f>
        <v>5719 South 7788 West</v>
      </c>
      <c r="S132" t="str">
        <f ca="1">VLOOKUP($I132,athlete, S$1)</f>
        <v>Pierre</v>
      </c>
      <c r="T132" t="str">
        <f ca="1">VLOOKUP($I132,athlete, T$1)</f>
        <v>UT</v>
      </c>
      <c r="U132">
        <f ca="1">VLOOKUP($I132,athlete, U$1)</f>
        <v>84101</v>
      </c>
      <c r="V132">
        <f t="shared" ref="V132:V195" ca="1" si="15">RANDBETWEEN(1000000000,9999999999)</f>
        <v>5201500551</v>
      </c>
      <c r="W132">
        <f t="shared" ref="W132:W195" ca="1" si="16">RANDBETWEEN(5,18)</f>
        <v>5</v>
      </c>
      <c r="X132" t="str">
        <f t="shared" ref="X132:X195" ca="1" si="17">"INSERT INTO athlete (fname, lname, position, academic_level, street_current, city_current,state_current,zip_current,street_hometown, city_hometown, state_hometown, zip_hometown, phone, team_id) VALUES ('"&amp;J132&amp;"','"&amp;K132&amp;"','"&amp;L132&amp;"','"&amp;M132&amp;"','"&amp;N132&amp;"','"&amp;O132&amp;"','"&amp;P132&amp;"',"&amp;Q132&amp;",'"&amp;R132&amp;"','"&amp;S132&amp;"','"&amp;T132&amp;"',"&amp;U132&amp;","&amp;V132&amp;","&amp;W132&amp;");"</f>
        <v>INSERT INTO athlete (fname, lname, position, academic_level, street_current, city_current,state_current,zip_current,street_hometown, city_hometown, state_hometown, zip_hometown, phone, team_id) VALUES ('Randy','Peirce','Pitcher','Sophmore','7021 South 8464 East','Pierre','UT',84101,'5719 South 7788 West','Pierre','UT',84101,5201500551,5);</v>
      </c>
    </row>
    <row r="133" spans="9:24" x14ac:dyDescent="0.2">
      <c r="I133" s="3">
        <f t="shared" ca="1" si="12"/>
        <v>9</v>
      </c>
      <c r="J133" t="str">
        <f ca="1">VLOOKUP($I133,athlete, J$1)</f>
        <v>Nicole</v>
      </c>
      <c r="K133" t="str">
        <f ca="1">VLOOKUP($I133,athlete, K$1)</f>
        <v>Tindal</v>
      </c>
      <c r="L133" t="str">
        <f ca="1">VLOOKUP($I133,athlete, L$1)</f>
        <v>Offensive Lineman</v>
      </c>
      <c r="M133" t="str">
        <f ca="1">VLOOKUP($I133,athlete, M$1)</f>
        <v>Senior</v>
      </c>
      <c r="N133" t="str">
        <f t="shared" ca="1" si="13"/>
        <v>2953 South 7215 East</v>
      </c>
      <c r="O133" t="str">
        <f ca="1">VLOOKUP($I133,athlete, O$1)</f>
        <v>Provo</v>
      </c>
      <c r="P133" t="str">
        <f ca="1">VLOOKUP($I133,athlete, P$1)</f>
        <v>UT</v>
      </c>
      <c r="Q133">
        <f ca="1">VLOOKUP($I133,athlete, Q$1)</f>
        <v>75673</v>
      </c>
      <c r="R133" t="str">
        <f t="shared" ca="1" si="14"/>
        <v>3178 South 9725 West</v>
      </c>
      <c r="S133" t="str">
        <f ca="1">VLOOKUP($I133,athlete, S$1)</f>
        <v>Provo</v>
      </c>
      <c r="T133" t="str">
        <f ca="1">VLOOKUP($I133,athlete, T$1)</f>
        <v>UT</v>
      </c>
      <c r="U133">
        <f ca="1">VLOOKUP($I133,athlete, U$1)</f>
        <v>75673</v>
      </c>
      <c r="V133">
        <f t="shared" ca="1" si="15"/>
        <v>6801114811</v>
      </c>
      <c r="W133">
        <f t="shared" ca="1" si="16"/>
        <v>17</v>
      </c>
      <c r="X133" t="str">
        <f t="shared" ca="1" si="17"/>
        <v>INSERT INTO athlete (fname, lname, position, academic_level, street_current, city_current,state_current,zip_current,street_hometown, city_hometown, state_hometown, zip_hometown, phone, team_id) VALUES ('Nicole','Tindal','Offensive Lineman','Senior','2953 South 7215 East','Provo','UT',75673,'3178 South 9725 West','Provo','UT',75673,6801114811,17);</v>
      </c>
    </row>
    <row r="134" spans="9:24" x14ac:dyDescent="0.2">
      <c r="I134" s="3">
        <f t="shared" ca="1" si="12"/>
        <v>8</v>
      </c>
      <c r="J134" t="str">
        <f ca="1">VLOOKUP($I134,athlete, J$1)</f>
        <v>Jeremy</v>
      </c>
      <c r="K134" t="str">
        <f ca="1">VLOOKUP($I134,athlete, K$1)</f>
        <v>Groves</v>
      </c>
      <c r="L134" t="str">
        <f ca="1">VLOOKUP($I134,athlete, L$1)</f>
        <v>Defensinve Tackle</v>
      </c>
      <c r="M134" t="str">
        <f ca="1">VLOOKUP($I134,athlete, M$1)</f>
        <v>Freshman</v>
      </c>
      <c r="N134" t="str">
        <f t="shared" ca="1" si="13"/>
        <v>4758 South 4362 West</v>
      </c>
      <c r="O134" t="str">
        <f ca="1">VLOOKUP($I134,athlete, O$1)</f>
        <v>Brooklynn</v>
      </c>
      <c r="P134" t="str">
        <f ca="1">VLOOKUP($I134,athlete, P$1)</f>
        <v>NY</v>
      </c>
      <c r="Q134">
        <f ca="1">VLOOKUP($I134,athlete, Q$1)</f>
        <v>76485</v>
      </c>
      <c r="R134" t="str">
        <f t="shared" ca="1" si="14"/>
        <v>3019 South 7627 West</v>
      </c>
      <c r="S134" t="str">
        <f ca="1">VLOOKUP($I134,athlete, S$1)</f>
        <v>Brooklynn</v>
      </c>
      <c r="T134" t="str">
        <f ca="1">VLOOKUP($I134,athlete, T$1)</f>
        <v>NY</v>
      </c>
      <c r="U134">
        <f ca="1">VLOOKUP($I134,athlete, U$1)</f>
        <v>76485</v>
      </c>
      <c r="V134">
        <f t="shared" ca="1" si="15"/>
        <v>3334390698</v>
      </c>
      <c r="W134">
        <f t="shared" ca="1" si="16"/>
        <v>18</v>
      </c>
      <c r="X134" t="str">
        <f t="shared" ca="1" si="17"/>
        <v>INSERT INTO athlete (fname, lname, position, academic_level, street_current, city_current,state_current,zip_current,street_hometown, city_hometown, state_hometown, zip_hometown, phone, team_id) VALUES ('Jeremy','Groves','Defensinve Tackle','Freshman','4758 South 4362 West','Brooklynn','NY',76485,'3019 South 7627 West','Brooklynn','NY',76485,3334390698,18);</v>
      </c>
    </row>
    <row r="135" spans="9:24" x14ac:dyDescent="0.2">
      <c r="I135" s="3">
        <f t="shared" ca="1" si="12"/>
        <v>8</v>
      </c>
      <c r="J135" t="str">
        <f ca="1">VLOOKUP($I135,athlete, J$1)</f>
        <v>Jeremy</v>
      </c>
      <c r="K135" t="str">
        <f ca="1">VLOOKUP($I135,athlete, K$1)</f>
        <v>Groves</v>
      </c>
      <c r="L135" t="str">
        <f ca="1">VLOOKUP($I135,athlete, L$1)</f>
        <v>Defensinve Tackle</v>
      </c>
      <c r="M135" t="str">
        <f ca="1">VLOOKUP($I135,athlete, M$1)</f>
        <v>Freshman</v>
      </c>
      <c r="N135" t="str">
        <f t="shared" ca="1" si="13"/>
        <v>7654 South 9101 East</v>
      </c>
      <c r="O135" t="str">
        <f ca="1">VLOOKUP($I135,athlete, O$1)</f>
        <v>Brooklynn</v>
      </c>
      <c r="P135" t="str">
        <f ca="1">VLOOKUP($I135,athlete, P$1)</f>
        <v>NY</v>
      </c>
      <c r="Q135">
        <f ca="1">VLOOKUP($I135,athlete, Q$1)</f>
        <v>76485</v>
      </c>
      <c r="R135" t="str">
        <f t="shared" ca="1" si="14"/>
        <v>6291 South 9793 West</v>
      </c>
      <c r="S135" t="str">
        <f ca="1">VLOOKUP($I135,athlete, S$1)</f>
        <v>Brooklynn</v>
      </c>
      <c r="T135" t="str">
        <f ca="1">VLOOKUP($I135,athlete, T$1)</f>
        <v>NY</v>
      </c>
      <c r="U135">
        <f ca="1">VLOOKUP($I135,athlete, U$1)</f>
        <v>76485</v>
      </c>
      <c r="V135">
        <f t="shared" ca="1" si="15"/>
        <v>1277261754</v>
      </c>
      <c r="W135">
        <f t="shared" ca="1" si="16"/>
        <v>18</v>
      </c>
      <c r="X135" t="str">
        <f t="shared" ca="1" si="17"/>
        <v>INSERT INTO athlete (fname, lname, position, academic_level, street_current, city_current,state_current,zip_current,street_hometown, city_hometown, state_hometown, zip_hometown, phone, team_id) VALUES ('Jeremy','Groves','Defensinve Tackle','Freshman','7654 South 9101 East','Brooklynn','NY',76485,'6291 South 9793 West','Brooklynn','NY',76485,1277261754,18);</v>
      </c>
    </row>
    <row r="136" spans="9:24" x14ac:dyDescent="0.2">
      <c r="I136" s="3">
        <f t="shared" ca="1" si="12"/>
        <v>4</v>
      </c>
      <c r="J136" t="str">
        <f ca="1">VLOOKUP($I136,athlete, J$1)</f>
        <v>Stephanie</v>
      </c>
      <c r="K136" t="str">
        <f ca="1">VLOOKUP($I136,athlete, K$1)</f>
        <v>Pales</v>
      </c>
      <c r="L136" t="str">
        <f ca="1">VLOOKUP($I136,athlete, L$1)</f>
        <v>Tackle</v>
      </c>
      <c r="M136" t="str">
        <f ca="1">VLOOKUP($I136,athlete, M$1)</f>
        <v>Freshman</v>
      </c>
      <c r="N136" t="str">
        <f t="shared" ca="1" si="13"/>
        <v>4198 North 3021 East</v>
      </c>
      <c r="O136" t="str">
        <f ca="1">VLOOKUP($I136,athlete, O$1)</f>
        <v>Portland</v>
      </c>
      <c r="P136" t="str">
        <f ca="1">VLOOKUP($I136,athlete, P$1)</f>
        <v>OR</v>
      </c>
      <c r="Q136">
        <f ca="1">VLOOKUP($I136,athlete, Q$1)</f>
        <v>12958</v>
      </c>
      <c r="R136" t="str">
        <f t="shared" ca="1" si="14"/>
        <v>2309 South 2362 West</v>
      </c>
      <c r="S136" t="str">
        <f ca="1">VLOOKUP($I136,athlete, S$1)</f>
        <v>Portland</v>
      </c>
      <c r="T136" t="str">
        <f ca="1">VLOOKUP($I136,athlete, T$1)</f>
        <v>OR</v>
      </c>
      <c r="U136">
        <f ca="1">VLOOKUP($I136,athlete, U$1)</f>
        <v>12958</v>
      </c>
      <c r="V136">
        <f t="shared" ca="1" si="15"/>
        <v>1089799360</v>
      </c>
      <c r="W136">
        <f t="shared" ca="1" si="16"/>
        <v>15</v>
      </c>
      <c r="X136" t="str">
        <f t="shared" ca="1" si="17"/>
        <v>INSERT INTO athlete (fname, lname, position, academic_level, street_current, city_current,state_current,zip_current,street_hometown, city_hometown, state_hometown, zip_hometown, phone, team_id) VALUES ('Stephanie','Pales','Tackle','Freshman','4198 North 3021 East','Portland','OR',12958,'2309 South 2362 West','Portland','OR',12958,1089799360,15);</v>
      </c>
    </row>
    <row r="137" spans="9:24" x14ac:dyDescent="0.2">
      <c r="I137" s="3">
        <f t="shared" ca="1" si="12"/>
        <v>9</v>
      </c>
      <c r="J137" t="str">
        <f ca="1">VLOOKUP($I137,athlete, J$1)</f>
        <v>Nicole</v>
      </c>
      <c r="K137" t="str">
        <f ca="1">VLOOKUP($I137,athlete, K$1)</f>
        <v>Tindal</v>
      </c>
      <c r="L137" t="str">
        <f ca="1">VLOOKUP($I137,athlete, L$1)</f>
        <v>Offensive Lineman</v>
      </c>
      <c r="M137" t="str">
        <f ca="1">VLOOKUP($I137,athlete, M$1)</f>
        <v>Senior</v>
      </c>
      <c r="N137" t="str">
        <f t="shared" ca="1" si="13"/>
        <v>9019 North 4979 West</v>
      </c>
      <c r="O137" t="str">
        <f ca="1">VLOOKUP($I137,athlete, O$1)</f>
        <v>Provo</v>
      </c>
      <c r="P137" t="str">
        <f ca="1">VLOOKUP($I137,athlete, P$1)</f>
        <v>UT</v>
      </c>
      <c r="Q137">
        <f ca="1">VLOOKUP($I137,athlete, Q$1)</f>
        <v>75673</v>
      </c>
      <c r="R137" t="str">
        <f t="shared" ca="1" si="14"/>
        <v>5852 North 2663 East</v>
      </c>
      <c r="S137" t="str">
        <f ca="1">VLOOKUP($I137,athlete, S$1)</f>
        <v>Provo</v>
      </c>
      <c r="T137" t="str">
        <f ca="1">VLOOKUP($I137,athlete, T$1)</f>
        <v>UT</v>
      </c>
      <c r="U137">
        <f ca="1">VLOOKUP($I137,athlete, U$1)</f>
        <v>75673</v>
      </c>
      <c r="V137">
        <f t="shared" ca="1" si="15"/>
        <v>2989439156</v>
      </c>
      <c r="W137">
        <f t="shared" ca="1" si="16"/>
        <v>10</v>
      </c>
      <c r="X137" t="str">
        <f t="shared" ca="1" si="17"/>
        <v>INSERT INTO athlete (fname, lname, position, academic_level, street_current, city_current,state_current,zip_current,street_hometown, city_hometown, state_hometown, zip_hometown, phone, team_id) VALUES ('Nicole','Tindal','Offensive Lineman','Senior','9019 North 4979 West','Provo','UT',75673,'5852 North 2663 East','Provo','UT',75673,2989439156,10);</v>
      </c>
    </row>
    <row r="138" spans="9:24" x14ac:dyDescent="0.2">
      <c r="I138" s="3">
        <f t="shared" ca="1" si="12"/>
        <v>9</v>
      </c>
      <c r="J138" t="str">
        <f ca="1">VLOOKUP($I138,athlete, J$1)</f>
        <v>Nicole</v>
      </c>
      <c r="K138" t="str">
        <f ca="1">VLOOKUP($I138,athlete, K$1)</f>
        <v>Tindal</v>
      </c>
      <c r="L138" t="str">
        <f ca="1">VLOOKUP($I138,athlete, L$1)</f>
        <v>Offensive Lineman</v>
      </c>
      <c r="M138" t="str">
        <f ca="1">VLOOKUP($I138,athlete, M$1)</f>
        <v>Senior</v>
      </c>
      <c r="N138" t="str">
        <f t="shared" ca="1" si="13"/>
        <v>1690 North 6865 West</v>
      </c>
      <c r="O138" t="str">
        <f ca="1">VLOOKUP($I138,athlete, O$1)</f>
        <v>Provo</v>
      </c>
      <c r="P138" t="str">
        <f ca="1">VLOOKUP($I138,athlete, P$1)</f>
        <v>UT</v>
      </c>
      <c r="Q138">
        <f ca="1">VLOOKUP($I138,athlete, Q$1)</f>
        <v>75673</v>
      </c>
      <c r="R138" t="str">
        <f t="shared" ca="1" si="14"/>
        <v>4580 South 2193 West</v>
      </c>
      <c r="S138" t="str">
        <f ca="1">VLOOKUP($I138,athlete, S$1)</f>
        <v>Provo</v>
      </c>
      <c r="T138" t="str">
        <f ca="1">VLOOKUP($I138,athlete, T$1)</f>
        <v>UT</v>
      </c>
      <c r="U138">
        <f ca="1">VLOOKUP($I138,athlete, U$1)</f>
        <v>75673</v>
      </c>
      <c r="V138">
        <f t="shared" ca="1" si="15"/>
        <v>7449519931</v>
      </c>
      <c r="W138">
        <f t="shared" ca="1" si="16"/>
        <v>13</v>
      </c>
      <c r="X138" t="str">
        <f t="shared" ca="1" si="17"/>
        <v>INSERT INTO athlete (fname, lname, position, academic_level, street_current, city_current,state_current,zip_current,street_hometown, city_hometown, state_hometown, zip_hometown, phone, team_id) VALUES ('Nicole','Tindal','Offensive Lineman','Senior','1690 North 6865 West','Provo','UT',75673,'4580 South 2193 West','Provo','UT',75673,7449519931,13);</v>
      </c>
    </row>
    <row r="139" spans="9:24" x14ac:dyDescent="0.2">
      <c r="I139" s="3">
        <f t="shared" ca="1" si="12"/>
        <v>15</v>
      </c>
      <c r="J139" t="str">
        <f ca="1">VLOOKUP($I139,athlete, J$1)</f>
        <v>Randy</v>
      </c>
      <c r="K139" t="str">
        <f ca="1">VLOOKUP($I139,athlete, K$1)</f>
        <v>Peirce</v>
      </c>
      <c r="L139" t="str">
        <f ca="1">VLOOKUP($I139,athlete, L$1)</f>
        <v>Pitcher</v>
      </c>
      <c r="M139" t="str">
        <f ca="1">VLOOKUP($I139,athlete, M$1)</f>
        <v>Sophmore</v>
      </c>
      <c r="N139" t="str">
        <f t="shared" ca="1" si="13"/>
        <v>3328 South 3462 West</v>
      </c>
      <c r="O139" t="str">
        <f ca="1">VLOOKUP($I139,athlete, O$1)</f>
        <v>Pierre</v>
      </c>
      <c r="P139" t="str">
        <f ca="1">VLOOKUP($I139,athlete, P$1)</f>
        <v>UT</v>
      </c>
      <c r="Q139">
        <f ca="1">VLOOKUP($I139,athlete, Q$1)</f>
        <v>84101</v>
      </c>
      <c r="R139" t="str">
        <f t="shared" ca="1" si="14"/>
        <v>2126 North 5571 West</v>
      </c>
      <c r="S139" t="str">
        <f ca="1">VLOOKUP($I139,athlete, S$1)</f>
        <v>Pierre</v>
      </c>
      <c r="T139" t="str">
        <f ca="1">VLOOKUP($I139,athlete, T$1)</f>
        <v>UT</v>
      </c>
      <c r="U139">
        <f ca="1">VLOOKUP($I139,athlete, U$1)</f>
        <v>84101</v>
      </c>
      <c r="V139">
        <f t="shared" ca="1" si="15"/>
        <v>1189406111</v>
      </c>
      <c r="W139">
        <f t="shared" ca="1" si="16"/>
        <v>12</v>
      </c>
      <c r="X139" t="str">
        <f t="shared" ca="1" si="17"/>
        <v>INSERT INTO athlete (fname, lname, position, academic_level, street_current, city_current,state_current,zip_current,street_hometown, city_hometown, state_hometown, zip_hometown, phone, team_id) VALUES ('Randy','Peirce','Pitcher','Sophmore','3328 South 3462 West','Pierre','UT',84101,'2126 North 5571 West','Pierre','UT',84101,1189406111,12);</v>
      </c>
    </row>
    <row r="140" spans="9:24" x14ac:dyDescent="0.2">
      <c r="I140" s="3">
        <f t="shared" ca="1" si="12"/>
        <v>6</v>
      </c>
      <c r="J140" t="str">
        <f ca="1">VLOOKUP($I140,athlete, J$1)</f>
        <v>Jilian</v>
      </c>
      <c r="K140" t="str">
        <f ca="1">VLOOKUP($I140,athlete, K$1)</f>
        <v>Allen</v>
      </c>
      <c r="L140" t="str">
        <f ca="1">VLOOKUP($I140,athlete, L$1)</f>
        <v>Winger</v>
      </c>
      <c r="M140" t="str">
        <f ca="1">VLOOKUP($I140,athlete, M$1)</f>
        <v>Junior</v>
      </c>
      <c r="N140" t="str">
        <f t="shared" ca="1" si="13"/>
        <v>9851 North 7789 East</v>
      </c>
      <c r="O140" t="str">
        <f ca="1">VLOOKUP($I140,athlete, O$1)</f>
        <v>Los Angeles</v>
      </c>
      <c r="P140" t="str">
        <f ca="1">VLOOKUP($I140,athlete, P$1)</f>
        <v>CA</v>
      </c>
      <c r="Q140">
        <f ca="1">VLOOKUP($I140,athlete, Q$1)</f>
        <v>26848</v>
      </c>
      <c r="R140" t="str">
        <f t="shared" ca="1" si="14"/>
        <v>6593 South 1295 East</v>
      </c>
      <c r="S140" t="str">
        <f ca="1">VLOOKUP($I140,athlete, S$1)</f>
        <v>Los Angeles</v>
      </c>
      <c r="T140" t="str">
        <f ca="1">VLOOKUP($I140,athlete, T$1)</f>
        <v>CA</v>
      </c>
      <c r="U140">
        <f ca="1">VLOOKUP($I140,athlete, U$1)</f>
        <v>26848</v>
      </c>
      <c r="V140">
        <f t="shared" ca="1" si="15"/>
        <v>1381368069</v>
      </c>
      <c r="W140">
        <f t="shared" ca="1" si="16"/>
        <v>10</v>
      </c>
      <c r="X140" t="str">
        <f t="shared" ca="1" si="17"/>
        <v>INSERT INTO athlete (fname, lname, position, academic_level, street_current, city_current,state_current,zip_current,street_hometown, city_hometown, state_hometown, zip_hometown, phone, team_id) VALUES ('Jilian','Allen','Winger','Junior','9851 North 7789 East','Los Angeles','CA',26848,'6593 South 1295 East','Los Angeles','CA',26848,1381368069,10);</v>
      </c>
    </row>
    <row r="141" spans="9:24" x14ac:dyDescent="0.2">
      <c r="I141" s="3">
        <f t="shared" ca="1" si="12"/>
        <v>13</v>
      </c>
      <c r="J141" t="str">
        <f ca="1">VLOOKUP($I141,athlete, J$1)</f>
        <v>Kim</v>
      </c>
      <c r="K141" t="str">
        <f ca="1">VLOOKUP($I141,athlete, K$1)</f>
        <v>Lord</v>
      </c>
      <c r="L141" t="str">
        <f ca="1">VLOOKUP($I141,athlete, L$1)</f>
        <v>First Base</v>
      </c>
      <c r="M141" t="str">
        <f ca="1">VLOOKUP($I141,athlete, M$1)</f>
        <v>Senior</v>
      </c>
      <c r="N141" t="str">
        <f t="shared" ca="1" si="13"/>
        <v>3715 South 4509 East</v>
      </c>
      <c r="O141" t="str">
        <f ca="1">VLOOKUP($I141,athlete, O$1)</f>
        <v>Provo</v>
      </c>
      <c r="P141" t="str">
        <f ca="1">VLOOKUP($I141,athlete, P$1)</f>
        <v>UT</v>
      </c>
      <c r="Q141">
        <f ca="1">VLOOKUP($I141,athlete, Q$1)</f>
        <v>84101</v>
      </c>
      <c r="R141" t="str">
        <f t="shared" ca="1" si="14"/>
        <v>5752 South 8154 East</v>
      </c>
      <c r="S141" t="str">
        <f ca="1">VLOOKUP($I141,athlete, S$1)</f>
        <v>Provo</v>
      </c>
      <c r="T141" t="str">
        <f ca="1">VLOOKUP($I141,athlete, T$1)</f>
        <v>UT</v>
      </c>
      <c r="U141">
        <f ca="1">VLOOKUP($I141,athlete, U$1)</f>
        <v>84101</v>
      </c>
      <c r="V141">
        <f t="shared" ca="1" si="15"/>
        <v>8893353952</v>
      </c>
      <c r="W141">
        <f t="shared" ca="1" si="16"/>
        <v>12</v>
      </c>
      <c r="X141" t="str">
        <f t="shared" ca="1" si="17"/>
        <v>INSERT INTO athlete (fname, lname, position, academic_level, street_current, city_current,state_current,zip_current,street_hometown, city_hometown, state_hometown, zip_hometown, phone, team_id) VALUES ('Kim','Lord','First Base','Senior','3715 South 4509 East','Provo','UT',84101,'5752 South 8154 East','Provo','UT',84101,8893353952,12);</v>
      </c>
    </row>
    <row r="142" spans="9:24" x14ac:dyDescent="0.2">
      <c r="I142" s="3">
        <f t="shared" ca="1" si="12"/>
        <v>5</v>
      </c>
      <c r="J142" t="str">
        <f ca="1">VLOOKUP($I142,athlete, J$1)</f>
        <v>Alicia</v>
      </c>
      <c r="K142" t="str">
        <f ca="1">VLOOKUP($I142,athlete, K$1)</f>
        <v>McKay</v>
      </c>
      <c r="L142" t="str">
        <f ca="1">VLOOKUP($I142,athlete, L$1)</f>
        <v>Defense</v>
      </c>
      <c r="M142" t="str">
        <f ca="1">VLOOKUP($I142,athlete, M$1)</f>
        <v>Senior</v>
      </c>
      <c r="N142" t="str">
        <f t="shared" ca="1" si="13"/>
        <v>3968 South 9606 East</v>
      </c>
      <c r="O142" t="str">
        <f ca="1">VLOOKUP($I142,athlete, O$1)</f>
        <v>Berkley</v>
      </c>
      <c r="P142" t="str">
        <f ca="1">VLOOKUP($I142,athlete, P$1)</f>
        <v>CA</v>
      </c>
      <c r="Q142">
        <f ca="1">VLOOKUP($I142,athlete, Q$1)</f>
        <v>84050</v>
      </c>
      <c r="R142" t="str">
        <f t="shared" ca="1" si="14"/>
        <v>7315 South 2594 East</v>
      </c>
      <c r="S142" t="str">
        <f ca="1">VLOOKUP($I142,athlete, S$1)</f>
        <v>Berkley</v>
      </c>
      <c r="T142" t="str">
        <f ca="1">VLOOKUP($I142,athlete, T$1)</f>
        <v>CA</v>
      </c>
      <c r="U142">
        <f ca="1">VLOOKUP($I142,athlete, U$1)</f>
        <v>84050</v>
      </c>
      <c r="V142">
        <f t="shared" ca="1" si="15"/>
        <v>3494347724</v>
      </c>
      <c r="W142">
        <f t="shared" ca="1" si="16"/>
        <v>16</v>
      </c>
      <c r="X142" t="str">
        <f t="shared" ca="1" si="17"/>
        <v>INSERT INTO athlete (fname, lname, position, academic_level, street_current, city_current,state_current,zip_current,street_hometown, city_hometown, state_hometown, zip_hometown, phone, team_id) VALUES ('Alicia','McKay','Defense','Senior','3968 South 9606 East','Berkley','CA',84050,'7315 South 2594 East','Berkley','CA',84050,3494347724,16);</v>
      </c>
    </row>
    <row r="143" spans="9:24" x14ac:dyDescent="0.2">
      <c r="I143" s="3">
        <f t="shared" ca="1" si="12"/>
        <v>6</v>
      </c>
      <c r="J143" t="str">
        <f ca="1">VLOOKUP($I143,athlete, J$1)</f>
        <v>Jilian</v>
      </c>
      <c r="K143" t="str">
        <f ca="1">VLOOKUP($I143,athlete, K$1)</f>
        <v>Allen</v>
      </c>
      <c r="L143" t="str">
        <f ca="1">VLOOKUP($I143,athlete, L$1)</f>
        <v>Winger</v>
      </c>
      <c r="M143" t="str">
        <f ca="1">VLOOKUP($I143,athlete, M$1)</f>
        <v>Junior</v>
      </c>
      <c r="N143" t="str">
        <f t="shared" ca="1" si="13"/>
        <v>5461 North 7673 West</v>
      </c>
      <c r="O143" t="str">
        <f ca="1">VLOOKUP($I143,athlete, O$1)</f>
        <v>Los Angeles</v>
      </c>
      <c r="P143" t="str">
        <f ca="1">VLOOKUP($I143,athlete, P$1)</f>
        <v>CA</v>
      </c>
      <c r="Q143">
        <f ca="1">VLOOKUP($I143,athlete, Q$1)</f>
        <v>26848</v>
      </c>
      <c r="R143" t="str">
        <f t="shared" ca="1" si="14"/>
        <v>7848 North 9452 East</v>
      </c>
      <c r="S143" t="str">
        <f ca="1">VLOOKUP($I143,athlete, S$1)</f>
        <v>Los Angeles</v>
      </c>
      <c r="T143" t="str">
        <f ca="1">VLOOKUP($I143,athlete, T$1)</f>
        <v>CA</v>
      </c>
      <c r="U143">
        <f ca="1">VLOOKUP($I143,athlete, U$1)</f>
        <v>26848</v>
      </c>
      <c r="V143">
        <f t="shared" ca="1" si="15"/>
        <v>7680647570</v>
      </c>
      <c r="W143">
        <f t="shared" ca="1" si="16"/>
        <v>6</v>
      </c>
      <c r="X143" t="str">
        <f t="shared" ca="1" si="17"/>
        <v>INSERT INTO athlete (fname, lname, position, academic_level, street_current, city_current,state_current,zip_current,street_hometown, city_hometown, state_hometown, zip_hometown, phone, team_id) VALUES ('Jilian','Allen','Winger','Junior','5461 North 7673 West','Los Angeles','CA',26848,'7848 North 9452 East','Los Angeles','CA',26848,7680647570,6);</v>
      </c>
    </row>
    <row r="144" spans="9:24" x14ac:dyDescent="0.2">
      <c r="I144" s="3">
        <f t="shared" ca="1" si="12"/>
        <v>2</v>
      </c>
      <c r="J144" t="str">
        <f ca="1">VLOOKUP($I144,athlete, J$1)</f>
        <v>Joe</v>
      </c>
      <c r="K144" t="str">
        <f ca="1">VLOOKUP($I144,athlete, K$1)</f>
        <v>Smith</v>
      </c>
      <c r="L144" t="str">
        <f ca="1">VLOOKUP($I144,athlete, L$1)</f>
        <v>Center</v>
      </c>
      <c r="M144" t="str">
        <f ca="1">VLOOKUP($I144,athlete, M$1)</f>
        <v>Junior</v>
      </c>
      <c r="N144" t="str">
        <f t="shared" ca="1" si="13"/>
        <v>7696 North 8307 East</v>
      </c>
      <c r="O144" t="str">
        <f ca="1">VLOOKUP($I144,athlete, O$1)</f>
        <v>Phoenix</v>
      </c>
      <c r="P144" t="str">
        <f ca="1">VLOOKUP($I144,athlete, P$1)</f>
        <v>AZ</v>
      </c>
      <c r="Q144">
        <f ca="1">VLOOKUP($I144,athlete, Q$1)</f>
        <v>76102</v>
      </c>
      <c r="R144" t="str">
        <f t="shared" ca="1" si="14"/>
        <v>5054 South 9035 East</v>
      </c>
      <c r="S144" t="str">
        <f ca="1">VLOOKUP($I144,athlete, S$1)</f>
        <v>Phoenix</v>
      </c>
      <c r="T144" t="str">
        <f ca="1">VLOOKUP($I144,athlete, T$1)</f>
        <v>AZ</v>
      </c>
      <c r="U144">
        <f ca="1">VLOOKUP($I144,athlete, U$1)</f>
        <v>76102</v>
      </c>
      <c r="V144">
        <f t="shared" ca="1" si="15"/>
        <v>6762736676</v>
      </c>
      <c r="W144">
        <f t="shared" ca="1" si="16"/>
        <v>18</v>
      </c>
      <c r="X144" t="str">
        <f t="shared" ca="1" si="17"/>
        <v>INSERT INTO athlete (fname, lname, position, academic_level, street_current, city_current,state_current,zip_current,street_hometown, city_hometown, state_hometown, zip_hometown, phone, team_id) VALUES ('Joe','Smith','Center','Junior','7696 North 8307 East','Phoenix','AZ',76102,'5054 South 9035 East','Phoenix','AZ',76102,6762736676,18);</v>
      </c>
    </row>
    <row r="145" spans="9:24" x14ac:dyDescent="0.2">
      <c r="I145" s="3">
        <f t="shared" ca="1" si="12"/>
        <v>8</v>
      </c>
      <c r="J145" t="str">
        <f ca="1">VLOOKUP($I145,athlete, J$1)</f>
        <v>Jeremy</v>
      </c>
      <c r="K145" t="str">
        <f ca="1">VLOOKUP($I145,athlete, K$1)</f>
        <v>Groves</v>
      </c>
      <c r="L145" t="str">
        <f ca="1">VLOOKUP($I145,athlete, L$1)</f>
        <v>Defensinve Tackle</v>
      </c>
      <c r="M145" t="str">
        <f ca="1">VLOOKUP($I145,athlete, M$1)</f>
        <v>Freshman</v>
      </c>
      <c r="N145" t="str">
        <f t="shared" ca="1" si="13"/>
        <v>3495 North 6710 East</v>
      </c>
      <c r="O145" t="str">
        <f ca="1">VLOOKUP($I145,athlete, O$1)</f>
        <v>Brooklynn</v>
      </c>
      <c r="P145" t="str">
        <f ca="1">VLOOKUP($I145,athlete, P$1)</f>
        <v>NY</v>
      </c>
      <c r="Q145">
        <f ca="1">VLOOKUP($I145,athlete, Q$1)</f>
        <v>76485</v>
      </c>
      <c r="R145" t="str">
        <f t="shared" ca="1" si="14"/>
        <v>7298 North 1901 East</v>
      </c>
      <c r="S145" t="str">
        <f ca="1">VLOOKUP($I145,athlete, S$1)</f>
        <v>Brooklynn</v>
      </c>
      <c r="T145" t="str">
        <f ca="1">VLOOKUP($I145,athlete, T$1)</f>
        <v>NY</v>
      </c>
      <c r="U145">
        <f ca="1">VLOOKUP($I145,athlete, U$1)</f>
        <v>76485</v>
      </c>
      <c r="V145">
        <f t="shared" ca="1" si="15"/>
        <v>3299478256</v>
      </c>
      <c r="W145">
        <f t="shared" ca="1" si="16"/>
        <v>7</v>
      </c>
      <c r="X145" t="str">
        <f t="shared" ca="1" si="17"/>
        <v>INSERT INTO athlete (fname, lname, position, academic_level, street_current, city_current,state_current,zip_current,street_hometown, city_hometown, state_hometown, zip_hometown, phone, team_id) VALUES ('Jeremy','Groves','Defensinve Tackle','Freshman','3495 North 6710 East','Brooklynn','NY',76485,'7298 North 1901 East','Brooklynn','NY',76485,3299478256,7);</v>
      </c>
    </row>
    <row r="146" spans="9:24" x14ac:dyDescent="0.2">
      <c r="I146" s="3">
        <f t="shared" ca="1" si="12"/>
        <v>6</v>
      </c>
      <c r="J146" t="str">
        <f ca="1">VLOOKUP($I146,athlete, J$1)</f>
        <v>Jilian</v>
      </c>
      <c r="K146" t="str">
        <f ca="1">VLOOKUP($I146,athlete, K$1)</f>
        <v>Allen</v>
      </c>
      <c r="L146" t="str">
        <f ca="1">VLOOKUP($I146,athlete, L$1)</f>
        <v>Winger</v>
      </c>
      <c r="M146" t="str">
        <f ca="1">VLOOKUP($I146,athlete, M$1)</f>
        <v>Junior</v>
      </c>
      <c r="N146" t="str">
        <f t="shared" ca="1" si="13"/>
        <v>4952 North 4317 West</v>
      </c>
      <c r="O146" t="str">
        <f ca="1">VLOOKUP($I146,athlete, O$1)</f>
        <v>Los Angeles</v>
      </c>
      <c r="P146" t="str">
        <f ca="1">VLOOKUP($I146,athlete, P$1)</f>
        <v>CA</v>
      </c>
      <c r="Q146">
        <f ca="1">VLOOKUP($I146,athlete, Q$1)</f>
        <v>26848</v>
      </c>
      <c r="R146" t="str">
        <f t="shared" ca="1" si="14"/>
        <v>8273 South 3767 West</v>
      </c>
      <c r="S146" t="str">
        <f ca="1">VLOOKUP($I146,athlete, S$1)</f>
        <v>Los Angeles</v>
      </c>
      <c r="T146" t="str">
        <f ca="1">VLOOKUP($I146,athlete, T$1)</f>
        <v>CA</v>
      </c>
      <c r="U146">
        <f ca="1">VLOOKUP($I146,athlete, U$1)</f>
        <v>26848</v>
      </c>
      <c r="V146">
        <f t="shared" ca="1" si="15"/>
        <v>8021633471</v>
      </c>
      <c r="W146">
        <f t="shared" ca="1" si="16"/>
        <v>5</v>
      </c>
      <c r="X146" t="str">
        <f t="shared" ca="1" si="17"/>
        <v>INSERT INTO athlete (fname, lname, position, academic_level, street_current, city_current,state_current,zip_current,street_hometown, city_hometown, state_hometown, zip_hometown, phone, team_id) VALUES ('Jilian','Allen','Winger','Junior','4952 North 4317 West','Los Angeles','CA',26848,'8273 South 3767 West','Los Angeles','CA',26848,8021633471,5);</v>
      </c>
    </row>
    <row r="147" spans="9:24" x14ac:dyDescent="0.2">
      <c r="I147" s="3">
        <f t="shared" ca="1" si="12"/>
        <v>4</v>
      </c>
      <c r="J147" t="str">
        <f ca="1">VLOOKUP($I147,athlete, J$1)</f>
        <v>Stephanie</v>
      </c>
      <c r="K147" t="str">
        <f ca="1">VLOOKUP($I147,athlete, K$1)</f>
        <v>Pales</v>
      </c>
      <c r="L147" t="str">
        <f ca="1">VLOOKUP($I147,athlete, L$1)</f>
        <v>Tackle</v>
      </c>
      <c r="M147" t="str">
        <f ca="1">VLOOKUP($I147,athlete, M$1)</f>
        <v>Freshman</v>
      </c>
      <c r="N147" t="str">
        <f t="shared" ca="1" si="13"/>
        <v>1638 South 9988 East</v>
      </c>
      <c r="O147" t="str">
        <f ca="1">VLOOKUP($I147,athlete, O$1)</f>
        <v>Portland</v>
      </c>
      <c r="P147" t="str">
        <f ca="1">VLOOKUP($I147,athlete, P$1)</f>
        <v>OR</v>
      </c>
      <c r="Q147">
        <f ca="1">VLOOKUP($I147,athlete, Q$1)</f>
        <v>12958</v>
      </c>
      <c r="R147" t="str">
        <f t="shared" ca="1" si="14"/>
        <v>4959 North 5585 West</v>
      </c>
      <c r="S147" t="str">
        <f ca="1">VLOOKUP($I147,athlete, S$1)</f>
        <v>Portland</v>
      </c>
      <c r="T147" t="str">
        <f ca="1">VLOOKUP($I147,athlete, T$1)</f>
        <v>OR</v>
      </c>
      <c r="U147">
        <f ca="1">VLOOKUP($I147,athlete, U$1)</f>
        <v>12958</v>
      </c>
      <c r="V147">
        <f t="shared" ca="1" si="15"/>
        <v>3147829746</v>
      </c>
      <c r="W147">
        <f t="shared" ca="1" si="16"/>
        <v>8</v>
      </c>
      <c r="X147" t="str">
        <f t="shared" ca="1" si="17"/>
        <v>INSERT INTO athlete (fname, lname, position, academic_level, street_current, city_current,state_current,zip_current,street_hometown, city_hometown, state_hometown, zip_hometown, phone, team_id) VALUES ('Stephanie','Pales','Tackle','Freshman','1638 South 9988 East','Portland','OR',12958,'4959 North 5585 West','Portland','OR',12958,3147829746,8);</v>
      </c>
    </row>
    <row r="148" spans="9:24" x14ac:dyDescent="0.2">
      <c r="I148" s="3">
        <f t="shared" ca="1" si="12"/>
        <v>3</v>
      </c>
      <c r="J148" t="str">
        <f ca="1">VLOOKUP($I148,athlete, J$1)</f>
        <v>Alex</v>
      </c>
      <c r="K148" t="str">
        <f ca="1">VLOOKUP($I148,athlete, K$1)</f>
        <v>Johnson</v>
      </c>
      <c r="L148" t="str">
        <f ca="1">VLOOKUP($I148,athlete, L$1)</f>
        <v>Quarterback</v>
      </c>
      <c r="M148" t="str">
        <f ca="1">VLOOKUP($I148,athlete, M$1)</f>
        <v>Sophmore</v>
      </c>
      <c r="N148" t="str">
        <f t="shared" ca="1" si="13"/>
        <v>2661 North 9375 West</v>
      </c>
      <c r="O148" t="str">
        <f ca="1">VLOOKUP($I148,athlete, O$1)</f>
        <v>Seattle</v>
      </c>
      <c r="P148" t="str">
        <f ca="1">VLOOKUP($I148,athlete, P$1)</f>
        <v>WA</v>
      </c>
      <c r="Q148">
        <f ca="1">VLOOKUP($I148,athlete, Q$1)</f>
        <v>56290</v>
      </c>
      <c r="R148" t="str">
        <f t="shared" ca="1" si="14"/>
        <v>5266 North 8582 West</v>
      </c>
      <c r="S148" t="str">
        <f ca="1">VLOOKUP($I148,athlete, S$1)</f>
        <v>Seattle</v>
      </c>
      <c r="T148" t="str">
        <f ca="1">VLOOKUP($I148,athlete, T$1)</f>
        <v>WA</v>
      </c>
      <c r="U148">
        <f ca="1">VLOOKUP($I148,athlete, U$1)</f>
        <v>56290</v>
      </c>
      <c r="V148">
        <f t="shared" ca="1" si="15"/>
        <v>9039642279</v>
      </c>
      <c r="W148">
        <f t="shared" ca="1" si="16"/>
        <v>11</v>
      </c>
      <c r="X148" t="str">
        <f t="shared" ca="1" si="17"/>
        <v>INSERT INTO athlete (fname, lname, position, academic_level, street_current, city_current,state_current,zip_current,street_hometown, city_hometown, state_hometown, zip_hometown, phone, team_id) VALUES ('Alex','Johnson','Quarterback','Sophmore','2661 North 9375 West','Seattle','WA',56290,'5266 North 8582 West','Seattle','WA',56290,9039642279,11);</v>
      </c>
    </row>
    <row r="149" spans="9:24" x14ac:dyDescent="0.2">
      <c r="I149" s="3">
        <f t="shared" ca="1" si="12"/>
        <v>2</v>
      </c>
      <c r="J149" t="str">
        <f ca="1">VLOOKUP($I149,athlete, J$1)</f>
        <v>Joe</v>
      </c>
      <c r="K149" t="str">
        <f ca="1">VLOOKUP($I149,athlete, K$1)</f>
        <v>Smith</v>
      </c>
      <c r="L149" t="str">
        <f ca="1">VLOOKUP($I149,athlete, L$1)</f>
        <v>Center</v>
      </c>
      <c r="M149" t="str">
        <f ca="1">VLOOKUP($I149,athlete, M$1)</f>
        <v>Junior</v>
      </c>
      <c r="N149" t="str">
        <f t="shared" ca="1" si="13"/>
        <v>9007 North 2154 West</v>
      </c>
      <c r="O149" t="str">
        <f ca="1">VLOOKUP($I149,athlete, O$1)</f>
        <v>Phoenix</v>
      </c>
      <c r="P149" t="str">
        <f ca="1">VLOOKUP($I149,athlete, P$1)</f>
        <v>AZ</v>
      </c>
      <c r="Q149">
        <f ca="1">VLOOKUP($I149,athlete, Q$1)</f>
        <v>76102</v>
      </c>
      <c r="R149" t="str">
        <f t="shared" ca="1" si="14"/>
        <v>7231 North 5623 East</v>
      </c>
      <c r="S149" t="str">
        <f ca="1">VLOOKUP($I149,athlete, S$1)</f>
        <v>Phoenix</v>
      </c>
      <c r="T149" t="str">
        <f ca="1">VLOOKUP($I149,athlete, T$1)</f>
        <v>AZ</v>
      </c>
      <c r="U149">
        <f ca="1">VLOOKUP($I149,athlete, U$1)</f>
        <v>76102</v>
      </c>
      <c r="V149">
        <f t="shared" ca="1" si="15"/>
        <v>7172159356</v>
      </c>
      <c r="W149">
        <f t="shared" ca="1" si="16"/>
        <v>9</v>
      </c>
      <c r="X149" t="str">
        <f t="shared" ca="1" si="17"/>
        <v>INSERT INTO athlete (fname, lname, position, academic_level, street_current, city_current,state_current,zip_current,street_hometown, city_hometown, state_hometown, zip_hometown, phone, team_id) VALUES ('Joe','Smith','Center','Junior','9007 North 2154 West','Phoenix','AZ',76102,'7231 North 5623 East','Phoenix','AZ',76102,7172159356,9);</v>
      </c>
    </row>
    <row r="150" spans="9:24" x14ac:dyDescent="0.2">
      <c r="I150" s="3">
        <f t="shared" ca="1" si="12"/>
        <v>8</v>
      </c>
      <c r="J150" t="str">
        <f ca="1">VLOOKUP($I150,athlete, J$1)</f>
        <v>Jeremy</v>
      </c>
      <c r="K150" t="str">
        <f ca="1">VLOOKUP($I150,athlete, K$1)</f>
        <v>Groves</v>
      </c>
      <c r="L150" t="str">
        <f ca="1">VLOOKUP($I150,athlete, L$1)</f>
        <v>Defensinve Tackle</v>
      </c>
      <c r="M150" t="str">
        <f ca="1">VLOOKUP($I150,athlete, M$1)</f>
        <v>Freshman</v>
      </c>
      <c r="N150" t="str">
        <f t="shared" ca="1" si="13"/>
        <v>3720 South 6241 West</v>
      </c>
      <c r="O150" t="str">
        <f ca="1">VLOOKUP($I150,athlete, O$1)</f>
        <v>Brooklynn</v>
      </c>
      <c r="P150" t="str">
        <f ca="1">VLOOKUP($I150,athlete, P$1)</f>
        <v>NY</v>
      </c>
      <c r="Q150">
        <f ca="1">VLOOKUP($I150,athlete, Q$1)</f>
        <v>76485</v>
      </c>
      <c r="R150" t="str">
        <f t="shared" ca="1" si="14"/>
        <v>6334 South 1232 East</v>
      </c>
      <c r="S150" t="str">
        <f ca="1">VLOOKUP($I150,athlete, S$1)</f>
        <v>Brooklynn</v>
      </c>
      <c r="T150" t="str">
        <f ca="1">VLOOKUP($I150,athlete, T$1)</f>
        <v>NY</v>
      </c>
      <c r="U150">
        <f ca="1">VLOOKUP($I150,athlete, U$1)</f>
        <v>76485</v>
      </c>
      <c r="V150">
        <f t="shared" ca="1" si="15"/>
        <v>5388608680</v>
      </c>
      <c r="W150">
        <f t="shared" ca="1" si="16"/>
        <v>9</v>
      </c>
      <c r="X150" t="str">
        <f t="shared" ca="1" si="17"/>
        <v>INSERT INTO athlete (fname, lname, position, academic_level, street_current, city_current,state_current,zip_current,street_hometown, city_hometown, state_hometown, zip_hometown, phone, team_id) VALUES ('Jeremy','Groves','Defensinve Tackle','Freshman','3720 South 6241 West','Brooklynn','NY',76485,'6334 South 1232 East','Brooklynn','NY',76485,5388608680,9);</v>
      </c>
    </row>
    <row r="151" spans="9:24" x14ac:dyDescent="0.2">
      <c r="I151" s="3">
        <f t="shared" ca="1" si="12"/>
        <v>11</v>
      </c>
      <c r="J151" t="str">
        <f ca="1">VLOOKUP($I151,athlete, J$1)</f>
        <v>Megan</v>
      </c>
      <c r="K151" t="str">
        <f ca="1">VLOOKUP($I151,athlete, K$1)</f>
        <v>Byron</v>
      </c>
      <c r="L151" t="str">
        <f ca="1">VLOOKUP($I151,athlete, L$1)</f>
        <v>Running Back</v>
      </c>
      <c r="M151" t="str">
        <f ca="1">VLOOKUP($I151,athlete, M$1)</f>
        <v>Sophmore</v>
      </c>
      <c r="N151" t="str">
        <f t="shared" ca="1" si="13"/>
        <v>1235 North 1852 West</v>
      </c>
      <c r="O151" t="str">
        <f ca="1">VLOOKUP($I151,athlete, O$1)</f>
        <v>Pierre</v>
      </c>
      <c r="P151" t="str">
        <f ca="1">VLOOKUP($I151,athlete, P$1)</f>
        <v>SD</v>
      </c>
      <c r="Q151">
        <f ca="1">VLOOKUP($I151,athlete, Q$1)</f>
        <v>73520</v>
      </c>
      <c r="R151" t="str">
        <f t="shared" ca="1" si="14"/>
        <v>8759 North 4512 West</v>
      </c>
      <c r="S151" t="str">
        <f ca="1">VLOOKUP($I151,athlete, S$1)</f>
        <v>Pierre</v>
      </c>
      <c r="T151" t="str">
        <f ca="1">VLOOKUP($I151,athlete, T$1)</f>
        <v>SD</v>
      </c>
      <c r="U151">
        <f ca="1">VLOOKUP($I151,athlete, U$1)</f>
        <v>73520</v>
      </c>
      <c r="V151">
        <f t="shared" ca="1" si="15"/>
        <v>2582437467</v>
      </c>
      <c r="W151">
        <f t="shared" ca="1" si="16"/>
        <v>11</v>
      </c>
      <c r="X151" t="str">
        <f t="shared" ca="1" si="17"/>
        <v>INSERT INTO athlete (fname, lname, position, academic_level, street_current, city_current,state_current,zip_current,street_hometown, city_hometown, state_hometown, zip_hometown, phone, team_id) VALUES ('Megan','Byron','Running Back','Sophmore','1235 North 1852 West','Pierre','SD',73520,'8759 North 4512 West','Pierre','SD',73520,2582437467,11);</v>
      </c>
    </row>
    <row r="152" spans="9:24" x14ac:dyDescent="0.2">
      <c r="I152" s="3">
        <f t="shared" ca="1" si="12"/>
        <v>7</v>
      </c>
      <c r="J152" t="str">
        <f ca="1">VLOOKUP($I152,athlete, J$1)</f>
        <v>John</v>
      </c>
      <c r="K152" t="str">
        <f ca="1">VLOOKUP($I152,athlete, K$1)</f>
        <v>Jensen</v>
      </c>
      <c r="L152" t="str">
        <f ca="1">VLOOKUP($I152,athlete, L$1)</f>
        <v>Forward</v>
      </c>
      <c r="M152" t="str">
        <f ca="1">VLOOKUP($I152,athlete, M$1)</f>
        <v>Sophmore</v>
      </c>
      <c r="N152" t="str">
        <f t="shared" ca="1" si="13"/>
        <v>5719 North 9974 West</v>
      </c>
      <c r="O152" t="str">
        <f ca="1">VLOOKUP($I152,athlete, O$1)</f>
        <v>Tempe</v>
      </c>
      <c r="P152" t="str">
        <f ca="1">VLOOKUP($I152,athlete, P$1)</f>
        <v>AZ</v>
      </c>
      <c r="Q152">
        <f ca="1">VLOOKUP($I152,athlete, Q$1)</f>
        <v>85765</v>
      </c>
      <c r="R152" t="str">
        <f t="shared" ca="1" si="14"/>
        <v>7956 South 3055 East</v>
      </c>
      <c r="S152" t="str">
        <f ca="1">VLOOKUP($I152,athlete, S$1)</f>
        <v>Tempe</v>
      </c>
      <c r="T152" t="str">
        <f ca="1">VLOOKUP($I152,athlete, T$1)</f>
        <v>AZ</v>
      </c>
      <c r="U152">
        <f ca="1">VLOOKUP($I152,athlete, U$1)</f>
        <v>85765</v>
      </c>
      <c r="V152">
        <f t="shared" ca="1" si="15"/>
        <v>6684036307</v>
      </c>
      <c r="W152">
        <f t="shared" ca="1" si="16"/>
        <v>15</v>
      </c>
      <c r="X152" t="str">
        <f t="shared" ca="1" si="17"/>
        <v>INSERT INTO athlete (fname, lname, position, academic_level, street_current, city_current,state_current,zip_current,street_hometown, city_hometown, state_hometown, zip_hometown, phone, team_id) VALUES ('John','Jensen','Forward','Sophmore','5719 North 9974 West','Tempe','AZ',85765,'7956 South 3055 East','Tempe','AZ',85765,6684036307,15);</v>
      </c>
    </row>
    <row r="153" spans="9:24" x14ac:dyDescent="0.2">
      <c r="I153" s="3">
        <f t="shared" ca="1" si="12"/>
        <v>7</v>
      </c>
      <c r="J153" t="str">
        <f ca="1">VLOOKUP($I153,athlete, J$1)</f>
        <v>John</v>
      </c>
      <c r="K153" t="str">
        <f ca="1">VLOOKUP($I153,athlete, K$1)</f>
        <v>Jensen</v>
      </c>
      <c r="L153" t="str">
        <f ca="1">VLOOKUP($I153,athlete, L$1)</f>
        <v>Forward</v>
      </c>
      <c r="M153" t="str">
        <f ca="1">VLOOKUP($I153,athlete, M$1)</f>
        <v>Sophmore</v>
      </c>
      <c r="N153" t="str">
        <f t="shared" ca="1" si="13"/>
        <v>6056 South 7910 West</v>
      </c>
      <c r="O153" t="str">
        <f ca="1">VLOOKUP($I153,athlete, O$1)</f>
        <v>Tempe</v>
      </c>
      <c r="P153" t="str">
        <f ca="1">VLOOKUP($I153,athlete, P$1)</f>
        <v>AZ</v>
      </c>
      <c r="Q153">
        <f ca="1">VLOOKUP($I153,athlete, Q$1)</f>
        <v>85765</v>
      </c>
      <c r="R153" t="str">
        <f t="shared" ca="1" si="14"/>
        <v>7832 South 7920 East</v>
      </c>
      <c r="S153" t="str">
        <f ca="1">VLOOKUP($I153,athlete, S$1)</f>
        <v>Tempe</v>
      </c>
      <c r="T153" t="str">
        <f ca="1">VLOOKUP($I153,athlete, T$1)</f>
        <v>AZ</v>
      </c>
      <c r="U153">
        <f ca="1">VLOOKUP($I153,athlete, U$1)</f>
        <v>85765</v>
      </c>
      <c r="V153">
        <f t="shared" ca="1" si="15"/>
        <v>5284264291</v>
      </c>
      <c r="W153">
        <f t="shared" ca="1" si="16"/>
        <v>7</v>
      </c>
      <c r="X153" t="str">
        <f t="shared" ca="1" si="17"/>
        <v>INSERT INTO athlete (fname, lname, position, academic_level, street_current, city_current,state_current,zip_current,street_hometown, city_hometown, state_hometown, zip_hometown, phone, team_id) VALUES ('John','Jensen','Forward','Sophmore','6056 South 7910 West','Tempe','AZ',85765,'7832 South 7920 East','Tempe','AZ',85765,5284264291,7);</v>
      </c>
    </row>
    <row r="154" spans="9:24" x14ac:dyDescent="0.2">
      <c r="I154" s="3">
        <f t="shared" ca="1" si="12"/>
        <v>3</v>
      </c>
      <c r="J154" t="str">
        <f ca="1">VLOOKUP($I154,athlete, J$1)</f>
        <v>Alex</v>
      </c>
      <c r="K154" t="str">
        <f ca="1">VLOOKUP($I154,athlete, K$1)</f>
        <v>Johnson</v>
      </c>
      <c r="L154" t="str">
        <f ca="1">VLOOKUP($I154,athlete, L$1)</f>
        <v>Quarterback</v>
      </c>
      <c r="M154" t="str">
        <f ca="1">VLOOKUP($I154,athlete, M$1)</f>
        <v>Sophmore</v>
      </c>
      <c r="N154" t="str">
        <f t="shared" ca="1" si="13"/>
        <v>9538 South 1636 West</v>
      </c>
      <c r="O154" t="str">
        <f ca="1">VLOOKUP($I154,athlete, O$1)</f>
        <v>Seattle</v>
      </c>
      <c r="P154" t="str">
        <f ca="1">VLOOKUP($I154,athlete, P$1)</f>
        <v>WA</v>
      </c>
      <c r="Q154">
        <f ca="1">VLOOKUP($I154,athlete, Q$1)</f>
        <v>56290</v>
      </c>
      <c r="R154" t="str">
        <f t="shared" ca="1" si="14"/>
        <v>2616 North 3275 West</v>
      </c>
      <c r="S154" t="str">
        <f ca="1">VLOOKUP($I154,athlete, S$1)</f>
        <v>Seattle</v>
      </c>
      <c r="T154" t="str">
        <f ca="1">VLOOKUP($I154,athlete, T$1)</f>
        <v>WA</v>
      </c>
      <c r="U154">
        <f ca="1">VLOOKUP($I154,athlete, U$1)</f>
        <v>56290</v>
      </c>
      <c r="V154">
        <f t="shared" ca="1" si="15"/>
        <v>1705228866</v>
      </c>
      <c r="W154">
        <f t="shared" ca="1" si="16"/>
        <v>11</v>
      </c>
      <c r="X154" t="str">
        <f t="shared" ca="1" si="17"/>
        <v>INSERT INTO athlete (fname, lname, position, academic_level, street_current, city_current,state_current,zip_current,street_hometown, city_hometown, state_hometown, zip_hometown, phone, team_id) VALUES ('Alex','Johnson','Quarterback','Sophmore','9538 South 1636 West','Seattle','WA',56290,'2616 North 3275 West','Seattle','WA',56290,1705228866,11);</v>
      </c>
    </row>
    <row r="155" spans="9:24" x14ac:dyDescent="0.2">
      <c r="I155" s="3">
        <f t="shared" ca="1" si="12"/>
        <v>11</v>
      </c>
      <c r="J155" t="str">
        <f ca="1">VLOOKUP($I155,athlete, J$1)</f>
        <v>Megan</v>
      </c>
      <c r="K155" t="str">
        <f ca="1">VLOOKUP($I155,athlete, K$1)</f>
        <v>Byron</v>
      </c>
      <c r="L155" t="str">
        <f ca="1">VLOOKUP($I155,athlete, L$1)</f>
        <v>Running Back</v>
      </c>
      <c r="M155" t="str">
        <f ca="1">VLOOKUP($I155,athlete, M$1)</f>
        <v>Sophmore</v>
      </c>
      <c r="N155" t="str">
        <f t="shared" ca="1" si="13"/>
        <v>2537 South 4540 East</v>
      </c>
      <c r="O155" t="str">
        <f ca="1">VLOOKUP($I155,athlete, O$1)</f>
        <v>Pierre</v>
      </c>
      <c r="P155" t="str">
        <f ca="1">VLOOKUP($I155,athlete, P$1)</f>
        <v>SD</v>
      </c>
      <c r="Q155">
        <f ca="1">VLOOKUP($I155,athlete, Q$1)</f>
        <v>73520</v>
      </c>
      <c r="R155" t="str">
        <f t="shared" ca="1" si="14"/>
        <v>6743 North 8865 West</v>
      </c>
      <c r="S155" t="str">
        <f ca="1">VLOOKUP($I155,athlete, S$1)</f>
        <v>Pierre</v>
      </c>
      <c r="T155" t="str">
        <f ca="1">VLOOKUP($I155,athlete, T$1)</f>
        <v>SD</v>
      </c>
      <c r="U155">
        <f ca="1">VLOOKUP($I155,athlete, U$1)</f>
        <v>73520</v>
      </c>
      <c r="V155">
        <f t="shared" ca="1" si="15"/>
        <v>9885412610</v>
      </c>
      <c r="W155">
        <f t="shared" ca="1" si="16"/>
        <v>10</v>
      </c>
      <c r="X155" t="str">
        <f t="shared" ca="1" si="17"/>
        <v>INSERT INTO athlete (fname, lname, position, academic_level, street_current, city_current,state_current,zip_current,street_hometown, city_hometown, state_hometown, zip_hometown, phone, team_id) VALUES ('Megan','Byron','Running Back','Sophmore','2537 South 4540 East','Pierre','SD',73520,'6743 North 8865 West','Pierre','SD',73520,9885412610,10);</v>
      </c>
    </row>
    <row r="156" spans="9:24" x14ac:dyDescent="0.2">
      <c r="I156" s="3">
        <f t="shared" ca="1" si="12"/>
        <v>16</v>
      </c>
      <c r="J156" t="str">
        <f ca="1">VLOOKUP($I156,athlete, J$1)</f>
        <v>Chris</v>
      </c>
      <c r="K156" t="str">
        <f ca="1">VLOOKUP($I156,athlete, K$1)</f>
        <v>Burr</v>
      </c>
      <c r="L156" t="str">
        <f ca="1">VLOOKUP($I156,athlete, L$1)</f>
        <v>Catcher</v>
      </c>
      <c r="M156" t="str">
        <f ca="1">VLOOKUP($I156,athlete, M$1)</f>
        <v>Freshman</v>
      </c>
      <c r="N156" t="str">
        <f t="shared" ca="1" si="13"/>
        <v>2178 North 7645 West</v>
      </c>
      <c r="O156" t="str">
        <f ca="1">VLOOKUP($I156,athlete, O$1)</f>
        <v>Bismarck</v>
      </c>
      <c r="P156" t="str">
        <f ca="1">VLOOKUP($I156,athlete, P$1)</f>
        <v>UT</v>
      </c>
      <c r="Q156">
        <f ca="1">VLOOKUP($I156,athlete, Q$1)</f>
        <v>84101</v>
      </c>
      <c r="R156" t="str">
        <f t="shared" ca="1" si="14"/>
        <v>7074 North 5128 East</v>
      </c>
      <c r="S156" t="str">
        <f ca="1">VLOOKUP($I156,athlete, S$1)</f>
        <v>Bismarck</v>
      </c>
      <c r="T156" t="str">
        <f ca="1">VLOOKUP($I156,athlete, T$1)</f>
        <v>UT</v>
      </c>
      <c r="U156">
        <f ca="1">VLOOKUP($I156,athlete, U$1)</f>
        <v>84101</v>
      </c>
      <c r="V156">
        <f t="shared" ca="1" si="15"/>
        <v>3238676211</v>
      </c>
      <c r="W156">
        <f t="shared" ca="1" si="16"/>
        <v>17</v>
      </c>
      <c r="X156" t="str">
        <f t="shared" ca="1" si="17"/>
        <v>INSERT INTO athlete (fname, lname, position, academic_level, street_current, city_current,state_current,zip_current,street_hometown, city_hometown, state_hometown, zip_hometown, phone, team_id) VALUES ('Chris','Burr','Catcher','Freshman','2178 North 7645 West','Bismarck','UT',84101,'7074 North 5128 East','Bismarck','UT',84101,3238676211,17);</v>
      </c>
    </row>
    <row r="157" spans="9:24" x14ac:dyDescent="0.2">
      <c r="I157" s="3">
        <f t="shared" ca="1" si="12"/>
        <v>3</v>
      </c>
      <c r="J157" t="str">
        <f ca="1">VLOOKUP($I157,athlete, J$1)</f>
        <v>Alex</v>
      </c>
      <c r="K157" t="str">
        <f ca="1">VLOOKUP($I157,athlete, K$1)</f>
        <v>Johnson</v>
      </c>
      <c r="L157" t="str">
        <f ca="1">VLOOKUP($I157,athlete, L$1)</f>
        <v>Quarterback</v>
      </c>
      <c r="M157" t="str">
        <f ca="1">VLOOKUP($I157,athlete, M$1)</f>
        <v>Sophmore</v>
      </c>
      <c r="N157" t="str">
        <f t="shared" ca="1" si="13"/>
        <v>5419 South 9945 East</v>
      </c>
      <c r="O157" t="str">
        <f ca="1">VLOOKUP($I157,athlete, O$1)</f>
        <v>Seattle</v>
      </c>
      <c r="P157" t="str">
        <f ca="1">VLOOKUP($I157,athlete, P$1)</f>
        <v>WA</v>
      </c>
      <c r="Q157">
        <f ca="1">VLOOKUP($I157,athlete, Q$1)</f>
        <v>56290</v>
      </c>
      <c r="R157" t="str">
        <f t="shared" ca="1" si="14"/>
        <v>2479 North 2104 East</v>
      </c>
      <c r="S157" t="str">
        <f ca="1">VLOOKUP($I157,athlete, S$1)</f>
        <v>Seattle</v>
      </c>
      <c r="T157" t="str">
        <f ca="1">VLOOKUP($I157,athlete, T$1)</f>
        <v>WA</v>
      </c>
      <c r="U157">
        <f ca="1">VLOOKUP($I157,athlete, U$1)</f>
        <v>56290</v>
      </c>
      <c r="V157">
        <f t="shared" ca="1" si="15"/>
        <v>2330504802</v>
      </c>
      <c r="W157">
        <f t="shared" ca="1" si="16"/>
        <v>13</v>
      </c>
      <c r="X157" t="str">
        <f t="shared" ca="1" si="17"/>
        <v>INSERT INTO athlete (fname, lname, position, academic_level, street_current, city_current,state_current,zip_current,street_hometown, city_hometown, state_hometown, zip_hometown, phone, team_id) VALUES ('Alex','Johnson','Quarterback','Sophmore','5419 South 9945 East','Seattle','WA',56290,'2479 North 2104 East','Seattle','WA',56290,2330504802,13);</v>
      </c>
    </row>
    <row r="158" spans="9:24" x14ac:dyDescent="0.2">
      <c r="I158" s="3">
        <f t="shared" ca="1" si="12"/>
        <v>1</v>
      </c>
      <c r="J158" t="str">
        <f ca="1">VLOOKUP($I158,athlete, J$1)</f>
        <v>Bob</v>
      </c>
      <c r="K158" t="str">
        <f ca="1">VLOOKUP($I158,athlete, K$1)</f>
        <v>Taylor</v>
      </c>
      <c r="L158" t="str">
        <f ca="1">VLOOKUP($I158,athlete, L$1)</f>
        <v>Right Wing</v>
      </c>
      <c r="M158" t="str">
        <f ca="1">VLOOKUP($I158,athlete, M$1)</f>
        <v>Senior</v>
      </c>
      <c r="N158" t="str">
        <f t="shared" ca="1" si="13"/>
        <v>8825 North 1531 East</v>
      </c>
      <c r="O158" t="str">
        <f ca="1">VLOOKUP($I158,athlete, O$1)</f>
        <v>Salt Lake City</v>
      </c>
      <c r="P158" t="str">
        <f ca="1">VLOOKUP($I158,athlete, P$1)</f>
        <v>UT</v>
      </c>
      <c r="Q158">
        <f ca="1">VLOOKUP($I158,athlete, Q$1)</f>
        <v>84101</v>
      </c>
      <c r="R158" t="str">
        <f t="shared" ca="1" si="14"/>
        <v>1680 South 1509 East</v>
      </c>
      <c r="S158" t="str">
        <f ca="1">VLOOKUP($I158,athlete, S$1)</f>
        <v>Salt Lake City</v>
      </c>
      <c r="T158" t="str">
        <f ca="1">VLOOKUP($I158,athlete, T$1)</f>
        <v>UT</v>
      </c>
      <c r="U158">
        <f ca="1">VLOOKUP($I158,athlete, U$1)</f>
        <v>84101</v>
      </c>
      <c r="V158">
        <f t="shared" ca="1" si="15"/>
        <v>8923866129</v>
      </c>
      <c r="W158">
        <f t="shared" ca="1" si="16"/>
        <v>17</v>
      </c>
      <c r="X158" t="str">
        <f t="shared" ca="1" si="17"/>
        <v>INSERT INTO athlete (fname, lname, position, academic_level, street_current, city_current,state_current,zip_current,street_hometown, city_hometown, state_hometown, zip_hometown, phone, team_id) VALUES ('Bob','Taylor','Right Wing','Senior','8825 North 1531 East','Salt Lake City','UT',84101,'1680 South 1509 East','Salt Lake City','UT',84101,8923866129,17);</v>
      </c>
    </row>
    <row r="159" spans="9:24" x14ac:dyDescent="0.2">
      <c r="I159" s="3">
        <f t="shared" ca="1" si="12"/>
        <v>15</v>
      </c>
      <c r="J159" t="str">
        <f ca="1">VLOOKUP($I159,athlete, J$1)</f>
        <v>Randy</v>
      </c>
      <c r="K159" t="str">
        <f ca="1">VLOOKUP($I159,athlete, K$1)</f>
        <v>Peirce</v>
      </c>
      <c r="L159" t="str">
        <f ca="1">VLOOKUP($I159,athlete, L$1)</f>
        <v>Pitcher</v>
      </c>
      <c r="M159" t="str">
        <f ca="1">VLOOKUP($I159,athlete, M$1)</f>
        <v>Sophmore</v>
      </c>
      <c r="N159" t="str">
        <f t="shared" ca="1" si="13"/>
        <v>7590 North 3718 West</v>
      </c>
      <c r="O159" t="str">
        <f ca="1">VLOOKUP($I159,athlete, O$1)</f>
        <v>Pierre</v>
      </c>
      <c r="P159" t="str">
        <f ca="1">VLOOKUP($I159,athlete, P$1)</f>
        <v>UT</v>
      </c>
      <c r="Q159">
        <f ca="1">VLOOKUP($I159,athlete, Q$1)</f>
        <v>84101</v>
      </c>
      <c r="R159" t="str">
        <f t="shared" ca="1" si="14"/>
        <v>5032 North 8915 East</v>
      </c>
      <c r="S159" t="str">
        <f ca="1">VLOOKUP($I159,athlete, S$1)</f>
        <v>Pierre</v>
      </c>
      <c r="T159" t="str">
        <f ca="1">VLOOKUP($I159,athlete, T$1)</f>
        <v>UT</v>
      </c>
      <c r="U159">
        <f ca="1">VLOOKUP($I159,athlete, U$1)</f>
        <v>84101</v>
      </c>
      <c r="V159">
        <f t="shared" ca="1" si="15"/>
        <v>8825401773</v>
      </c>
      <c r="W159">
        <f t="shared" ca="1" si="16"/>
        <v>6</v>
      </c>
      <c r="X159" t="str">
        <f t="shared" ca="1" si="17"/>
        <v>INSERT INTO athlete (fname, lname, position, academic_level, street_current, city_current,state_current,zip_current,street_hometown, city_hometown, state_hometown, zip_hometown, phone, team_id) VALUES ('Randy','Peirce','Pitcher','Sophmore','7590 North 3718 West','Pierre','UT',84101,'5032 North 8915 East','Pierre','UT',84101,8825401773,6);</v>
      </c>
    </row>
    <row r="160" spans="9:24" x14ac:dyDescent="0.2">
      <c r="I160" s="3">
        <f t="shared" ca="1" si="12"/>
        <v>5</v>
      </c>
      <c r="J160" t="str">
        <f ca="1">VLOOKUP($I160,athlete, J$1)</f>
        <v>Alicia</v>
      </c>
      <c r="K160" t="str">
        <f ca="1">VLOOKUP($I160,athlete, K$1)</f>
        <v>McKay</v>
      </c>
      <c r="L160" t="str">
        <f ca="1">VLOOKUP($I160,athlete, L$1)</f>
        <v>Defense</v>
      </c>
      <c r="M160" t="str">
        <f ca="1">VLOOKUP($I160,athlete, M$1)</f>
        <v>Senior</v>
      </c>
      <c r="N160" t="str">
        <f t="shared" ca="1" si="13"/>
        <v>6159 North 1057 West</v>
      </c>
      <c r="O160" t="str">
        <f ca="1">VLOOKUP($I160,athlete, O$1)</f>
        <v>Berkley</v>
      </c>
      <c r="P160" t="str">
        <f ca="1">VLOOKUP($I160,athlete, P$1)</f>
        <v>CA</v>
      </c>
      <c r="Q160">
        <f ca="1">VLOOKUP($I160,athlete, Q$1)</f>
        <v>84050</v>
      </c>
      <c r="R160" t="str">
        <f t="shared" ca="1" si="14"/>
        <v>6595 North 4892 West</v>
      </c>
      <c r="S160" t="str">
        <f ca="1">VLOOKUP($I160,athlete, S$1)</f>
        <v>Berkley</v>
      </c>
      <c r="T160" t="str">
        <f ca="1">VLOOKUP($I160,athlete, T$1)</f>
        <v>CA</v>
      </c>
      <c r="U160">
        <f ca="1">VLOOKUP($I160,athlete, U$1)</f>
        <v>84050</v>
      </c>
      <c r="V160">
        <f t="shared" ca="1" si="15"/>
        <v>2150314040</v>
      </c>
      <c r="W160">
        <f t="shared" ca="1" si="16"/>
        <v>16</v>
      </c>
      <c r="X160" t="str">
        <f t="shared" ca="1" si="17"/>
        <v>INSERT INTO athlete (fname, lname, position, academic_level, street_current, city_current,state_current,zip_current,street_hometown, city_hometown, state_hometown, zip_hometown, phone, team_id) VALUES ('Alicia','McKay','Defense','Senior','6159 North 1057 West','Berkley','CA',84050,'6595 North 4892 West','Berkley','CA',84050,2150314040,16);</v>
      </c>
    </row>
    <row r="161" spans="9:24" x14ac:dyDescent="0.2">
      <c r="I161" s="3">
        <f t="shared" ca="1" si="12"/>
        <v>9</v>
      </c>
      <c r="J161" t="str">
        <f ca="1">VLOOKUP($I161,athlete, J$1)</f>
        <v>Nicole</v>
      </c>
      <c r="K161" t="str">
        <f ca="1">VLOOKUP($I161,athlete, K$1)</f>
        <v>Tindal</v>
      </c>
      <c r="L161" t="str">
        <f ca="1">VLOOKUP($I161,athlete, L$1)</f>
        <v>Offensive Lineman</v>
      </c>
      <c r="M161" t="str">
        <f ca="1">VLOOKUP($I161,athlete, M$1)</f>
        <v>Senior</v>
      </c>
      <c r="N161" t="str">
        <f t="shared" ca="1" si="13"/>
        <v>4612 North 2873 West</v>
      </c>
      <c r="O161" t="str">
        <f ca="1">VLOOKUP($I161,athlete, O$1)</f>
        <v>Provo</v>
      </c>
      <c r="P161" t="str">
        <f ca="1">VLOOKUP($I161,athlete, P$1)</f>
        <v>UT</v>
      </c>
      <c r="Q161">
        <f ca="1">VLOOKUP($I161,athlete, Q$1)</f>
        <v>75673</v>
      </c>
      <c r="R161" t="str">
        <f t="shared" ca="1" si="14"/>
        <v>9316 North 5234 East</v>
      </c>
      <c r="S161" t="str">
        <f ca="1">VLOOKUP($I161,athlete, S$1)</f>
        <v>Provo</v>
      </c>
      <c r="T161" t="str">
        <f ca="1">VLOOKUP($I161,athlete, T$1)</f>
        <v>UT</v>
      </c>
      <c r="U161">
        <f ca="1">VLOOKUP($I161,athlete, U$1)</f>
        <v>75673</v>
      </c>
      <c r="V161">
        <f t="shared" ca="1" si="15"/>
        <v>3825779202</v>
      </c>
      <c r="W161">
        <f t="shared" ca="1" si="16"/>
        <v>16</v>
      </c>
      <c r="X161" t="str">
        <f t="shared" ca="1" si="17"/>
        <v>INSERT INTO athlete (fname, lname, position, academic_level, street_current, city_current,state_current,zip_current,street_hometown, city_hometown, state_hometown, zip_hometown, phone, team_id) VALUES ('Nicole','Tindal','Offensive Lineman','Senior','4612 North 2873 West','Provo','UT',75673,'9316 North 5234 East','Provo','UT',75673,3825779202,16);</v>
      </c>
    </row>
    <row r="162" spans="9:24" x14ac:dyDescent="0.2">
      <c r="I162" s="3">
        <f t="shared" ca="1" si="12"/>
        <v>1</v>
      </c>
      <c r="J162" t="str">
        <f ca="1">VLOOKUP($I162,athlete, J$1)</f>
        <v>Bob</v>
      </c>
      <c r="K162" t="str">
        <f ca="1">VLOOKUP($I162,athlete, K$1)</f>
        <v>Taylor</v>
      </c>
      <c r="L162" t="str">
        <f ca="1">VLOOKUP($I162,athlete, L$1)</f>
        <v>Right Wing</v>
      </c>
      <c r="M162" t="str">
        <f ca="1">VLOOKUP($I162,athlete, M$1)</f>
        <v>Senior</v>
      </c>
      <c r="N162" t="str">
        <f t="shared" ca="1" si="13"/>
        <v>9590 South 5721 West</v>
      </c>
      <c r="O162" t="str">
        <f ca="1">VLOOKUP($I162,athlete, O$1)</f>
        <v>Salt Lake City</v>
      </c>
      <c r="P162" t="str">
        <f ca="1">VLOOKUP($I162,athlete, P$1)</f>
        <v>UT</v>
      </c>
      <c r="Q162">
        <f ca="1">VLOOKUP($I162,athlete, Q$1)</f>
        <v>84101</v>
      </c>
      <c r="R162" t="str">
        <f t="shared" ca="1" si="14"/>
        <v>2125 South 2013 East</v>
      </c>
      <c r="S162" t="str">
        <f ca="1">VLOOKUP($I162,athlete, S$1)</f>
        <v>Salt Lake City</v>
      </c>
      <c r="T162" t="str">
        <f ca="1">VLOOKUP($I162,athlete, T$1)</f>
        <v>UT</v>
      </c>
      <c r="U162">
        <f ca="1">VLOOKUP($I162,athlete, U$1)</f>
        <v>84101</v>
      </c>
      <c r="V162">
        <f t="shared" ca="1" si="15"/>
        <v>1372505263</v>
      </c>
      <c r="W162">
        <f t="shared" ca="1" si="16"/>
        <v>6</v>
      </c>
      <c r="X162" t="str">
        <f t="shared" ca="1" si="17"/>
        <v>INSERT INTO athlete (fname, lname, position, academic_level, street_current, city_current,state_current,zip_current,street_hometown, city_hometown, state_hometown, zip_hometown, phone, team_id) VALUES ('Bob','Taylor','Right Wing','Senior','9590 South 5721 West','Salt Lake City','UT',84101,'2125 South 2013 East','Salt Lake City','UT',84101,1372505263,6);</v>
      </c>
    </row>
    <row r="163" spans="9:24" x14ac:dyDescent="0.2">
      <c r="I163" s="3">
        <f t="shared" ca="1" si="12"/>
        <v>12</v>
      </c>
      <c r="J163" t="str">
        <f ca="1">VLOOKUP($I163,athlete, J$1)</f>
        <v>Marcy</v>
      </c>
      <c r="K163" t="str">
        <f ca="1">VLOOKUP($I163,athlete, K$1)</f>
        <v>Tice</v>
      </c>
      <c r="L163" t="str">
        <f ca="1">VLOOKUP($I163,athlete, L$1)</f>
        <v>Goalie</v>
      </c>
      <c r="M163" t="str">
        <f ca="1">VLOOKUP($I163,athlete, M$1)</f>
        <v>Freshman</v>
      </c>
      <c r="N163" t="str">
        <f t="shared" ca="1" si="13"/>
        <v>6196 North 7337 East</v>
      </c>
      <c r="O163" t="str">
        <f ca="1">VLOOKUP($I163,athlete, O$1)</f>
        <v>Bismarck</v>
      </c>
      <c r="P163" t="str">
        <f ca="1">VLOOKUP($I163,athlete, P$1)</f>
        <v>ND</v>
      </c>
      <c r="Q163">
        <f ca="1">VLOOKUP($I163,athlete, Q$1)</f>
        <v>28895</v>
      </c>
      <c r="R163" t="str">
        <f t="shared" ca="1" si="14"/>
        <v>1152 South 6414 West</v>
      </c>
      <c r="S163" t="str">
        <f ca="1">VLOOKUP($I163,athlete, S$1)</f>
        <v>Bismarck</v>
      </c>
      <c r="T163" t="str">
        <f ca="1">VLOOKUP($I163,athlete, T$1)</f>
        <v>ND</v>
      </c>
      <c r="U163">
        <f ca="1">VLOOKUP($I163,athlete, U$1)</f>
        <v>28895</v>
      </c>
      <c r="V163">
        <f t="shared" ca="1" si="15"/>
        <v>9667475617</v>
      </c>
      <c r="W163">
        <f t="shared" ca="1" si="16"/>
        <v>11</v>
      </c>
      <c r="X163" t="str">
        <f t="shared" ca="1" si="17"/>
        <v>INSERT INTO athlete (fname, lname, position, academic_level, street_current, city_current,state_current,zip_current,street_hometown, city_hometown, state_hometown, zip_hometown, phone, team_id) VALUES ('Marcy','Tice','Goalie','Freshman','6196 North 7337 East','Bismarck','ND',28895,'1152 South 6414 West','Bismarck','ND',28895,9667475617,11);</v>
      </c>
    </row>
    <row r="164" spans="9:24" x14ac:dyDescent="0.2">
      <c r="I164" s="3">
        <f t="shared" ca="1" si="12"/>
        <v>8</v>
      </c>
      <c r="J164" t="str">
        <f ca="1">VLOOKUP($I164,athlete, J$1)</f>
        <v>Jeremy</v>
      </c>
      <c r="K164" t="str">
        <f ca="1">VLOOKUP($I164,athlete, K$1)</f>
        <v>Groves</v>
      </c>
      <c r="L164" t="str">
        <f ca="1">VLOOKUP($I164,athlete, L$1)</f>
        <v>Defensinve Tackle</v>
      </c>
      <c r="M164" t="str">
        <f ca="1">VLOOKUP($I164,athlete, M$1)</f>
        <v>Freshman</v>
      </c>
      <c r="N164" t="str">
        <f t="shared" ca="1" si="13"/>
        <v>4007 North 9324 East</v>
      </c>
      <c r="O164" t="str">
        <f ca="1">VLOOKUP($I164,athlete, O$1)</f>
        <v>Brooklynn</v>
      </c>
      <c r="P164" t="str">
        <f ca="1">VLOOKUP($I164,athlete, P$1)</f>
        <v>NY</v>
      </c>
      <c r="Q164">
        <f ca="1">VLOOKUP($I164,athlete, Q$1)</f>
        <v>76485</v>
      </c>
      <c r="R164" t="str">
        <f t="shared" ca="1" si="14"/>
        <v>6932 North 9992 East</v>
      </c>
      <c r="S164" t="str">
        <f ca="1">VLOOKUP($I164,athlete, S$1)</f>
        <v>Brooklynn</v>
      </c>
      <c r="T164" t="str">
        <f ca="1">VLOOKUP($I164,athlete, T$1)</f>
        <v>NY</v>
      </c>
      <c r="U164">
        <f ca="1">VLOOKUP($I164,athlete, U$1)</f>
        <v>76485</v>
      </c>
      <c r="V164">
        <f t="shared" ca="1" si="15"/>
        <v>5123323853</v>
      </c>
      <c r="W164">
        <f t="shared" ca="1" si="16"/>
        <v>7</v>
      </c>
      <c r="X164" t="str">
        <f t="shared" ca="1" si="17"/>
        <v>INSERT INTO athlete (fname, lname, position, academic_level, street_current, city_current,state_current,zip_current,street_hometown, city_hometown, state_hometown, zip_hometown, phone, team_id) VALUES ('Jeremy','Groves','Defensinve Tackle','Freshman','4007 North 9324 East','Brooklynn','NY',76485,'6932 North 9992 East','Brooklynn','NY',76485,5123323853,7);</v>
      </c>
    </row>
    <row r="165" spans="9:24" x14ac:dyDescent="0.2">
      <c r="I165" s="3">
        <f t="shared" ca="1" si="12"/>
        <v>13</v>
      </c>
      <c r="J165" t="str">
        <f ca="1">VLOOKUP($I165,athlete, J$1)</f>
        <v>Kim</v>
      </c>
      <c r="K165" t="str">
        <f ca="1">VLOOKUP($I165,athlete, K$1)</f>
        <v>Lord</v>
      </c>
      <c r="L165" t="str">
        <f ca="1">VLOOKUP($I165,athlete, L$1)</f>
        <v>First Base</v>
      </c>
      <c r="M165" t="str">
        <f ca="1">VLOOKUP($I165,athlete, M$1)</f>
        <v>Senior</v>
      </c>
      <c r="N165" t="str">
        <f t="shared" ca="1" si="13"/>
        <v>4608 North 4066 East</v>
      </c>
      <c r="O165" t="str">
        <f ca="1">VLOOKUP($I165,athlete, O$1)</f>
        <v>Provo</v>
      </c>
      <c r="P165" t="str">
        <f ca="1">VLOOKUP($I165,athlete, P$1)</f>
        <v>UT</v>
      </c>
      <c r="Q165">
        <f ca="1">VLOOKUP($I165,athlete, Q$1)</f>
        <v>84101</v>
      </c>
      <c r="R165" t="str">
        <f t="shared" ca="1" si="14"/>
        <v>1218 South 6962 West</v>
      </c>
      <c r="S165" t="str">
        <f ca="1">VLOOKUP($I165,athlete, S$1)</f>
        <v>Provo</v>
      </c>
      <c r="T165" t="str">
        <f ca="1">VLOOKUP($I165,athlete, T$1)</f>
        <v>UT</v>
      </c>
      <c r="U165">
        <f ca="1">VLOOKUP($I165,athlete, U$1)</f>
        <v>84101</v>
      </c>
      <c r="V165">
        <f t="shared" ca="1" si="15"/>
        <v>3609864859</v>
      </c>
      <c r="W165">
        <f t="shared" ca="1" si="16"/>
        <v>13</v>
      </c>
      <c r="X165" t="str">
        <f t="shared" ca="1" si="17"/>
        <v>INSERT INTO athlete (fname, lname, position, academic_level, street_current, city_current,state_current,zip_current,street_hometown, city_hometown, state_hometown, zip_hometown, phone, team_id) VALUES ('Kim','Lord','First Base','Senior','4608 North 4066 East','Provo','UT',84101,'1218 South 6962 West','Provo','UT',84101,3609864859,13);</v>
      </c>
    </row>
    <row r="166" spans="9:24" x14ac:dyDescent="0.2">
      <c r="I166" s="3">
        <f t="shared" ca="1" si="12"/>
        <v>12</v>
      </c>
      <c r="J166" t="str">
        <f ca="1">VLOOKUP($I166,athlete, J$1)</f>
        <v>Marcy</v>
      </c>
      <c r="K166" t="str">
        <f ca="1">VLOOKUP($I166,athlete, K$1)</f>
        <v>Tice</v>
      </c>
      <c r="L166" t="str">
        <f ca="1">VLOOKUP($I166,athlete, L$1)</f>
        <v>Goalie</v>
      </c>
      <c r="M166" t="str">
        <f ca="1">VLOOKUP($I166,athlete, M$1)</f>
        <v>Freshman</v>
      </c>
      <c r="N166" t="str">
        <f t="shared" ca="1" si="13"/>
        <v>5356 North 6897 East</v>
      </c>
      <c r="O166" t="str">
        <f ca="1">VLOOKUP($I166,athlete, O$1)</f>
        <v>Bismarck</v>
      </c>
      <c r="P166" t="str">
        <f ca="1">VLOOKUP($I166,athlete, P$1)</f>
        <v>ND</v>
      </c>
      <c r="Q166">
        <f ca="1">VLOOKUP($I166,athlete, Q$1)</f>
        <v>28895</v>
      </c>
      <c r="R166" t="str">
        <f t="shared" ca="1" si="14"/>
        <v>8657 North 4272 West</v>
      </c>
      <c r="S166" t="str">
        <f ca="1">VLOOKUP($I166,athlete, S$1)</f>
        <v>Bismarck</v>
      </c>
      <c r="T166" t="str">
        <f ca="1">VLOOKUP($I166,athlete, T$1)</f>
        <v>ND</v>
      </c>
      <c r="U166">
        <f ca="1">VLOOKUP($I166,athlete, U$1)</f>
        <v>28895</v>
      </c>
      <c r="V166">
        <f t="shared" ca="1" si="15"/>
        <v>1168772191</v>
      </c>
      <c r="W166">
        <f t="shared" ca="1" si="16"/>
        <v>15</v>
      </c>
      <c r="X166" t="str">
        <f t="shared" ca="1" si="17"/>
        <v>INSERT INTO athlete (fname, lname, position, academic_level, street_current, city_current,state_current,zip_current,street_hometown, city_hometown, state_hometown, zip_hometown, phone, team_id) VALUES ('Marcy','Tice','Goalie','Freshman','5356 North 6897 East','Bismarck','ND',28895,'8657 North 4272 West','Bismarck','ND',28895,1168772191,15);</v>
      </c>
    </row>
    <row r="167" spans="9:24" x14ac:dyDescent="0.2">
      <c r="I167" s="3">
        <f t="shared" ca="1" si="12"/>
        <v>12</v>
      </c>
      <c r="J167" t="str">
        <f ca="1">VLOOKUP($I167,athlete, J$1)</f>
        <v>Marcy</v>
      </c>
      <c r="K167" t="str">
        <f ca="1">VLOOKUP($I167,athlete, K$1)</f>
        <v>Tice</v>
      </c>
      <c r="L167" t="str">
        <f ca="1">VLOOKUP($I167,athlete, L$1)</f>
        <v>Goalie</v>
      </c>
      <c r="M167" t="str">
        <f ca="1">VLOOKUP($I167,athlete, M$1)</f>
        <v>Freshman</v>
      </c>
      <c r="N167" t="str">
        <f t="shared" ca="1" si="13"/>
        <v>3767 North 2319 West</v>
      </c>
      <c r="O167" t="str">
        <f ca="1">VLOOKUP($I167,athlete, O$1)</f>
        <v>Bismarck</v>
      </c>
      <c r="P167" t="str">
        <f ca="1">VLOOKUP($I167,athlete, P$1)</f>
        <v>ND</v>
      </c>
      <c r="Q167">
        <f ca="1">VLOOKUP($I167,athlete, Q$1)</f>
        <v>28895</v>
      </c>
      <c r="R167" t="str">
        <f t="shared" ca="1" si="14"/>
        <v>5774 South 4667 West</v>
      </c>
      <c r="S167" t="str">
        <f ca="1">VLOOKUP($I167,athlete, S$1)</f>
        <v>Bismarck</v>
      </c>
      <c r="T167" t="str">
        <f ca="1">VLOOKUP($I167,athlete, T$1)</f>
        <v>ND</v>
      </c>
      <c r="U167">
        <f ca="1">VLOOKUP($I167,athlete, U$1)</f>
        <v>28895</v>
      </c>
      <c r="V167">
        <f t="shared" ca="1" si="15"/>
        <v>8020635740</v>
      </c>
      <c r="W167">
        <f t="shared" ca="1" si="16"/>
        <v>15</v>
      </c>
      <c r="X167" t="str">
        <f t="shared" ca="1" si="17"/>
        <v>INSERT INTO athlete (fname, lname, position, academic_level, street_current, city_current,state_current,zip_current,street_hometown, city_hometown, state_hometown, zip_hometown, phone, team_id) VALUES ('Marcy','Tice','Goalie','Freshman','3767 North 2319 West','Bismarck','ND',28895,'5774 South 4667 West','Bismarck','ND',28895,8020635740,15);</v>
      </c>
    </row>
    <row r="168" spans="9:24" x14ac:dyDescent="0.2">
      <c r="I168" s="3">
        <f t="shared" ca="1" si="12"/>
        <v>3</v>
      </c>
      <c r="J168" t="str">
        <f ca="1">VLOOKUP($I168,athlete, J$1)</f>
        <v>Alex</v>
      </c>
      <c r="K168" t="str">
        <f ca="1">VLOOKUP($I168,athlete, K$1)</f>
        <v>Johnson</v>
      </c>
      <c r="L168" t="str">
        <f ca="1">VLOOKUP($I168,athlete, L$1)</f>
        <v>Quarterback</v>
      </c>
      <c r="M168" t="str">
        <f ca="1">VLOOKUP($I168,athlete, M$1)</f>
        <v>Sophmore</v>
      </c>
      <c r="N168" t="str">
        <f t="shared" ca="1" si="13"/>
        <v>4157 North 1143 West</v>
      </c>
      <c r="O168" t="str">
        <f ca="1">VLOOKUP($I168,athlete, O$1)</f>
        <v>Seattle</v>
      </c>
      <c r="P168" t="str">
        <f ca="1">VLOOKUP($I168,athlete, P$1)</f>
        <v>WA</v>
      </c>
      <c r="Q168">
        <f ca="1">VLOOKUP($I168,athlete, Q$1)</f>
        <v>56290</v>
      </c>
      <c r="R168" t="str">
        <f t="shared" ca="1" si="14"/>
        <v>2369 North 1094 East</v>
      </c>
      <c r="S168" t="str">
        <f ca="1">VLOOKUP($I168,athlete, S$1)</f>
        <v>Seattle</v>
      </c>
      <c r="T168" t="str">
        <f ca="1">VLOOKUP($I168,athlete, T$1)</f>
        <v>WA</v>
      </c>
      <c r="U168">
        <f ca="1">VLOOKUP($I168,athlete, U$1)</f>
        <v>56290</v>
      </c>
      <c r="V168">
        <f t="shared" ca="1" si="15"/>
        <v>4103376218</v>
      </c>
      <c r="W168">
        <f t="shared" ca="1" si="16"/>
        <v>18</v>
      </c>
      <c r="X168" t="str">
        <f t="shared" ca="1" si="17"/>
        <v>INSERT INTO athlete (fname, lname, position, academic_level, street_current, city_current,state_current,zip_current,street_hometown, city_hometown, state_hometown, zip_hometown, phone, team_id) VALUES ('Alex','Johnson','Quarterback','Sophmore','4157 North 1143 West','Seattle','WA',56290,'2369 North 1094 East','Seattle','WA',56290,4103376218,18);</v>
      </c>
    </row>
    <row r="169" spans="9:24" x14ac:dyDescent="0.2">
      <c r="I169" s="3">
        <f t="shared" ca="1" si="12"/>
        <v>2</v>
      </c>
      <c r="J169" t="str">
        <f ca="1">VLOOKUP($I169,athlete, J$1)</f>
        <v>Joe</v>
      </c>
      <c r="K169" t="str">
        <f ca="1">VLOOKUP($I169,athlete, K$1)</f>
        <v>Smith</v>
      </c>
      <c r="L169" t="str">
        <f ca="1">VLOOKUP($I169,athlete, L$1)</f>
        <v>Center</v>
      </c>
      <c r="M169" t="str">
        <f ca="1">VLOOKUP($I169,athlete, M$1)</f>
        <v>Junior</v>
      </c>
      <c r="N169" t="str">
        <f t="shared" ca="1" si="13"/>
        <v>7680 South 8207 West</v>
      </c>
      <c r="O169" t="str">
        <f ca="1">VLOOKUP($I169,athlete, O$1)</f>
        <v>Phoenix</v>
      </c>
      <c r="P169" t="str">
        <f ca="1">VLOOKUP($I169,athlete, P$1)</f>
        <v>AZ</v>
      </c>
      <c r="Q169">
        <f ca="1">VLOOKUP($I169,athlete, Q$1)</f>
        <v>76102</v>
      </c>
      <c r="R169" t="str">
        <f t="shared" ca="1" si="14"/>
        <v>4467 North 8014 East</v>
      </c>
      <c r="S169" t="str">
        <f ca="1">VLOOKUP($I169,athlete, S$1)</f>
        <v>Phoenix</v>
      </c>
      <c r="T169" t="str">
        <f ca="1">VLOOKUP($I169,athlete, T$1)</f>
        <v>AZ</v>
      </c>
      <c r="U169">
        <f ca="1">VLOOKUP($I169,athlete, U$1)</f>
        <v>76102</v>
      </c>
      <c r="V169">
        <f t="shared" ca="1" si="15"/>
        <v>3726442150</v>
      </c>
      <c r="W169">
        <f t="shared" ca="1" si="16"/>
        <v>17</v>
      </c>
      <c r="X169" t="str">
        <f t="shared" ca="1" si="17"/>
        <v>INSERT INTO athlete (fname, lname, position, academic_level, street_current, city_current,state_current,zip_current,street_hometown, city_hometown, state_hometown, zip_hometown, phone, team_id) VALUES ('Joe','Smith','Center','Junior','7680 South 8207 West','Phoenix','AZ',76102,'4467 North 8014 East','Phoenix','AZ',76102,3726442150,17);</v>
      </c>
    </row>
    <row r="170" spans="9:24" x14ac:dyDescent="0.2">
      <c r="I170" s="3">
        <f t="shared" ca="1" si="12"/>
        <v>6</v>
      </c>
      <c r="J170" t="str">
        <f ca="1">VLOOKUP($I170,athlete, J$1)</f>
        <v>Jilian</v>
      </c>
      <c r="K170" t="str">
        <f ca="1">VLOOKUP($I170,athlete, K$1)</f>
        <v>Allen</v>
      </c>
      <c r="L170" t="str">
        <f ca="1">VLOOKUP($I170,athlete, L$1)</f>
        <v>Winger</v>
      </c>
      <c r="M170" t="str">
        <f ca="1">VLOOKUP($I170,athlete, M$1)</f>
        <v>Junior</v>
      </c>
      <c r="N170" t="str">
        <f t="shared" ca="1" si="13"/>
        <v>7264 North 7597 East</v>
      </c>
      <c r="O170" t="str">
        <f ca="1">VLOOKUP($I170,athlete, O$1)</f>
        <v>Los Angeles</v>
      </c>
      <c r="P170" t="str">
        <f ca="1">VLOOKUP($I170,athlete, P$1)</f>
        <v>CA</v>
      </c>
      <c r="Q170">
        <f ca="1">VLOOKUP($I170,athlete, Q$1)</f>
        <v>26848</v>
      </c>
      <c r="R170" t="str">
        <f t="shared" ca="1" si="14"/>
        <v>7369 South 6720 West</v>
      </c>
      <c r="S170" t="str">
        <f ca="1">VLOOKUP($I170,athlete, S$1)</f>
        <v>Los Angeles</v>
      </c>
      <c r="T170" t="str">
        <f ca="1">VLOOKUP($I170,athlete, T$1)</f>
        <v>CA</v>
      </c>
      <c r="U170">
        <f ca="1">VLOOKUP($I170,athlete, U$1)</f>
        <v>26848</v>
      </c>
      <c r="V170">
        <f t="shared" ca="1" si="15"/>
        <v>1544406458</v>
      </c>
      <c r="W170">
        <f t="shared" ca="1" si="16"/>
        <v>6</v>
      </c>
      <c r="X170" t="str">
        <f t="shared" ca="1" si="17"/>
        <v>INSERT INTO athlete (fname, lname, position, academic_level, street_current, city_current,state_current,zip_current,street_hometown, city_hometown, state_hometown, zip_hometown, phone, team_id) VALUES ('Jilian','Allen','Winger','Junior','7264 North 7597 East','Los Angeles','CA',26848,'7369 South 6720 West','Los Angeles','CA',26848,1544406458,6);</v>
      </c>
    </row>
    <row r="171" spans="9:24" x14ac:dyDescent="0.2">
      <c r="I171" s="3">
        <f t="shared" ca="1" si="12"/>
        <v>7</v>
      </c>
      <c r="J171" t="str">
        <f ca="1">VLOOKUP($I171,athlete, J$1)</f>
        <v>John</v>
      </c>
      <c r="K171" t="str">
        <f ca="1">VLOOKUP($I171,athlete, K$1)</f>
        <v>Jensen</v>
      </c>
      <c r="L171" t="str">
        <f ca="1">VLOOKUP($I171,athlete, L$1)</f>
        <v>Forward</v>
      </c>
      <c r="M171" t="str">
        <f ca="1">VLOOKUP($I171,athlete, M$1)</f>
        <v>Sophmore</v>
      </c>
      <c r="N171" t="str">
        <f t="shared" ca="1" si="13"/>
        <v>5144 South 7911 East</v>
      </c>
      <c r="O171" t="str">
        <f ca="1">VLOOKUP($I171,athlete, O$1)</f>
        <v>Tempe</v>
      </c>
      <c r="P171" t="str">
        <f ca="1">VLOOKUP($I171,athlete, P$1)</f>
        <v>AZ</v>
      </c>
      <c r="Q171">
        <f ca="1">VLOOKUP($I171,athlete, Q$1)</f>
        <v>85765</v>
      </c>
      <c r="R171" t="str">
        <f t="shared" ca="1" si="14"/>
        <v>5791 North 2263 West</v>
      </c>
      <c r="S171" t="str">
        <f ca="1">VLOOKUP($I171,athlete, S$1)</f>
        <v>Tempe</v>
      </c>
      <c r="T171" t="str">
        <f ca="1">VLOOKUP($I171,athlete, T$1)</f>
        <v>AZ</v>
      </c>
      <c r="U171">
        <f ca="1">VLOOKUP($I171,athlete, U$1)</f>
        <v>85765</v>
      </c>
      <c r="V171">
        <f t="shared" ca="1" si="15"/>
        <v>4428548795</v>
      </c>
      <c r="W171">
        <f t="shared" ca="1" si="16"/>
        <v>11</v>
      </c>
      <c r="X171" t="str">
        <f t="shared" ca="1" si="17"/>
        <v>INSERT INTO athlete (fname, lname, position, academic_level, street_current, city_current,state_current,zip_current,street_hometown, city_hometown, state_hometown, zip_hometown, phone, team_id) VALUES ('John','Jensen','Forward','Sophmore','5144 South 7911 East','Tempe','AZ',85765,'5791 North 2263 West','Tempe','AZ',85765,4428548795,11);</v>
      </c>
    </row>
    <row r="172" spans="9:24" x14ac:dyDescent="0.2">
      <c r="I172" s="3">
        <f t="shared" ca="1" si="12"/>
        <v>15</v>
      </c>
      <c r="J172" t="str">
        <f ca="1">VLOOKUP($I172,athlete, J$1)</f>
        <v>Randy</v>
      </c>
      <c r="K172" t="str">
        <f ca="1">VLOOKUP($I172,athlete, K$1)</f>
        <v>Peirce</v>
      </c>
      <c r="L172" t="str">
        <f ca="1">VLOOKUP($I172,athlete, L$1)</f>
        <v>Pitcher</v>
      </c>
      <c r="M172" t="str">
        <f ca="1">VLOOKUP($I172,athlete, M$1)</f>
        <v>Sophmore</v>
      </c>
      <c r="N172" t="str">
        <f t="shared" ca="1" si="13"/>
        <v>7707 South 6206 West</v>
      </c>
      <c r="O172" t="str">
        <f ca="1">VLOOKUP($I172,athlete, O$1)</f>
        <v>Pierre</v>
      </c>
      <c r="P172" t="str">
        <f ca="1">VLOOKUP($I172,athlete, P$1)</f>
        <v>UT</v>
      </c>
      <c r="Q172">
        <f ca="1">VLOOKUP($I172,athlete, Q$1)</f>
        <v>84101</v>
      </c>
      <c r="R172" t="str">
        <f t="shared" ca="1" si="14"/>
        <v>2256 North 8112 East</v>
      </c>
      <c r="S172" t="str">
        <f ca="1">VLOOKUP($I172,athlete, S$1)</f>
        <v>Pierre</v>
      </c>
      <c r="T172" t="str">
        <f ca="1">VLOOKUP($I172,athlete, T$1)</f>
        <v>UT</v>
      </c>
      <c r="U172">
        <f ca="1">VLOOKUP($I172,athlete, U$1)</f>
        <v>84101</v>
      </c>
      <c r="V172">
        <f t="shared" ca="1" si="15"/>
        <v>9206637909</v>
      </c>
      <c r="W172">
        <f t="shared" ca="1" si="16"/>
        <v>15</v>
      </c>
      <c r="X172" t="str">
        <f t="shared" ca="1" si="17"/>
        <v>INSERT INTO athlete (fname, lname, position, academic_level, street_current, city_current,state_current,zip_current,street_hometown, city_hometown, state_hometown, zip_hometown, phone, team_id) VALUES ('Randy','Peirce','Pitcher','Sophmore','7707 South 6206 West','Pierre','UT',84101,'2256 North 8112 East','Pierre','UT',84101,9206637909,15);</v>
      </c>
    </row>
    <row r="173" spans="9:24" x14ac:dyDescent="0.2">
      <c r="I173" s="3">
        <f t="shared" ca="1" si="12"/>
        <v>11</v>
      </c>
      <c r="J173" t="str">
        <f ca="1">VLOOKUP($I173,athlete, J$1)</f>
        <v>Megan</v>
      </c>
      <c r="K173" t="str">
        <f ca="1">VLOOKUP($I173,athlete, K$1)</f>
        <v>Byron</v>
      </c>
      <c r="L173" t="str">
        <f ca="1">VLOOKUP($I173,athlete, L$1)</f>
        <v>Running Back</v>
      </c>
      <c r="M173" t="str">
        <f ca="1">VLOOKUP($I173,athlete, M$1)</f>
        <v>Sophmore</v>
      </c>
      <c r="N173" t="str">
        <f t="shared" ca="1" si="13"/>
        <v>5037 North 2989 West</v>
      </c>
      <c r="O173" t="str">
        <f ca="1">VLOOKUP($I173,athlete, O$1)</f>
        <v>Pierre</v>
      </c>
      <c r="P173" t="str">
        <f ca="1">VLOOKUP($I173,athlete, P$1)</f>
        <v>SD</v>
      </c>
      <c r="Q173">
        <f ca="1">VLOOKUP($I173,athlete, Q$1)</f>
        <v>73520</v>
      </c>
      <c r="R173" t="str">
        <f t="shared" ca="1" si="14"/>
        <v>3096 South 1584 East</v>
      </c>
      <c r="S173" t="str">
        <f ca="1">VLOOKUP($I173,athlete, S$1)</f>
        <v>Pierre</v>
      </c>
      <c r="T173" t="str">
        <f ca="1">VLOOKUP($I173,athlete, T$1)</f>
        <v>SD</v>
      </c>
      <c r="U173">
        <f ca="1">VLOOKUP($I173,athlete, U$1)</f>
        <v>73520</v>
      </c>
      <c r="V173">
        <f t="shared" ca="1" si="15"/>
        <v>3609431572</v>
      </c>
      <c r="W173">
        <f t="shared" ca="1" si="16"/>
        <v>17</v>
      </c>
      <c r="X173" t="str">
        <f t="shared" ca="1" si="17"/>
        <v>INSERT INTO athlete (fname, lname, position, academic_level, street_current, city_current,state_current,zip_current,street_hometown, city_hometown, state_hometown, zip_hometown, phone, team_id) VALUES ('Megan','Byron','Running Back','Sophmore','5037 North 2989 West','Pierre','SD',73520,'3096 South 1584 East','Pierre','SD',73520,3609431572,17);</v>
      </c>
    </row>
    <row r="174" spans="9:24" x14ac:dyDescent="0.2">
      <c r="I174" s="3">
        <f t="shared" ca="1" si="12"/>
        <v>3</v>
      </c>
      <c r="J174" t="str">
        <f ca="1">VLOOKUP($I174,athlete, J$1)</f>
        <v>Alex</v>
      </c>
      <c r="K174" t="str">
        <f ca="1">VLOOKUP($I174,athlete, K$1)</f>
        <v>Johnson</v>
      </c>
      <c r="L174" t="str">
        <f ca="1">VLOOKUP($I174,athlete, L$1)</f>
        <v>Quarterback</v>
      </c>
      <c r="M174" t="str">
        <f ca="1">VLOOKUP($I174,athlete, M$1)</f>
        <v>Sophmore</v>
      </c>
      <c r="N174" t="str">
        <f t="shared" ca="1" si="13"/>
        <v>7192 South 5995 East</v>
      </c>
      <c r="O174" t="str">
        <f ca="1">VLOOKUP($I174,athlete, O$1)</f>
        <v>Seattle</v>
      </c>
      <c r="P174" t="str">
        <f ca="1">VLOOKUP($I174,athlete, P$1)</f>
        <v>WA</v>
      </c>
      <c r="Q174">
        <f ca="1">VLOOKUP($I174,athlete, Q$1)</f>
        <v>56290</v>
      </c>
      <c r="R174" t="str">
        <f t="shared" ca="1" si="14"/>
        <v>4334 South 5790 East</v>
      </c>
      <c r="S174" t="str">
        <f ca="1">VLOOKUP($I174,athlete, S$1)</f>
        <v>Seattle</v>
      </c>
      <c r="T174" t="str">
        <f ca="1">VLOOKUP($I174,athlete, T$1)</f>
        <v>WA</v>
      </c>
      <c r="U174">
        <f ca="1">VLOOKUP($I174,athlete, U$1)</f>
        <v>56290</v>
      </c>
      <c r="V174">
        <f t="shared" ca="1" si="15"/>
        <v>3974880311</v>
      </c>
      <c r="W174">
        <f t="shared" ca="1" si="16"/>
        <v>7</v>
      </c>
      <c r="X174" t="str">
        <f t="shared" ca="1" si="17"/>
        <v>INSERT INTO athlete (fname, lname, position, academic_level, street_current, city_current,state_current,zip_current,street_hometown, city_hometown, state_hometown, zip_hometown, phone, team_id) VALUES ('Alex','Johnson','Quarterback','Sophmore','7192 South 5995 East','Seattle','WA',56290,'4334 South 5790 East','Seattle','WA',56290,3974880311,7);</v>
      </c>
    </row>
    <row r="175" spans="9:24" x14ac:dyDescent="0.2">
      <c r="I175" s="3">
        <f t="shared" ca="1" si="12"/>
        <v>4</v>
      </c>
      <c r="J175" t="str">
        <f ca="1">VLOOKUP($I175,athlete, J$1)</f>
        <v>Stephanie</v>
      </c>
      <c r="K175" t="str">
        <f ca="1">VLOOKUP($I175,athlete, K$1)</f>
        <v>Pales</v>
      </c>
      <c r="L175" t="str">
        <f ca="1">VLOOKUP($I175,athlete, L$1)</f>
        <v>Tackle</v>
      </c>
      <c r="M175" t="str">
        <f ca="1">VLOOKUP($I175,athlete, M$1)</f>
        <v>Freshman</v>
      </c>
      <c r="N175" t="str">
        <f t="shared" ca="1" si="13"/>
        <v>1320 South 6396 West</v>
      </c>
      <c r="O175" t="str">
        <f ca="1">VLOOKUP($I175,athlete, O$1)</f>
        <v>Portland</v>
      </c>
      <c r="P175" t="str">
        <f ca="1">VLOOKUP($I175,athlete, P$1)</f>
        <v>OR</v>
      </c>
      <c r="Q175">
        <f ca="1">VLOOKUP($I175,athlete, Q$1)</f>
        <v>12958</v>
      </c>
      <c r="R175" t="str">
        <f t="shared" ca="1" si="14"/>
        <v>2550 North 1723 East</v>
      </c>
      <c r="S175" t="str">
        <f ca="1">VLOOKUP($I175,athlete, S$1)</f>
        <v>Portland</v>
      </c>
      <c r="T175" t="str">
        <f ca="1">VLOOKUP($I175,athlete, T$1)</f>
        <v>OR</v>
      </c>
      <c r="U175">
        <f ca="1">VLOOKUP($I175,athlete, U$1)</f>
        <v>12958</v>
      </c>
      <c r="V175">
        <f t="shared" ca="1" si="15"/>
        <v>1009475713</v>
      </c>
      <c r="W175">
        <f t="shared" ca="1" si="16"/>
        <v>7</v>
      </c>
      <c r="X175" t="str">
        <f t="shared" ca="1" si="17"/>
        <v>INSERT INTO athlete (fname, lname, position, academic_level, street_current, city_current,state_current,zip_current,street_hometown, city_hometown, state_hometown, zip_hometown, phone, team_id) VALUES ('Stephanie','Pales','Tackle','Freshman','1320 South 6396 West','Portland','OR',12958,'2550 North 1723 East','Portland','OR',12958,1009475713,7);</v>
      </c>
    </row>
    <row r="176" spans="9:24" x14ac:dyDescent="0.2">
      <c r="I176" s="3">
        <f t="shared" ca="1" si="12"/>
        <v>2</v>
      </c>
      <c r="J176" t="str">
        <f ca="1">VLOOKUP($I176,athlete, J$1)</f>
        <v>Joe</v>
      </c>
      <c r="K176" t="str">
        <f ca="1">VLOOKUP($I176,athlete, K$1)</f>
        <v>Smith</v>
      </c>
      <c r="L176" t="str">
        <f ca="1">VLOOKUP($I176,athlete, L$1)</f>
        <v>Center</v>
      </c>
      <c r="M176" t="str">
        <f ca="1">VLOOKUP($I176,athlete, M$1)</f>
        <v>Junior</v>
      </c>
      <c r="N176" t="str">
        <f t="shared" ca="1" si="13"/>
        <v>2578 South 7902 West</v>
      </c>
      <c r="O176" t="str">
        <f ca="1">VLOOKUP($I176,athlete, O$1)</f>
        <v>Phoenix</v>
      </c>
      <c r="P176" t="str">
        <f ca="1">VLOOKUP($I176,athlete, P$1)</f>
        <v>AZ</v>
      </c>
      <c r="Q176">
        <f ca="1">VLOOKUP($I176,athlete, Q$1)</f>
        <v>76102</v>
      </c>
      <c r="R176" t="str">
        <f t="shared" ca="1" si="14"/>
        <v>2843 South 2454 West</v>
      </c>
      <c r="S176" t="str">
        <f ca="1">VLOOKUP($I176,athlete, S$1)</f>
        <v>Phoenix</v>
      </c>
      <c r="T176" t="str">
        <f ca="1">VLOOKUP($I176,athlete, T$1)</f>
        <v>AZ</v>
      </c>
      <c r="U176">
        <f ca="1">VLOOKUP($I176,athlete, U$1)</f>
        <v>76102</v>
      </c>
      <c r="V176">
        <f t="shared" ca="1" si="15"/>
        <v>2276395249</v>
      </c>
      <c r="W176">
        <f t="shared" ca="1" si="16"/>
        <v>14</v>
      </c>
      <c r="X176" t="str">
        <f t="shared" ca="1" si="17"/>
        <v>INSERT INTO athlete (fname, lname, position, academic_level, street_current, city_current,state_current,zip_current,street_hometown, city_hometown, state_hometown, zip_hometown, phone, team_id) VALUES ('Joe','Smith','Center','Junior','2578 South 7902 West','Phoenix','AZ',76102,'2843 South 2454 West','Phoenix','AZ',76102,2276395249,14);</v>
      </c>
    </row>
    <row r="177" spans="9:24" x14ac:dyDescent="0.2">
      <c r="I177" s="3">
        <f t="shared" ca="1" si="12"/>
        <v>2</v>
      </c>
      <c r="J177" t="str">
        <f ca="1">VLOOKUP($I177,athlete, J$1)</f>
        <v>Joe</v>
      </c>
      <c r="K177" t="str">
        <f ca="1">VLOOKUP($I177,athlete, K$1)</f>
        <v>Smith</v>
      </c>
      <c r="L177" t="str">
        <f ca="1">VLOOKUP($I177,athlete, L$1)</f>
        <v>Center</v>
      </c>
      <c r="M177" t="str">
        <f ca="1">VLOOKUP($I177,athlete, M$1)</f>
        <v>Junior</v>
      </c>
      <c r="N177" t="str">
        <f t="shared" ca="1" si="13"/>
        <v>1394 North 8413 East</v>
      </c>
      <c r="O177" t="str">
        <f ca="1">VLOOKUP($I177,athlete, O$1)</f>
        <v>Phoenix</v>
      </c>
      <c r="P177" t="str">
        <f ca="1">VLOOKUP($I177,athlete, P$1)</f>
        <v>AZ</v>
      </c>
      <c r="Q177">
        <f ca="1">VLOOKUP($I177,athlete, Q$1)</f>
        <v>76102</v>
      </c>
      <c r="R177" t="str">
        <f t="shared" ca="1" si="14"/>
        <v>1044 South 5555 West</v>
      </c>
      <c r="S177" t="str">
        <f ca="1">VLOOKUP($I177,athlete, S$1)</f>
        <v>Phoenix</v>
      </c>
      <c r="T177" t="str">
        <f ca="1">VLOOKUP($I177,athlete, T$1)</f>
        <v>AZ</v>
      </c>
      <c r="U177">
        <f ca="1">VLOOKUP($I177,athlete, U$1)</f>
        <v>76102</v>
      </c>
      <c r="V177">
        <f t="shared" ca="1" si="15"/>
        <v>4142256058</v>
      </c>
      <c r="W177">
        <f t="shared" ca="1" si="16"/>
        <v>13</v>
      </c>
      <c r="X177" t="str">
        <f t="shared" ca="1" si="17"/>
        <v>INSERT INTO athlete (fname, lname, position, academic_level, street_current, city_current,state_current,zip_current,street_hometown, city_hometown, state_hometown, zip_hometown, phone, team_id) VALUES ('Joe','Smith','Center','Junior','1394 North 8413 East','Phoenix','AZ',76102,'1044 South 5555 West','Phoenix','AZ',76102,4142256058,13);</v>
      </c>
    </row>
    <row r="178" spans="9:24" x14ac:dyDescent="0.2">
      <c r="I178" s="3">
        <f t="shared" ca="1" si="12"/>
        <v>14</v>
      </c>
      <c r="J178" t="str">
        <f ca="1">VLOOKUP($I178,athlete, J$1)</f>
        <v>Carrie</v>
      </c>
      <c r="K178" t="str">
        <f ca="1">VLOOKUP($I178,athlete, K$1)</f>
        <v>Bishoff</v>
      </c>
      <c r="L178" t="str">
        <f ca="1">VLOOKUP($I178,athlete, L$1)</f>
        <v>Outfielder</v>
      </c>
      <c r="M178" t="str">
        <f ca="1">VLOOKUP($I178,athlete, M$1)</f>
        <v>Junior</v>
      </c>
      <c r="N178" t="str">
        <f t="shared" ca="1" si="13"/>
        <v>7474 North 3485 West</v>
      </c>
      <c r="O178" t="str">
        <f ca="1">VLOOKUP($I178,athlete, O$1)</f>
        <v>Las Vegas</v>
      </c>
      <c r="P178" t="str">
        <f ca="1">VLOOKUP($I178,athlete, P$1)</f>
        <v>UT</v>
      </c>
      <c r="Q178">
        <f ca="1">VLOOKUP($I178,athlete, Q$1)</f>
        <v>84101</v>
      </c>
      <c r="R178" t="str">
        <f t="shared" ca="1" si="14"/>
        <v>2277 North 5443 East</v>
      </c>
      <c r="S178" t="str">
        <f ca="1">VLOOKUP($I178,athlete, S$1)</f>
        <v>Las Vegas</v>
      </c>
      <c r="T178" t="str">
        <f ca="1">VLOOKUP($I178,athlete, T$1)</f>
        <v>UT</v>
      </c>
      <c r="U178">
        <f ca="1">VLOOKUP($I178,athlete, U$1)</f>
        <v>84101</v>
      </c>
      <c r="V178">
        <f t="shared" ca="1" si="15"/>
        <v>1746897903</v>
      </c>
      <c r="W178">
        <f t="shared" ca="1" si="16"/>
        <v>13</v>
      </c>
      <c r="X178" t="str">
        <f t="shared" ca="1" si="17"/>
        <v>INSERT INTO athlete (fname, lname, position, academic_level, street_current, city_current,state_current,zip_current,street_hometown, city_hometown, state_hometown, zip_hometown, phone, team_id) VALUES ('Carrie','Bishoff','Outfielder','Junior','7474 North 3485 West','Las Vegas','UT',84101,'2277 North 5443 East','Las Vegas','UT',84101,1746897903,13);</v>
      </c>
    </row>
    <row r="179" spans="9:24" x14ac:dyDescent="0.2">
      <c r="I179" s="3">
        <f t="shared" ca="1" si="12"/>
        <v>4</v>
      </c>
      <c r="J179" t="str">
        <f ca="1">VLOOKUP($I179,athlete, J$1)</f>
        <v>Stephanie</v>
      </c>
      <c r="K179" t="str">
        <f ca="1">VLOOKUP($I179,athlete, K$1)</f>
        <v>Pales</v>
      </c>
      <c r="L179" t="str">
        <f ca="1">VLOOKUP($I179,athlete, L$1)</f>
        <v>Tackle</v>
      </c>
      <c r="M179" t="str">
        <f ca="1">VLOOKUP($I179,athlete, M$1)</f>
        <v>Freshman</v>
      </c>
      <c r="N179" t="str">
        <f t="shared" ca="1" si="13"/>
        <v>1560 North 9169 West</v>
      </c>
      <c r="O179" t="str">
        <f ca="1">VLOOKUP($I179,athlete, O$1)</f>
        <v>Portland</v>
      </c>
      <c r="P179" t="str">
        <f ca="1">VLOOKUP($I179,athlete, P$1)</f>
        <v>OR</v>
      </c>
      <c r="Q179">
        <f ca="1">VLOOKUP($I179,athlete, Q$1)</f>
        <v>12958</v>
      </c>
      <c r="R179" t="str">
        <f t="shared" ca="1" si="14"/>
        <v>9665 South 3174 East</v>
      </c>
      <c r="S179" t="str">
        <f ca="1">VLOOKUP($I179,athlete, S$1)</f>
        <v>Portland</v>
      </c>
      <c r="T179" t="str">
        <f ca="1">VLOOKUP($I179,athlete, T$1)</f>
        <v>OR</v>
      </c>
      <c r="U179">
        <f ca="1">VLOOKUP($I179,athlete, U$1)</f>
        <v>12958</v>
      </c>
      <c r="V179">
        <f t="shared" ca="1" si="15"/>
        <v>8549086695</v>
      </c>
      <c r="W179">
        <f t="shared" ca="1" si="16"/>
        <v>16</v>
      </c>
      <c r="X179" t="str">
        <f t="shared" ca="1" si="17"/>
        <v>INSERT INTO athlete (fname, lname, position, academic_level, street_current, city_current,state_current,zip_current,street_hometown, city_hometown, state_hometown, zip_hometown, phone, team_id) VALUES ('Stephanie','Pales','Tackle','Freshman','1560 North 9169 West','Portland','OR',12958,'9665 South 3174 East','Portland','OR',12958,8549086695,16);</v>
      </c>
    </row>
    <row r="180" spans="9:24" x14ac:dyDescent="0.2">
      <c r="I180" s="3">
        <f t="shared" ca="1" si="12"/>
        <v>16</v>
      </c>
      <c r="J180" t="str">
        <f ca="1">VLOOKUP($I180,athlete, J$1)</f>
        <v>Chris</v>
      </c>
      <c r="K180" t="str">
        <f ca="1">VLOOKUP($I180,athlete, K$1)</f>
        <v>Burr</v>
      </c>
      <c r="L180" t="str">
        <f ca="1">VLOOKUP($I180,athlete, L$1)</f>
        <v>Catcher</v>
      </c>
      <c r="M180" t="str">
        <f ca="1">VLOOKUP($I180,athlete, M$1)</f>
        <v>Freshman</v>
      </c>
      <c r="N180" t="str">
        <f t="shared" ca="1" si="13"/>
        <v>2485 North 5527 West</v>
      </c>
      <c r="O180" t="str">
        <f ca="1">VLOOKUP($I180,athlete, O$1)</f>
        <v>Bismarck</v>
      </c>
      <c r="P180" t="str">
        <f ca="1">VLOOKUP($I180,athlete, P$1)</f>
        <v>UT</v>
      </c>
      <c r="Q180">
        <f ca="1">VLOOKUP($I180,athlete, Q$1)</f>
        <v>84101</v>
      </c>
      <c r="R180" t="str">
        <f t="shared" ca="1" si="14"/>
        <v>9009 South 7017 East</v>
      </c>
      <c r="S180" t="str">
        <f ca="1">VLOOKUP($I180,athlete, S$1)</f>
        <v>Bismarck</v>
      </c>
      <c r="T180" t="str">
        <f ca="1">VLOOKUP($I180,athlete, T$1)</f>
        <v>UT</v>
      </c>
      <c r="U180">
        <f ca="1">VLOOKUP($I180,athlete, U$1)</f>
        <v>84101</v>
      </c>
      <c r="V180">
        <f t="shared" ca="1" si="15"/>
        <v>3949782209</v>
      </c>
      <c r="W180">
        <f t="shared" ca="1" si="16"/>
        <v>11</v>
      </c>
      <c r="X180" t="str">
        <f t="shared" ca="1" si="17"/>
        <v>INSERT INTO athlete (fname, lname, position, academic_level, street_current, city_current,state_current,zip_current,street_hometown, city_hometown, state_hometown, zip_hometown, phone, team_id) VALUES ('Chris','Burr','Catcher','Freshman','2485 North 5527 West','Bismarck','UT',84101,'9009 South 7017 East','Bismarck','UT',84101,3949782209,11);</v>
      </c>
    </row>
    <row r="181" spans="9:24" x14ac:dyDescent="0.2">
      <c r="I181" s="3">
        <f t="shared" ca="1" si="12"/>
        <v>6</v>
      </c>
      <c r="J181" t="str">
        <f ca="1">VLOOKUP($I181,athlete, J$1)</f>
        <v>Jilian</v>
      </c>
      <c r="K181" t="str">
        <f ca="1">VLOOKUP($I181,athlete, K$1)</f>
        <v>Allen</v>
      </c>
      <c r="L181" t="str">
        <f ca="1">VLOOKUP($I181,athlete, L$1)</f>
        <v>Winger</v>
      </c>
      <c r="M181" t="str">
        <f ca="1">VLOOKUP($I181,athlete, M$1)</f>
        <v>Junior</v>
      </c>
      <c r="N181" t="str">
        <f t="shared" ca="1" si="13"/>
        <v>9616 South 8240 East</v>
      </c>
      <c r="O181" t="str">
        <f ca="1">VLOOKUP($I181,athlete, O$1)</f>
        <v>Los Angeles</v>
      </c>
      <c r="P181" t="str">
        <f ca="1">VLOOKUP($I181,athlete, P$1)</f>
        <v>CA</v>
      </c>
      <c r="Q181">
        <f ca="1">VLOOKUP($I181,athlete, Q$1)</f>
        <v>26848</v>
      </c>
      <c r="R181" t="str">
        <f t="shared" ca="1" si="14"/>
        <v>3571 South 6268 East</v>
      </c>
      <c r="S181" t="str">
        <f ca="1">VLOOKUP($I181,athlete, S$1)</f>
        <v>Los Angeles</v>
      </c>
      <c r="T181" t="str">
        <f ca="1">VLOOKUP($I181,athlete, T$1)</f>
        <v>CA</v>
      </c>
      <c r="U181">
        <f ca="1">VLOOKUP($I181,athlete, U$1)</f>
        <v>26848</v>
      </c>
      <c r="V181">
        <f t="shared" ca="1" si="15"/>
        <v>2111696724</v>
      </c>
      <c r="W181">
        <f t="shared" ca="1" si="16"/>
        <v>7</v>
      </c>
      <c r="X181" t="str">
        <f t="shared" ca="1" si="17"/>
        <v>INSERT INTO athlete (fname, lname, position, academic_level, street_current, city_current,state_current,zip_current,street_hometown, city_hometown, state_hometown, zip_hometown, phone, team_id) VALUES ('Jilian','Allen','Winger','Junior','9616 South 8240 East','Los Angeles','CA',26848,'3571 South 6268 East','Los Angeles','CA',26848,2111696724,7);</v>
      </c>
    </row>
    <row r="182" spans="9:24" x14ac:dyDescent="0.2">
      <c r="I182" s="3">
        <f t="shared" ca="1" si="12"/>
        <v>8</v>
      </c>
      <c r="J182" t="str">
        <f ca="1">VLOOKUP($I182,athlete, J$1)</f>
        <v>Jeremy</v>
      </c>
      <c r="K182" t="str">
        <f ca="1">VLOOKUP($I182,athlete, K$1)</f>
        <v>Groves</v>
      </c>
      <c r="L182" t="str">
        <f ca="1">VLOOKUP($I182,athlete, L$1)</f>
        <v>Defensinve Tackle</v>
      </c>
      <c r="M182" t="str">
        <f ca="1">VLOOKUP($I182,athlete, M$1)</f>
        <v>Freshman</v>
      </c>
      <c r="N182" t="str">
        <f t="shared" ca="1" si="13"/>
        <v>6230 North 8878 West</v>
      </c>
      <c r="O182" t="str">
        <f ca="1">VLOOKUP($I182,athlete, O$1)</f>
        <v>Brooklynn</v>
      </c>
      <c r="P182" t="str">
        <f ca="1">VLOOKUP($I182,athlete, P$1)</f>
        <v>NY</v>
      </c>
      <c r="Q182">
        <f ca="1">VLOOKUP($I182,athlete, Q$1)</f>
        <v>76485</v>
      </c>
      <c r="R182" t="str">
        <f t="shared" ca="1" si="14"/>
        <v>5481 North 9195 West</v>
      </c>
      <c r="S182" t="str">
        <f ca="1">VLOOKUP($I182,athlete, S$1)</f>
        <v>Brooklynn</v>
      </c>
      <c r="T182" t="str">
        <f ca="1">VLOOKUP($I182,athlete, T$1)</f>
        <v>NY</v>
      </c>
      <c r="U182">
        <f ca="1">VLOOKUP($I182,athlete, U$1)</f>
        <v>76485</v>
      </c>
      <c r="V182">
        <f t="shared" ca="1" si="15"/>
        <v>7590597230</v>
      </c>
      <c r="W182">
        <f t="shared" ca="1" si="16"/>
        <v>13</v>
      </c>
      <c r="X182" t="str">
        <f t="shared" ca="1" si="17"/>
        <v>INSERT INTO athlete (fname, lname, position, academic_level, street_current, city_current,state_current,zip_current,street_hometown, city_hometown, state_hometown, zip_hometown, phone, team_id) VALUES ('Jeremy','Groves','Defensinve Tackle','Freshman','6230 North 8878 West','Brooklynn','NY',76485,'5481 North 9195 West','Brooklynn','NY',76485,7590597230,13);</v>
      </c>
    </row>
    <row r="183" spans="9:24" x14ac:dyDescent="0.2">
      <c r="I183" s="3">
        <f t="shared" ca="1" si="12"/>
        <v>16</v>
      </c>
      <c r="J183" t="str">
        <f ca="1">VLOOKUP($I183,athlete, J$1)</f>
        <v>Chris</v>
      </c>
      <c r="K183" t="str">
        <f ca="1">VLOOKUP($I183,athlete, K$1)</f>
        <v>Burr</v>
      </c>
      <c r="L183" t="str">
        <f ca="1">VLOOKUP($I183,athlete, L$1)</f>
        <v>Catcher</v>
      </c>
      <c r="M183" t="str">
        <f ca="1">VLOOKUP($I183,athlete, M$1)</f>
        <v>Freshman</v>
      </c>
      <c r="N183" t="str">
        <f t="shared" ca="1" si="13"/>
        <v>1405 South 4493 East</v>
      </c>
      <c r="O183" t="str">
        <f ca="1">VLOOKUP($I183,athlete, O$1)</f>
        <v>Bismarck</v>
      </c>
      <c r="P183" t="str">
        <f ca="1">VLOOKUP($I183,athlete, P$1)</f>
        <v>UT</v>
      </c>
      <c r="Q183">
        <f ca="1">VLOOKUP($I183,athlete, Q$1)</f>
        <v>84101</v>
      </c>
      <c r="R183" t="str">
        <f t="shared" ca="1" si="14"/>
        <v>8666 South 1107 East</v>
      </c>
      <c r="S183" t="str">
        <f ca="1">VLOOKUP($I183,athlete, S$1)</f>
        <v>Bismarck</v>
      </c>
      <c r="T183" t="str">
        <f ca="1">VLOOKUP($I183,athlete, T$1)</f>
        <v>UT</v>
      </c>
      <c r="U183">
        <f ca="1">VLOOKUP($I183,athlete, U$1)</f>
        <v>84101</v>
      </c>
      <c r="V183">
        <f t="shared" ca="1" si="15"/>
        <v>9204977380</v>
      </c>
      <c r="W183">
        <f t="shared" ca="1" si="16"/>
        <v>10</v>
      </c>
      <c r="X183" t="str">
        <f t="shared" ca="1" si="17"/>
        <v>INSERT INTO athlete (fname, lname, position, academic_level, street_current, city_current,state_current,zip_current,street_hometown, city_hometown, state_hometown, zip_hometown, phone, team_id) VALUES ('Chris','Burr','Catcher','Freshman','1405 South 4493 East','Bismarck','UT',84101,'8666 South 1107 East','Bismarck','UT',84101,9204977380,10);</v>
      </c>
    </row>
    <row r="184" spans="9:24" x14ac:dyDescent="0.2">
      <c r="I184" s="3">
        <f t="shared" ca="1" si="12"/>
        <v>2</v>
      </c>
      <c r="J184" t="str">
        <f ca="1">VLOOKUP($I184,athlete, J$1)</f>
        <v>Joe</v>
      </c>
      <c r="K184" t="str">
        <f ca="1">VLOOKUP($I184,athlete, K$1)</f>
        <v>Smith</v>
      </c>
      <c r="L184" t="str">
        <f ca="1">VLOOKUP($I184,athlete, L$1)</f>
        <v>Center</v>
      </c>
      <c r="M184" t="str">
        <f ca="1">VLOOKUP($I184,athlete, M$1)</f>
        <v>Junior</v>
      </c>
      <c r="N184" t="str">
        <f t="shared" ca="1" si="13"/>
        <v>1112 South 3827 East</v>
      </c>
      <c r="O184" t="str">
        <f ca="1">VLOOKUP($I184,athlete, O$1)</f>
        <v>Phoenix</v>
      </c>
      <c r="P184" t="str">
        <f ca="1">VLOOKUP($I184,athlete, P$1)</f>
        <v>AZ</v>
      </c>
      <c r="Q184">
        <f ca="1">VLOOKUP($I184,athlete, Q$1)</f>
        <v>76102</v>
      </c>
      <c r="R184" t="str">
        <f t="shared" ca="1" si="14"/>
        <v>4460 South 7364 East</v>
      </c>
      <c r="S184" t="str">
        <f ca="1">VLOOKUP($I184,athlete, S$1)</f>
        <v>Phoenix</v>
      </c>
      <c r="T184" t="str">
        <f ca="1">VLOOKUP($I184,athlete, T$1)</f>
        <v>AZ</v>
      </c>
      <c r="U184">
        <f ca="1">VLOOKUP($I184,athlete, U$1)</f>
        <v>76102</v>
      </c>
      <c r="V184">
        <f t="shared" ca="1" si="15"/>
        <v>5038842834</v>
      </c>
      <c r="W184">
        <f t="shared" ca="1" si="16"/>
        <v>11</v>
      </c>
      <c r="X184" t="str">
        <f t="shared" ca="1" si="17"/>
        <v>INSERT INTO athlete (fname, lname, position, academic_level, street_current, city_current,state_current,zip_current,street_hometown, city_hometown, state_hometown, zip_hometown, phone, team_id) VALUES ('Joe','Smith','Center','Junior','1112 South 3827 East','Phoenix','AZ',76102,'4460 South 7364 East','Phoenix','AZ',76102,5038842834,11);</v>
      </c>
    </row>
    <row r="185" spans="9:24" x14ac:dyDescent="0.2">
      <c r="I185" s="3">
        <f t="shared" ca="1" si="12"/>
        <v>8</v>
      </c>
      <c r="J185" t="str">
        <f ca="1">VLOOKUP($I185,athlete, J$1)</f>
        <v>Jeremy</v>
      </c>
      <c r="K185" t="str">
        <f ca="1">VLOOKUP($I185,athlete, K$1)</f>
        <v>Groves</v>
      </c>
      <c r="L185" t="str">
        <f ca="1">VLOOKUP($I185,athlete, L$1)</f>
        <v>Defensinve Tackle</v>
      </c>
      <c r="M185" t="str">
        <f ca="1">VLOOKUP($I185,athlete, M$1)</f>
        <v>Freshman</v>
      </c>
      <c r="N185" t="str">
        <f t="shared" ca="1" si="13"/>
        <v>1997 South 9951 West</v>
      </c>
      <c r="O185" t="str">
        <f ca="1">VLOOKUP($I185,athlete, O$1)</f>
        <v>Brooklynn</v>
      </c>
      <c r="P185" t="str">
        <f ca="1">VLOOKUP($I185,athlete, P$1)</f>
        <v>NY</v>
      </c>
      <c r="Q185">
        <f ca="1">VLOOKUP($I185,athlete, Q$1)</f>
        <v>76485</v>
      </c>
      <c r="R185" t="str">
        <f t="shared" ca="1" si="14"/>
        <v>9416 South 6593 West</v>
      </c>
      <c r="S185" t="str">
        <f ca="1">VLOOKUP($I185,athlete, S$1)</f>
        <v>Brooklynn</v>
      </c>
      <c r="T185" t="str">
        <f ca="1">VLOOKUP($I185,athlete, T$1)</f>
        <v>NY</v>
      </c>
      <c r="U185">
        <f ca="1">VLOOKUP($I185,athlete, U$1)</f>
        <v>76485</v>
      </c>
      <c r="V185">
        <f t="shared" ca="1" si="15"/>
        <v>2938109884</v>
      </c>
      <c r="W185">
        <f t="shared" ca="1" si="16"/>
        <v>5</v>
      </c>
      <c r="X185" t="str">
        <f t="shared" ca="1" si="17"/>
        <v>INSERT INTO athlete (fname, lname, position, academic_level, street_current, city_current,state_current,zip_current,street_hometown, city_hometown, state_hometown, zip_hometown, phone, team_id) VALUES ('Jeremy','Groves','Defensinve Tackle','Freshman','1997 South 9951 West','Brooklynn','NY',76485,'9416 South 6593 West','Brooklynn','NY',76485,2938109884,5);</v>
      </c>
    </row>
    <row r="186" spans="9:24" x14ac:dyDescent="0.2">
      <c r="I186" s="3">
        <f t="shared" ca="1" si="12"/>
        <v>15</v>
      </c>
      <c r="J186" t="str">
        <f ca="1">VLOOKUP($I186,athlete, J$1)</f>
        <v>Randy</v>
      </c>
      <c r="K186" t="str">
        <f ca="1">VLOOKUP($I186,athlete, K$1)</f>
        <v>Peirce</v>
      </c>
      <c r="L186" t="str">
        <f ca="1">VLOOKUP($I186,athlete, L$1)</f>
        <v>Pitcher</v>
      </c>
      <c r="M186" t="str">
        <f ca="1">VLOOKUP($I186,athlete, M$1)</f>
        <v>Sophmore</v>
      </c>
      <c r="N186" t="str">
        <f t="shared" ca="1" si="13"/>
        <v>1775 North 8409 West</v>
      </c>
      <c r="O186" t="str">
        <f ca="1">VLOOKUP($I186,athlete, O$1)</f>
        <v>Pierre</v>
      </c>
      <c r="P186" t="str">
        <f ca="1">VLOOKUP($I186,athlete, P$1)</f>
        <v>UT</v>
      </c>
      <c r="Q186">
        <f ca="1">VLOOKUP($I186,athlete, Q$1)</f>
        <v>84101</v>
      </c>
      <c r="R186" t="str">
        <f t="shared" ca="1" si="14"/>
        <v>5939 North 4129 West</v>
      </c>
      <c r="S186" t="str">
        <f ca="1">VLOOKUP($I186,athlete, S$1)</f>
        <v>Pierre</v>
      </c>
      <c r="T186" t="str">
        <f ca="1">VLOOKUP($I186,athlete, T$1)</f>
        <v>UT</v>
      </c>
      <c r="U186">
        <f ca="1">VLOOKUP($I186,athlete, U$1)</f>
        <v>84101</v>
      </c>
      <c r="V186">
        <f t="shared" ca="1" si="15"/>
        <v>7916041643</v>
      </c>
      <c r="W186">
        <f t="shared" ca="1" si="16"/>
        <v>17</v>
      </c>
      <c r="X186" t="str">
        <f t="shared" ca="1" si="17"/>
        <v>INSERT INTO athlete (fname, lname, position, academic_level, street_current, city_current,state_current,zip_current,street_hometown, city_hometown, state_hometown, zip_hometown, phone, team_id) VALUES ('Randy','Peirce','Pitcher','Sophmore','1775 North 8409 West','Pierre','UT',84101,'5939 North 4129 West','Pierre','UT',84101,7916041643,17);</v>
      </c>
    </row>
    <row r="187" spans="9:24" x14ac:dyDescent="0.2">
      <c r="I187" s="3">
        <f t="shared" ca="1" si="12"/>
        <v>13</v>
      </c>
      <c r="J187" t="str">
        <f ca="1">VLOOKUP($I187,athlete, J$1)</f>
        <v>Kim</v>
      </c>
      <c r="K187" t="str">
        <f ca="1">VLOOKUP($I187,athlete, K$1)</f>
        <v>Lord</v>
      </c>
      <c r="L187" t="str">
        <f ca="1">VLOOKUP($I187,athlete, L$1)</f>
        <v>First Base</v>
      </c>
      <c r="M187" t="str">
        <f ca="1">VLOOKUP($I187,athlete, M$1)</f>
        <v>Senior</v>
      </c>
      <c r="N187" t="str">
        <f t="shared" ca="1" si="13"/>
        <v>1207 North 9781 West</v>
      </c>
      <c r="O187" t="str">
        <f ca="1">VLOOKUP($I187,athlete, O$1)</f>
        <v>Provo</v>
      </c>
      <c r="P187" t="str">
        <f ca="1">VLOOKUP($I187,athlete, P$1)</f>
        <v>UT</v>
      </c>
      <c r="Q187">
        <f ca="1">VLOOKUP($I187,athlete, Q$1)</f>
        <v>84101</v>
      </c>
      <c r="R187" t="str">
        <f t="shared" ca="1" si="14"/>
        <v>8959 South 3383 East</v>
      </c>
      <c r="S187" t="str">
        <f ca="1">VLOOKUP($I187,athlete, S$1)</f>
        <v>Provo</v>
      </c>
      <c r="T187" t="str">
        <f ca="1">VLOOKUP($I187,athlete, T$1)</f>
        <v>UT</v>
      </c>
      <c r="U187">
        <f ca="1">VLOOKUP($I187,athlete, U$1)</f>
        <v>84101</v>
      </c>
      <c r="V187">
        <f t="shared" ca="1" si="15"/>
        <v>1105028369</v>
      </c>
      <c r="W187">
        <f t="shared" ca="1" si="16"/>
        <v>9</v>
      </c>
      <c r="X187" t="str">
        <f t="shared" ca="1" si="17"/>
        <v>INSERT INTO athlete (fname, lname, position, academic_level, street_current, city_current,state_current,zip_current,street_hometown, city_hometown, state_hometown, zip_hometown, phone, team_id) VALUES ('Kim','Lord','First Base','Senior','1207 North 9781 West','Provo','UT',84101,'8959 South 3383 East','Provo','UT',84101,1105028369,9);</v>
      </c>
    </row>
    <row r="188" spans="9:24" x14ac:dyDescent="0.2">
      <c r="I188" s="3">
        <f t="shared" ca="1" si="12"/>
        <v>15</v>
      </c>
      <c r="J188" t="str">
        <f ca="1">VLOOKUP($I188,athlete, J$1)</f>
        <v>Randy</v>
      </c>
      <c r="K188" t="str">
        <f ca="1">VLOOKUP($I188,athlete, K$1)</f>
        <v>Peirce</v>
      </c>
      <c r="L188" t="str">
        <f ca="1">VLOOKUP($I188,athlete, L$1)</f>
        <v>Pitcher</v>
      </c>
      <c r="M188" t="str">
        <f ca="1">VLOOKUP($I188,athlete, M$1)</f>
        <v>Sophmore</v>
      </c>
      <c r="N188" t="str">
        <f t="shared" ca="1" si="13"/>
        <v>5164 South 2806 East</v>
      </c>
      <c r="O188" t="str">
        <f ca="1">VLOOKUP($I188,athlete, O$1)</f>
        <v>Pierre</v>
      </c>
      <c r="P188" t="str">
        <f ca="1">VLOOKUP($I188,athlete, P$1)</f>
        <v>UT</v>
      </c>
      <c r="Q188">
        <f ca="1">VLOOKUP($I188,athlete, Q$1)</f>
        <v>84101</v>
      </c>
      <c r="R188" t="str">
        <f t="shared" ca="1" si="14"/>
        <v>3738 South 3506 West</v>
      </c>
      <c r="S188" t="str">
        <f ca="1">VLOOKUP($I188,athlete, S$1)</f>
        <v>Pierre</v>
      </c>
      <c r="T188" t="str">
        <f ca="1">VLOOKUP($I188,athlete, T$1)</f>
        <v>UT</v>
      </c>
      <c r="U188">
        <f ca="1">VLOOKUP($I188,athlete, U$1)</f>
        <v>84101</v>
      </c>
      <c r="V188">
        <f t="shared" ca="1" si="15"/>
        <v>3099558696</v>
      </c>
      <c r="W188">
        <f t="shared" ca="1" si="16"/>
        <v>10</v>
      </c>
      <c r="X188" t="str">
        <f t="shared" ca="1" si="17"/>
        <v>INSERT INTO athlete (fname, lname, position, academic_level, street_current, city_current,state_current,zip_current,street_hometown, city_hometown, state_hometown, zip_hometown, phone, team_id) VALUES ('Randy','Peirce','Pitcher','Sophmore','5164 South 2806 East','Pierre','UT',84101,'3738 South 3506 West','Pierre','UT',84101,3099558696,10);</v>
      </c>
    </row>
    <row r="189" spans="9:24" x14ac:dyDescent="0.2">
      <c r="I189" s="3">
        <f t="shared" ca="1" si="12"/>
        <v>1</v>
      </c>
      <c r="J189" t="str">
        <f ca="1">VLOOKUP($I189,athlete, J$1)</f>
        <v>Bob</v>
      </c>
      <c r="K189" t="str">
        <f ca="1">VLOOKUP($I189,athlete, K$1)</f>
        <v>Taylor</v>
      </c>
      <c r="L189" t="str">
        <f ca="1">VLOOKUP($I189,athlete, L$1)</f>
        <v>Right Wing</v>
      </c>
      <c r="M189" t="str">
        <f ca="1">VLOOKUP($I189,athlete, M$1)</f>
        <v>Senior</v>
      </c>
      <c r="N189" t="str">
        <f t="shared" ca="1" si="13"/>
        <v>8418 North 7825 West</v>
      </c>
      <c r="O189" t="str">
        <f ca="1">VLOOKUP($I189,athlete, O$1)</f>
        <v>Salt Lake City</v>
      </c>
      <c r="P189" t="str">
        <f ca="1">VLOOKUP($I189,athlete, P$1)</f>
        <v>UT</v>
      </c>
      <c r="Q189">
        <f ca="1">VLOOKUP($I189,athlete, Q$1)</f>
        <v>84101</v>
      </c>
      <c r="R189" t="str">
        <f t="shared" ca="1" si="14"/>
        <v>6087 North 6028 East</v>
      </c>
      <c r="S189" t="str">
        <f ca="1">VLOOKUP($I189,athlete, S$1)</f>
        <v>Salt Lake City</v>
      </c>
      <c r="T189" t="str">
        <f ca="1">VLOOKUP($I189,athlete, T$1)</f>
        <v>UT</v>
      </c>
      <c r="U189">
        <f ca="1">VLOOKUP($I189,athlete, U$1)</f>
        <v>84101</v>
      </c>
      <c r="V189">
        <f t="shared" ca="1" si="15"/>
        <v>6197509984</v>
      </c>
      <c r="W189">
        <f t="shared" ca="1" si="16"/>
        <v>9</v>
      </c>
      <c r="X189" t="str">
        <f t="shared" ca="1" si="17"/>
        <v>INSERT INTO athlete (fname, lname, position, academic_level, street_current, city_current,state_current,zip_current,street_hometown, city_hometown, state_hometown, zip_hometown, phone, team_id) VALUES ('Bob','Taylor','Right Wing','Senior','8418 North 7825 West','Salt Lake City','UT',84101,'6087 North 6028 East','Salt Lake City','UT',84101,6197509984,9);</v>
      </c>
    </row>
    <row r="190" spans="9:24" x14ac:dyDescent="0.2">
      <c r="I190" s="3">
        <f t="shared" ca="1" si="12"/>
        <v>15</v>
      </c>
      <c r="J190" t="str">
        <f ca="1">VLOOKUP($I190,athlete, J$1)</f>
        <v>Randy</v>
      </c>
      <c r="K190" t="str">
        <f ca="1">VLOOKUP($I190,athlete, K$1)</f>
        <v>Peirce</v>
      </c>
      <c r="L190" t="str">
        <f ca="1">VLOOKUP($I190,athlete, L$1)</f>
        <v>Pitcher</v>
      </c>
      <c r="M190" t="str">
        <f ca="1">VLOOKUP($I190,athlete, M$1)</f>
        <v>Sophmore</v>
      </c>
      <c r="N190" t="str">
        <f t="shared" ca="1" si="13"/>
        <v>3064 South 5138 West</v>
      </c>
      <c r="O190" t="str">
        <f ca="1">VLOOKUP($I190,athlete, O$1)</f>
        <v>Pierre</v>
      </c>
      <c r="P190" t="str">
        <f ca="1">VLOOKUP($I190,athlete, P$1)</f>
        <v>UT</v>
      </c>
      <c r="Q190">
        <f ca="1">VLOOKUP($I190,athlete, Q$1)</f>
        <v>84101</v>
      </c>
      <c r="R190" t="str">
        <f t="shared" ca="1" si="14"/>
        <v>8405 North 1113 East</v>
      </c>
      <c r="S190" t="str">
        <f ca="1">VLOOKUP($I190,athlete, S$1)</f>
        <v>Pierre</v>
      </c>
      <c r="T190" t="str">
        <f ca="1">VLOOKUP($I190,athlete, T$1)</f>
        <v>UT</v>
      </c>
      <c r="U190">
        <f ca="1">VLOOKUP($I190,athlete, U$1)</f>
        <v>84101</v>
      </c>
      <c r="V190">
        <f t="shared" ca="1" si="15"/>
        <v>1514961513</v>
      </c>
      <c r="W190">
        <f t="shared" ca="1" si="16"/>
        <v>14</v>
      </c>
      <c r="X190" t="str">
        <f t="shared" ca="1" si="17"/>
        <v>INSERT INTO athlete (fname, lname, position, academic_level, street_current, city_current,state_current,zip_current,street_hometown, city_hometown, state_hometown, zip_hometown, phone, team_id) VALUES ('Randy','Peirce','Pitcher','Sophmore','3064 South 5138 West','Pierre','UT',84101,'8405 North 1113 East','Pierre','UT',84101,1514961513,14);</v>
      </c>
    </row>
    <row r="191" spans="9:24" x14ac:dyDescent="0.2">
      <c r="I191" s="3">
        <f t="shared" ca="1" si="12"/>
        <v>5</v>
      </c>
      <c r="J191" t="str">
        <f ca="1">VLOOKUP($I191,athlete, J$1)</f>
        <v>Alicia</v>
      </c>
      <c r="K191" t="str">
        <f ca="1">VLOOKUP($I191,athlete, K$1)</f>
        <v>McKay</v>
      </c>
      <c r="L191" t="str">
        <f ca="1">VLOOKUP($I191,athlete, L$1)</f>
        <v>Defense</v>
      </c>
      <c r="M191" t="str">
        <f ca="1">VLOOKUP($I191,athlete, M$1)</f>
        <v>Senior</v>
      </c>
      <c r="N191" t="str">
        <f t="shared" ca="1" si="13"/>
        <v>7291 North 6412 West</v>
      </c>
      <c r="O191" t="str">
        <f ca="1">VLOOKUP($I191,athlete, O$1)</f>
        <v>Berkley</v>
      </c>
      <c r="P191" t="str">
        <f ca="1">VLOOKUP($I191,athlete, P$1)</f>
        <v>CA</v>
      </c>
      <c r="Q191">
        <f ca="1">VLOOKUP($I191,athlete, Q$1)</f>
        <v>84050</v>
      </c>
      <c r="R191" t="str">
        <f t="shared" ca="1" si="14"/>
        <v>6278 North 7732 East</v>
      </c>
      <c r="S191" t="str">
        <f ca="1">VLOOKUP($I191,athlete, S$1)</f>
        <v>Berkley</v>
      </c>
      <c r="T191" t="str">
        <f ca="1">VLOOKUP($I191,athlete, T$1)</f>
        <v>CA</v>
      </c>
      <c r="U191">
        <f ca="1">VLOOKUP($I191,athlete, U$1)</f>
        <v>84050</v>
      </c>
      <c r="V191">
        <f t="shared" ca="1" si="15"/>
        <v>9434591594</v>
      </c>
      <c r="W191">
        <f t="shared" ca="1" si="16"/>
        <v>10</v>
      </c>
      <c r="X191" t="str">
        <f t="shared" ca="1" si="17"/>
        <v>INSERT INTO athlete (fname, lname, position, academic_level, street_current, city_current,state_current,zip_current,street_hometown, city_hometown, state_hometown, zip_hometown, phone, team_id) VALUES ('Alicia','McKay','Defense','Senior','7291 North 6412 West','Berkley','CA',84050,'6278 North 7732 East','Berkley','CA',84050,9434591594,10);</v>
      </c>
    </row>
    <row r="192" spans="9:24" x14ac:dyDescent="0.2">
      <c r="I192" s="3">
        <f t="shared" ca="1" si="12"/>
        <v>14</v>
      </c>
      <c r="J192" t="str">
        <f ca="1">VLOOKUP($I192,athlete, J$1)</f>
        <v>Carrie</v>
      </c>
      <c r="K192" t="str">
        <f ca="1">VLOOKUP($I192,athlete, K$1)</f>
        <v>Bishoff</v>
      </c>
      <c r="L192" t="str">
        <f ca="1">VLOOKUP($I192,athlete, L$1)</f>
        <v>Outfielder</v>
      </c>
      <c r="M192" t="str">
        <f ca="1">VLOOKUP($I192,athlete, M$1)</f>
        <v>Junior</v>
      </c>
      <c r="N192" t="str">
        <f t="shared" ca="1" si="13"/>
        <v>9845 South 7783 East</v>
      </c>
      <c r="O192" t="str">
        <f ca="1">VLOOKUP($I192,athlete, O$1)</f>
        <v>Las Vegas</v>
      </c>
      <c r="P192" t="str">
        <f ca="1">VLOOKUP($I192,athlete, P$1)</f>
        <v>UT</v>
      </c>
      <c r="Q192">
        <f ca="1">VLOOKUP($I192,athlete, Q$1)</f>
        <v>84101</v>
      </c>
      <c r="R192" t="str">
        <f t="shared" ca="1" si="14"/>
        <v>6403 South 4112 East</v>
      </c>
      <c r="S192" t="str">
        <f ca="1">VLOOKUP($I192,athlete, S$1)</f>
        <v>Las Vegas</v>
      </c>
      <c r="T192" t="str">
        <f ca="1">VLOOKUP($I192,athlete, T$1)</f>
        <v>UT</v>
      </c>
      <c r="U192">
        <f ca="1">VLOOKUP($I192,athlete, U$1)</f>
        <v>84101</v>
      </c>
      <c r="V192">
        <f t="shared" ca="1" si="15"/>
        <v>3495071393</v>
      </c>
      <c r="W192">
        <f t="shared" ca="1" si="16"/>
        <v>12</v>
      </c>
      <c r="X192" t="str">
        <f t="shared" ca="1" si="17"/>
        <v>INSERT INTO athlete (fname, lname, position, academic_level, street_current, city_current,state_current,zip_current,street_hometown, city_hometown, state_hometown, zip_hometown, phone, team_id) VALUES ('Carrie','Bishoff','Outfielder','Junior','9845 South 7783 East','Las Vegas','UT',84101,'6403 South 4112 East','Las Vegas','UT',84101,3495071393,12);</v>
      </c>
    </row>
    <row r="193" spans="9:24" x14ac:dyDescent="0.2">
      <c r="I193" s="3">
        <f t="shared" ca="1" si="12"/>
        <v>2</v>
      </c>
      <c r="J193" t="str">
        <f ca="1">VLOOKUP($I193,athlete, J$1)</f>
        <v>Joe</v>
      </c>
      <c r="K193" t="str">
        <f ca="1">VLOOKUP($I193,athlete, K$1)</f>
        <v>Smith</v>
      </c>
      <c r="L193" t="str">
        <f ca="1">VLOOKUP($I193,athlete, L$1)</f>
        <v>Center</v>
      </c>
      <c r="M193" t="str">
        <f ca="1">VLOOKUP($I193,athlete, M$1)</f>
        <v>Junior</v>
      </c>
      <c r="N193" t="str">
        <f t="shared" ca="1" si="13"/>
        <v>3013 South 7556 East</v>
      </c>
      <c r="O193" t="str">
        <f ca="1">VLOOKUP($I193,athlete, O$1)</f>
        <v>Phoenix</v>
      </c>
      <c r="P193" t="str">
        <f ca="1">VLOOKUP($I193,athlete, P$1)</f>
        <v>AZ</v>
      </c>
      <c r="Q193">
        <f ca="1">VLOOKUP($I193,athlete, Q$1)</f>
        <v>76102</v>
      </c>
      <c r="R193" t="str">
        <f t="shared" ca="1" si="14"/>
        <v>8951 South 6665 East</v>
      </c>
      <c r="S193" t="str">
        <f ca="1">VLOOKUP($I193,athlete, S$1)</f>
        <v>Phoenix</v>
      </c>
      <c r="T193" t="str">
        <f ca="1">VLOOKUP($I193,athlete, T$1)</f>
        <v>AZ</v>
      </c>
      <c r="U193">
        <f ca="1">VLOOKUP($I193,athlete, U$1)</f>
        <v>76102</v>
      </c>
      <c r="V193">
        <f t="shared" ca="1" si="15"/>
        <v>9954965670</v>
      </c>
      <c r="W193">
        <f t="shared" ca="1" si="16"/>
        <v>7</v>
      </c>
      <c r="X193" t="str">
        <f t="shared" ca="1" si="17"/>
        <v>INSERT INTO athlete (fname, lname, position, academic_level, street_current, city_current,state_current,zip_current,street_hometown, city_hometown, state_hometown, zip_hometown, phone, team_id) VALUES ('Joe','Smith','Center','Junior','3013 South 7556 East','Phoenix','AZ',76102,'8951 South 6665 East','Phoenix','AZ',76102,9954965670,7);</v>
      </c>
    </row>
    <row r="194" spans="9:24" x14ac:dyDescent="0.2">
      <c r="I194" s="3">
        <f t="shared" ca="1" si="12"/>
        <v>10</v>
      </c>
      <c r="J194" t="str">
        <f ca="1">VLOOKUP($I194,athlete, J$1)</f>
        <v>Laura</v>
      </c>
      <c r="K194" t="str">
        <f ca="1">VLOOKUP($I194,athlete, K$1)</f>
        <v>Hansen</v>
      </c>
      <c r="L194" t="str">
        <f ca="1">VLOOKUP($I194,athlete, L$1)</f>
        <v>Corner</v>
      </c>
      <c r="M194" t="str">
        <f ca="1">VLOOKUP($I194,athlete, M$1)</f>
        <v>Junior</v>
      </c>
      <c r="N194" t="str">
        <f t="shared" ca="1" si="13"/>
        <v>1108 South 4955 West</v>
      </c>
      <c r="O194" t="str">
        <f ca="1">VLOOKUP($I194,athlete, O$1)</f>
        <v>Las Vegas</v>
      </c>
      <c r="P194" t="str">
        <f ca="1">VLOOKUP($I194,athlete, P$1)</f>
        <v>NV</v>
      </c>
      <c r="Q194">
        <f ca="1">VLOOKUP($I194,athlete, Q$1)</f>
        <v>19837</v>
      </c>
      <c r="R194" t="str">
        <f t="shared" ca="1" si="14"/>
        <v>8515 North 9285 West</v>
      </c>
      <c r="S194" t="str">
        <f ca="1">VLOOKUP($I194,athlete, S$1)</f>
        <v>Las Vegas</v>
      </c>
      <c r="T194" t="str">
        <f ca="1">VLOOKUP($I194,athlete, T$1)</f>
        <v>NV</v>
      </c>
      <c r="U194">
        <f ca="1">VLOOKUP($I194,athlete, U$1)</f>
        <v>19837</v>
      </c>
      <c r="V194">
        <f t="shared" ca="1" si="15"/>
        <v>2514266115</v>
      </c>
      <c r="W194">
        <f t="shared" ca="1" si="16"/>
        <v>18</v>
      </c>
      <c r="X194" t="str">
        <f t="shared" ca="1" si="17"/>
        <v>INSERT INTO athlete (fname, lname, position, academic_level, street_current, city_current,state_current,zip_current,street_hometown, city_hometown, state_hometown, zip_hometown, phone, team_id) VALUES ('Laura','Hansen','Corner','Junior','1108 South 4955 West','Las Vegas','NV',19837,'8515 North 9285 West','Las Vegas','NV',19837,2514266115,18);</v>
      </c>
    </row>
    <row r="195" spans="9:24" x14ac:dyDescent="0.2">
      <c r="I195" s="3">
        <f t="shared" ca="1" si="12"/>
        <v>8</v>
      </c>
      <c r="J195" t="str">
        <f ca="1">VLOOKUP($I195,athlete, J$1)</f>
        <v>Jeremy</v>
      </c>
      <c r="K195" t="str">
        <f ca="1">VLOOKUP($I195,athlete, K$1)</f>
        <v>Groves</v>
      </c>
      <c r="L195" t="str">
        <f ca="1">VLOOKUP($I195,athlete, L$1)</f>
        <v>Defensinve Tackle</v>
      </c>
      <c r="M195" t="str">
        <f ca="1">VLOOKUP($I195,athlete, M$1)</f>
        <v>Freshman</v>
      </c>
      <c r="N195" t="str">
        <f t="shared" ca="1" si="13"/>
        <v>7799 North 8697 West</v>
      </c>
      <c r="O195" t="str">
        <f ca="1">VLOOKUP($I195,athlete, O$1)</f>
        <v>Brooklynn</v>
      </c>
      <c r="P195" t="str">
        <f ca="1">VLOOKUP($I195,athlete, P$1)</f>
        <v>NY</v>
      </c>
      <c r="Q195">
        <f ca="1">VLOOKUP($I195,athlete, Q$1)</f>
        <v>76485</v>
      </c>
      <c r="R195" t="str">
        <f t="shared" ca="1" si="14"/>
        <v>8338 South 3192 West</v>
      </c>
      <c r="S195" t="str">
        <f ca="1">VLOOKUP($I195,athlete, S$1)</f>
        <v>Brooklynn</v>
      </c>
      <c r="T195" t="str">
        <f ca="1">VLOOKUP($I195,athlete, T$1)</f>
        <v>NY</v>
      </c>
      <c r="U195">
        <f ca="1">VLOOKUP($I195,athlete, U$1)</f>
        <v>76485</v>
      </c>
      <c r="V195">
        <f t="shared" ca="1" si="15"/>
        <v>2672315806</v>
      </c>
      <c r="W195">
        <f t="shared" ca="1" si="16"/>
        <v>16</v>
      </c>
      <c r="X195" t="str">
        <f t="shared" ca="1" si="17"/>
        <v>INSERT INTO athlete (fname, lname, position, academic_level, street_current, city_current,state_current,zip_current,street_hometown, city_hometown, state_hometown, zip_hometown, phone, team_id) VALUES ('Jeremy','Groves','Defensinve Tackle','Freshman','7799 North 8697 West','Brooklynn','NY',76485,'8338 South 3192 West','Brooklynn','NY',76485,2672315806,16);</v>
      </c>
    </row>
    <row r="196" spans="9:24" x14ac:dyDescent="0.2">
      <c r="I196" s="3">
        <f t="shared" ref="I196:I259" ca="1" si="18">RANDBETWEEN(1,16)</f>
        <v>15</v>
      </c>
      <c r="J196" t="str">
        <f ca="1">VLOOKUP($I196,athlete, J$1)</f>
        <v>Randy</v>
      </c>
      <c r="K196" t="str">
        <f ca="1">VLOOKUP($I196,athlete, K$1)</f>
        <v>Peirce</v>
      </c>
      <c r="L196" t="str">
        <f ca="1">VLOOKUP($I196,athlete, L$1)</f>
        <v>Pitcher</v>
      </c>
      <c r="M196" t="str">
        <f ca="1">VLOOKUP($I196,athlete, M$1)</f>
        <v>Sophmore</v>
      </c>
      <c r="N196" t="str">
        <f t="shared" ref="N196:N259" ca="1" si="19">RANDBETWEEN(1000,9999)&amp;" "&amp;VLOOKUP(RANDBETWEEN(1,2),$B$21:$C$24,2)&amp;" "&amp;RANDBETWEEN(1000,9999)&amp;" "&amp;VLOOKUP(RANDBETWEEN(3,4),$B$21:$C$24,2)</f>
        <v>9458 South 5790 East</v>
      </c>
      <c r="O196" t="str">
        <f ca="1">VLOOKUP($I196,athlete, O$1)</f>
        <v>Pierre</v>
      </c>
      <c r="P196" t="str">
        <f ca="1">VLOOKUP($I196,athlete, P$1)</f>
        <v>UT</v>
      </c>
      <c r="Q196">
        <f ca="1">VLOOKUP($I196,athlete, Q$1)</f>
        <v>84101</v>
      </c>
      <c r="R196" t="str">
        <f t="shared" ref="R196:R259" ca="1" si="20">RANDBETWEEN(1000,9999)&amp;" "&amp;VLOOKUP(RANDBETWEEN(1,2),$B$21:$C$24,2)&amp;" "&amp;RANDBETWEEN(1000,9999)&amp;" "&amp;VLOOKUP(RANDBETWEEN(3,4),$B$21:$C$24,2)</f>
        <v>5557 North 1095 East</v>
      </c>
      <c r="S196" t="str">
        <f ca="1">VLOOKUP($I196,athlete, S$1)</f>
        <v>Pierre</v>
      </c>
      <c r="T196" t="str">
        <f ca="1">VLOOKUP($I196,athlete, T$1)</f>
        <v>UT</v>
      </c>
      <c r="U196">
        <f ca="1">VLOOKUP($I196,athlete, U$1)</f>
        <v>84101</v>
      </c>
      <c r="V196">
        <f t="shared" ref="V196:V259" ca="1" si="21">RANDBETWEEN(1000000000,9999999999)</f>
        <v>3509875543</v>
      </c>
      <c r="W196">
        <f t="shared" ref="W196:W259" ca="1" si="22">RANDBETWEEN(5,18)</f>
        <v>6</v>
      </c>
      <c r="X196" t="str">
        <f t="shared" ref="X196:X259" ca="1" si="23">"INSERT INTO athlete (fname, lname, position, academic_level, street_current, city_current,state_current,zip_current,street_hometown, city_hometown, state_hometown, zip_hometown, phone, team_id) VALUES ('"&amp;J196&amp;"','"&amp;K196&amp;"','"&amp;L196&amp;"','"&amp;M196&amp;"','"&amp;N196&amp;"','"&amp;O196&amp;"','"&amp;P196&amp;"',"&amp;Q196&amp;",'"&amp;R196&amp;"','"&amp;S196&amp;"','"&amp;T196&amp;"',"&amp;U196&amp;","&amp;V196&amp;","&amp;W196&amp;");"</f>
        <v>INSERT INTO athlete (fname, lname, position, academic_level, street_current, city_current,state_current,zip_current,street_hometown, city_hometown, state_hometown, zip_hometown, phone, team_id) VALUES ('Randy','Peirce','Pitcher','Sophmore','9458 South 5790 East','Pierre','UT',84101,'5557 North 1095 East','Pierre','UT',84101,3509875543,6);</v>
      </c>
    </row>
    <row r="197" spans="9:24" x14ac:dyDescent="0.2">
      <c r="I197" s="3">
        <f t="shared" ca="1" si="18"/>
        <v>6</v>
      </c>
      <c r="J197" t="str">
        <f ca="1">VLOOKUP($I197,athlete, J$1)</f>
        <v>Jilian</v>
      </c>
      <c r="K197" t="str">
        <f ca="1">VLOOKUP($I197,athlete, K$1)</f>
        <v>Allen</v>
      </c>
      <c r="L197" t="str">
        <f ca="1">VLOOKUP($I197,athlete, L$1)</f>
        <v>Winger</v>
      </c>
      <c r="M197" t="str">
        <f ca="1">VLOOKUP($I197,athlete, M$1)</f>
        <v>Junior</v>
      </c>
      <c r="N197" t="str">
        <f t="shared" ca="1" si="19"/>
        <v>9139 South 6313 West</v>
      </c>
      <c r="O197" t="str">
        <f ca="1">VLOOKUP($I197,athlete, O$1)</f>
        <v>Los Angeles</v>
      </c>
      <c r="P197" t="str">
        <f ca="1">VLOOKUP($I197,athlete, P$1)</f>
        <v>CA</v>
      </c>
      <c r="Q197">
        <f ca="1">VLOOKUP($I197,athlete, Q$1)</f>
        <v>26848</v>
      </c>
      <c r="R197" t="str">
        <f t="shared" ca="1" si="20"/>
        <v>9543 South 6892 West</v>
      </c>
      <c r="S197" t="str">
        <f ca="1">VLOOKUP($I197,athlete, S$1)</f>
        <v>Los Angeles</v>
      </c>
      <c r="T197" t="str">
        <f ca="1">VLOOKUP($I197,athlete, T$1)</f>
        <v>CA</v>
      </c>
      <c r="U197">
        <f ca="1">VLOOKUP($I197,athlete, U$1)</f>
        <v>26848</v>
      </c>
      <c r="V197">
        <f t="shared" ca="1" si="21"/>
        <v>6233287622</v>
      </c>
      <c r="W197">
        <f t="shared" ca="1" si="22"/>
        <v>8</v>
      </c>
      <c r="X197" t="str">
        <f t="shared" ca="1" si="23"/>
        <v>INSERT INTO athlete (fname, lname, position, academic_level, street_current, city_current,state_current,zip_current,street_hometown, city_hometown, state_hometown, zip_hometown, phone, team_id) VALUES ('Jilian','Allen','Winger','Junior','9139 South 6313 West','Los Angeles','CA',26848,'9543 South 6892 West','Los Angeles','CA',26848,6233287622,8);</v>
      </c>
    </row>
    <row r="198" spans="9:24" x14ac:dyDescent="0.2">
      <c r="I198" s="3">
        <f t="shared" ca="1" si="18"/>
        <v>13</v>
      </c>
      <c r="J198" t="str">
        <f ca="1">VLOOKUP($I198,athlete, J$1)</f>
        <v>Kim</v>
      </c>
      <c r="K198" t="str">
        <f ca="1">VLOOKUP($I198,athlete, K$1)</f>
        <v>Lord</v>
      </c>
      <c r="L198" t="str">
        <f ca="1">VLOOKUP($I198,athlete, L$1)</f>
        <v>First Base</v>
      </c>
      <c r="M198" t="str">
        <f ca="1">VLOOKUP($I198,athlete, M$1)</f>
        <v>Senior</v>
      </c>
      <c r="N198" t="str">
        <f t="shared" ca="1" si="19"/>
        <v>4111 North 6377 East</v>
      </c>
      <c r="O198" t="str">
        <f ca="1">VLOOKUP($I198,athlete, O$1)</f>
        <v>Provo</v>
      </c>
      <c r="P198" t="str">
        <f ca="1">VLOOKUP($I198,athlete, P$1)</f>
        <v>UT</v>
      </c>
      <c r="Q198">
        <f ca="1">VLOOKUP($I198,athlete, Q$1)</f>
        <v>84101</v>
      </c>
      <c r="R198" t="str">
        <f t="shared" ca="1" si="20"/>
        <v>3783 South 8756 West</v>
      </c>
      <c r="S198" t="str">
        <f ca="1">VLOOKUP($I198,athlete, S$1)</f>
        <v>Provo</v>
      </c>
      <c r="T198" t="str">
        <f ca="1">VLOOKUP($I198,athlete, T$1)</f>
        <v>UT</v>
      </c>
      <c r="U198">
        <f ca="1">VLOOKUP($I198,athlete, U$1)</f>
        <v>84101</v>
      </c>
      <c r="V198">
        <f t="shared" ca="1" si="21"/>
        <v>7805091511</v>
      </c>
      <c r="W198">
        <f t="shared" ca="1" si="22"/>
        <v>5</v>
      </c>
      <c r="X198" t="str">
        <f t="shared" ca="1" si="23"/>
        <v>INSERT INTO athlete (fname, lname, position, academic_level, street_current, city_current,state_current,zip_current,street_hometown, city_hometown, state_hometown, zip_hometown, phone, team_id) VALUES ('Kim','Lord','First Base','Senior','4111 North 6377 East','Provo','UT',84101,'3783 South 8756 West','Provo','UT',84101,7805091511,5);</v>
      </c>
    </row>
    <row r="199" spans="9:24" x14ac:dyDescent="0.2">
      <c r="I199" s="3">
        <f t="shared" ca="1" si="18"/>
        <v>4</v>
      </c>
      <c r="J199" t="str">
        <f ca="1">VLOOKUP($I199,athlete, J$1)</f>
        <v>Stephanie</v>
      </c>
      <c r="K199" t="str">
        <f ca="1">VLOOKUP($I199,athlete, K$1)</f>
        <v>Pales</v>
      </c>
      <c r="L199" t="str">
        <f ca="1">VLOOKUP($I199,athlete, L$1)</f>
        <v>Tackle</v>
      </c>
      <c r="M199" t="str">
        <f ca="1">VLOOKUP($I199,athlete, M$1)</f>
        <v>Freshman</v>
      </c>
      <c r="N199" t="str">
        <f t="shared" ca="1" si="19"/>
        <v>3662 North 7574 East</v>
      </c>
      <c r="O199" t="str">
        <f ca="1">VLOOKUP($I199,athlete, O$1)</f>
        <v>Portland</v>
      </c>
      <c r="P199" t="str">
        <f ca="1">VLOOKUP($I199,athlete, P$1)</f>
        <v>OR</v>
      </c>
      <c r="Q199">
        <f ca="1">VLOOKUP($I199,athlete, Q$1)</f>
        <v>12958</v>
      </c>
      <c r="R199" t="str">
        <f t="shared" ca="1" si="20"/>
        <v>7094 South 5006 West</v>
      </c>
      <c r="S199" t="str">
        <f ca="1">VLOOKUP($I199,athlete, S$1)</f>
        <v>Portland</v>
      </c>
      <c r="T199" t="str">
        <f ca="1">VLOOKUP($I199,athlete, T$1)</f>
        <v>OR</v>
      </c>
      <c r="U199">
        <f ca="1">VLOOKUP($I199,athlete, U$1)</f>
        <v>12958</v>
      </c>
      <c r="V199">
        <f t="shared" ca="1" si="21"/>
        <v>7101760064</v>
      </c>
      <c r="W199">
        <f t="shared" ca="1" si="22"/>
        <v>7</v>
      </c>
      <c r="X199" t="str">
        <f t="shared" ca="1" si="23"/>
        <v>INSERT INTO athlete (fname, lname, position, academic_level, street_current, city_current,state_current,zip_current,street_hometown, city_hometown, state_hometown, zip_hometown, phone, team_id) VALUES ('Stephanie','Pales','Tackle','Freshman','3662 North 7574 East','Portland','OR',12958,'7094 South 5006 West','Portland','OR',12958,7101760064,7);</v>
      </c>
    </row>
    <row r="200" spans="9:24" x14ac:dyDescent="0.2">
      <c r="I200" s="3">
        <f t="shared" ca="1" si="18"/>
        <v>11</v>
      </c>
      <c r="J200" t="str">
        <f ca="1">VLOOKUP($I200,athlete, J$1)</f>
        <v>Megan</v>
      </c>
      <c r="K200" t="str">
        <f ca="1">VLOOKUP($I200,athlete, K$1)</f>
        <v>Byron</v>
      </c>
      <c r="L200" t="str">
        <f ca="1">VLOOKUP($I200,athlete, L$1)</f>
        <v>Running Back</v>
      </c>
      <c r="M200" t="str">
        <f ca="1">VLOOKUP($I200,athlete, M$1)</f>
        <v>Sophmore</v>
      </c>
      <c r="N200" t="str">
        <f t="shared" ca="1" si="19"/>
        <v>2359 South 1896 East</v>
      </c>
      <c r="O200" t="str">
        <f ca="1">VLOOKUP($I200,athlete, O$1)</f>
        <v>Pierre</v>
      </c>
      <c r="P200" t="str">
        <f ca="1">VLOOKUP($I200,athlete, P$1)</f>
        <v>SD</v>
      </c>
      <c r="Q200">
        <f ca="1">VLOOKUP($I200,athlete, Q$1)</f>
        <v>73520</v>
      </c>
      <c r="R200" t="str">
        <f t="shared" ca="1" si="20"/>
        <v>4462 North 3329 West</v>
      </c>
      <c r="S200" t="str">
        <f ca="1">VLOOKUP($I200,athlete, S$1)</f>
        <v>Pierre</v>
      </c>
      <c r="T200" t="str">
        <f ca="1">VLOOKUP($I200,athlete, T$1)</f>
        <v>SD</v>
      </c>
      <c r="U200">
        <f ca="1">VLOOKUP($I200,athlete, U$1)</f>
        <v>73520</v>
      </c>
      <c r="V200">
        <f t="shared" ca="1" si="21"/>
        <v>2868329757</v>
      </c>
      <c r="W200">
        <f t="shared" ca="1" si="22"/>
        <v>10</v>
      </c>
      <c r="X200" t="str">
        <f t="shared" ca="1" si="23"/>
        <v>INSERT INTO athlete (fname, lname, position, academic_level, street_current, city_current,state_current,zip_current,street_hometown, city_hometown, state_hometown, zip_hometown, phone, team_id) VALUES ('Megan','Byron','Running Back','Sophmore','2359 South 1896 East','Pierre','SD',73520,'4462 North 3329 West','Pierre','SD',73520,2868329757,10);</v>
      </c>
    </row>
    <row r="201" spans="9:24" x14ac:dyDescent="0.2">
      <c r="I201" s="3">
        <f t="shared" ca="1" si="18"/>
        <v>11</v>
      </c>
      <c r="J201" t="str">
        <f ca="1">VLOOKUP($I201,athlete, J$1)</f>
        <v>Megan</v>
      </c>
      <c r="K201" t="str">
        <f ca="1">VLOOKUP($I201,athlete, K$1)</f>
        <v>Byron</v>
      </c>
      <c r="L201" t="str">
        <f ca="1">VLOOKUP($I201,athlete, L$1)</f>
        <v>Running Back</v>
      </c>
      <c r="M201" t="str">
        <f ca="1">VLOOKUP($I201,athlete, M$1)</f>
        <v>Sophmore</v>
      </c>
      <c r="N201" t="str">
        <f t="shared" ca="1" si="19"/>
        <v>5194 South 4172 West</v>
      </c>
      <c r="O201" t="str">
        <f ca="1">VLOOKUP($I201,athlete, O$1)</f>
        <v>Pierre</v>
      </c>
      <c r="P201" t="str">
        <f ca="1">VLOOKUP($I201,athlete, P$1)</f>
        <v>SD</v>
      </c>
      <c r="Q201">
        <f ca="1">VLOOKUP($I201,athlete, Q$1)</f>
        <v>73520</v>
      </c>
      <c r="R201" t="str">
        <f t="shared" ca="1" si="20"/>
        <v>3761 North 1411 West</v>
      </c>
      <c r="S201" t="str">
        <f ca="1">VLOOKUP($I201,athlete, S$1)</f>
        <v>Pierre</v>
      </c>
      <c r="T201" t="str">
        <f ca="1">VLOOKUP($I201,athlete, T$1)</f>
        <v>SD</v>
      </c>
      <c r="U201">
        <f ca="1">VLOOKUP($I201,athlete, U$1)</f>
        <v>73520</v>
      </c>
      <c r="V201">
        <f t="shared" ca="1" si="21"/>
        <v>8994012633</v>
      </c>
      <c r="W201">
        <f t="shared" ca="1" si="22"/>
        <v>6</v>
      </c>
      <c r="X201" t="str">
        <f t="shared" ca="1" si="23"/>
        <v>INSERT INTO athlete (fname, lname, position, academic_level, street_current, city_current,state_current,zip_current,street_hometown, city_hometown, state_hometown, zip_hometown, phone, team_id) VALUES ('Megan','Byron','Running Back','Sophmore','5194 South 4172 West','Pierre','SD',73520,'3761 North 1411 West','Pierre','SD',73520,8994012633,6);</v>
      </c>
    </row>
    <row r="202" spans="9:24" x14ac:dyDescent="0.2">
      <c r="I202" s="3">
        <f t="shared" ca="1" si="18"/>
        <v>11</v>
      </c>
      <c r="J202" t="str">
        <f ca="1">VLOOKUP($I202,athlete, J$1)</f>
        <v>Megan</v>
      </c>
      <c r="K202" t="str">
        <f ca="1">VLOOKUP($I202,athlete, K$1)</f>
        <v>Byron</v>
      </c>
      <c r="L202" t="str">
        <f ca="1">VLOOKUP($I202,athlete, L$1)</f>
        <v>Running Back</v>
      </c>
      <c r="M202" t="str">
        <f ca="1">VLOOKUP($I202,athlete, M$1)</f>
        <v>Sophmore</v>
      </c>
      <c r="N202" t="str">
        <f t="shared" ca="1" si="19"/>
        <v>6471 South 1789 East</v>
      </c>
      <c r="O202" t="str">
        <f ca="1">VLOOKUP($I202,athlete, O$1)</f>
        <v>Pierre</v>
      </c>
      <c r="P202" t="str">
        <f ca="1">VLOOKUP($I202,athlete, P$1)</f>
        <v>SD</v>
      </c>
      <c r="Q202">
        <f ca="1">VLOOKUP($I202,athlete, Q$1)</f>
        <v>73520</v>
      </c>
      <c r="R202" t="str">
        <f t="shared" ca="1" si="20"/>
        <v>5988 North 2651 East</v>
      </c>
      <c r="S202" t="str">
        <f ca="1">VLOOKUP($I202,athlete, S$1)</f>
        <v>Pierre</v>
      </c>
      <c r="T202" t="str">
        <f ca="1">VLOOKUP($I202,athlete, T$1)</f>
        <v>SD</v>
      </c>
      <c r="U202">
        <f ca="1">VLOOKUP($I202,athlete, U$1)</f>
        <v>73520</v>
      </c>
      <c r="V202">
        <f t="shared" ca="1" si="21"/>
        <v>5288723878</v>
      </c>
      <c r="W202">
        <f t="shared" ca="1" si="22"/>
        <v>17</v>
      </c>
      <c r="X202" t="str">
        <f t="shared" ca="1" si="23"/>
        <v>INSERT INTO athlete (fname, lname, position, academic_level, street_current, city_current,state_current,zip_current,street_hometown, city_hometown, state_hometown, zip_hometown, phone, team_id) VALUES ('Megan','Byron','Running Back','Sophmore','6471 South 1789 East','Pierre','SD',73520,'5988 North 2651 East','Pierre','SD',73520,5288723878,17);</v>
      </c>
    </row>
    <row r="203" spans="9:24" x14ac:dyDescent="0.2">
      <c r="I203" s="3">
        <f t="shared" ca="1" si="18"/>
        <v>4</v>
      </c>
      <c r="J203" t="str">
        <f ca="1">VLOOKUP($I203,athlete, J$1)</f>
        <v>Stephanie</v>
      </c>
      <c r="K203" t="str">
        <f ca="1">VLOOKUP($I203,athlete, K$1)</f>
        <v>Pales</v>
      </c>
      <c r="L203" t="str">
        <f ca="1">VLOOKUP($I203,athlete, L$1)</f>
        <v>Tackle</v>
      </c>
      <c r="M203" t="str">
        <f ca="1">VLOOKUP($I203,athlete, M$1)</f>
        <v>Freshman</v>
      </c>
      <c r="N203" t="str">
        <f t="shared" ca="1" si="19"/>
        <v>5852 South 3634 East</v>
      </c>
      <c r="O203" t="str">
        <f ca="1">VLOOKUP($I203,athlete, O$1)</f>
        <v>Portland</v>
      </c>
      <c r="P203" t="str">
        <f ca="1">VLOOKUP($I203,athlete, P$1)</f>
        <v>OR</v>
      </c>
      <c r="Q203">
        <f ca="1">VLOOKUP($I203,athlete, Q$1)</f>
        <v>12958</v>
      </c>
      <c r="R203" t="str">
        <f t="shared" ca="1" si="20"/>
        <v>9929 South 7153 West</v>
      </c>
      <c r="S203" t="str">
        <f ca="1">VLOOKUP($I203,athlete, S$1)</f>
        <v>Portland</v>
      </c>
      <c r="T203" t="str">
        <f ca="1">VLOOKUP($I203,athlete, T$1)</f>
        <v>OR</v>
      </c>
      <c r="U203">
        <f ca="1">VLOOKUP($I203,athlete, U$1)</f>
        <v>12958</v>
      </c>
      <c r="V203">
        <f t="shared" ca="1" si="21"/>
        <v>6234206079</v>
      </c>
      <c r="W203">
        <f t="shared" ca="1" si="22"/>
        <v>13</v>
      </c>
      <c r="X203" t="str">
        <f t="shared" ca="1" si="23"/>
        <v>INSERT INTO athlete (fname, lname, position, academic_level, street_current, city_current,state_current,zip_current,street_hometown, city_hometown, state_hometown, zip_hometown, phone, team_id) VALUES ('Stephanie','Pales','Tackle','Freshman','5852 South 3634 East','Portland','OR',12958,'9929 South 7153 West','Portland','OR',12958,6234206079,13);</v>
      </c>
    </row>
    <row r="204" spans="9:24" x14ac:dyDescent="0.2">
      <c r="I204" s="3">
        <f t="shared" ca="1" si="18"/>
        <v>16</v>
      </c>
      <c r="J204" t="str">
        <f ca="1">VLOOKUP($I204,athlete, J$1)</f>
        <v>Chris</v>
      </c>
      <c r="K204" t="str">
        <f ca="1">VLOOKUP($I204,athlete, K$1)</f>
        <v>Burr</v>
      </c>
      <c r="L204" t="str">
        <f ca="1">VLOOKUP($I204,athlete, L$1)</f>
        <v>Catcher</v>
      </c>
      <c r="M204" t="str">
        <f ca="1">VLOOKUP($I204,athlete, M$1)</f>
        <v>Freshman</v>
      </c>
      <c r="N204" t="str">
        <f t="shared" ca="1" si="19"/>
        <v>3629 South 9303 East</v>
      </c>
      <c r="O204" t="str">
        <f ca="1">VLOOKUP($I204,athlete, O$1)</f>
        <v>Bismarck</v>
      </c>
      <c r="P204" t="str">
        <f ca="1">VLOOKUP($I204,athlete, P$1)</f>
        <v>UT</v>
      </c>
      <c r="Q204">
        <f ca="1">VLOOKUP($I204,athlete, Q$1)</f>
        <v>84101</v>
      </c>
      <c r="R204" t="str">
        <f t="shared" ca="1" si="20"/>
        <v>2734 North 3302 East</v>
      </c>
      <c r="S204" t="str">
        <f ca="1">VLOOKUP($I204,athlete, S$1)</f>
        <v>Bismarck</v>
      </c>
      <c r="T204" t="str">
        <f ca="1">VLOOKUP($I204,athlete, T$1)</f>
        <v>UT</v>
      </c>
      <c r="U204">
        <f ca="1">VLOOKUP($I204,athlete, U$1)</f>
        <v>84101</v>
      </c>
      <c r="V204">
        <f t="shared" ca="1" si="21"/>
        <v>7687160011</v>
      </c>
      <c r="W204">
        <f t="shared" ca="1" si="22"/>
        <v>12</v>
      </c>
      <c r="X204" t="str">
        <f t="shared" ca="1" si="23"/>
        <v>INSERT INTO athlete (fname, lname, position, academic_level, street_current, city_current,state_current,zip_current,street_hometown, city_hometown, state_hometown, zip_hometown, phone, team_id) VALUES ('Chris','Burr','Catcher','Freshman','3629 South 9303 East','Bismarck','UT',84101,'2734 North 3302 East','Bismarck','UT',84101,7687160011,12);</v>
      </c>
    </row>
    <row r="205" spans="9:24" x14ac:dyDescent="0.2">
      <c r="I205" s="3">
        <f t="shared" ca="1" si="18"/>
        <v>10</v>
      </c>
      <c r="J205" t="str">
        <f ca="1">VLOOKUP($I205,athlete, J$1)</f>
        <v>Laura</v>
      </c>
      <c r="K205" t="str">
        <f ca="1">VLOOKUP($I205,athlete, K$1)</f>
        <v>Hansen</v>
      </c>
      <c r="L205" t="str">
        <f ca="1">VLOOKUP($I205,athlete, L$1)</f>
        <v>Corner</v>
      </c>
      <c r="M205" t="str">
        <f ca="1">VLOOKUP($I205,athlete, M$1)</f>
        <v>Junior</v>
      </c>
      <c r="N205" t="str">
        <f t="shared" ca="1" si="19"/>
        <v>7135 North 6343 East</v>
      </c>
      <c r="O205" t="str">
        <f ca="1">VLOOKUP($I205,athlete, O$1)</f>
        <v>Las Vegas</v>
      </c>
      <c r="P205" t="str">
        <f ca="1">VLOOKUP($I205,athlete, P$1)</f>
        <v>NV</v>
      </c>
      <c r="Q205">
        <f ca="1">VLOOKUP($I205,athlete, Q$1)</f>
        <v>19837</v>
      </c>
      <c r="R205" t="str">
        <f t="shared" ca="1" si="20"/>
        <v>1208 South 2550 East</v>
      </c>
      <c r="S205" t="str">
        <f ca="1">VLOOKUP($I205,athlete, S$1)</f>
        <v>Las Vegas</v>
      </c>
      <c r="T205" t="str">
        <f ca="1">VLOOKUP($I205,athlete, T$1)</f>
        <v>NV</v>
      </c>
      <c r="U205">
        <f ca="1">VLOOKUP($I205,athlete, U$1)</f>
        <v>19837</v>
      </c>
      <c r="V205">
        <f t="shared" ca="1" si="21"/>
        <v>8230074182</v>
      </c>
      <c r="W205">
        <f t="shared" ca="1" si="22"/>
        <v>14</v>
      </c>
      <c r="X205" t="str">
        <f t="shared" ca="1" si="23"/>
        <v>INSERT INTO athlete (fname, lname, position, academic_level, street_current, city_current,state_current,zip_current,street_hometown, city_hometown, state_hometown, zip_hometown, phone, team_id) VALUES ('Laura','Hansen','Corner','Junior','7135 North 6343 East','Las Vegas','NV',19837,'1208 South 2550 East','Las Vegas','NV',19837,8230074182,14);</v>
      </c>
    </row>
    <row r="206" spans="9:24" x14ac:dyDescent="0.2">
      <c r="I206" s="3">
        <f t="shared" ca="1" si="18"/>
        <v>14</v>
      </c>
      <c r="J206" t="str">
        <f ca="1">VLOOKUP($I206,athlete, J$1)</f>
        <v>Carrie</v>
      </c>
      <c r="K206" t="str">
        <f ca="1">VLOOKUP($I206,athlete, K$1)</f>
        <v>Bishoff</v>
      </c>
      <c r="L206" t="str">
        <f ca="1">VLOOKUP($I206,athlete, L$1)</f>
        <v>Outfielder</v>
      </c>
      <c r="M206" t="str">
        <f ca="1">VLOOKUP($I206,athlete, M$1)</f>
        <v>Junior</v>
      </c>
      <c r="N206" t="str">
        <f t="shared" ca="1" si="19"/>
        <v>5763 North 2757 East</v>
      </c>
      <c r="O206" t="str">
        <f ca="1">VLOOKUP($I206,athlete, O$1)</f>
        <v>Las Vegas</v>
      </c>
      <c r="P206" t="str">
        <f ca="1">VLOOKUP($I206,athlete, P$1)</f>
        <v>UT</v>
      </c>
      <c r="Q206">
        <f ca="1">VLOOKUP($I206,athlete, Q$1)</f>
        <v>84101</v>
      </c>
      <c r="R206" t="str">
        <f t="shared" ca="1" si="20"/>
        <v>6039 South 6822 West</v>
      </c>
      <c r="S206" t="str">
        <f ca="1">VLOOKUP($I206,athlete, S$1)</f>
        <v>Las Vegas</v>
      </c>
      <c r="T206" t="str">
        <f ca="1">VLOOKUP($I206,athlete, T$1)</f>
        <v>UT</v>
      </c>
      <c r="U206">
        <f ca="1">VLOOKUP($I206,athlete, U$1)</f>
        <v>84101</v>
      </c>
      <c r="V206">
        <f t="shared" ca="1" si="21"/>
        <v>7309230853</v>
      </c>
      <c r="W206">
        <f t="shared" ca="1" si="22"/>
        <v>16</v>
      </c>
      <c r="X206" t="str">
        <f t="shared" ca="1" si="23"/>
        <v>INSERT INTO athlete (fname, lname, position, academic_level, street_current, city_current,state_current,zip_current,street_hometown, city_hometown, state_hometown, zip_hometown, phone, team_id) VALUES ('Carrie','Bishoff','Outfielder','Junior','5763 North 2757 East','Las Vegas','UT',84101,'6039 South 6822 West','Las Vegas','UT',84101,7309230853,16);</v>
      </c>
    </row>
    <row r="207" spans="9:24" x14ac:dyDescent="0.2">
      <c r="I207" s="3">
        <f t="shared" ca="1" si="18"/>
        <v>12</v>
      </c>
      <c r="J207" t="str">
        <f ca="1">VLOOKUP($I207,athlete, J$1)</f>
        <v>Marcy</v>
      </c>
      <c r="K207" t="str">
        <f ca="1">VLOOKUP($I207,athlete, K$1)</f>
        <v>Tice</v>
      </c>
      <c r="L207" t="str">
        <f ca="1">VLOOKUP($I207,athlete, L$1)</f>
        <v>Goalie</v>
      </c>
      <c r="M207" t="str">
        <f ca="1">VLOOKUP($I207,athlete, M$1)</f>
        <v>Freshman</v>
      </c>
      <c r="N207" t="str">
        <f t="shared" ca="1" si="19"/>
        <v>6072 North 3159 East</v>
      </c>
      <c r="O207" t="str">
        <f ca="1">VLOOKUP($I207,athlete, O$1)</f>
        <v>Bismarck</v>
      </c>
      <c r="P207" t="str">
        <f ca="1">VLOOKUP($I207,athlete, P$1)</f>
        <v>ND</v>
      </c>
      <c r="Q207">
        <f ca="1">VLOOKUP($I207,athlete, Q$1)</f>
        <v>28895</v>
      </c>
      <c r="R207" t="str">
        <f t="shared" ca="1" si="20"/>
        <v>7874 North 7109 West</v>
      </c>
      <c r="S207" t="str">
        <f ca="1">VLOOKUP($I207,athlete, S$1)</f>
        <v>Bismarck</v>
      </c>
      <c r="T207" t="str">
        <f ca="1">VLOOKUP($I207,athlete, T$1)</f>
        <v>ND</v>
      </c>
      <c r="U207">
        <f ca="1">VLOOKUP($I207,athlete, U$1)</f>
        <v>28895</v>
      </c>
      <c r="V207">
        <f t="shared" ca="1" si="21"/>
        <v>6648422138</v>
      </c>
      <c r="W207">
        <f t="shared" ca="1" si="22"/>
        <v>6</v>
      </c>
      <c r="X207" t="str">
        <f t="shared" ca="1" si="23"/>
        <v>INSERT INTO athlete (fname, lname, position, academic_level, street_current, city_current,state_current,zip_current,street_hometown, city_hometown, state_hometown, zip_hometown, phone, team_id) VALUES ('Marcy','Tice','Goalie','Freshman','6072 North 3159 East','Bismarck','ND',28895,'7874 North 7109 West','Bismarck','ND',28895,6648422138,6);</v>
      </c>
    </row>
    <row r="208" spans="9:24" x14ac:dyDescent="0.2">
      <c r="I208" s="3">
        <f t="shared" ca="1" si="18"/>
        <v>2</v>
      </c>
      <c r="J208" t="str">
        <f ca="1">VLOOKUP($I208,athlete, J$1)</f>
        <v>Joe</v>
      </c>
      <c r="K208" t="str">
        <f ca="1">VLOOKUP($I208,athlete, K$1)</f>
        <v>Smith</v>
      </c>
      <c r="L208" t="str">
        <f ca="1">VLOOKUP($I208,athlete, L$1)</f>
        <v>Center</v>
      </c>
      <c r="M208" t="str">
        <f ca="1">VLOOKUP($I208,athlete, M$1)</f>
        <v>Junior</v>
      </c>
      <c r="N208" t="str">
        <f t="shared" ca="1" si="19"/>
        <v>7152 South 9146 West</v>
      </c>
      <c r="O208" t="str">
        <f ca="1">VLOOKUP($I208,athlete, O$1)</f>
        <v>Phoenix</v>
      </c>
      <c r="P208" t="str">
        <f ca="1">VLOOKUP($I208,athlete, P$1)</f>
        <v>AZ</v>
      </c>
      <c r="Q208">
        <f ca="1">VLOOKUP($I208,athlete, Q$1)</f>
        <v>76102</v>
      </c>
      <c r="R208" t="str">
        <f t="shared" ca="1" si="20"/>
        <v>1717 South 8194 East</v>
      </c>
      <c r="S208" t="str">
        <f ca="1">VLOOKUP($I208,athlete, S$1)</f>
        <v>Phoenix</v>
      </c>
      <c r="T208" t="str">
        <f ca="1">VLOOKUP($I208,athlete, T$1)</f>
        <v>AZ</v>
      </c>
      <c r="U208">
        <f ca="1">VLOOKUP($I208,athlete, U$1)</f>
        <v>76102</v>
      </c>
      <c r="V208">
        <f t="shared" ca="1" si="21"/>
        <v>1571283361</v>
      </c>
      <c r="W208">
        <f t="shared" ca="1" si="22"/>
        <v>16</v>
      </c>
      <c r="X208" t="str">
        <f t="shared" ca="1" si="23"/>
        <v>INSERT INTO athlete (fname, lname, position, academic_level, street_current, city_current,state_current,zip_current,street_hometown, city_hometown, state_hometown, zip_hometown, phone, team_id) VALUES ('Joe','Smith','Center','Junior','7152 South 9146 West','Phoenix','AZ',76102,'1717 South 8194 East','Phoenix','AZ',76102,1571283361,16);</v>
      </c>
    </row>
    <row r="209" spans="9:24" x14ac:dyDescent="0.2">
      <c r="I209" s="3">
        <f t="shared" ca="1" si="18"/>
        <v>16</v>
      </c>
      <c r="J209" t="str">
        <f ca="1">VLOOKUP($I209,athlete, J$1)</f>
        <v>Chris</v>
      </c>
      <c r="K209" t="str">
        <f ca="1">VLOOKUP($I209,athlete, K$1)</f>
        <v>Burr</v>
      </c>
      <c r="L209" t="str">
        <f ca="1">VLOOKUP($I209,athlete, L$1)</f>
        <v>Catcher</v>
      </c>
      <c r="M209" t="str">
        <f ca="1">VLOOKUP($I209,athlete, M$1)</f>
        <v>Freshman</v>
      </c>
      <c r="N209" t="str">
        <f t="shared" ca="1" si="19"/>
        <v>6308 North 5927 East</v>
      </c>
      <c r="O209" t="str">
        <f ca="1">VLOOKUP($I209,athlete, O$1)</f>
        <v>Bismarck</v>
      </c>
      <c r="P209" t="str">
        <f ca="1">VLOOKUP($I209,athlete, P$1)</f>
        <v>UT</v>
      </c>
      <c r="Q209">
        <f ca="1">VLOOKUP($I209,athlete, Q$1)</f>
        <v>84101</v>
      </c>
      <c r="R209" t="str">
        <f t="shared" ca="1" si="20"/>
        <v>8797 North 8669 West</v>
      </c>
      <c r="S209" t="str">
        <f ca="1">VLOOKUP($I209,athlete, S$1)</f>
        <v>Bismarck</v>
      </c>
      <c r="T209" t="str">
        <f ca="1">VLOOKUP($I209,athlete, T$1)</f>
        <v>UT</v>
      </c>
      <c r="U209">
        <f ca="1">VLOOKUP($I209,athlete, U$1)</f>
        <v>84101</v>
      </c>
      <c r="V209">
        <f t="shared" ca="1" si="21"/>
        <v>8201197209</v>
      </c>
      <c r="W209">
        <f t="shared" ca="1" si="22"/>
        <v>10</v>
      </c>
      <c r="X209" t="str">
        <f t="shared" ca="1" si="23"/>
        <v>INSERT INTO athlete (fname, lname, position, academic_level, street_current, city_current,state_current,zip_current,street_hometown, city_hometown, state_hometown, zip_hometown, phone, team_id) VALUES ('Chris','Burr','Catcher','Freshman','6308 North 5927 East','Bismarck','UT',84101,'8797 North 8669 West','Bismarck','UT',84101,8201197209,10);</v>
      </c>
    </row>
    <row r="210" spans="9:24" x14ac:dyDescent="0.2">
      <c r="I210" s="3">
        <f t="shared" ca="1" si="18"/>
        <v>7</v>
      </c>
      <c r="J210" t="str">
        <f ca="1">VLOOKUP($I210,athlete, J$1)</f>
        <v>John</v>
      </c>
      <c r="K210" t="str">
        <f ca="1">VLOOKUP($I210,athlete, K$1)</f>
        <v>Jensen</v>
      </c>
      <c r="L210" t="str">
        <f ca="1">VLOOKUP($I210,athlete, L$1)</f>
        <v>Forward</v>
      </c>
      <c r="M210" t="str">
        <f ca="1">VLOOKUP($I210,athlete, M$1)</f>
        <v>Sophmore</v>
      </c>
      <c r="N210" t="str">
        <f t="shared" ca="1" si="19"/>
        <v>1923 North 2629 West</v>
      </c>
      <c r="O210" t="str">
        <f ca="1">VLOOKUP($I210,athlete, O$1)</f>
        <v>Tempe</v>
      </c>
      <c r="P210" t="str">
        <f ca="1">VLOOKUP($I210,athlete, P$1)</f>
        <v>AZ</v>
      </c>
      <c r="Q210">
        <f ca="1">VLOOKUP($I210,athlete, Q$1)</f>
        <v>85765</v>
      </c>
      <c r="R210" t="str">
        <f t="shared" ca="1" si="20"/>
        <v>5998 North 8724 West</v>
      </c>
      <c r="S210" t="str">
        <f ca="1">VLOOKUP($I210,athlete, S$1)</f>
        <v>Tempe</v>
      </c>
      <c r="T210" t="str">
        <f ca="1">VLOOKUP($I210,athlete, T$1)</f>
        <v>AZ</v>
      </c>
      <c r="U210">
        <f ca="1">VLOOKUP($I210,athlete, U$1)</f>
        <v>85765</v>
      </c>
      <c r="V210">
        <f t="shared" ca="1" si="21"/>
        <v>4956468837</v>
      </c>
      <c r="W210">
        <f t="shared" ca="1" si="22"/>
        <v>12</v>
      </c>
      <c r="X210" t="str">
        <f t="shared" ca="1" si="23"/>
        <v>INSERT INTO athlete (fname, lname, position, academic_level, street_current, city_current,state_current,zip_current,street_hometown, city_hometown, state_hometown, zip_hometown, phone, team_id) VALUES ('John','Jensen','Forward','Sophmore','1923 North 2629 West','Tempe','AZ',85765,'5998 North 8724 West','Tempe','AZ',85765,4956468837,12);</v>
      </c>
    </row>
    <row r="211" spans="9:24" x14ac:dyDescent="0.2">
      <c r="I211" s="3">
        <f t="shared" ca="1" si="18"/>
        <v>16</v>
      </c>
      <c r="J211" t="str">
        <f ca="1">VLOOKUP($I211,athlete, J$1)</f>
        <v>Chris</v>
      </c>
      <c r="K211" t="str">
        <f ca="1">VLOOKUP($I211,athlete, K$1)</f>
        <v>Burr</v>
      </c>
      <c r="L211" t="str">
        <f ca="1">VLOOKUP($I211,athlete, L$1)</f>
        <v>Catcher</v>
      </c>
      <c r="M211" t="str">
        <f ca="1">VLOOKUP($I211,athlete, M$1)</f>
        <v>Freshman</v>
      </c>
      <c r="N211" t="str">
        <f t="shared" ca="1" si="19"/>
        <v>5217 South 3360 West</v>
      </c>
      <c r="O211" t="str">
        <f ca="1">VLOOKUP($I211,athlete, O$1)</f>
        <v>Bismarck</v>
      </c>
      <c r="P211" t="str">
        <f ca="1">VLOOKUP($I211,athlete, P$1)</f>
        <v>UT</v>
      </c>
      <c r="Q211">
        <f ca="1">VLOOKUP($I211,athlete, Q$1)</f>
        <v>84101</v>
      </c>
      <c r="R211" t="str">
        <f t="shared" ca="1" si="20"/>
        <v>8455 South 7116 West</v>
      </c>
      <c r="S211" t="str">
        <f ca="1">VLOOKUP($I211,athlete, S$1)</f>
        <v>Bismarck</v>
      </c>
      <c r="T211" t="str">
        <f ca="1">VLOOKUP($I211,athlete, T$1)</f>
        <v>UT</v>
      </c>
      <c r="U211">
        <f ca="1">VLOOKUP($I211,athlete, U$1)</f>
        <v>84101</v>
      </c>
      <c r="V211">
        <f t="shared" ca="1" si="21"/>
        <v>6603071396</v>
      </c>
      <c r="W211">
        <f t="shared" ca="1" si="22"/>
        <v>9</v>
      </c>
      <c r="X211" t="str">
        <f t="shared" ca="1" si="23"/>
        <v>INSERT INTO athlete (fname, lname, position, academic_level, street_current, city_current,state_current,zip_current,street_hometown, city_hometown, state_hometown, zip_hometown, phone, team_id) VALUES ('Chris','Burr','Catcher','Freshman','5217 South 3360 West','Bismarck','UT',84101,'8455 South 7116 West','Bismarck','UT',84101,6603071396,9);</v>
      </c>
    </row>
    <row r="212" spans="9:24" x14ac:dyDescent="0.2">
      <c r="I212" s="3">
        <f t="shared" ca="1" si="18"/>
        <v>6</v>
      </c>
      <c r="J212" t="str">
        <f ca="1">VLOOKUP($I212,athlete, J$1)</f>
        <v>Jilian</v>
      </c>
      <c r="K212" t="str">
        <f ca="1">VLOOKUP($I212,athlete, K$1)</f>
        <v>Allen</v>
      </c>
      <c r="L212" t="str">
        <f ca="1">VLOOKUP($I212,athlete, L$1)</f>
        <v>Winger</v>
      </c>
      <c r="M212" t="str">
        <f ca="1">VLOOKUP($I212,athlete, M$1)</f>
        <v>Junior</v>
      </c>
      <c r="N212" t="str">
        <f t="shared" ca="1" si="19"/>
        <v>5820 South 4530 East</v>
      </c>
      <c r="O212" t="str">
        <f ca="1">VLOOKUP($I212,athlete, O$1)</f>
        <v>Los Angeles</v>
      </c>
      <c r="P212" t="str">
        <f ca="1">VLOOKUP($I212,athlete, P$1)</f>
        <v>CA</v>
      </c>
      <c r="Q212">
        <f ca="1">VLOOKUP($I212,athlete, Q$1)</f>
        <v>26848</v>
      </c>
      <c r="R212" t="str">
        <f t="shared" ca="1" si="20"/>
        <v>7514 South 7879 East</v>
      </c>
      <c r="S212" t="str">
        <f ca="1">VLOOKUP($I212,athlete, S$1)</f>
        <v>Los Angeles</v>
      </c>
      <c r="T212" t="str">
        <f ca="1">VLOOKUP($I212,athlete, T$1)</f>
        <v>CA</v>
      </c>
      <c r="U212">
        <f ca="1">VLOOKUP($I212,athlete, U$1)</f>
        <v>26848</v>
      </c>
      <c r="V212">
        <f t="shared" ca="1" si="21"/>
        <v>4922471629</v>
      </c>
      <c r="W212">
        <f t="shared" ca="1" si="22"/>
        <v>17</v>
      </c>
      <c r="X212" t="str">
        <f t="shared" ca="1" si="23"/>
        <v>INSERT INTO athlete (fname, lname, position, academic_level, street_current, city_current,state_current,zip_current,street_hometown, city_hometown, state_hometown, zip_hometown, phone, team_id) VALUES ('Jilian','Allen','Winger','Junior','5820 South 4530 East','Los Angeles','CA',26848,'7514 South 7879 East','Los Angeles','CA',26848,4922471629,17);</v>
      </c>
    </row>
    <row r="213" spans="9:24" x14ac:dyDescent="0.2">
      <c r="I213" s="3">
        <f t="shared" ca="1" si="18"/>
        <v>7</v>
      </c>
      <c r="J213" t="str">
        <f ca="1">VLOOKUP($I213,athlete, J$1)</f>
        <v>John</v>
      </c>
      <c r="K213" t="str">
        <f ca="1">VLOOKUP($I213,athlete, K$1)</f>
        <v>Jensen</v>
      </c>
      <c r="L213" t="str">
        <f ca="1">VLOOKUP($I213,athlete, L$1)</f>
        <v>Forward</v>
      </c>
      <c r="M213" t="str">
        <f ca="1">VLOOKUP($I213,athlete, M$1)</f>
        <v>Sophmore</v>
      </c>
      <c r="N213" t="str">
        <f t="shared" ca="1" si="19"/>
        <v>4177 North 2861 West</v>
      </c>
      <c r="O213" t="str">
        <f ca="1">VLOOKUP($I213,athlete, O$1)</f>
        <v>Tempe</v>
      </c>
      <c r="P213" t="str">
        <f ca="1">VLOOKUP($I213,athlete, P$1)</f>
        <v>AZ</v>
      </c>
      <c r="Q213">
        <f ca="1">VLOOKUP($I213,athlete, Q$1)</f>
        <v>85765</v>
      </c>
      <c r="R213" t="str">
        <f t="shared" ca="1" si="20"/>
        <v>9452 South 6662 East</v>
      </c>
      <c r="S213" t="str">
        <f ca="1">VLOOKUP($I213,athlete, S$1)</f>
        <v>Tempe</v>
      </c>
      <c r="T213" t="str">
        <f ca="1">VLOOKUP($I213,athlete, T$1)</f>
        <v>AZ</v>
      </c>
      <c r="U213">
        <f ca="1">VLOOKUP($I213,athlete, U$1)</f>
        <v>85765</v>
      </c>
      <c r="V213">
        <f t="shared" ca="1" si="21"/>
        <v>5600803934</v>
      </c>
      <c r="W213">
        <f t="shared" ca="1" si="22"/>
        <v>5</v>
      </c>
      <c r="X213" t="str">
        <f t="shared" ca="1" si="23"/>
        <v>INSERT INTO athlete (fname, lname, position, academic_level, street_current, city_current,state_current,zip_current,street_hometown, city_hometown, state_hometown, zip_hometown, phone, team_id) VALUES ('John','Jensen','Forward','Sophmore','4177 North 2861 West','Tempe','AZ',85765,'9452 South 6662 East','Tempe','AZ',85765,5600803934,5);</v>
      </c>
    </row>
    <row r="214" spans="9:24" x14ac:dyDescent="0.2">
      <c r="I214" s="3">
        <f t="shared" ca="1" si="18"/>
        <v>4</v>
      </c>
      <c r="J214" t="str">
        <f ca="1">VLOOKUP($I214,athlete, J$1)</f>
        <v>Stephanie</v>
      </c>
      <c r="K214" t="str">
        <f ca="1">VLOOKUP($I214,athlete, K$1)</f>
        <v>Pales</v>
      </c>
      <c r="L214" t="str">
        <f ca="1">VLOOKUP($I214,athlete, L$1)</f>
        <v>Tackle</v>
      </c>
      <c r="M214" t="str">
        <f ca="1">VLOOKUP($I214,athlete, M$1)</f>
        <v>Freshman</v>
      </c>
      <c r="N214" t="str">
        <f t="shared" ca="1" si="19"/>
        <v>1096 North 3545 West</v>
      </c>
      <c r="O214" t="str">
        <f ca="1">VLOOKUP($I214,athlete, O$1)</f>
        <v>Portland</v>
      </c>
      <c r="P214" t="str">
        <f ca="1">VLOOKUP($I214,athlete, P$1)</f>
        <v>OR</v>
      </c>
      <c r="Q214">
        <f ca="1">VLOOKUP($I214,athlete, Q$1)</f>
        <v>12958</v>
      </c>
      <c r="R214" t="str">
        <f t="shared" ca="1" si="20"/>
        <v>3258 North 8703 West</v>
      </c>
      <c r="S214" t="str">
        <f ca="1">VLOOKUP($I214,athlete, S$1)</f>
        <v>Portland</v>
      </c>
      <c r="T214" t="str">
        <f ca="1">VLOOKUP($I214,athlete, T$1)</f>
        <v>OR</v>
      </c>
      <c r="U214">
        <f ca="1">VLOOKUP($I214,athlete, U$1)</f>
        <v>12958</v>
      </c>
      <c r="V214">
        <f t="shared" ca="1" si="21"/>
        <v>3066124810</v>
      </c>
      <c r="W214">
        <f t="shared" ca="1" si="22"/>
        <v>9</v>
      </c>
      <c r="X214" t="str">
        <f t="shared" ca="1" si="23"/>
        <v>INSERT INTO athlete (fname, lname, position, academic_level, street_current, city_current,state_current,zip_current,street_hometown, city_hometown, state_hometown, zip_hometown, phone, team_id) VALUES ('Stephanie','Pales','Tackle','Freshman','1096 North 3545 West','Portland','OR',12958,'3258 North 8703 West','Portland','OR',12958,3066124810,9);</v>
      </c>
    </row>
    <row r="215" spans="9:24" x14ac:dyDescent="0.2">
      <c r="I215" s="3">
        <f t="shared" ca="1" si="18"/>
        <v>9</v>
      </c>
      <c r="J215" t="str">
        <f ca="1">VLOOKUP($I215,athlete, J$1)</f>
        <v>Nicole</v>
      </c>
      <c r="K215" t="str">
        <f ca="1">VLOOKUP($I215,athlete, K$1)</f>
        <v>Tindal</v>
      </c>
      <c r="L215" t="str">
        <f ca="1">VLOOKUP($I215,athlete, L$1)</f>
        <v>Offensive Lineman</v>
      </c>
      <c r="M215" t="str">
        <f ca="1">VLOOKUP($I215,athlete, M$1)</f>
        <v>Senior</v>
      </c>
      <c r="N215" t="str">
        <f t="shared" ca="1" si="19"/>
        <v>7376 South 2924 East</v>
      </c>
      <c r="O215" t="str">
        <f ca="1">VLOOKUP($I215,athlete, O$1)</f>
        <v>Provo</v>
      </c>
      <c r="P215" t="str">
        <f ca="1">VLOOKUP($I215,athlete, P$1)</f>
        <v>UT</v>
      </c>
      <c r="Q215">
        <f ca="1">VLOOKUP($I215,athlete, Q$1)</f>
        <v>75673</v>
      </c>
      <c r="R215" t="str">
        <f t="shared" ca="1" si="20"/>
        <v>3728 North 9628 West</v>
      </c>
      <c r="S215" t="str">
        <f ca="1">VLOOKUP($I215,athlete, S$1)</f>
        <v>Provo</v>
      </c>
      <c r="T215" t="str">
        <f ca="1">VLOOKUP($I215,athlete, T$1)</f>
        <v>UT</v>
      </c>
      <c r="U215">
        <f ca="1">VLOOKUP($I215,athlete, U$1)</f>
        <v>75673</v>
      </c>
      <c r="V215">
        <f t="shared" ca="1" si="21"/>
        <v>3294089407</v>
      </c>
      <c r="W215">
        <f t="shared" ca="1" si="22"/>
        <v>11</v>
      </c>
      <c r="X215" t="str">
        <f t="shared" ca="1" si="23"/>
        <v>INSERT INTO athlete (fname, lname, position, academic_level, street_current, city_current,state_current,zip_current,street_hometown, city_hometown, state_hometown, zip_hometown, phone, team_id) VALUES ('Nicole','Tindal','Offensive Lineman','Senior','7376 South 2924 East','Provo','UT',75673,'3728 North 9628 West','Provo','UT',75673,3294089407,11);</v>
      </c>
    </row>
    <row r="216" spans="9:24" x14ac:dyDescent="0.2">
      <c r="I216" s="3">
        <f t="shared" ca="1" si="18"/>
        <v>1</v>
      </c>
      <c r="J216" t="str">
        <f ca="1">VLOOKUP($I216,athlete, J$1)</f>
        <v>Bob</v>
      </c>
      <c r="K216" t="str">
        <f ca="1">VLOOKUP($I216,athlete, K$1)</f>
        <v>Taylor</v>
      </c>
      <c r="L216" t="str">
        <f ca="1">VLOOKUP($I216,athlete, L$1)</f>
        <v>Right Wing</v>
      </c>
      <c r="M216" t="str">
        <f ca="1">VLOOKUP($I216,athlete, M$1)</f>
        <v>Senior</v>
      </c>
      <c r="N216" t="str">
        <f t="shared" ca="1" si="19"/>
        <v>8600 North 6293 West</v>
      </c>
      <c r="O216" t="str">
        <f ca="1">VLOOKUP($I216,athlete, O$1)</f>
        <v>Salt Lake City</v>
      </c>
      <c r="P216" t="str">
        <f ca="1">VLOOKUP($I216,athlete, P$1)</f>
        <v>UT</v>
      </c>
      <c r="Q216">
        <f ca="1">VLOOKUP($I216,athlete, Q$1)</f>
        <v>84101</v>
      </c>
      <c r="R216" t="str">
        <f t="shared" ca="1" si="20"/>
        <v>8942 North 6162 East</v>
      </c>
      <c r="S216" t="str">
        <f ca="1">VLOOKUP($I216,athlete, S$1)</f>
        <v>Salt Lake City</v>
      </c>
      <c r="T216" t="str">
        <f ca="1">VLOOKUP($I216,athlete, T$1)</f>
        <v>UT</v>
      </c>
      <c r="U216">
        <f ca="1">VLOOKUP($I216,athlete, U$1)</f>
        <v>84101</v>
      </c>
      <c r="V216">
        <f t="shared" ca="1" si="21"/>
        <v>5334650643</v>
      </c>
      <c r="W216">
        <f t="shared" ca="1" si="22"/>
        <v>6</v>
      </c>
      <c r="X216" t="str">
        <f t="shared" ca="1" si="23"/>
        <v>INSERT INTO athlete (fname, lname, position, academic_level, street_current, city_current,state_current,zip_current,street_hometown, city_hometown, state_hometown, zip_hometown, phone, team_id) VALUES ('Bob','Taylor','Right Wing','Senior','8600 North 6293 West','Salt Lake City','UT',84101,'8942 North 6162 East','Salt Lake City','UT',84101,5334650643,6);</v>
      </c>
    </row>
    <row r="217" spans="9:24" x14ac:dyDescent="0.2">
      <c r="I217" s="3">
        <f t="shared" ca="1" si="18"/>
        <v>8</v>
      </c>
      <c r="J217" t="str">
        <f ca="1">VLOOKUP($I217,athlete, J$1)</f>
        <v>Jeremy</v>
      </c>
      <c r="K217" t="str">
        <f ca="1">VLOOKUP($I217,athlete, K$1)</f>
        <v>Groves</v>
      </c>
      <c r="L217" t="str">
        <f ca="1">VLOOKUP($I217,athlete, L$1)</f>
        <v>Defensinve Tackle</v>
      </c>
      <c r="M217" t="str">
        <f ca="1">VLOOKUP($I217,athlete, M$1)</f>
        <v>Freshman</v>
      </c>
      <c r="N217" t="str">
        <f t="shared" ca="1" si="19"/>
        <v>6160 South 9825 West</v>
      </c>
      <c r="O217" t="str">
        <f ca="1">VLOOKUP($I217,athlete, O$1)</f>
        <v>Brooklynn</v>
      </c>
      <c r="P217" t="str">
        <f ca="1">VLOOKUP($I217,athlete, P$1)</f>
        <v>NY</v>
      </c>
      <c r="Q217">
        <f ca="1">VLOOKUP($I217,athlete, Q$1)</f>
        <v>76485</v>
      </c>
      <c r="R217" t="str">
        <f t="shared" ca="1" si="20"/>
        <v>6677 South 6967 West</v>
      </c>
      <c r="S217" t="str">
        <f ca="1">VLOOKUP($I217,athlete, S$1)</f>
        <v>Brooklynn</v>
      </c>
      <c r="T217" t="str">
        <f ca="1">VLOOKUP($I217,athlete, T$1)</f>
        <v>NY</v>
      </c>
      <c r="U217">
        <f ca="1">VLOOKUP($I217,athlete, U$1)</f>
        <v>76485</v>
      </c>
      <c r="V217">
        <f t="shared" ca="1" si="21"/>
        <v>7952237720</v>
      </c>
      <c r="W217">
        <f t="shared" ca="1" si="22"/>
        <v>8</v>
      </c>
      <c r="X217" t="str">
        <f t="shared" ca="1" si="23"/>
        <v>INSERT INTO athlete (fname, lname, position, academic_level, street_current, city_current,state_current,zip_current,street_hometown, city_hometown, state_hometown, zip_hometown, phone, team_id) VALUES ('Jeremy','Groves','Defensinve Tackle','Freshman','6160 South 9825 West','Brooklynn','NY',76485,'6677 South 6967 West','Brooklynn','NY',76485,7952237720,8);</v>
      </c>
    </row>
    <row r="218" spans="9:24" x14ac:dyDescent="0.2">
      <c r="I218" s="3">
        <f t="shared" ca="1" si="18"/>
        <v>5</v>
      </c>
      <c r="J218" t="str">
        <f ca="1">VLOOKUP($I218,athlete, J$1)</f>
        <v>Alicia</v>
      </c>
      <c r="K218" t="str">
        <f ca="1">VLOOKUP($I218,athlete, K$1)</f>
        <v>McKay</v>
      </c>
      <c r="L218" t="str">
        <f ca="1">VLOOKUP($I218,athlete, L$1)</f>
        <v>Defense</v>
      </c>
      <c r="M218" t="str">
        <f ca="1">VLOOKUP($I218,athlete, M$1)</f>
        <v>Senior</v>
      </c>
      <c r="N218" t="str">
        <f t="shared" ca="1" si="19"/>
        <v>3517 North 5937 West</v>
      </c>
      <c r="O218" t="str">
        <f ca="1">VLOOKUP($I218,athlete, O$1)</f>
        <v>Berkley</v>
      </c>
      <c r="P218" t="str">
        <f ca="1">VLOOKUP($I218,athlete, P$1)</f>
        <v>CA</v>
      </c>
      <c r="Q218">
        <f ca="1">VLOOKUP($I218,athlete, Q$1)</f>
        <v>84050</v>
      </c>
      <c r="R218" t="str">
        <f t="shared" ca="1" si="20"/>
        <v>7799 North 6061 West</v>
      </c>
      <c r="S218" t="str">
        <f ca="1">VLOOKUP($I218,athlete, S$1)</f>
        <v>Berkley</v>
      </c>
      <c r="T218" t="str">
        <f ca="1">VLOOKUP($I218,athlete, T$1)</f>
        <v>CA</v>
      </c>
      <c r="U218">
        <f ca="1">VLOOKUP($I218,athlete, U$1)</f>
        <v>84050</v>
      </c>
      <c r="V218">
        <f t="shared" ca="1" si="21"/>
        <v>2693784501</v>
      </c>
      <c r="W218">
        <f t="shared" ca="1" si="22"/>
        <v>18</v>
      </c>
      <c r="X218" t="str">
        <f t="shared" ca="1" si="23"/>
        <v>INSERT INTO athlete (fname, lname, position, academic_level, street_current, city_current,state_current,zip_current,street_hometown, city_hometown, state_hometown, zip_hometown, phone, team_id) VALUES ('Alicia','McKay','Defense','Senior','3517 North 5937 West','Berkley','CA',84050,'7799 North 6061 West','Berkley','CA',84050,2693784501,18);</v>
      </c>
    </row>
    <row r="219" spans="9:24" x14ac:dyDescent="0.2">
      <c r="I219" s="3">
        <f t="shared" ca="1" si="18"/>
        <v>3</v>
      </c>
      <c r="J219" t="str">
        <f ca="1">VLOOKUP($I219,athlete, J$1)</f>
        <v>Alex</v>
      </c>
      <c r="K219" t="str">
        <f ca="1">VLOOKUP($I219,athlete, K$1)</f>
        <v>Johnson</v>
      </c>
      <c r="L219" t="str">
        <f ca="1">VLOOKUP($I219,athlete, L$1)</f>
        <v>Quarterback</v>
      </c>
      <c r="M219" t="str">
        <f ca="1">VLOOKUP($I219,athlete, M$1)</f>
        <v>Sophmore</v>
      </c>
      <c r="N219" t="str">
        <f t="shared" ca="1" si="19"/>
        <v>4865 South 5074 West</v>
      </c>
      <c r="O219" t="str">
        <f ca="1">VLOOKUP($I219,athlete, O$1)</f>
        <v>Seattle</v>
      </c>
      <c r="P219" t="str">
        <f ca="1">VLOOKUP($I219,athlete, P$1)</f>
        <v>WA</v>
      </c>
      <c r="Q219">
        <f ca="1">VLOOKUP($I219,athlete, Q$1)</f>
        <v>56290</v>
      </c>
      <c r="R219" t="str">
        <f t="shared" ca="1" si="20"/>
        <v>6195 North 8294 West</v>
      </c>
      <c r="S219" t="str">
        <f ca="1">VLOOKUP($I219,athlete, S$1)</f>
        <v>Seattle</v>
      </c>
      <c r="T219" t="str">
        <f ca="1">VLOOKUP($I219,athlete, T$1)</f>
        <v>WA</v>
      </c>
      <c r="U219">
        <f ca="1">VLOOKUP($I219,athlete, U$1)</f>
        <v>56290</v>
      </c>
      <c r="V219">
        <f t="shared" ca="1" si="21"/>
        <v>1471763305</v>
      </c>
      <c r="W219">
        <f t="shared" ca="1" si="22"/>
        <v>12</v>
      </c>
      <c r="X219" t="str">
        <f t="shared" ca="1" si="23"/>
        <v>INSERT INTO athlete (fname, lname, position, academic_level, street_current, city_current,state_current,zip_current,street_hometown, city_hometown, state_hometown, zip_hometown, phone, team_id) VALUES ('Alex','Johnson','Quarterback','Sophmore','4865 South 5074 West','Seattle','WA',56290,'6195 North 8294 West','Seattle','WA',56290,1471763305,12);</v>
      </c>
    </row>
    <row r="220" spans="9:24" x14ac:dyDescent="0.2">
      <c r="I220" s="3">
        <f t="shared" ca="1" si="18"/>
        <v>4</v>
      </c>
      <c r="J220" t="str">
        <f ca="1">VLOOKUP($I220,athlete, J$1)</f>
        <v>Stephanie</v>
      </c>
      <c r="K220" t="str">
        <f ca="1">VLOOKUP($I220,athlete, K$1)</f>
        <v>Pales</v>
      </c>
      <c r="L220" t="str">
        <f ca="1">VLOOKUP($I220,athlete, L$1)</f>
        <v>Tackle</v>
      </c>
      <c r="M220" t="str">
        <f ca="1">VLOOKUP($I220,athlete, M$1)</f>
        <v>Freshman</v>
      </c>
      <c r="N220" t="str">
        <f t="shared" ca="1" si="19"/>
        <v>5634 North 3789 West</v>
      </c>
      <c r="O220" t="str">
        <f ca="1">VLOOKUP($I220,athlete, O$1)</f>
        <v>Portland</v>
      </c>
      <c r="P220" t="str">
        <f ca="1">VLOOKUP($I220,athlete, P$1)</f>
        <v>OR</v>
      </c>
      <c r="Q220">
        <f ca="1">VLOOKUP($I220,athlete, Q$1)</f>
        <v>12958</v>
      </c>
      <c r="R220" t="str">
        <f t="shared" ca="1" si="20"/>
        <v>5872 North 7959 East</v>
      </c>
      <c r="S220" t="str">
        <f ca="1">VLOOKUP($I220,athlete, S$1)</f>
        <v>Portland</v>
      </c>
      <c r="T220" t="str">
        <f ca="1">VLOOKUP($I220,athlete, T$1)</f>
        <v>OR</v>
      </c>
      <c r="U220">
        <f ca="1">VLOOKUP($I220,athlete, U$1)</f>
        <v>12958</v>
      </c>
      <c r="V220">
        <f t="shared" ca="1" si="21"/>
        <v>8582738347</v>
      </c>
      <c r="W220">
        <f t="shared" ca="1" si="22"/>
        <v>7</v>
      </c>
      <c r="X220" t="str">
        <f t="shared" ca="1" si="23"/>
        <v>INSERT INTO athlete (fname, lname, position, academic_level, street_current, city_current,state_current,zip_current,street_hometown, city_hometown, state_hometown, zip_hometown, phone, team_id) VALUES ('Stephanie','Pales','Tackle','Freshman','5634 North 3789 West','Portland','OR',12958,'5872 North 7959 East','Portland','OR',12958,8582738347,7);</v>
      </c>
    </row>
    <row r="221" spans="9:24" x14ac:dyDescent="0.2">
      <c r="I221" s="3">
        <f t="shared" ca="1" si="18"/>
        <v>1</v>
      </c>
      <c r="J221" t="str">
        <f ca="1">VLOOKUP($I221,athlete, J$1)</f>
        <v>Bob</v>
      </c>
      <c r="K221" t="str">
        <f ca="1">VLOOKUP($I221,athlete, K$1)</f>
        <v>Taylor</v>
      </c>
      <c r="L221" t="str">
        <f ca="1">VLOOKUP($I221,athlete, L$1)</f>
        <v>Right Wing</v>
      </c>
      <c r="M221" t="str">
        <f ca="1">VLOOKUP($I221,athlete, M$1)</f>
        <v>Senior</v>
      </c>
      <c r="N221" t="str">
        <f t="shared" ca="1" si="19"/>
        <v>7454 North 3942 East</v>
      </c>
      <c r="O221" t="str">
        <f ca="1">VLOOKUP($I221,athlete, O$1)</f>
        <v>Salt Lake City</v>
      </c>
      <c r="P221" t="str">
        <f ca="1">VLOOKUP($I221,athlete, P$1)</f>
        <v>UT</v>
      </c>
      <c r="Q221">
        <f ca="1">VLOOKUP($I221,athlete, Q$1)</f>
        <v>84101</v>
      </c>
      <c r="R221" t="str">
        <f t="shared" ca="1" si="20"/>
        <v>7204 South 6446 West</v>
      </c>
      <c r="S221" t="str">
        <f ca="1">VLOOKUP($I221,athlete, S$1)</f>
        <v>Salt Lake City</v>
      </c>
      <c r="T221" t="str">
        <f ca="1">VLOOKUP($I221,athlete, T$1)</f>
        <v>UT</v>
      </c>
      <c r="U221">
        <f ca="1">VLOOKUP($I221,athlete, U$1)</f>
        <v>84101</v>
      </c>
      <c r="V221">
        <f t="shared" ca="1" si="21"/>
        <v>8785674033</v>
      </c>
      <c r="W221">
        <f t="shared" ca="1" si="22"/>
        <v>8</v>
      </c>
      <c r="X221" t="str">
        <f t="shared" ca="1" si="23"/>
        <v>INSERT INTO athlete (fname, lname, position, academic_level, street_current, city_current,state_current,zip_current,street_hometown, city_hometown, state_hometown, zip_hometown, phone, team_id) VALUES ('Bob','Taylor','Right Wing','Senior','7454 North 3942 East','Salt Lake City','UT',84101,'7204 South 6446 West','Salt Lake City','UT',84101,8785674033,8);</v>
      </c>
    </row>
    <row r="222" spans="9:24" x14ac:dyDescent="0.2">
      <c r="I222" s="3">
        <f t="shared" ca="1" si="18"/>
        <v>14</v>
      </c>
      <c r="J222" t="str">
        <f ca="1">VLOOKUP($I222,athlete, J$1)</f>
        <v>Carrie</v>
      </c>
      <c r="K222" t="str">
        <f ca="1">VLOOKUP($I222,athlete, K$1)</f>
        <v>Bishoff</v>
      </c>
      <c r="L222" t="str">
        <f ca="1">VLOOKUP($I222,athlete, L$1)</f>
        <v>Outfielder</v>
      </c>
      <c r="M222" t="str">
        <f ca="1">VLOOKUP($I222,athlete, M$1)</f>
        <v>Junior</v>
      </c>
      <c r="N222" t="str">
        <f t="shared" ca="1" si="19"/>
        <v>4367 North 5660 West</v>
      </c>
      <c r="O222" t="str">
        <f ca="1">VLOOKUP($I222,athlete, O$1)</f>
        <v>Las Vegas</v>
      </c>
      <c r="P222" t="str">
        <f ca="1">VLOOKUP($I222,athlete, P$1)</f>
        <v>UT</v>
      </c>
      <c r="Q222">
        <f ca="1">VLOOKUP($I222,athlete, Q$1)</f>
        <v>84101</v>
      </c>
      <c r="R222" t="str">
        <f t="shared" ca="1" si="20"/>
        <v>3135 South 5950 East</v>
      </c>
      <c r="S222" t="str">
        <f ca="1">VLOOKUP($I222,athlete, S$1)</f>
        <v>Las Vegas</v>
      </c>
      <c r="T222" t="str">
        <f ca="1">VLOOKUP($I222,athlete, T$1)</f>
        <v>UT</v>
      </c>
      <c r="U222">
        <f ca="1">VLOOKUP($I222,athlete, U$1)</f>
        <v>84101</v>
      </c>
      <c r="V222">
        <f t="shared" ca="1" si="21"/>
        <v>2398795996</v>
      </c>
      <c r="W222">
        <f t="shared" ca="1" si="22"/>
        <v>17</v>
      </c>
      <c r="X222" t="str">
        <f t="shared" ca="1" si="23"/>
        <v>INSERT INTO athlete (fname, lname, position, academic_level, street_current, city_current,state_current,zip_current,street_hometown, city_hometown, state_hometown, zip_hometown, phone, team_id) VALUES ('Carrie','Bishoff','Outfielder','Junior','4367 North 5660 West','Las Vegas','UT',84101,'3135 South 5950 East','Las Vegas','UT',84101,2398795996,17);</v>
      </c>
    </row>
    <row r="223" spans="9:24" x14ac:dyDescent="0.2">
      <c r="I223" s="3">
        <f t="shared" ca="1" si="18"/>
        <v>12</v>
      </c>
      <c r="J223" t="str">
        <f ca="1">VLOOKUP($I223,athlete, J$1)</f>
        <v>Marcy</v>
      </c>
      <c r="K223" t="str">
        <f ca="1">VLOOKUP($I223,athlete, K$1)</f>
        <v>Tice</v>
      </c>
      <c r="L223" t="str">
        <f ca="1">VLOOKUP($I223,athlete, L$1)</f>
        <v>Goalie</v>
      </c>
      <c r="M223" t="str">
        <f ca="1">VLOOKUP($I223,athlete, M$1)</f>
        <v>Freshman</v>
      </c>
      <c r="N223" t="str">
        <f t="shared" ca="1" si="19"/>
        <v>7647 North 1831 West</v>
      </c>
      <c r="O223" t="str">
        <f ca="1">VLOOKUP($I223,athlete, O$1)</f>
        <v>Bismarck</v>
      </c>
      <c r="P223" t="str">
        <f ca="1">VLOOKUP($I223,athlete, P$1)</f>
        <v>ND</v>
      </c>
      <c r="Q223">
        <f ca="1">VLOOKUP($I223,athlete, Q$1)</f>
        <v>28895</v>
      </c>
      <c r="R223" t="str">
        <f t="shared" ca="1" si="20"/>
        <v>5004 South 9769 West</v>
      </c>
      <c r="S223" t="str">
        <f ca="1">VLOOKUP($I223,athlete, S$1)</f>
        <v>Bismarck</v>
      </c>
      <c r="T223" t="str">
        <f ca="1">VLOOKUP($I223,athlete, T$1)</f>
        <v>ND</v>
      </c>
      <c r="U223">
        <f ca="1">VLOOKUP($I223,athlete, U$1)</f>
        <v>28895</v>
      </c>
      <c r="V223">
        <f t="shared" ca="1" si="21"/>
        <v>9610992040</v>
      </c>
      <c r="W223">
        <f t="shared" ca="1" si="22"/>
        <v>10</v>
      </c>
      <c r="X223" t="str">
        <f t="shared" ca="1" si="23"/>
        <v>INSERT INTO athlete (fname, lname, position, academic_level, street_current, city_current,state_current,zip_current,street_hometown, city_hometown, state_hometown, zip_hometown, phone, team_id) VALUES ('Marcy','Tice','Goalie','Freshman','7647 North 1831 West','Bismarck','ND',28895,'5004 South 9769 West','Bismarck','ND',28895,9610992040,10);</v>
      </c>
    </row>
    <row r="224" spans="9:24" x14ac:dyDescent="0.2">
      <c r="I224" s="3">
        <f t="shared" ca="1" si="18"/>
        <v>3</v>
      </c>
      <c r="J224" t="str">
        <f ca="1">VLOOKUP($I224,athlete, J$1)</f>
        <v>Alex</v>
      </c>
      <c r="K224" t="str">
        <f ca="1">VLOOKUP($I224,athlete, K$1)</f>
        <v>Johnson</v>
      </c>
      <c r="L224" t="str">
        <f ca="1">VLOOKUP($I224,athlete, L$1)</f>
        <v>Quarterback</v>
      </c>
      <c r="M224" t="str">
        <f ca="1">VLOOKUP($I224,athlete, M$1)</f>
        <v>Sophmore</v>
      </c>
      <c r="N224" t="str">
        <f t="shared" ca="1" si="19"/>
        <v>8437 South 8849 West</v>
      </c>
      <c r="O224" t="str">
        <f ca="1">VLOOKUP($I224,athlete, O$1)</f>
        <v>Seattle</v>
      </c>
      <c r="P224" t="str">
        <f ca="1">VLOOKUP($I224,athlete, P$1)</f>
        <v>WA</v>
      </c>
      <c r="Q224">
        <f ca="1">VLOOKUP($I224,athlete, Q$1)</f>
        <v>56290</v>
      </c>
      <c r="R224" t="str">
        <f t="shared" ca="1" si="20"/>
        <v>8874 North 8518 West</v>
      </c>
      <c r="S224" t="str">
        <f ca="1">VLOOKUP($I224,athlete, S$1)</f>
        <v>Seattle</v>
      </c>
      <c r="T224" t="str">
        <f ca="1">VLOOKUP($I224,athlete, T$1)</f>
        <v>WA</v>
      </c>
      <c r="U224">
        <f ca="1">VLOOKUP($I224,athlete, U$1)</f>
        <v>56290</v>
      </c>
      <c r="V224">
        <f t="shared" ca="1" si="21"/>
        <v>6303276365</v>
      </c>
      <c r="W224">
        <f t="shared" ca="1" si="22"/>
        <v>11</v>
      </c>
      <c r="X224" t="str">
        <f t="shared" ca="1" si="23"/>
        <v>INSERT INTO athlete (fname, lname, position, academic_level, street_current, city_current,state_current,zip_current,street_hometown, city_hometown, state_hometown, zip_hometown, phone, team_id) VALUES ('Alex','Johnson','Quarterback','Sophmore','8437 South 8849 West','Seattle','WA',56290,'8874 North 8518 West','Seattle','WA',56290,6303276365,11);</v>
      </c>
    </row>
    <row r="225" spans="9:24" x14ac:dyDescent="0.2">
      <c r="I225" s="3">
        <f t="shared" ca="1" si="18"/>
        <v>4</v>
      </c>
      <c r="J225" t="str">
        <f ca="1">VLOOKUP($I225,athlete, J$1)</f>
        <v>Stephanie</v>
      </c>
      <c r="K225" t="str">
        <f ca="1">VLOOKUP($I225,athlete, K$1)</f>
        <v>Pales</v>
      </c>
      <c r="L225" t="str">
        <f ca="1">VLOOKUP($I225,athlete, L$1)</f>
        <v>Tackle</v>
      </c>
      <c r="M225" t="str">
        <f ca="1">VLOOKUP($I225,athlete, M$1)</f>
        <v>Freshman</v>
      </c>
      <c r="N225" t="str">
        <f t="shared" ca="1" si="19"/>
        <v>8592 North 3559 East</v>
      </c>
      <c r="O225" t="str">
        <f ca="1">VLOOKUP($I225,athlete, O$1)</f>
        <v>Portland</v>
      </c>
      <c r="P225" t="str">
        <f ca="1">VLOOKUP($I225,athlete, P$1)</f>
        <v>OR</v>
      </c>
      <c r="Q225">
        <f ca="1">VLOOKUP($I225,athlete, Q$1)</f>
        <v>12958</v>
      </c>
      <c r="R225" t="str">
        <f t="shared" ca="1" si="20"/>
        <v>3143 South 6186 West</v>
      </c>
      <c r="S225" t="str">
        <f ca="1">VLOOKUP($I225,athlete, S$1)</f>
        <v>Portland</v>
      </c>
      <c r="T225" t="str">
        <f ca="1">VLOOKUP($I225,athlete, T$1)</f>
        <v>OR</v>
      </c>
      <c r="U225">
        <f ca="1">VLOOKUP($I225,athlete, U$1)</f>
        <v>12958</v>
      </c>
      <c r="V225">
        <f t="shared" ca="1" si="21"/>
        <v>1558686444</v>
      </c>
      <c r="W225">
        <f t="shared" ca="1" si="22"/>
        <v>7</v>
      </c>
      <c r="X225" t="str">
        <f t="shared" ca="1" si="23"/>
        <v>INSERT INTO athlete (fname, lname, position, academic_level, street_current, city_current,state_current,zip_current,street_hometown, city_hometown, state_hometown, zip_hometown, phone, team_id) VALUES ('Stephanie','Pales','Tackle','Freshman','8592 North 3559 East','Portland','OR',12958,'3143 South 6186 West','Portland','OR',12958,1558686444,7);</v>
      </c>
    </row>
    <row r="226" spans="9:24" x14ac:dyDescent="0.2">
      <c r="I226" s="3">
        <f t="shared" ca="1" si="18"/>
        <v>4</v>
      </c>
      <c r="J226" t="str">
        <f ca="1">VLOOKUP($I226,athlete, J$1)</f>
        <v>Stephanie</v>
      </c>
      <c r="K226" t="str">
        <f ca="1">VLOOKUP($I226,athlete, K$1)</f>
        <v>Pales</v>
      </c>
      <c r="L226" t="str">
        <f ca="1">VLOOKUP($I226,athlete, L$1)</f>
        <v>Tackle</v>
      </c>
      <c r="M226" t="str">
        <f ca="1">VLOOKUP($I226,athlete, M$1)</f>
        <v>Freshman</v>
      </c>
      <c r="N226" t="str">
        <f t="shared" ca="1" si="19"/>
        <v>4078 North 6971 East</v>
      </c>
      <c r="O226" t="str">
        <f ca="1">VLOOKUP($I226,athlete, O$1)</f>
        <v>Portland</v>
      </c>
      <c r="P226" t="str">
        <f ca="1">VLOOKUP($I226,athlete, P$1)</f>
        <v>OR</v>
      </c>
      <c r="Q226">
        <f ca="1">VLOOKUP($I226,athlete, Q$1)</f>
        <v>12958</v>
      </c>
      <c r="R226" t="str">
        <f t="shared" ca="1" si="20"/>
        <v>6725 South 5973 East</v>
      </c>
      <c r="S226" t="str">
        <f ca="1">VLOOKUP($I226,athlete, S$1)</f>
        <v>Portland</v>
      </c>
      <c r="T226" t="str">
        <f ca="1">VLOOKUP($I226,athlete, T$1)</f>
        <v>OR</v>
      </c>
      <c r="U226">
        <f ca="1">VLOOKUP($I226,athlete, U$1)</f>
        <v>12958</v>
      </c>
      <c r="V226">
        <f t="shared" ca="1" si="21"/>
        <v>4244786307</v>
      </c>
      <c r="W226">
        <f t="shared" ca="1" si="22"/>
        <v>10</v>
      </c>
      <c r="X226" t="str">
        <f t="shared" ca="1" si="23"/>
        <v>INSERT INTO athlete (fname, lname, position, academic_level, street_current, city_current,state_current,zip_current,street_hometown, city_hometown, state_hometown, zip_hometown, phone, team_id) VALUES ('Stephanie','Pales','Tackle','Freshman','4078 North 6971 East','Portland','OR',12958,'6725 South 5973 East','Portland','OR',12958,4244786307,10);</v>
      </c>
    </row>
    <row r="227" spans="9:24" x14ac:dyDescent="0.2">
      <c r="I227" s="3">
        <f t="shared" ca="1" si="18"/>
        <v>11</v>
      </c>
      <c r="J227" t="str">
        <f ca="1">VLOOKUP($I227,athlete, J$1)</f>
        <v>Megan</v>
      </c>
      <c r="K227" t="str">
        <f ca="1">VLOOKUP($I227,athlete, K$1)</f>
        <v>Byron</v>
      </c>
      <c r="L227" t="str">
        <f ca="1">VLOOKUP($I227,athlete, L$1)</f>
        <v>Running Back</v>
      </c>
      <c r="M227" t="str">
        <f ca="1">VLOOKUP($I227,athlete, M$1)</f>
        <v>Sophmore</v>
      </c>
      <c r="N227" t="str">
        <f t="shared" ca="1" si="19"/>
        <v>3129 South 4284 West</v>
      </c>
      <c r="O227" t="str">
        <f ca="1">VLOOKUP($I227,athlete, O$1)</f>
        <v>Pierre</v>
      </c>
      <c r="P227" t="str">
        <f ca="1">VLOOKUP($I227,athlete, P$1)</f>
        <v>SD</v>
      </c>
      <c r="Q227">
        <f ca="1">VLOOKUP($I227,athlete, Q$1)</f>
        <v>73520</v>
      </c>
      <c r="R227" t="str">
        <f t="shared" ca="1" si="20"/>
        <v>1322 South 3136 East</v>
      </c>
      <c r="S227" t="str">
        <f ca="1">VLOOKUP($I227,athlete, S$1)</f>
        <v>Pierre</v>
      </c>
      <c r="T227" t="str">
        <f ca="1">VLOOKUP($I227,athlete, T$1)</f>
        <v>SD</v>
      </c>
      <c r="U227">
        <f ca="1">VLOOKUP($I227,athlete, U$1)</f>
        <v>73520</v>
      </c>
      <c r="V227">
        <f t="shared" ca="1" si="21"/>
        <v>6926143975</v>
      </c>
      <c r="W227">
        <f t="shared" ca="1" si="22"/>
        <v>8</v>
      </c>
      <c r="X227" t="str">
        <f t="shared" ca="1" si="23"/>
        <v>INSERT INTO athlete (fname, lname, position, academic_level, street_current, city_current,state_current,zip_current,street_hometown, city_hometown, state_hometown, zip_hometown, phone, team_id) VALUES ('Megan','Byron','Running Back','Sophmore','3129 South 4284 West','Pierre','SD',73520,'1322 South 3136 East','Pierre','SD',73520,6926143975,8);</v>
      </c>
    </row>
    <row r="228" spans="9:24" x14ac:dyDescent="0.2">
      <c r="I228" s="3">
        <f t="shared" ca="1" si="18"/>
        <v>8</v>
      </c>
      <c r="J228" t="str">
        <f ca="1">VLOOKUP($I228,athlete, J$1)</f>
        <v>Jeremy</v>
      </c>
      <c r="K228" t="str">
        <f ca="1">VLOOKUP($I228,athlete, K$1)</f>
        <v>Groves</v>
      </c>
      <c r="L228" t="str">
        <f ca="1">VLOOKUP($I228,athlete, L$1)</f>
        <v>Defensinve Tackle</v>
      </c>
      <c r="M228" t="str">
        <f ca="1">VLOOKUP($I228,athlete, M$1)</f>
        <v>Freshman</v>
      </c>
      <c r="N228" t="str">
        <f t="shared" ca="1" si="19"/>
        <v>2504 South 2226 East</v>
      </c>
      <c r="O228" t="str">
        <f ca="1">VLOOKUP($I228,athlete, O$1)</f>
        <v>Brooklynn</v>
      </c>
      <c r="P228" t="str">
        <f ca="1">VLOOKUP($I228,athlete, P$1)</f>
        <v>NY</v>
      </c>
      <c r="Q228">
        <f ca="1">VLOOKUP($I228,athlete, Q$1)</f>
        <v>76485</v>
      </c>
      <c r="R228" t="str">
        <f t="shared" ca="1" si="20"/>
        <v>6106 South 8310 West</v>
      </c>
      <c r="S228" t="str">
        <f ca="1">VLOOKUP($I228,athlete, S$1)</f>
        <v>Brooklynn</v>
      </c>
      <c r="T228" t="str">
        <f ca="1">VLOOKUP($I228,athlete, T$1)</f>
        <v>NY</v>
      </c>
      <c r="U228">
        <f ca="1">VLOOKUP($I228,athlete, U$1)</f>
        <v>76485</v>
      </c>
      <c r="V228">
        <f t="shared" ca="1" si="21"/>
        <v>9744963413</v>
      </c>
      <c r="W228">
        <f t="shared" ca="1" si="22"/>
        <v>6</v>
      </c>
      <c r="X228" t="str">
        <f t="shared" ca="1" si="23"/>
        <v>INSERT INTO athlete (fname, lname, position, academic_level, street_current, city_current,state_current,zip_current,street_hometown, city_hometown, state_hometown, zip_hometown, phone, team_id) VALUES ('Jeremy','Groves','Defensinve Tackle','Freshman','2504 South 2226 East','Brooklynn','NY',76485,'6106 South 8310 West','Brooklynn','NY',76485,9744963413,6);</v>
      </c>
    </row>
    <row r="229" spans="9:24" x14ac:dyDescent="0.2">
      <c r="I229" s="3">
        <f t="shared" ca="1" si="18"/>
        <v>2</v>
      </c>
      <c r="J229" t="str">
        <f ca="1">VLOOKUP($I229,athlete, J$1)</f>
        <v>Joe</v>
      </c>
      <c r="K229" t="str">
        <f ca="1">VLOOKUP($I229,athlete, K$1)</f>
        <v>Smith</v>
      </c>
      <c r="L229" t="str">
        <f ca="1">VLOOKUP($I229,athlete, L$1)</f>
        <v>Center</v>
      </c>
      <c r="M229" t="str">
        <f ca="1">VLOOKUP($I229,athlete, M$1)</f>
        <v>Junior</v>
      </c>
      <c r="N229" t="str">
        <f t="shared" ca="1" si="19"/>
        <v>4260 South 3673 East</v>
      </c>
      <c r="O229" t="str">
        <f ca="1">VLOOKUP($I229,athlete, O$1)</f>
        <v>Phoenix</v>
      </c>
      <c r="P229" t="str">
        <f ca="1">VLOOKUP($I229,athlete, P$1)</f>
        <v>AZ</v>
      </c>
      <c r="Q229">
        <f ca="1">VLOOKUP($I229,athlete, Q$1)</f>
        <v>76102</v>
      </c>
      <c r="R229" t="str">
        <f t="shared" ca="1" si="20"/>
        <v>5963 South 4793 East</v>
      </c>
      <c r="S229" t="str">
        <f ca="1">VLOOKUP($I229,athlete, S$1)</f>
        <v>Phoenix</v>
      </c>
      <c r="T229" t="str">
        <f ca="1">VLOOKUP($I229,athlete, T$1)</f>
        <v>AZ</v>
      </c>
      <c r="U229">
        <f ca="1">VLOOKUP($I229,athlete, U$1)</f>
        <v>76102</v>
      </c>
      <c r="V229">
        <f t="shared" ca="1" si="21"/>
        <v>5008162429</v>
      </c>
      <c r="W229">
        <f t="shared" ca="1" si="22"/>
        <v>8</v>
      </c>
      <c r="X229" t="str">
        <f t="shared" ca="1" si="23"/>
        <v>INSERT INTO athlete (fname, lname, position, academic_level, street_current, city_current,state_current,zip_current,street_hometown, city_hometown, state_hometown, zip_hometown, phone, team_id) VALUES ('Joe','Smith','Center','Junior','4260 South 3673 East','Phoenix','AZ',76102,'5963 South 4793 East','Phoenix','AZ',76102,5008162429,8);</v>
      </c>
    </row>
    <row r="230" spans="9:24" x14ac:dyDescent="0.2">
      <c r="I230" s="3">
        <f t="shared" ca="1" si="18"/>
        <v>14</v>
      </c>
      <c r="J230" t="str">
        <f ca="1">VLOOKUP($I230,athlete, J$1)</f>
        <v>Carrie</v>
      </c>
      <c r="K230" t="str">
        <f ca="1">VLOOKUP($I230,athlete, K$1)</f>
        <v>Bishoff</v>
      </c>
      <c r="L230" t="str">
        <f ca="1">VLOOKUP($I230,athlete, L$1)</f>
        <v>Outfielder</v>
      </c>
      <c r="M230" t="str">
        <f ca="1">VLOOKUP($I230,athlete, M$1)</f>
        <v>Junior</v>
      </c>
      <c r="N230" t="str">
        <f t="shared" ca="1" si="19"/>
        <v>8709 South 3621 West</v>
      </c>
      <c r="O230" t="str">
        <f ca="1">VLOOKUP($I230,athlete, O$1)</f>
        <v>Las Vegas</v>
      </c>
      <c r="P230" t="str">
        <f ca="1">VLOOKUP($I230,athlete, P$1)</f>
        <v>UT</v>
      </c>
      <c r="Q230">
        <f ca="1">VLOOKUP($I230,athlete, Q$1)</f>
        <v>84101</v>
      </c>
      <c r="R230" t="str">
        <f t="shared" ca="1" si="20"/>
        <v>7108 South 4916 West</v>
      </c>
      <c r="S230" t="str">
        <f ca="1">VLOOKUP($I230,athlete, S$1)</f>
        <v>Las Vegas</v>
      </c>
      <c r="T230" t="str">
        <f ca="1">VLOOKUP($I230,athlete, T$1)</f>
        <v>UT</v>
      </c>
      <c r="U230">
        <f ca="1">VLOOKUP($I230,athlete, U$1)</f>
        <v>84101</v>
      </c>
      <c r="V230">
        <f t="shared" ca="1" si="21"/>
        <v>6076224229</v>
      </c>
      <c r="W230">
        <f t="shared" ca="1" si="22"/>
        <v>16</v>
      </c>
      <c r="X230" t="str">
        <f t="shared" ca="1" si="23"/>
        <v>INSERT INTO athlete (fname, lname, position, academic_level, street_current, city_current,state_current,zip_current,street_hometown, city_hometown, state_hometown, zip_hometown, phone, team_id) VALUES ('Carrie','Bishoff','Outfielder','Junior','8709 South 3621 West','Las Vegas','UT',84101,'7108 South 4916 West','Las Vegas','UT',84101,6076224229,16);</v>
      </c>
    </row>
    <row r="231" spans="9:24" x14ac:dyDescent="0.2">
      <c r="I231" s="3">
        <f t="shared" ca="1" si="18"/>
        <v>11</v>
      </c>
      <c r="J231" t="str">
        <f ca="1">VLOOKUP($I231,athlete, J$1)</f>
        <v>Megan</v>
      </c>
      <c r="K231" t="str">
        <f ca="1">VLOOKUP($I231,athlete, K$1)</f>
        <v>Byron</v>
      </c>
      <c r="L231" t="str">
        <f ca="1">VLOOKUP($I231,athlete, L$1)</f>
        <v>Running Back</v>
      </c>
      <c r="M231" t="str">
        <f ca="1">VLOOKUP($I231,athlete, M$1)</f>
        <v>Sophmore</v>
      </c>
      <c r="N231" t="str">
        <f t="shared" ca="1" si="19"/>
        <v>9903 North 6588 West</v>
      </c>
      <c r="O231" t="str">
        <f ca="1">VLOOKUP($I231,athlete, O$1)</f>
        <v>Pierre</v>
      </c>
      <c r="P231" t="str">
        <f ca="1">VLOOKUP($I231,athlete, P$1)</f>
        <v>SD</v>
      </c>
      <c r="Q231">
        <f ca="1">VLOOKUP($I231,athlete, Q$1)</f>
        <v>73520</v>
      </c>
      <c r="R231" t="str">
        <f t="shared" ca="1" si="20"/>
        <v>9856 North 3856 West</v>
      </c>
      <c r="S231" t="str">
        <f ca="1">VLOOKUP($I231,athlete, S$1)</f>
        <v>Pierre</v>
      </c>
      <c r="T231" t="str">
        <f ca="1">VLOOKUP($I231,athlete, T$1)</f>
        <v>SD</v>
      </c>
      <c r="U231">
        <f ca="1">VLOOKUP($I231,athlete, U$1)</f>
        <v>73520</v>
      </c>
      <c r="V231">
        <f t="shared" ca="1" si="21"/>
        <v>3127828013</v>
      </c>
      <c r="W231">
        <f t="shared" ca="1" si="22"/>
        <v>17</v>
      </c>
      <c r="X231" t="str">
        <f t="shared" ca="1" si="23"/>
        <v>INSERT INTO athlete (fname, lname, position, academic_level, street_current, city_current,state_current,zip_current,street_hometown, city_hometown, state_hometown, zip_hometown, phone, team_id) VALUES ('Megan','Byron','Running Back','Sophmore','9903 North 6588 West','Pierre','SD',73520,'9856 North 3856 West','Pierre','SD',73520,3127828013,17);</v>
      </c>
    </row>
    <row r="232" spans="9:24" x14ac:dyDescent="0.2">
      <c r="I232" s="3">
        <f t="shared" ca="1" si="18"/>
        <v>12</v>
      </c>
      <c r="J232" t="str">
        <f ca="1">VLOOKUP($I232,athlete, J$1)</f>
        <v>Marcy</v>
      </c>
      <c r="K232" t="str">
        <f ca="1">VLOOKUP($I232,athlete, K$1)</f>
        <v>Tice</v>
      </c>
      <c r="L232" t="str">
        <f ca="1">VLOOKUP($I232,athlete, L$1)</f>
        <v>Goalie</v>
      </c>
      <c r="M232" t="str">
        <f ca="1">VLOOKUP($I232,athlete, M$1)</f>
        <v>Freshman</v>
      </c>
      <c r="N232" t="str">
        <f t="shared" ca="1" si="19"/>
        <v>6917 North 3803 East</v>
      </c>
      <c r="O232" t="str">
        <f ca="1">VLOOKUP($I232,athlete, O$1)</f>
        <v>Bismarck</v>
      </c>
      <c r="P232" t="str">
        <f ca="1">VLOOKUP($I232,athlete, P$1)</f>
        <v>ND</v>
      </c>
      <c r="Q232">
        <f ca="1">VLOOKUP($I232,athlete, Q$1)</f>
        <v>28895</v>
      </c>
      <c r="R232" t="str">
        <f t="shared" ca="1" si="20"/>
        <v>7005 South 6980 West</v>
      </c>
      <c r="S232" t="str">
        <f ca="1">VLOOKUP($I232,athlete, S$1)</f>
        <v>Bismarck</v>
      </c>
      <c r="T232" t="str">
        <f ca="1">VLOOKUP($I232,athlete, T$1)</f>
        <v>ND</v>
      </c>
      <c r="U232">
        <f ca="1">VLOOKUP($I232,athlete, U$1)</f>
        <v>28895</v>
      </c>
      <c r="V232">
        <f t="shared" ca="1" si="21"/>
        <v>5317789333</v>
      </c>
      <c r="W232">
        <f t="shared" ca="1" si="22"/>
        <v>5</v>
      </c>
      <c r="X232" t="str">
        <f t="shared" ca="1" si="23"/>
        <v>INSERT INTO athlete (fname, lname, position, academic_level, street_current, city_current,state_current,zip_current,street_hometown, city_hometown, state_hometown, zip_hometown, phone, team_id) VALUES ('Marcy','Tice','Goalie','Freshman','6917 North 3803 East','Bismarck','ND',28895,'7005 South 6980 West','Bismarck','ND',28895,5317789333,5);</v>
      </c>
    </row>
    <row r="233" spans="9:24" x14ac:dyDescent="0.2">
      <c r="I233" s="3">
        <f t="shared" ca="1" si="18"/>
        <v>13</v>
      </c>
      <c r="J233" t="str">
        <f ca="1">VLOOKUP($I233,athlete, J$1)</f>
        <v>Kim</v>
      </c>
      <c r="K233" t="str">
        <f ca="1">VLOOKUP($I233,athlete, K$1)</f>
        <v>Lord</v>
      </c>
      <c r="L233" t="str">
        <f ca="1">VLOOKUP($I233,athlete, L$1)</f>
        <v>First Base</v>
      </c>
      <c r="M233" t="str">
        <f ca="1">VLOOKUP($I233,athlete, M$1)</f>
        <v>Senior</v>
      </c>
      <c r="N233" t="str">
        <f t="shared" ca="1" si="19"/>
        <v>1798 South 2892 West</v>
      </c>
      <c r="O233" t="str">
        <f ca="1">VLOOKUP($I233,athlete, O$1)</f>
        <v>Provo</v>
      </c>
      <c r="P233" t="str">
        <f ca="1">VLOOKUP($I233,athlete, P$1)</f>
        <v>UT</v>
      </c>
      <c r="Q233">
        <f ca="1">VLOOKUP($I233,athlete, Q$1)</f>
        <v>84101</v>
      </c>
      <c r="R233" t="str">
        <f t="shared" ca="1" si="20"/>
        <v>9337 North 7181 West</v>
      </c>
      <c r="S233" t="str">
        <f ca="1">VLOOKUP($I233,athlete, S$1)</f>
        <v>Provo</v>
      </c>
      <c r="T233" t="str">
        <f ca="1">VLOOKUP($I233,athlete, T$1)</f>
        <v>UT</v>
      </c>
      <c r="U233">
        <f ca="1">VLOOKUP($I233,athlete, U$1)</f>
        <v>84101</v>
      </c>
      <c r="V233">
        <f t="shared" ca="1" si="21"/>
        <v>7057260367</v>
      </c>
      <c r="W233">
        <f t="shared" ca="1" si="22"/>
        <v>7</v>
      </c>
      <c r="X233" t="str">
        <f t="shared" ca="1" si="23"/>
        <v>INSERT INTO athlete (fname, lname, position, academic_level, street_current, city_current,state_current,zip_current,street_hometown, city_hometown, state_hometown, zip_hometown, phone, team_id) VALUES ('Kim','Lord','First Base','Senior','1798 South 2892 West','Provo','UT',84101,'9337 North 7181 West','Provo','UT',84101,7057260367,7);</v>
      </c>
    </row>
    <row r="234" spans="9:24" x14ac:dyDescent="0.2">
      <c r="I234" s="3">
        <f t="shared" ca="1" si="18"/>
        <v>11</v>
      </c>
      <c r="J234" t="str">
        <f ca="1">VLOOKUP($I234,athlete, J$1)</f>
        <v>Megan</v>
      </c>
      <c r="K234" t="str">
        <f ca="1">VLOOKUP($I234,athlete, K$1)</f>
        <v>Byron</v>
      </c>
      <c r="L234" t="str">
        <f ca="1">VLOOKUP($I234,athlete, L$1)</f>
        <v>Running Back</v>
      </c>
      <c r="M234" t="str">
        <f ca="1">VLOOKUP($I234,athlete, M$1)</f>
        <v>Sophmore</v>
      </c>
      <c r="N234" t="str">
        <f t="shared" ca="1" si="19"/>
        <v>6731 South 5097 West</v>
      </c>
      <c r="O234" t="str">
        <f ca="1">VLOOKUP($I234,athlete, O$1)</f>
        <v>Pierre</v>
      </c>
      <c r="P234" t="str">
        <f ca="1">VLOOKUP($I234,athlete, P$1)</f>
        <v>SD</v>
      </c>
      <c r="Q234">
        <f ca="1">VLOOKUP($I234,athlete, Q$1)</f>
        <v>73520</v>
      </c>
      <c r="R234" t="str">
        <f t="shared" ca="1" si="20"/>
        <v>6688 North 5114 West</v>
      </c>
      <c r="S234" t="str">
        <f ca="1">VLOOKUP($I234,athlete, S$1)</f>
        <v>Pierre</v>
      </c>
      <c r="T234" t="str">
        <f ca="1">VLOOKUP($I234,athlete, T$1)</f>
        <v>SD</v>
      </c>
      <c r="U234">
        <f ca="1">VLOOKUP($I234,athlete, U$1)</f>
        <v>73520</v>
      </c>
      <c r="V234">
        <f t="shared" ca="1" si="21"/>
        <v>1389673275</v>
      </c>
      <c r="W234">
        <f t="shared" ca="1" si="22"/>
        <v>12</v>
      </c>
      <c r="X234" t="str">
        <f t="shared" ca="1" si="23"/>
        <v>INSERT INTO athlete (fname, lname, position, academic_level, street_current, city_current,state_current,zip_current,street_hometown, city_hometown, state_hometown, zip_hometown, phone, team_id) VALUES ('Megan','Byron','Running Back','Sophmore','6731 South 5097 West','Pierre','SD',73520,'6688 North 5114 West','Pierre','SD',73520,1389673275,12);</v>
      </c>
    </row>
    <row r="235" spans="9:24" x14ac:dyDescent="0.2">
      <c r="I235" s="3">
        <f t="shared" ca="1" si="18"/>
        <v>16</v>
      </c>
      <c r="J235" t="str">
        <f ca="1">VLOOKUP($I235,athlete, J$1)</f>
        <v>Chris</v>
      </c>
      <c r="K235" t="str">
        <f ca="1">VLOOKUP($I235,athlete, K$1)</f>
        <v>Burr</v>
      </c>
      <c r="L235" t="str">
        <f ca="1">VLOOKUP($I235,athlete, L$1)</f>
        <v>Catcher</v>
      </c>
      <c r="M235" t="str">
        <f ca="1">VLOOKUP($I235,athlete, M$1)</f>
        <v>Freshman</v>
      </c>
      <c r="N235" t="str">
        <f t="shared" ca="1" si="19"/>
        <v>2210 South 2517 West</v>
      </c>
      <c r="O235" t="str">
        <f ca="1">VLOOKUP($I235,athlete, O$1)</f>
        <v>Bismarck</v>
      </c>
      <c r="P235" t="str">
        <f ca="1">VLOOKUP($I235,athlete, P$1)</f>
        <v>UT</v>
      </c>
      <c r="Q235">
        <f ca="1">VLOOKUP($I235,athlete, Q$1)</f>
        <v>84101</v>
      </c>
      <c r="R235" t="str">
        <f t="shared" ca="1" si="20"/>
        <v>1463 North 3759 West</v>
      </c>
      <c r="S235" t="str">
        <f ca="1">VLOOKUP($I235,athlete, S$1)</f>
        <v>Bismarck</v>
      </c>
      <c r="T235" t="str">
        <f ca="1">VLOOKUP($I235,athlete, T$1)</f>
        <v>UT</v>
      </c>
      <c r="U235">
        <f ca="1">VLOOKUP($I235,athlete, U$1)</f>
        <v>84101</v>
      </c>
      <c r="V235">
        <f t="shared" ca="1" si="21"/>
        <v>3605312253</v>
      </c>
      <c r="W235">
        <f t="shared" ca="1" si="22"/>
        <v>12</v>
      </c>
      <c r="X235" t="str">
        <f t="shared" ca="1" si="23"/>
        <v>INSERT INTO athlete (fname, lname, position, academic_level, street_current, city_current,state_current,zip_current,street_hometown, city_hometown, state_hometown, zip_hometown, phone, team_id) VALUES ('Chris','Burr','Catcher','Freshman','2210 South 2517 West','Bismarck','UT',84101,'1463 North 3759 West','Bismarck','UT',84101,3605312253,12);</v>
      </c>
    </row>
    <row r="236" spans="9:24" x14ac:dyDescent="0.2">
      <c r="I236" s="3">
        <f t="shared" ca="1" si="18"/>
        <v>11</v>
      </c>
      <c r="J236" t="str">
        <f ca="1">VLOOKUP($I236,athlete, J$1)</f>
        <v>Megan</v>
      </c>
      <c r="K236" t="str">
        <f ca="1">VLOOKUP($I236,athlete, K$1)</f>
        <v>Byron</v>
      </c>
      <c r="L236" t="str">
        <f ca="1">VLOOKUP($I236,athlete, L$1)</f>
        <v>Running Back</v>
      </c>
      <c r="M236" t="str">
        <f ca="1">VLOOKUP($I236,athlete, M$1)</f>
        <v>Sophmore</v>
      </c>
      <c r="N236" t="str">
        <f t="shared" ca="1" si="19"/>
        <v>2088 South 9323 West</v>
      </c>
      <c r="O236" t="str">
        <f ca="1">VLOOKUP($I236,athlete, O$1)</f>
        <v>Pierre</v>
      </c>
      <c r="P236" t="str">
        <f ca="1">VLOOKUP($I236,athlete, P$1)</f>
        <v>SD</v>
      </c>
      <c r="Q236">
        <f ca="1">VLOOKUP($I236,athlete, Q$1)</f>
        <v>73520</v>
      </c>
      <c r="R236" t="str">
        <f t="shared" ca="1" si="20"/>
        <v>9029 North 7526 East</v>
      </c>
      <c r="S236" t="str">
        <f ca="1">VLOOKUP($I236,athlete, S$1)</f>
        <v>Pierre</v>
      </c>
      <c r="T236" t="str">
        <f ca="1">VLOOKUP($I236,athlete, T$1)</f>
        <v>SD</v>
      </c>
      <c r="U236">
        <f ca="1">VLOOKUP($I236,athlete, U$1)</f>
        <v>73520</v>
      </c>
      <c r="V236">
        <f t="shared" ca="1" si="21"/>
        <v>4437524636</v>
      </c>
      <c r="W236">
        <f t="shared" ca="1" si="22"/>
        <v>14</v>
      </c>
      <c r="X236" t="str">
        <f t="shared" ca="1" si="23"/>
        <v>INSERT INTO athlete (fname, lname, position, academic_level, street_current, city_current,state_current,zip_current,street_hometown, city_hometown, state_hometown, zip_hometown, phone, team_id) VALUES ('Megan','Byron','Running Back','Sophmore','2088 South 9323 West','Pierre','SD',73520,'9029 North 7526 East','Pierre','SD',73520,4437524636,14);</v>
      </c>
    </row>
    <row r="237" spans="9:24" x14ac:dyDescent="0.2">
      <c r="I237" s="3">
        <f t="shared" ca="1" si="18"/>
        <v>2</v>
      </c>
      <c r="J237" t="str">
        <f ca="1">VLOOKUP($I237,athlete, J$1)</f>
        <v>Joe</v>
      </c>
      <c r="K237" t="str">
        <f ca="1">VLOOKUP($I237,athlete, K$1)</f>
        <v>Smith</v>
      </c>
      <c r="L237" t="str">
        <f ca="1">VLOOKUP($I237,athlete, L$1)</f>
        <v>Center</v>
      </c>
      <c r="M237" t="str">
        <f ca="1">VLOOKUP($I237,athlete, M$1)</f>
        <v>Junior</v>
      </c>
      <c r="N237" t="str">
        <f t="shared" ca="1" si="19"/>
        <v>5666 South 1321 East</v>
      </c>
      <c r="O237" t="str">
        <f ca="1">VLOOKUP($I237,athlete, O$1)</f>
        <v>Phoenix</v>
      </c>
      <c r="P237" t="str">
        <f ca="1">VLOOKUP($I237,athlete, P$1)</f>
        <v>AZ</v>
      </c>
      <c r="Q237">
        <f ca="1">VLOOKUP($I237,athlete, Q$1)</f>
        <v>76102</v>
      </c>
      <c r="R237" t="str">
        <f t="shared" ca="1" si="20"/>
        <v>4577 North 9097 West</v>
      </c>
      <c r="S237" t="str">
        <f ca="1">VLOOKUP($I237,athlete, S$1)</f>
        <v>Phoenix</v>
      </c>
      <c r="T237" t="str">
        <f ca="1">VLOOKUP($I237,athlete, T$1)</f>
        <v>AZ</v>
      </c>
      <c r="U237">
        <f ca="1">VLOOKUP($I237,athlete, U$1)</f>
        <v>76102</v>
      </c>
      <c r="V237">
        <f t="shared" ca="1" si="21"/>
        <v>7683946015</v>
      </c>
      <c r="W237">
        <f t="shared" ca="1" si="22"/>
        <v>10</v>
      </c>
      <c r="X237" t="str">
        <f t="shared" ca="1" si="23"/>
        <v>INSERT INTO athlete (fname, lname, position, academic_level, street_current, city_current,state_current,zip_current,street_hometown, city_hometown, state_hometown, zip_hometown, phone, team_id) VALUES ('Joe','Smith','Center','Junior','5666 South 1321 East','Phoenix','AZ',76102,'4577 North 9097 West','Phoenix','AZ',76102,7683946015,10);</v>
      </c>
    </row>
    <row r="238" spans="9:24" x14ac:dyDescent="0.2">
      <c r="I238" s="3">
        <f t="shared" ca="1" si="18"/>
        <v>5</v>
      </c>
      <c r="J238" t="str">
        <f ca="1">VLOOKUP($I238,athlete, J$1)</f>
        <v>Alicia</v>
      </c>
      <c r="K238" t="str">
        <f ca="1">VLOOKUP($I238,athlete, K$1)</f>
        <v>McKay</v>
      </c>
      <c r="L238" t="str">
        <f ca="1">VLOOKUP($I238,athlete, L$1)</f>
        <v>Defense</v>
      </c>
      <c r="M238" t="str">
        <f ca="1">VLOOKUP($I238,athlete, M$1)</f>
        <v>Senior</v>
      </c>
      <c r="N238" t="str">
        <f t="shared" ca="1" si="19"/>
        <v>2054 South 5163 East</v>
      </c>
      <c r="O238" t="str">
        <f ca="1">VLOOKUP($I238,athlete, O$1)</f>
        <v>Berkley</v>
      </c>
      <c r="P238" t="str">
        <f ca="1">VLOOKUP($I238,athlete, P$1)</f>
        <v>CA</v>
      </c>
      <c r="Q238">
        <f ca="1">VLOOKUP($I238,athlete, Q$1)</f>
        <v>84050</v>
      </c>
      <c r="R238" t="str">
        <f t="shared" ca="1" si="20"/>
        <v>5384 South 7021 East</v>
      </c>
      <c r="S238" t="str">
        <f ca="1">VLOOKUP($I238,athlete, S$1)</f>
        <v>Berkley</v>
      </c>
      <c r="T238" t="str">
        <f ca="1">VLOOKUP($I238,athlete, T$1)</f>
        <v>CA</v>
      </c>
      <c r="U238">
        <f ca="1">VLOOKUP($I238,athlete, U$1)</f>
        <v>84050</v>
      </c>
      <c r="V238">
        <f t="shared" ca="1" si="21"/>
        <v>1290006329</v>
      </c>
      <c r="W238">
        <f t="shared" ca="1" si="22"/>
        <v>11</v>
      </c>
      <c r="X238" t="str">
        <f t="shared" ca="1" si="23"/>
        <v>INSERT INTO athlete (fname, lname, position, academic_level, street_current, city_current,state_current,zip_current,street_hometown, city_hometown, state_hometown, zip_hometown, phone, team_id) VALUES ('Alicia','McKay','Defense','Senior','2054 South 5163 East','Berkley','CA',84050,'5384 South 7021 East','Berkley','CA',84050,1290006329,11);</v>
      </c>
    </row>
    <row r="239" spans="9:24" x14ac:dyDescent="0.2">
      <c r="I239" s="3">
        <f t="shared" ca="1" si="18"/>
        <v>11</v>
      </c>
      <c r="J239" t="str">
        <f ca="1">VLOOKUP($I239,athlete, J$1)</f>
        <v>Megan</v>
      </c>
      <c r="K239" t="str">
        <f ca="1">VLOOKUP($I239,athlete, K$1)</f>
        <v>Byron</v>
      </c>
      <c r="L239" t="str">
        <f ca="1">VLOOKUP($I239,athlete, L$1)</f>
        <v>Running Back</v>
      </c>
      <c r="M239" t="str">
        <f ca="1">VLOOKUP($I239,athlete, M$1)</f>
        <v>Sophmore</v>
      </c>
      <c r="N239" t="str">
        <f t="shared" ca="1" si="19"/>
        <v>5964 South 6867 East</v>
      </c>
      <c r="O239" t="str">
        <f ca="1">VLOOKUP($I239,athlete, O$1)</f>
        <v>Pierre</v>
      </c>
      <c r="P239" t="str">
        <f ca="1">VLOOKUP($I239,athlete, P$1)</f>
        <v>SD</v>
      </c>
      <c r="Q239">
        <f ca="1">VLOOKUP($I239,athlete, Q$1)</f>
        <v>73520</v>
      </c>
      <c r="R239" t="str">
        <f t="shared" ca="1" si="20"/>
        <v>3808 North 3349 West</v>
      </c>
      <c r="S239" t="str">
        <f ca="1">VLOOKUP($I239,athlete, S$1)</f>
        <v>Pierre</v>
      </c>
      <c r="T239" t="str">
        <f ca="1">VLOOKUP($I239,athlete, T$1)</f>
        <v>SD</v>
      </c>
      <c r="U239">
        <f ca="1">VLOOKUP($I239,athlete, U$1)</f>
        <v>73520</v>
      </c>
      <c r="V239">
        <f t="shared" ca="1" si="21"/>
        <v>2131921650</v>
      </c>
      <c r="W239">
        <f t="shared" ca="1" si="22"/>
        <v>18</v>
      </c>
      <c r="X239" t="str">
        <f t="shared" ca="1" si="23"/>
        <v>INSERT INTO athlete (fname, lname, position, academic_level, street_current, city_current,state_current,zip_current,street_hometown, city_hometown, state_hometown, zip_hometown, phone, team_id) VALUES ('Megan','Byron','Running Back','Sophmore','5964 South 6867 East','Pierre','SD',73520,'3808 North 3349 West','Pierre','SD',73520,2131921650,18);</v>
      </c>
    </row>
    <row r="240" spans="9:24" x14ac:dyDescent="0.2">
      <c r="I240" s="3">
        <f t="shared" ca="1" si="18"/>
        <v>14</v>
      </c>
      <c r="J240" t="str">
        <f ca="1">VLOOKUP($I240,athlete, J$1)</f>
        <v>Carrie</v>
      </c>
      <c r="K240" t="str">
        <f ca="1">VLOOKUP($I240,athlete, K$1)</f>
        <v>Bishoff</v>
      </c>
      <c r="L240" t="str">
        <f ca="1">VLOOKUP($I240,athlete, L$1)</f>
        <v>Outfielder</v>
      </c>
      <c r="M240" t="str">
        <f ca="1">VLOOKUP($I240,athlete, M$1)</f>
        <v>Junior</v>
      </c>
      <c r="N240" t="str">
        <f t="shared" ca="1" si="19"/>
        <v>5678 North 3623 East</v>
      </c>
      <c r="O240" t="str">
        <f ca="1">VLOOKUP($I240,athlete, O$1)</f>
        <v>Las Vegas</v>
      </c>
      <c r="P240" t="str">
        <f ca="1">VLOOKUP($I240,athlete, P$1)</f>
        <v>UT</v>
      </c>
      <c r="Q240">
        <f ca="1">VLOOKUP($I240,athlete, Q$1)</f>
        <v>84101</v>
      </c>
      <c r="R240" t="str">
        <f t="shared" ca="1" si="20"/>
        <v>1907 South 8886 East</v>
      </c>
      <c r="S240" t="str">
        <f ca="1">VLOOKUP($I240,athlete, S$1)</f>
        <v>Las Vegas</v>
      </c>
      <c r="T240" t="str">
        <f ca="1">VLOOKUP($I240,athlete, T$1)</f>
        <v>UT</v>
      </c>
      <c r="U240">
        <f ca="1">VLOOKUP($I240,athlete, U$1)</f>
        <v>84101</v>
      </c>
      <c r="V240">
        <f t="shared" ca="1" si="21"/>
        <v>9803806200</v>
      </c>
      <c r="W240">
        <f t="shared" ca="1" si="22"/>
        <v>8</v>
      </c>
      <c r="X240" t="str">
        <f t="shared" ca="1" si="23"/>
        <v>INSERT INTO athlete (fname, lname, position, academic_level, street_current, city_current,state_current,zip_current,street_hometown, city_hometown, state_hometown, zip_hometown, phone, team_id) VALUES ('Carrie','Bishoff','Outfielder','Junior','5678 North 3623 East','Las Vegas','UT',84101,'1907 South 8886 East','Las Vegas','UT',84101,9803806200,8);</v>
      </c>
    </row>
    <row r="241" spans="9:24" x14ac:dyDescent="0.2">
      <c r="I241" s="3">
        <f t="shared" ca="1" si="18"/>
        <v>6</v>
      </c>
      <c r="J241" t="str">
        <f ca="1">VLOOKUP($I241,athlete, J$1)</f>
        <v>Jilian</v>
      </c>
      <c r="K241" t="str">
        <f ca="1">VLOOKUP($I241,athlete, K$1)</f>
        <v>Allen</v>
      </c>
      <c r="L241" t="str">
        <f ca="1">VLOOKUP($I241,athlete, L$1)</f>
        <v>Winger</v>
      </c>
      <c r="M241" t="str">
        <f ca="1">VLOOKUP($I241,athlete, M$1)</f>
        <v>Junior</v>
      </c>
      <c r="N241" t="str">
        <f t="shared" ca="1" si="19"/>
        <v>6124 South 4917 West</v>
      </c>
      <c r="O241" t="str">
        <f ca="1">VLOOKUP($I241,athlete, O$1)</f>
        <v>Los Angeles</v>
      </c>
      <c r="P241" t="str">
        <f ca="1">VLOOKUP($I241,athlete, P$1)</f>
        <v>CA</v>
      </c>
      <c r="Q241">
        <f ca="1">VLOOKUP($I241,athlete, Q$1)</f>
        <v>26848</v>
      </c>
      <c r="R241" t="str">
        <f t="shared" ca="1" si="20"/>
        <v>9541 South 4933 West</v>
      </c>
      <c r="S241" t="str">
        <f ca="1">VLOOKUP($I241,athlete, S$1)</f>
        <v>Los Angeles</v>
      </c>
      <c r="T241" t="str">
        <f ca="1">VLOOKUP($I241,athlete, T$1)</f>
        <v>CA</v>
      </c>
      <c r="U241">
        <f ca="1">VLOOKUP($I241,athlete, U$1)</f>
        <v>26848</v>
      </c>
      <c r="V241">
        <f t="shared" ca="1" si="21"/>
        <v>2135542470</v>
      </c>
      <c r="W241">
        <f t="shared" ca="1" si="22"/>
        <v>14</v>
      </c>
      <c r="X241" t="str">
        <f t="shared" ca="1" si="23"/>
        <v>INSERT INTO athlete (fname, lname, position, academic_level, street_current, city_current,state_current,zip_current,street_hometown, city_hometown, state_hometown, zip_hometown, phone, team_id) VALUES ('Jilian','Allen','Winger','Junior','6124 South 4917 West','Los Angeles','CA',26848,'9541 South 4933 West','Los Angeles','CA',26848,2135542470,14);</v>
      </c>
    </row>
    <row r="242" spans="9:24" x14ac:dyDescent="0.2">
      <c r="I242" s="3">
        <f t="shared" ca="1" si="18"/>
        <v>11</v>
      </c>
      <c r="J242" t="str">
        <f ca="1">VLOOKUP($I242,athlete, J$1)</f>
        <v>Megan</v>
      </c>
      <c r="K242" t="str">
        <f ca="1">VLOOKUP($I242,athlete, K$1)</f>
        <v>Byron</v>
      </c>
      <c r="L242" t="str">
        <f ca="1">VLOOKUP($I242,athlete, L$1)</f>
        <v>Running Back</v>
      </c>
      <c r="M242" t="str">
        <f ca="1">VLOOKUP($I242,athlete, M$1)</f>
        <v>Sophmore</v>
      </c>
      <c r="N242" t="str">
        <f t="shared" ca="1" si="19"/>
        <v>8747 South 7694 West</v>
      </c>
      <c r="O242" t="str">
        <f ca="1">VLOOKUP($I242,athlete, O$1)</f>
        <v>Pierre</v>
      </c>
      <c r="P242" t="str">
        <f ca="1">VLOOKUP($I242,athlete, P$1)</f>
        <v>SD</v>
      </c>
      <c r="Q242">
        <f ca="1">VLOOKUP($I242,athlete, Q$1)</f>
        <v>73520</v>
      </c>
      <c r="R242" t="str">
        <f t="shared" ca="1" si="20"/>
        <v>6436 North 9196 West</v>
      </c>
      <c r="S242" t="str">
        <f ca="1">VLOOKUP($I242,athlete, S$1)</f>
        <v>Pierre</v>
      </c>
      <c r="T242" t="str">
        <f ca="1">VLOOKUP($I242,athlete, T$1)</f>
        <v>SD</v>
      </c>
      <c r="U242">
        <f ca="1">VLOOKUP($I242,athlete, U$1)</f>
        <v>73520</v>
      </c>
      <c r="V242">
        <f t="shared" ca="1" si="21"/>
        <v>4217701106</v>
      </c>
      <c r="W242">
        <f t="shared" ca="1" si="22"/>
        <v>15</v>
      </c>
      <c r="X242" t="str">
        <f t="shared" ca="1" si="23"/>
        <v>INSERT INTO athlete (fname, lname, position, academic_level, street_current, city_current,state_current,zip_current,street_hometown, city_hometown, state_hometown, zip_hometown, phone, team_id) VALUES ('Megan','Byron','Running Back','Sophmore','8747 South 7694 West','Pierre','SD',73520,'6436 North 9196 West','Pierre','SD',73520,4217701106,15);</v>
      </c>
    </row>
    <row r="243" spans="9:24" x14ac:dyDescent="0.2">
      <c r="I243" s="3">
        <f t="shared" ca="1" si="18"/>
        <v>3</v>
      </c>
      <c r="J243" t="str">
        <f ca="1">VLOOKUP($I243,athlete, J$1)</f>
        <v>Alex</v>
      </c>
      <c r="K243" t="str">
        <f ca="1">VLOOKUP($I243,athlete, K$1)</f>
        <v>Johnson</v>
      </c>
      <c r="L243" t="str">
        <f ca="1">VLOOKUP($I243,athlete, L$1)</f>
        <v>Quarterback</v>
      </c>
      <c r="M243" t="str">
        <f ca="1">VLOOKUP($I243,athlete, M$1)</f>
        <v>Sophmore</v>
      </c>
      <c r="N243" t="str">
        <f t="shared" ca="1" si="19"/>
        <v>8744 North 7344 West</v>
      </c>
      <c r="O243" t="str">
        <f ca="1">VLOOKUP($I243,athlete, O$1)</f>
        <v>Seattle</v>
      </c>
      <c r="P243" t="str">
        <f ca="1">VLOOKUP($I243,athlete, P$1)</f>
        <v>WA</v>
      </c>
      <c r="Q243">
        <f ca="1">VLOOKUP($I243,athlete, Q$1)</f>
        <v>56290</v>
      </c>
      <c r="R243" t="str">
        <f t="shared" ca="1" si="20"/>
        <v>3625 North 3779 East</v>
      </c>
      <c r="S243" t="str">
        <f ca="1">VLOOKUP($I243,athlete, S$1)</f>
        <v>Seattle</v>
      </c>
      <c r="T243" t="str">
        <f ca="1">VLOOKUP($I243,athlete, T$1)</f>
        <v>WA</v>
      </c>
      <c r="U243">
        <f ca="1">VLOOKUP($I243,athlete, U$1)</f>
        <v>56290</v>
      </c>
      <c r="V243">
        <f t="shared" ca="1" si="21"/>
        <v>6480569644</v>
      </c>
      <c r="W243">
        <f t="shared" ca="1" si="22"/>
        <v>14</v>
      </c>
      <c r="X243" t="str">
        <f t="shared" ca="1" si="23"/>
        <v>INSERT INTO athlete (fname, lname, position, academic_level, street_current, city_current,state_current,zip_current,street_hometown, city_hometown, state_hometown, zip_hometown, phone, team_id) VALUES ('Alex','Johnson','Quarterback','Sophmore','8744 North 7344 West','Seattle','WA',56290,'3625 North 3779 East','Seattle','WA',56290,6480569644,14);</v>
      </c>
    </row>
    <row r="244" spans="9:24" x14ac:dyDescent="0.2">
      <c r="I244" s="3">
        <f t="shared" ca="1" si="18"/>
        <v>7</v>
      </c>
      <c r="J244" t="str">
        <f ca="1">VLOOKUP($I244,athlete, J$1)</f>
        <v>John</v>
      </c>
      <c r="K244" t="str">
        <f ca="1">VLOOKUP($I244,athlete, K$1)</f>
        <v>Jensen</v>
      </c>
      <c r="L244" t="str">
        <f ca="1">VLOOKUP($I244,athlete, L$1)</f>
        <v>Forward</v>
      </c>
      <c r="M244" t="str">
        <f ca="1">VLOOKUP($I244,athlete, M$1)</f>
        <v>Sophmore</v>
      </c>
      <c r="N244" t="str">
        <f t="shared" ca="1" si="19"/>
        <v>5734 North 3171 West</v>
      </c>
      <c r="O244" t="str">
        <f ca="1">VLOOKUP($I244,athlete, O$1)</f>
        <v>Tempe</v>
      </c>
      <c r="P244" t="str">
        <f ca="1">VLOOKUP($I244,athlete, P$1)</f>
        <v>AZ</v>
      </c>
      <c r="Q244">
        <f ca="1">VLOOKUP($I244,athlete, Q$1)</f>
        <v>85765</v>
      </c>
      <c r="R244" t="str">
        <f t="shared" ca="1" si="20"/>
        <v>2109 South 3061 East</v>
      </c>
      <c r="S244" t="str">
        <f ca="1">VLOOKUP($I244,athlete, S$1)</f>
        <v>Tempe</v>
      </c>
      <c r="T244" t="str">
        <f ca="1">VLOOKUP($I244,athlete, T$1)</f>
        <v>AZ</v>
      </c>
      <c r="U244">
        <f ca="1">VLOOKUP($I244,athlete, U$1)</f>
        <v>85765</v>
      </c>
      <c r="V244">
        <f t="shared" ca="1" si="21"/>
        <v>6367422965</v>
      </c>
      <c r="W244">
        <f t="shared" ca="1" si="22"/>
        <v>12</v>
      </c>
      <c r="X244" t="str">
        <f t="shared" ca="1" si="23"/>
        <v>INSERT INTO athlete (fname, lname, position, academic_level, street_current, city_current,state_current,zip_current,street_hometown, city_hometown, state_hometown, zip_hometown, phone, team_id) VALUES ('John','Jensen','Forward','Sophmore','5734 North 3171 West','Tempe','AZ',85765,'2109 South 3061 East','Tempe','AZ',85765,6367422965,12);</v>
      </c>
    </row>
    <row r="245" spans="9:24" x14ac:dyDescent="0.2">
      <c r="I245" s="3">
        <f t="shared" ca="1" si="18"/>
        <v>8</v>
      </c>
      <c r="J245" t="str">
        <f ca="1">VLOOKUP($I245,athlete, J$1)</f>
        <v>Jeremy</v>
      </c>
      <c r="K245" t="str">
        <f ca="1">VLOOKUP($I245,athlete, K$1)</f>
        <v>Groves</v>
      </c>
      <c r="L245" t="str">
        <f ca="1">VLOOKUP($I245,athlete, L$1)</f>
        <v>Defensinve Tackle</v>
      </c>
      <c r="M245" t="str">
        <f ca="1">VLOOKUP($I245,athlete, M$1)</f>
        <v>Freshman</v>
      </c>
      <c r="N245" t="str">
        <f t="shared" ca="1" si="19"/>
        <v>8749 South 2514 West</v>
      </c>
      <c r="O245" t="str">
        <f ca="1">VLOOKUP($I245,athlete, O$1)</f>
        <v>Brooklynn</v>
      </c>
      <c r="P245" t="str">
        <f ca="1">VLOOKUP($I245,athlete, P$1)</f>
        <v>NY</v>
      </c>
      <c r="Q245">
        <f ca="1">VLOOKUP($I245,athlete, Q$1)</f>
        <v>76485</v>
      </c>
      <c r="R245" t="str">
        <f t="shared" ca="1" si="20"/>
        <v>1487 South 8683 West</v>
      </c>
      <c r="S245" t="str">
        <f ca="1">VLOOKUP($I245,athlete, S$1)</f>
        <v>Brooklynn</v>
      </c>
      <c r="T245" t="str">
        <f ca="1">VLOOKUP($I245,athlete, T$1)</f>
        <v>NY</v>
      </c>
      <c r="U245">
        <f ca="1">VLOOKUP($I245,athlete, U$1)</f>
        <v>76485</v>
      </c>
      <c r="V245">
        <f t="shared" ca="1" si="21"/>
        <v>4202503966</v>
      </c>
      <c r="W245">
        <f t="shared" ca="1" si="22"/>
        <v>12</v>
      </c>
      <c r="X245" t="str">
        <f t="shared" ca="1" si="23"/>
        <v>INSERT INTO athlete (fname, lname, position, academic_level, street_current, city_current,state_current,zip_current,street_hometown, city_hometown, state_hometown, zip_hometown, phone, team_id) VALUES ('Jeremy','Groves','Defensinve Tackle','Freshman','8749 South 2514 West','Brooklynn','NY',76485,'1487 South 8683 West','Brooklynn','NY',76485,4202503966,12);</v>
      </c>
    </row>
    <row r="246" spans="9:24" x14ac:dyDescent="0.2">
      <c r="I246" s="3">
        <f t="shared" ca="1" si="18"/>
        <v>9</v>
      </c>
      <c r="J246" t="str">
        <f ca="1">VLOOKUP($I246,athlete, J$1)</f>
        <v>Nicole</v>
      </c>
      <c r="K246" t="str">
        <f ca="1">VLOOKUP($I246,athlete, K$1)</f>
        <v>Tindal</v>
      </c>
      <c r="L246" t="str">
        <f ca="1">VLOOKUP($I246,athlete, L$1)</f>
        <v>Offensive Lineman</v>
      </c>
      <c r="M246" t="str">
        <f ca="1">VLOOKUP($I246,athlete, M$1)</f>
        <v>Senior</v>
      </c>
      <c r="N246" t="str">
        <f t="shared" ca="1" si="19"/>
        <v>9565 South 5783 West</v>
      </c>
      <c r="O246" t="str">
        <f ca="1">VLOOKUP($I246,athlete, O$1)</f>
        <v>Provo</v>
      </c>
      <c r="P246" t="str">
        <f ca="1">VLOOKUP($I246,athlete, P$1)</f>
        <v>UT</v>
      </c>
      <c r="Q246">
        <f ca="1">VLOOKUP($I246,athlete, Q$1)</f>
        <v>75673</v>
      </c>
      <c r="R246" t="str">
        <f t="shared" ca="1" si="20"/>
        <v>5342 South 6732 East</v>
      </c>
      <c r="S246" t="str">
        <f ca="1">VLOOKUP($I246,athlete, S$1)</f>
        <v>Provo</v>
      </c>
      <c r="T246" t="str">
        <f ca="1">VLOOKUP($I246,athlete, T$1)</f>
        <v>UT</v>
      </c>
      <c r="U246">
        <f ca="1">VLOOKUP($I246,athlete, U$1)</f>
        <v>75673</v>
      </c>
      <c r="V246">
        <f t="shared" ca="1" si="21"/>
        <v>1171617103</v>
      </c>
      <c r="W246">
        <f t="shared" ca="1" si="22"/>
        <v>5</v>
      </c>
      <c r="X246" t="str">
        <f t="shared" ca="1" si="23"/>
        <v>INSERT INTO athlete (fname, lname, position, academic_level, street_current, city_current,state_current,zip_current,street_hometown, city_hometown, state_hometown, zip_hometown, phone, team_id) VALUES ('Nicole','Tindal','Offensive Lineman','Senior','9565 South 5783 West','Provo','UT',75673,'5342 South 6732 East','Provo','UT',75673,1171617103,5);</v>
      </c>
    </row>
    <row r="247" spans="9:24" x14ac:dyDescent="0.2">
      <c r="I247" s="3">
        <f t="shared" ca="1" si="18"/>
        <v>13</v>
      </c>
      <c r="J247" t="str">
        <f ca="1">VLOOKUP($I247,athlete, J$1)</f>
        <v>Kim</v>
      </c>
      <c r="K247" t="str">
        <f ca="1">VLOOKUP($I247,athlete, K$1)</f>
        <v>Lord</v>
      </c>
      <c r="L247" t="str">
        <f ca="1">VLOOKUP($I247,athlete, L$1)</f>
        <v>First Base</v>
      </c>
      <c r="M247" t="str">
        <f ca="1">VLOOKUP($I247,athlete, M$1)</f>
        <v>Senior</v>
      </c>
      <c r="N247" t="str">
        <f t="shared" ca="1" si="19"/>
        <v>8596 South 8278 West</v>
      </c>
      <c r="O247" t="str">
        <f ca="1">VLOOKUP($I247,athlete, O$1)</f>
        <v>Provo</v>
      </c>
      <c r="P247" t="str">
        <f ca="1">VLOOKUP($I247,athlete, P$1)</f>
        <v>UT</v>
      </c>
      <c r="Q247">
        <f ca="1">VLOOKUP($I247,athlete, Q$1)</f>
        <v>84101</v>
      </c>
      <c r="R247" t="str">
        <f t="shared" ca="1" si="20"/>
        <v>9834 South 5503 East</v>
      </c>
      <c r="S247" t="str">
        <f ca="1">VLOOKUP($I247,athlete, S$1)</f>
        <v>Provo</v>
      </c>
      <c r="T247" t="str">
        <f ca="1">VLOOKUP($I247,athlete, T$1)</f>
        <v>UT</v>
      </c>
      <c r="U247">
        <f ca="1">VLOOKUP($I247,athlete, U$1)</f>
        <v>84101</v>
      </c>
      <c r="V247">
        <f t="shared" ca="1" si="21"/>
        <v>7689753425</v>
      </c>
      <c r="W247">
        <f t="shared" ca="1" si="22"/>
        <v>13</v>
      </c>
      <c r="X247" t="str">
        <f t="shared" ca="1" si="23"/>
        <v>INSERT INTO athlete (fname, lname, position, academic_level, street_current, city_current,state_current,zip_current,street_hometown, city_hometown, state_hometown, zip_hometown, phone, team_id) VALUES ('Kim','Lord','First Base','Senior','8596 South 8278 West','Provo','UT',84101,'9834 South 5503 East','Provo','UT',84101,7689753425,13);</v>
      </c>
    </row>
    <row r="248" spans="9:24" x14ac:dyDescent="0.2">
      <c r="I248" s="3">
        <f t="shared" ca="1" si="18"/>
        <v>14</v>
      </c>
      <c r="J248" t="str">
        <f ca="1">VLOOKUP($I248,athlete, J$1)</f>
        <v>Carrie</v>
      </c>
      <c r="K248" t="str">
        <f ca="1">VLOOKUP($I248,athlete, K$1)</f>
        <v>Bishoff</v>
      </c>
      <c r="L248" t="str">
        <f ca="1">VLOOKUP($I248,athlete, L$1)</f>
        <v>Outfielder</v>
      </c>
      <c r="M248" t="str">
        <f ca="1">VLOOKUP($I248,athlete, M$1)</f>
        <v>Junior</v>
      </c>
      <c r="N248" t="str">
        <f t="shared" ca="1" si="19"/>
        <v>9933 North 7177 West</v>
      </c>
      <c r="O248" t="str">
        <f ca="1">VLOOKUP($I248,athlete, O$1)</f>
        <v>Las Vegas</v>
      </c>
      <c r="P248" t="str">
        <f ca="1">VLOOKUP($I248,athlete, P$1)</f>
        <v>UT</v>
      </c>
      <c r="Q248">
        <f ca="1">VLOOKUP($I248,athlete, Q$1)</f>
        <v>84101</v>
      </c>
      <c r="R248" t="str">
        <f t="shared" ca="1" si="20"/>
        <v>3554 North 8978 East</v>
      </c>
      <c r="S248" t="str">
        <f ca="1">VLOOKUP($I248,athlete, S$1)</f>
        <v>Las Vegas</v>
      </c>
      <c r="T248" t="str">
        <f ca="1">VLOOKUP($I248,athlete, T$1)</f>
        <v>UT</v>
      </c>
      <c r="U248">
        <f ca="1">VLOOKUP($I248,athlete, U$1)</f>
        <v>84101</v>
      </c>
      <c r="V248">
        <f t="shared" ca="1" si="21"/>
        <v>7106146837</v>
      </c>
      <c r="W248">
        <f t="shared" ca="1" si="22"/>
        <v>18</v>
      </c>
      <c r="X248" t="str">
        <f t="shared" ca="1" si="23"/>
        <v>INSERT INTO athlete (fname, lname, position, academic_level, street_current, city_current,state_current,zip_current,street_hometown, city_hometown, state_hometown, zip_hometown, phone, team_id) VALUES ('Carrie','Bishoff','Outfielder','Junior','9933 North 7177 West','Las Vegas','UT',84101,'3554 North 8978 East','Las Vegas','UT',84101,7106146837,18);</v>
      </c>
    </row>
    <row r="249" spans="9:24" x14ac:dyDescent="0.2">
      <c r="I249" s="3">
        <f t="shared" ca="1" si="18"/>
        <v>14</v>
      </c>
      <c r="J249" t="str">
        <f ca="1">VLOOKUP($I249,athlete, J$1)</f>
        <v>Carrie</v>
      </c>
      <c r="K249" t="str">
        <f ca="1">VLOOKUP($I249,athlete, K$1)</f>
        <v>Bishoff</v>
      </c>
      <c r="L249" t="str">
        <f ca="1">VLOOKUP($I249,athlete, L$1)</f>
        <v>Outfielder</v>
      </c>
      <c r="M249" t="str">
        <f ca="1">VLOOKUP($I249,athlete, M$1)</f>
        <v>Junior</v>
      </c>
      <c r="N249" t="str">
        <f t="shared" ca="1" si="19"/>
        <v>8394 South 6929 East</v>
      </c>
      <c r="O249" t="str">
        <f ca="1">VLOOKUP($I249,athlete, O$1)</f>
        <v>Las Vegas</v>
      </c>
      <c r="P249" t="str">
        <f ca="1">VLOOKUP($I249,athlete, P$1)</f>
        <v>UT</v>
      </c>
      <c r="Q249">
        <f ca="1">VLOOKUP($I249,athlete, Q$1)</f>
        <v>84101</v>
      </c>
      <c r="R249" t="str">
        <f t="shared" ca="1" si="20"/>
        <v>2444 North 5297 West</v>
      </c>
      <c r="S249" t="str">
        <f ca="1">VLOOKUP($I249,athlete, S$1)</f>
        <v>Las Vegas</v>
      </c>
      <c r="T249" t="str">
        <f ca="1">VLOOKUP($I249,athlete, T$1)</f>
        <v>UT</v>
      </c>
      <c r="U249">
        <f ca="1">VLOOKUP($I249,athlete, U$1)</f>
        <v>84101</v>
      </c>
      <c r="V249">
        <f t="shared" ca="1" si="21"/>
        <v>3414164455</v>
      </c>
      <c r="W249">
        <f t="shared" ca="1" si="22"/>
        <v>17</v>
      </c>
      <c r="X249" t="str">
        <f t="shared" ca="1" si="23"/>
        <v>INSERT INTO athlete (fname, lname, position, academic_level, street_current, city_current,state_current,zip_current,street_hometown, city_hometown, state_hometown, zip_hometown, phone, team_id) VALUES ('Carrie','Bishoff','Outfielder','Junior','8394 South 6929 East','Las Vegas','UT',84101,'2444 North 5297 West','Las Vegas','UT',84101,3414164455,17);</v>
      </c>
    </row>
    <row r="250" spans="9:24" x14ac:dyDescent="0.2">
      <c r="I250" s="3">
        <f t="shared" ca="1" si="18"/>
        <v>4</v>
      </c>
      <c r="J250" t="str">
        <f ca="1">VLOOKUP($I250,athlete, J$1)</f>
        <v>Stephanie</v>
      </c>
      <c r="K250" t="str">
        <f ca="1">VLOOKUP($I250,athlete, K$1)</f>
        <v>Pales</v>
      </c>
      <c r="L250" t="str">
        <f ca="1">VLOOKUP($I250,athlete, L$1)</f>
        <v>Tackle</v>
      </c>
      <c r="M250" t="str">
        <f ca="1">VLOOKUP($I250,athlete, M$1)</f>
        <v>Freshman</v>
      </c>
      <c r="N250" t="str">
        <f t="shared" ca="1" si="19"/>
        <v>7141 South 9524 West</v>
      </c>
      <c r="O250" t="str">
        <f ca="1">VLOOKUP($I250,athlete, O$1)</f>
        <v>Portland</v>
      </c>
      <c r="P250" t="str">
        <f ca="1">VLOOKUP($I250,athlete, P$1)</f>
        <v>OR</v>
      </c>
      <c r="Q250">
        <f ca="1">VLOOKUP($I250,athlete, Q$1)</f>
        <v>12958</v>
      </c>
      <c r="R250" t="str">
        <f t="shared" ca="1" si="20"/>
        <v>1397 North 8325 East</v>
      </c>
      <c r="S250" t="str">
        <f ca="1">VLOOKUP($I250,athlete, S$1)</f>
        <v>Portland</v>
      </c>
      <c r="T250" t="str">
        <f ca="1">VLOOKUP($I250,athlete, T$1)</f>
        <v>OR</v>
      </c>
      <c r="U250">
        <f ca="1">VLOOKUP($I250,athlete, U$1)</f>
        <v>12958</v>
      </c>
      <c r="V250">
        <f t="shared" ca="1" si="21"/>
        <v>3590950959</v>
      </c>
      <c r="W250">
        <f t="shared" ca="1" si="22"/>
        <v>14</v>
      </c>
      <c r="X250" t="str">
        <f t="shared" ca="1" si="23"/>
        <v>INSERT INTO athlete (fname, lname, position, academic_level, street_current, city_current,state_current,zip_current,street_hometown, city_hometown, state_hometown, zip_hometown, phone, team_id) VALUES ('Stephanie','Pales','Tackle','Freshman','7141 South 9524 West','Portland','OR',12958,'1397 North 8325 East','Portland','OR',12958,3590950959,14);</v>
      </c>
    </row>
    <row r="251" spans="9:24" x14ac:dyDescent="0.2">
      <c r="I251" s="3">
        <f t="shared" ca="1" si="18"/>
        <v>8</v>
      </c>
      <c r="J251" t="str">
        <f ca="1">VLOOKUP($I251,athlete, J$1)</f>
        <v>Jeremy</v>
      </c>
      <c r="K251" t="str">
        <f ca="1">VLOOKUP($I251,athlete, K$1)</f>
        <v>Groves</v>
      </c>
      <c r="L251" t="str">
        <f ca="1">VLOOKUP($I251,athlete, L$1)</f>
        <v>Defensinve Tackle</v>
      </c>
      <c r="M251" t="str">
        <f ca="1">VLOOKUP($I251,athlete, M$1)</f>
        <v>Freshman</v>
      </c>
      <c r="N251" t="str">
        <f t="shared" ca="1" si="19"/>
        <v>6722 South 4124 East</v>
      </c>
      <c r="O251" t="str">
        <f ca="1">VLOOKUP($I251,athlete, O$1)</f>
        <v>Brooklynn</v>
      </c>
      <c r="P251" t="str">
        <f ca="1">VLOOKUP($I251,athlete, P$1)</f>
        <v>NY</v>
      </c>
      <c r="Q251">
        <f ca="1">VLOOKUP($I251,athlete, Q$1)</f>
        <v>76485</v>
      </c>
      <c r="R251" t="str">
        <f t="shared" ca="1" si="20"/>
        <v>9708 North 1970 West</v>
      </c>
      <c r="S251" t="str">
        <f ca="1">VLOOKUP($I251,athlete, S$1)</f>
        <v>Brooklynn</v>
      </c>
      <c r="T251" t="str">
        <f ca="1">VLOOKUP($I251,athlete, T$1)</f>
        <v>NY</v>
      </c>
      <c r="U251">
        <f ca="1">VLOOKUP($I251,athlete, U$1)</f>
        <v>76485</v>
      </c>
      <c r="V251">
        <f t="shared" ca="1" si="21"/>
        <v>2993229393</v>
      </c>
      <c r="W251">
        <f t="shared" ca="1" si="22"/>
        <v>9</v>
      </c>
      <c r="X251" t="str">
        <f t="shared" ca="1" si="23"/>
        <v>INSERT INTO athlete (fname, lname, position, academic_level, street_current, city_current,state_current,zip_current,street_hometown, city_hometown, state_hometown, zip_hometown, phone, team_id) VALUES ('Jeremy','Groves','Defensinve Tackle','Freshman','6722 South 4124 East','Brooklynn','NY',76485,'9708 North 1970 West','Brooklynn','NY',76485,2993229393,9);</v>
      </c>
    </row>
    <row r="252" spans="9:24" x14ac:dyDescent="0.2">
      <c r="I252" s="3">
        <f t="shared" ca="1" si="18"/>
        <v>5</v>
      </c>
      <c r="J252" t="str">
        <f ca="1">VLOOKUP($I252,athlete, J$1)</f>
        <v>Alicia</v>
      </c>
      <c r="K252" t="str">
        <f ca="1">VLOOKUP($I252,athlete, K$1)</f>
        <v>McKay</v>
      </c>
      <c r="L252" t="str">
        <f ca="1">VLOOKUP($I252,athlete, L$1)</f>
        <v>Defense</v>
      </c>
      <c r="M252" t="str">
        <f ca="1">VLOOKUP($I252,athlete, M$1)</f>
        <v>Senior</v>
      </c>
      <c r="N252" t="str">
        <f t="shared" ca="1" si="19"/>
        <v>6881 North 2916 West</v>
      </c>
      <c r="O252" t="str">
        <f ca="1">VLOOKUP($I252,athlete, O$1)</f>
        <v>Berkley</v>
      </c>
      <c r="P252" t="str">
        <f ca="1">VLOOKUP($I252,athlete, P$1)</f>
        <v>CA</v>
      </c>
      <c r="Q252">
        <f ca="1">VLOOKUP($I252,athlete, Q$1)</f>
        <v>84050</v>
      </c>
      <c r="R252" t="str">
        <f t="shared" ca="1" si="20"/>
        <v>9168 North 7671 East</v>
      </c>
      <c r="S252" t="str">
        <f ca="1">VLOOKUP($I252,athlete, S$1)</f>
        <v>Berkley</v>
      </c>
      <c r="T252" t="str">
        <f ca="1">VLOOKUP($I252,athlete, T$1)</f>
        <v>CA</v>
      </c>
      <c r="U252">
        <f ca="1">VLOOKUP($I252,athlete, U$1)</f>
        <v>84050</v>
      </c>
      <c r="V252">
        <f t="shared" ca="1" si="21"/>
        <v>7182555887</v>
      </c>
      <c r="W252">
        <f t="shared" ca="1" si="22"/>
        <v>9</v>
      </c>
      <c r="X252" t="str">
        <f t="shared" ca="1" si="23"/>
        <v>INSERT INTO athlete (fname, lname, position, academic_level, street_current, city_current,state_current,zip_current,street_hometown, city_hometown, state_hometown, zip_hometown, phone, team_id) VALUES ('Alicia','McKay','Defense','Senior','6881 North 2916 West','Berkley','CA',84050,'9168 North 7671 East','Berkley','CA',84050,7182555887,9);</v>
      </c>
    </row>
    <row r="253" spans="9:24" x14ac:dyDescent="0.2">
      <c r="I253" s="3">
        <f t="shared" ca="1" si="18"/>
        <v>9</v>
      </c>
      <c r="J253" t="str">
        <f ca="1">VLOOKUP($I253,athlete, J$1)</f>
        <v>Nicole</v>
      </c>
      <c r="K253" t="str">
        <f ca="1">VLOOKUP($I253,athlete, K$1)</f>
        <v>Tindal</v>
      </c>
      <c r="L253" t="str">
        <f ca="1">VLOOKUP($I253,athlete, L$1)</f>
        <v>Offensive Lineman</v>
      </c>
      <c r="M253" t="str">
        <f ca="1">VLOOKUP($I253,athlete, M$1)</f>
        <v>Senior</v>
      </c>
      <c r="N253" t="str">
        <f t="shared" ca="1" si="19"/>
        <v>5737 North 4186 East</v>
      </c>
      <c r="O253" t="str">
        <f ca="1">VLOOKUP($I253,athlete, O$1)</f>
        <v>Provo</v>
      </c>
      <c r="P253" t="str">
        <f ca="1">VLOOKUP($I253,athlete, P$1)</f>
        <v>UT</v>
      </c>
      <c r="Q253">
        <f ca="1">VLOOKUP($I253,athlete, Q$1)</f>
        <v>75673</v>
      </c>
      <c r="R253" t="str">
        <f t="shared" ca="1" si="20"/>
        <v>4170 South 8868 West</v>
      </c>
      <c r="S253" t="str">
        <f ca="1">VLOOKUP($I253,athlete, S$1)</f>
        <v>Provo</v>
      </c>
      <c r="T253" t="str">
        <f ca="1">VLOOKUP($I253,athlete, T$1)</f>
        <v>UT</v>
      </c>
      <c r="U253">
        <f ca="1">VLOOKUP($I253,athlete, U$1)</f>
        <v>75673</v>
      </c>
      <c r="V253">
        <f t="shared" ca="1" si="21"/>
        <v>7439744041</v>
      </c>
      <c r="W253">
        <f t="shared" ca="1" si="22"/>
        <v>12</v>
      </c>
      <c r="X253" t="str">
        <f t="shared" ca="1" si="23"/>
        <v>INSERT INTO athlete (fname, lname, position, academic_level, street_current, city_current,state_current,zip_current,street_hometown, city_hometown, state_hometown, zip_hometown, phone, team_id) VALUES ('Nicole','Tindal','Offensive Lineman','Senior','5737 North 4186 East','Provo','UT',75673,'4170 South 8868 West','Provo','UT',75673,7439744041,12);</v>
      </c>
    </row>
    <row r="254" spans="9:24" x14ac:dyDescent="0.2">
      <c r="I254" s="3">
        <f t="shared" ca="1" si="18"/>
        <v>3</v>
      </c>
      <c r="J254" t="str">
        <f ca="1">VLOOKUP($I254,athlete, J$1)</f>
        <v>Alex</v>
      </c>
      <c r="K254" t="str">
        <f ca="1">VLOOKUP($I254,athlete, K$1)</f>
        <v>Johnson</v>
      </c>
      <c r="L254" t="str">
        <f ca="1">VLOOKUP($I254,athlete, L$1)</f>
        <v>Quarterback</v>
      </c>
      <c r="M254" t="str">
        <f ca="1">VLOOKUP($I254,athlete, M$1)</f>
        <v>Sophmore</v>
      </c>
      <c r="N254" t="str">
        <f t="shared" ca="1" si="19"/>
        <v>7717 North 8719 East</v>
      </c>
      <c r="O254" t="str">
        <f ca="1">VLOOKUP($I254,athlete, O$1)</f>
        <v>Seattle</v>
      </c>
      <c r="P254" t="str">
        <f ca="1">VLOOKUP($I254,athlete, P$1)</f>
        <v>WA</v>
      </c>
      <c r="Q254">
        <f ca="1">VLOOKUP($I254,athlete, Q$1)</f>
        <v>56290</v>
      </c>
      <c r="R254" t="str">
        <f t="shared" ca="1" si="20"/>
        <v>7919 South 3563 West</v>
      </c>
      <c r="S254" t="str">
        <f ca="1">VLOOKUP($I254,athlete, S$1)</f>
        <v>Seattle</v>
      </c>
      <c r="T254" t="str">
        <f ca="1">VLOOKUP($I254,athlete, T$1)</f>
        <v>WA</v>
      </c>
      <c r="U254">
        <f ca="1">VLOOKUP($I254,athlete, U$1)</f>
        <v>56290</v>
      </c>
      <c r="V254">
        <f t="shared" ca="1" si="21"/>
        <v>9877664364</v>
      </c>
      <c r="W254">
        <f t="shared" ca="1" si="22"/>
        <v>10</v>
      </c>
      <c r="X254" t="str">
        <f t="shared" ca="1" si="23"/>
        <v>INSERT INTO athlete (fname, lname, position, academic_level, street_current, city_current,state_current,zip_current,street_hometown, city_hometown, state_hometown, zip_hometown, phone, team_id) VALUES ('Alex','Johnson','Quarterback','Sophmore','7717 North 8719 East','Seattle','WA',56290,'7919 South 3563 West','Seattle','WA',56290,9877664364,10);</v>
      </c>
    </row>
    <row r="255" spans="9:24" x14ac:dyDescent="0.2">
      <c r="I255" s="3">
        <f t="shared" ca="1" si="18"/>
        <v>1</v>
      </c>
      <c r="J255" t="str">
        <f ca="1">VLOOKUP($I255,athlete, J$1)</f>
        <v>Bob</v>
      </c>
      <c r="K255" t="str">
        <f ca="1">VLOOKUP($I255,athlete, K$1)</f>
        <v>Taylor</v>
      </c>
      <c r="L255" t="str">
        <f ca="1">VLOOKUP($I255,athlete, L$1)</f>
        <v>Right Wing</v>
      </c>
      <c r="M255" t="str">
        <f ca="1">VLOOKUP($I255,athlete, M$1)</f>
        <v>Senior</v>
      </c>
      <c r="N255" t="str">
        <f t="shared" ca="1" si="19"/>
        <v>2864 South 6496 East</v>
      </c>
      <c r="O255" t="str">
        <f ca="1">VLOOKUP($I255,athlete, O$1)</f>
        <v>Salt Lake City</v>
      </c>
      <c r="P255" t="str">
        <f ca="1">VLOOKUP($I255,athlete, P$1)</f>
        <v>UT</v>
      </c>
      <c r="Q255">
        <f ca="1">VLOOKUP($I255,athlete, Q$1)</f>
        <v>84101</v>
      </c>
      <c r="R255" t="str">
        <f t="shared" ca="1" si="20"/>
        <v>2248 South 6265 East</v>
      </c>
      <c r="S255" t="str">
        <f ca="1">VLOOKUP($I255,athlete, S$1)</f>
        <v>Salt Lake City</v>
      </c>
      <c r="T255" t="str">
        <f ca="1">VLOOKUP($I255,athlete, T$1)</f>
        <v>UT</v>
      </c>
      <c r="U255">
        <f ca="1">VLOOKUP($I255,athlete, U$1)</f>
        <v>84101</v>
      </c>
      <c r="V255">
        <f t="shared" ca="1" si="21"/>
        <v>6929414271</v>
      </c>
      <c r="W255">
        <f t="shared" ca="1" si="22"/>
        <v>7</v>
      </c>
      <c r="X255" t="str">
        <f t="shared" ca="1" si="23"/>
        <v>INSERT INTO athlete (fname, lname, position, academic_level, street_current, city_current,state_current,zip_current,street_hometown, city_hometown, state_hometown, zip_hometown, phone, team_id) VALUES ('Bob','Taylor','Right Wing','Senior','2864 South 6496 East','Salt Lake City','UT',84101,'2248 South 6265 East','Salt Lake City','UT',84101,6929414271,7);</v>
      </c>
    </row>
    <row r="256" spans="9:24" x14ac:dyDescent="0.2">
      <c r="I256" s="3">
        <f t="shared" ca="1" si="18"/>
        <v>6</v>
      </c>
      <c r="J256" t="str">
        <f ca="1">VLOOKUP($I256,athlete, J$1)</f>
        <v>Jilian</v>
      </c>
      <c r="K256" t="str">
        <f ca="1">VLOOKUP($I256,athlete, K$1)</f>
        <v>Allen</v>
      </c>
      <c r="L256" t="str">
        <f ca="1">VLOOKUP($I256,athlete, L$1)</f>
        <v>Winger</v>
      </c>
      <c r="M256" t="str">
        <f ca="1">VLOOKUP($I256,athlete, M$1)</f>
        <v>Junior</v>
      </c>
      <c r="N256" t="str">
        <f t="shared" ca="1" si="19"/>
        <v>1455 South 3627 East</v>
      </c>
      <c r="O256" t="str">
        <f ca="1">VLOOKUP($I256,athlete, O$1)</f>
        <v>Los Angeles</v>
      </c>
      <c r="P256" t="str">
        <f ca="1">VLOOKUP($I256,athlete, P$1)</f>
        <v>CA</v>
      </c>
      <c r="Q256">
        <f ca="1">VLOOKUP($I256,athlete, Q$1)</f>
        <v>26848</v>
      </c>
      <c r="R256" t="str">
        <f t="shared" ca="1" si="20"/>
        <v>8035 North 2773 West</v>
      </c>
      <c r="S256" t="str">
        <f ca="1">VLOOKUP($I256,athlete, S$1)</f>
        <v>Los Angeles</v>
      </c>
      <c r="T256" t="str">
        <f ca="1">VLOOKUP($I256,athlete, T$1)</f>
        <v>CA</v>
      </c>
      <c r="U256">
        <f ca="1">VLOOKUP($I256,athlete, U$1)</f>
        <v>26848</v>
      </c>
      <c r="V256">
        <f t="shared" ca="1" si="21"/>
        <v>6389150590</v>
      </c>
      <c r="W256">
        <f t="shared" ca="1" si="22"/>
        <v>9</v>
      </c>
      <c r="X256" t="str">
        <f t="shared" ca="1" si="23"/>
        <v>INSERT INTO athlete (fname, lname, position, academic_level, street_current, city_current,state_current,zip_current,street_hometown, city_hometown, state_hometown, zip_hometown, phone, team_id) VALUES ('Jilian','Allen','Winger','Junior','1455 South 3627 East','Los Angeles','CA',26848,'8035 North 2773 West','Los Angeles','CA',26848,6389150590,9);</v>
      </c>
    </row>
    <row r="257" spans="9:24" x14ac:dyDescent="0.2">
      <c r="I257" s="3">
        <f t="shared" ca="1" si="18"/>
        <v>11</v>
      </c>
      <c r="J257" t="str">
        <f ca="1">VLOOKUP($I257,athlete, J$1)</f>
        <v>Megan</v>
      </c>
      <c r="K257" t="str">
        <f ca="1">VLOOKUP($I257,athlete, K$1)</f>
        <v>Byron</v>
      </c>
      <c r="L257" t="str">
        <f ca="1">VLOOKUP($I257,athlete, L$1)</f>
        <v>Running Back</v>
      </c>
      <c r="M257" t="str">
        <f ca="1">VLOOKUP($I257,athlete, M$1)</f>
        <v>Sophmore</v>
      </c>
      <c r="N257" t="str">
        <f t="shared" ca="1" si="19"/>
        <v>7031 South 5716 East</v>
      </c>
      <c r="O257" t="str">
        <f ca="1">VLOOKUP($I257,athlete, O$1)</f>
        <v>Pierre</v>
      </c>
      <c r="P257" t="str">
        <f ca="1">VLOOKUP($I257,athlete, P$1)</f>
        <v>SD</v>
      </c>
      <c r="Q257">
        <f ca="1">VLOOKUP($I257,athlete, Q$1)</f>
        <v>73520</v>
      </c>
      <c r="R257" t="str">
        <f t="shared" ca="1" si="20"/>
        <v>9301 North 6405 West</v>
      </c>
      <c r="S257" t="str">
        <f ca="1">VLOOKUP($I257,athlete, S$1)</f>
        <v>Pierre</v>
      </c>
      <c r="T257" t="str">
        <f ca="1">VLOOKUP($I257,athlete, T$1)</f>
        <v>SD</v>
      </c>
      <c r="U257">
        <f ca="1">VLOOKUP($I257,athlete, U$1)</f>
        <v>73520</v>
      </c>
      <c r="V257">
        <f t="shared" ca="1" si="21"/>
        <v>9216640823</v>
      </c>
      <c r="W257">
        <f t="shared" ca="1" si="22"/>
        <v>5</v>
      </c>
      <c r="X257" t="str">
        <f t="shared" ca="1" si="23"/>
        <v>INSERT INTO athlete (fname, lname, position, academic_level, street_current, city_current,state_current,zip_current,street_hometown, city_hometown, state_hometown, zip_hometown, phone, team_id) VALUES ('Megan','Byron','Running Back','Sophmore','7031 South 5716 East','Pierre','SD',73520,'9301 North 6405 West','Pierre','SD',73520,9216640823,5);</v>
      </c>
    </row>
    <row r="258" spans="9:24" x14ac:dyDescent="0.2">
      <c r="I258" s="3">
        <f t="shared" ca="1" si="18"/>
        <v>5</v>
      </c>
      <c r="J258" t="str">
        <f ca="1">VLOOKUP($I258,athlete, J$1)</f>
        <v>Alicia</v>
      </c>
      <c r="K258" t="str">
        <f ca="1">VLOOKUP($I258,athlete, K$1)</f>
        <v>McKay</v>
      </c>
      <c r="L258" t="str">
        <f ca="1">VLOOKUP($I258,athlete, L$1)</f>
        <v>Defense</v>
      </c>
      <c r="M258" t="str">
        <f ca="1">VLOOKUP($I258,athlete, M$1)</f>
        <v>Senior</v>
      </c>
      <c r="N258" t="str">
        <f t="shared" ca="1" si="19"/>
        <v>6356 South 1181 East</v>
      </c>
      <c r="O258" t="str">
        <f ca="1">VLOOKUP($I258,athlete, O$1)</f>
        <v>Berkley</v>
      </c>
      <c r="P258" t="str">
        <f ca="1">VLOOKUP($I258,athlete, P$1)</f>
        <v>CA</v>
      </c>
      <c r="Q258">
        <f ca="1">VLOOKUP($I258,athlete, Q$1)</f>
        <v>84050</v>
      </c>
      <c r="R258" t="str">
        <f t="shared" ca="1" si="20"/>
        <v>8731 North 6449 East</v>
      </c>
      <c r="S258" t="str">
        <f ca="1">VLOOKUP($I258,athlete, S$1)</f>
        <v>Berkley</v>
      </c>
      <c r="T258" t="str">
        <f ca="1">VLOOKUP($I258,athlete, T$1)</f>
        <v>CA</v>
      </c>
      <c r="U258">
        <f ca="1">VLOOKUP($I258,athlete, U$1)</f>
        <v>84050</v>
      </c>
      <c r="V258">
        <f t="shared" ca="1" si="21"/>
        <v>5929114574</v>
      </c>
      <c r="W258">
        <f t="shared" ca="1" si="22"/>
        <v>8</v>
      </c>
      <c r="X258" t="str">
        <f t="shared" ca="1" si="23"/>
        <v>INSERT INTO athlete (fname, lname, position, academic_level, street_current, city_current,state_current,zip_current,street_hometown, city_hometown, state_hometown, zip_hometown, phone, team_id) VALUES ('Alicia','McKay','Defense','Senior','6356 South 1181 East','Berkley','CA',84050,'8731 North 6449 East','Berkley','CA',84050,5929114574,8);</v>
      </c>
    </row>
    <row r="259" spans="9:24" x14ac:dyDescent="0.2">
      <c r="I259" s="3">
        <f t="shared" ca="1" si="18"/>
        <v>3</v>
      </c>
      <c r="J259" t="str">
        <f ca="1">VLOOKUP($I259,athlete, J$1)</f>
        <v>Alex</v>
      </c>
      <c r="K259" t="str">
        <f ca="1">VLOOKUP($I259,athlete, K$1)</f>
        <v>Johnson</v>
      </c>
      <c r="L259" t="str">
        <f ca="1">VLOOKUP($I259,athlete, L$1)</f>
        <v>Quarterback</v>
      </c>
      <c r="M259" t="str">
        <f ca="1">VLOOKUP($I259,athlete, M$1)</f>
        <v>Sophmore</v>
      </c>
      <c r="N259" t="str">
        <f t="shared" ca="1" si="19"/>
        <v>4753 South 1580 East</v>
      </c>
      <c r="O259" t="str">
        <f ca="1">VLOOKUP($I259,athlete, O$1)</f>
        <v>Seattle</v>
      </c>
      <c r="P259" t="str">
        <f ca="1">VLOOKUP($I259,athlete, P$1)</f>
        <v>WA</v>
      </c>
      <c r="Q259">
        <f ca="1">VLOOKUP($I259,athlete, Q$1)</f>
        <v>56290</v>
      </c>
      <c r="R259" t="str">
        <f t="shared" ca="1" si="20"/>
        <v>1950 South 3030 West</v>
      </c>
      <c r="S259" t="str">
        <f ca="1">VLOOKUP($I259,athlete, S$1)</f>
        <v>Seattle</v>
      </c>
      <c r="T259" t="str">
        <f ca="1">VLOOKUP($I259,athlete, T$1)</f>
        <v>WA</v>
      </c>
      <c r="U259">
        <f ca="1">VLOOKUP($I259,athlete, U$1)</f>
        <v>56290</v>
      </c>
      <c r="V259">
        <f t="shared" ca="1" si="21"/>
        <v>9497454477</v>
      </c>
      <c r="W259">
        <f t="shared" ca="1" si="22"/>
        <v>7</v>
      </c>
      <c r="X259" t="str">
        <f t="shared" ca="1" si="23"/>
        <v>INSERT INTO athlete (fname, lname, position, academic_level, street_current, city_current,state_current,zip_current,street_hometown, city_hometown, state_hometown, zip_hometown, phone, team_id) VALUES ('Alex','Johnson','Quarterback','Sophmore','4753 South 1580 East','Seattle','WA',56290,'1950 South 3030 West','Seattle','WA',56290,9497454477,7);</v>
      </c>
    </row>
    <row r="260" spans="9:24" x14ac:dyDescent="0.2">
      <c r="I260" s="3">
        <f t="shared" ref="I260:I300" ca="1" si="24">RANDBETWEEN(1,16)</f>
        <v>15</v>
      </c>
      <c r="J260" t="str">
        <f ca="1">VLOOKUP($I260,athlete, J$1)</f>
        <v>Randy</v>
      </c>
      <c r="K260" t="str">
        <f ca="1">VLOOKUP($I260,athlete, K$1)</f>
        <v>Peirce</v>
      </c>
      <c r="L260" t="str">
        <f ca="1">VLOOKUP($I260,athlete, L$1)</f>
        <v>Pitcher</v>
      </c>
      <c r="M260" t="str">
        <f ca="1">VLOOKUP($I260,athlete, M$1)</f>
        <v>Sophmore</v>
      </c>
      <c r="N260" t="str">
        <f t="shared" ref="N260:N300" ca="1" si="25">RANDBETWEEN(1000,9999)&amp;" "&amp;VLOOKUP(RANDBETWEEN(1,2),$B$21:$C$24,2)&amp;" "&amp;RANDBETWEEN(1000,9999)&amp;" "&amp;VLOOKUP(RANDBETWEEN(3,4),$B$21:$C$24,2)</f>
        <v>9748 South 5077 East</v>
      </c>
      <c r="O260" t="str">
        <f ca="1">VLOOKUP($I260,athlete, O$1)</f>
        <v>Pierre</v>
      </c>
      <c r="P260" t="str">
        <f ca="1">VLOOKUP($I260,athlete, P$1)</f>
        <v>UT</v>
      </c>
      <c r="Q260">
        <f ca="1">VLOOKUP($I260,athlete, Q$1)</f>
        <v>84101</v>
      </c>
      <c r="R260" t="str">
        <f t="shared" ref="R260:R300" ca="1" si="26">RANDBETWEEN(1000,9999)&amp;" "&amp;VLOOKUP(RANDBETWEEN(1,2),$B$21:$C$24,2)&amp;" "&amp;RANDBETWEEN(1000,9999)&amp;" "&amp;VLOOKUP(RANDBETWEEN(3,4),$B$21:$C$24,2)</f>
        <v>2431 North 5842 West</v>
      </c>
      <c r="S260" t="str">
        <f ca="1">VLOOKUP($I260,athlete, S$1)</f>
        <v>Pierre</v>
      </c>
      <c r="T260" t="str">
        <f ca="1">VLOOKUP($I260,athlete, T$1)</f>
        <v>UT</v>
      </c>
      <c r="U260">
        <f ca="1">VLOOKUP($I260,athlete, U$1)</f>
        <v>84101</v>
      </c>
      <c r="V260">
        <f t="shared" ref="V260:V300" ca="1" si="27">RANDBETWEEN(1000000000,9999999999)</f>
        <v>1897521187</v>
      </c>
      <c r="W260">
        <f t="shared" ref="W260:W300" ca="1" si="28">RANDBETWEEN(5,18)</f>
        <v>8</v>
      </c>
      <c r="X260" t="str">
        <f t="shared" ref="X260:X300" ca="1" si="29">"INSERT INTO athlete (fname, lname, position, academic_level, street_current, city_current,state_current,zip_current,street_hometown, city_hometown, state_hometown, zip_hometown, phone, team_id) VALUES ('"&amp;J260&amp;"','"&amp;K260&amp;"','"&amp;L260&amp;"','"&amp;M260&amp;"','"&amp;N260&amp;"','"&amp;O260&amp;"','"&amp;P260&amp;"',"&amp;Q260&amp;",'"&amp;R260&amp;"','"&amp;S260&amp;"','"&amp;T260&amp;"',"&amp;U260&amp;","&amp;V260&amp;","&amp;W260&amp;");"</f>
        <v>INSERT INTO athlete (fname, lname, position, academic_level, street_current, city_current,state_current,zip_current,street_hometown, city_hometown, state_hometown, zip_hometown, phone, team_id) VALUES ('Randy','Peirce','Pitcher','Sophmore','9748 South 5077 East','Pierre','UT',84101,'2431 North 5842 West','Pierre','UT',84101,1897521187,8);</v>
      </c>
    </row>
    <row r="261" spans="9:24" x14ac:dyDescent="0.2">
      <c r="I261" s="3">
        <f t="shared" ca="1" si="24"/>
        <v>15</v>
      </c>
      <c r="J261" t="str">
        <f ca="1">VLOOKUP($I261,athlete, J$1)</f>
        <v>Randy</v>
      </c>
      <c r="K261" t="str">
        <f ca="1">VLOOKUP($I261,athlete, K$1)</f>
        <v>Peirce</v>
      </c>
      <c r="L261" t="str">
        <f ca="1">VLOOKUP($I261,athlete, L$1)</f>
        <v>Pitcher</v>
      </c>
      <c r="M261" t="str">
        <f ca="1">VLOOKUP($I261,athlete, M$1)</f>
        <v>Sophmore</v>
      </c>
      <c r="N261" t="str">
        <f t="shared" ca="1" si="25"/>
        <v>5821 North 7340 West</v>
      </c>
      <c r="O261" t="str">
        <f ca="1">VLOOKUP($I261,athlete, O$1)</f>
        <v>Pierre</v>
      </c>
      <c r="P261" t="str">
        <f ca="1">VLOOKUP($I261,athlete, P$1)</f>
        <v>UT</v>
      </c>
      <c r="Q261">
        <f ca="1">VLOOKUP($I261,athlete, Q$1)</f>
        <v>84101</v>
      </c>
      <c r="R261" t="str">
        <f t="shared" ca="1" si="26"/>
        <v>5444 South 3072 East</v>
      </c>
      <c r="S261" t="str">
        <f ca="1">VLOOKUP($I261,athlete, S$1)</f>
        <v>Pierre</v>
      </c>
      <c r="T261" t="str">
        <f ca="1">VLOOKUP($I261,athlete, T$1)</f>
        <v>UT</v>
      </c>
      <c r="U261">
        <f ca="1">VLOOKUP($I261,athlete, U$1)</f>
        <v>84101</v>
      </c>
      <c r="V261">
        <f t="shared" ca="1" si="27"/>
        <v>5096906139</v>
      </c>
      <c r="W261">
        <f t="shared" ca="1" si="28"/>
        <v>5</v>
      </c>
      <c r="X261" t="str">
        <f t="shared" ca="1" si="29"/>
        <v>INSERT INTO athlete (fname, lname, position, academic_level, street_current, city_current,state_current,zip_current,street_hometown, city_hometown, state_hometown, zip_hometown, phone, team_id) VALUES ('Randy','Peirce','Pitcher','Sophmore','5821 North 7340 West','Pierre','UT',84101,'5444 South 3072 East','Pierre','UT',84101,5096906139,5);</v>
      </c>
    </row>
    <row r="262" spans="9:24" x14ac:dyDescent="0.2">
      <c r="I262" s="3">
        <f t="shared" ca="1" si="24"/>
        <v>16</v>
      </c>
      <c r="J262" t="str">
        <f ca="1">VLOOKUP($I262,athlete, J$1)</f>
        <v>Chris</v>
      </c>
      <c r="K262" t="str">
        <f ca="1">VLOOKUP($I262,athlete, K$1)</f>
        <v>Burr</v>
      </c>
      <c r="L262" t="str">
        <f ca="1">VLOOKUP($I262,athlete, L$1)</f>
        <v>Catcher</v>
      </c>
      <c r="M262" t="str">
        <f ca="1">VLOOKUP($I262,athlete, M$1)</f>
        <v>Freshman</v>
      </c>
      <c r="N262" t="str">
        <f t="shared" ca="1" si="25"/>
        <v>8625 South 6133 West</v>
      </c>
      <c r="O262" t="str">
        <f ca="1">VLOOKUP($I262,athlete, O$1)</f>
        <v>Bismarck</v>
      </c>
      <c r="P262" t="str">
        <f ca="1">VLOOKUP($I262,athlete, P$1)</f>
        <v>UT</v>
      </c>
      <c r="Q262">
        <f ca="1">VLOOKUP($I262,athlete, Q$1)</f>
        <v>84101</v>
      </c>
      <c r="R262" t="str">
        <f t="shared" ca="1" si="26"/>
        <v>7990 North 8293 West</v>
      </c>
      <c r="S262" t="str">
        <f ca="1">VLOOKUP($I262,athlete, S$1)</f>
        <v>Bismarck</v>
      </c>
      <c r="T262" t="str">
        <f ca="1">VLOOKUP($I262,athlete, T$1)</f>
        <v>UT</v>
      </c>
      <c r="U262">
        <f ca="1">VLOOKUP($I262,athlete, U$1)</f>
        <v>84101</v>
      </c>
      <c r="V262">
        <f t="shared" ca="1" si="27"/>
        <v>7998251437</v>
      </c>
      <c r="W262">
        <f t="shared" ca="1" si="28"/>
        <v>5</v>
      </c>
      <c r="X262" t="str">
        <f t="shared" ca="1" si="29"/>
        <v>INSERT INTO athlete (fname, lname, position, academic_level, street_current, city_current,state_current,zip_current,street_hometown, city_hometown, state_hometown, zip_hometown, phone, team_id) VALUES ('Chris','Burr','Catcher','Freshman','8625 South 6133 West','Bismarck','UT',84101,'7990 North 8293 West','Bismarck','UT',84101,7998251437,5);</v>
      </c>
    </row>
    <row r="263" spans="9:24" x14ac:dyDescent="0.2">
      <c r="I263" s="3">
        <f t="shared" ca="1" si="24"/>
        <v>12</v>
      </c>
      <c r="J263" t="str">
        <f ca="1">VLOOKUP($I263,athlete, J$1)</f>
        <v>Marcy</v>
      </c>
      <c r="K263" t="str">
        <f ca="1">VLOOKUP($I263,athlete, K$1)</f>
        <v>Tice</v>
      </c>
      <c r="L263" t="str">
        <f ca="1">VLOOKUP($I263,athlete, L$1)</f>
        <v>Goalie</v>
      </c>
      <c r="M263" t="str">
        <f ca="1">VLOOKUP($I263,athlete, M$1)</f>
        <v>Freshman</v>
      </c>
      <c r="N263" t="str">
        <f t="shared" ca="1" si="25"/>
        <v>6389 North 2776 West</v>
      </c>
      <c r="O263" t="str">
        <f ca="1">VLOOKUP($I263,athlete, O$1)</f>
        <v>Bismarck</v>
      </c>
      <c r="P263" t="str">
        <f ca="1">VLOOKUP($I263,athlete, P$1)</f>
        <v>ND</v>
      </c>
      <c r="Q263">
        <f ca="1">VLOOKUP($I263,athlete, Q$1)</f>
        <v>28895</v>
      </c>
      <c r="R263" t="str">
        <f t="shared" ca="1" si="26"/>
        <v>3408 North 4523 West</v>
      </c>
      <c r="S263" t="str">
        <f ca="1">VLOOKUP($I263,athlete, S$1)</f>
        <v>Bismarck</v>
      </c>
      <c r="T263" t="str">
        <f ca="1">VLOOKUP($I263,athlete, T$1)</f>
        <v>ND</v>
      </c>
      <c r="U263">
        <f ca="1">VLOOKUP($I263,athlete, U$1)</f>
        <v>28895</v>
      </c>
      <c r="V263">
        <f t="shared" ca="1" si="27"/>
        <v>8700524740</v>
      </c>
      <c r="W263">
        <f t="shared" ca="1" si="28"/>
        <v>17</v>
      </c>
      <c r="X263" t="str">
        <f t="shared" ca="1" si="29"/>
        <v>INSERT INTO athlete (fname, lname, position, academic_level, street_current, city_current,state_current,zip_current,street_hometown, city_hometown, state_hometown, zip_hometown, phone, team_id) VALUES ('Marcy','Tice','Goalie','Freshman','6389 North 2776 West','Bismarck','ND',28895,'3408 North 4523 West','Bismarck','ND',28895,8700524740,17);</v>
      </c>
    </row>
    <row r="264" spans="9:24" x14ac:dyDescent="0.2">
      <c r="I264" s="3">
        <f t="shared" ca="1" si="24"/>
        <v>13</v>
      </c>
      <c r="J264" t="str">
        <f ca="1">VLOOKUP($I264,athlete, J$1)</f>
        <v>Kim</v>
      </c>
      <c r="K264" t="str">
        <f ca="1">VLOOKUP($I264,athlete, K$1)</f>
        <v>Lord</v>
      </c>
      <c r="L264" t="str">
        <f ca="1">VLOOKUP($I264,athlete, L$1)</f>
        <v>First Base</v>
      </c>
      <c r="M264" t="str">
        <f ca="1">VLOOKUP($I264,athlete, M$1)</f>
        <v>Senior</v>
      </c>
      <c r="N264" t="str">
        <f t="shared" ca="1" si="25"/>
        <v>4057 South 5368 East</v>
      </c>
      <c r="O264" t="str">
        <f ca="1">VLOOKUP($I264,athlete, O$1)</f>
        <v>Provo</v>
      </c>
      <c r="P264" t="str">
        <f ca="1">VLOOKUP($I264,athlete, P$1)</f>
        <v>UT</v>
      </c>
      <c r="Q264">
        <f ca="1">VLOOKUP($I264,athlete, Q$1)</f>
        <v>84101</v>
      </c>
      <c r="R264" t="str">
        <f t="shared" ca="1" si="26"/>
        <v>2865 South 9651 West</v>
      </c>
      <c r="S264" t="str">
        <f ca="1">VLOOKUP($I264,athlete, S$1)</f>
        <v>Provo</v>
      </c>
      <c r="T264" t="str">
        <f ca="1">VLOOKUP($I264,athlete, T$1)</f>
        <v>UT</v>
      </c>
      <c r="U264">
        <f ca="1">VLOOKUP($I264,athlete, U$1)</f>
        <v>84101</v>
      </c>
      <c r="V264">
        <f t="shared" ca="1" si="27"/>
        <v>8575127457</v>
      </c>
      <c r="W264">
        <f t="shared" ca="1" si="28"/>
        <v>11</v>
      </c>
      <c r="X264" t="str">
        <f t="shared" ca="1" si="29"/>
        <v>INSERT INTO athlete (fname, lname, position, academic_level, street_current, city_current,state_current,zip_current,street_hometown, city_hometown, state_hometown, zip_hometown, phone, team_id) VALUES ('Kim','Lord','First Base','Senior','4057 South 5368 East','Provo','UT',84101,'2865 South 9651 West','Provo','UT',84101,8575127457,11);</v>
      </c>
    </row>
    <row r="265" spans="9:24" x14ac:dyDescent="0.2">
      <c r="I265" s="3">
        <f t="shared" ca="1" si="24"/>
        <v>2</v>
      </c>
      <c r="J265" t="str">
        <f ca="1">VLOOKUP($I265,athlete, J$1)</f>
        <v>Joe</v>
      </c>
      <c r="K265" t="str">
        <f ca="1">VLOOKUP($I265,athlete, K$1)</f>
        <v>Smith</v>
      </c>
      <c r="L265" t="str">
        <f ca="1">VLOOKUP($I265,athlete, L$1)</f>
        <v>Center</v>
      </c>
      <c r="M265" t="str">
        <f ca="1">VLOOKUP($I265,athlete, M$1)</f>
        <v>Junior</v>
      </c>
      <c r="N265" t="str">
        <f t="shared" ca="1" si="25"/>
        <v>4951 North 1930 East</v>
      </c>
      <c r="O265" t="str">
        <f ca="1">VLOOKUP($I265,athlete, O$1)</f>
        <v>Phoenix</v>
      </c>
      <c r="P265" t="str">
        <f ca="1">VLOOKUP($I265,athlete, P$1)</f>
        <v>AZ</v>
      </c>
      <c r="Q265">
        <f ca="1">VLOOKUP($I265,athlete, Q$1)</f>
        <v>76102</v>
      </c>
      <c r="R265" t="str">
        <f t="shared" ca="1" si="26"/>
        <v>2743 North 7542 West</v>
      </c>
      <c r="S265" t="str">
        <f ca="1">VLOOKUP($I265,athlete, S$1)</f>
        <v>Phoenix</v>
      </c>
      <c r="T265" t="str">
        <f ca="1">VLOOKUP($I265,athlete, T$1)</f>
        <v>AZ</v>
      </c>
      <c r="U265">
        <f ca="1">VLOOKUP($I265,athlete, U$1)</f>
        <v>76102</v>
      </c>
      <c r="V265">
        <f t="shared" ca="1" si="27"/>
        <v>8382733168</v>
      </c>
      <c r="W265">
        <f t="shared" ca="1" si="28"/>
        <v>5</v>
      </c>
      <c r="X265" t="str">
        <f t="shared" ca="1" si="29"/>
        <v>INSERT INTO athlete (fname, lname, position, academic_level, street_current, city_current,state_current,zip_current,street_hometown, city_hometown, state_hometown, zip_hometown, phone, team_id) VALUES ('Joe','Smith','Center','Junior','4951 North 1930 East','Phoenix','AZ',76102,'2743 North 7542 West','Phoenix','AZ',76102,8382733168,5);</v>
      </c>
    </row>
    <row r="266" spans="9:24" x14ac:dyDescent="0.2">
      <c r="I266" s="3">
        <f t="shared" ca="1" si="24"/>
        <v>8</v>
      </c>
      <c r="J266" t="str">
        <f ca="1">VLOOKUP($I266,athlete, J$1)</f>
        <v>Jeremy</v>
      </c>
      <c r="K266" t="str">
        <f ca="1">VLOOKUP($I266,athlete, K$1)</f>
        <v>Groves</v>
      </c>
      <c r="L266" t="str">
        <f ca="1">VLOOKUP($I266,athlete, L$1)</f>
        <v>Defensinve Tackle</v>
      </c>
      <c r="M266" t="str">
        <f ca="1">VLOOKUP($I266,athlete, M$1)</f>
        <v>Freshman</v>
      </c>
      <c r="N266" t="str">
        <f t="shared" ca="1" si="25"/>
        <v>6724 South 7229 West</v>
      </c>
      <c r="O266" t="str">
        <f ca="1">VLOOKUP($I266,athlete, O$1)</f>
        <v>Brooklynn</v>
      </c>
      <c r="P266" t="str">
        <f ca="1">VLOOKUP($I266,athlete, P$1)</f>
        <v>NY</v>
      </c>
      <c r="Q266">
        <f ca="1">VLOOKUP($I266,athlete, Q$1)</f>
        <v>76485</v>
      </c>
      <c r="R266" t="str">
        <f t="shared" ca="1" si="26"/>
        <v>2617 South 7741 West</v>
      </c>
      <c r="S266" t="str">
        <f ca="1">VLOOKUP($I266,athlete, S$1)</f>
        <v>Brooklynn</v>
      </c>
      <c r="T266" t="str">
        <f ca="1">VLOOKUP($I266,athlete, T$1)</f>
        <v>NY</v>
      </c>
      <c r="U266">
        <f ca="1">VLOOKUP($I266,athlete, U$1)</f>
        <v>76485</v>
      </c>
      <c r="V266">
        <f t="shared" ca="1" si="27"/>
        <v>7206459846</v>
      </c>
      <c r="W266">
        <f t="shared" ca="1" si="28"/>
        <v>10</v>
      </c>
      <c r="X266" t="str">
        <f t="shared" ca="1" si="29"/>
        <v>INSERT INTO athlete (fname, lname, position, academic_level, street_current, city_current,state_current,zip_current,street_hometown, city_hometown, state_hometown, zip_hometown, phone, team_id) VALUES ('Jeremy','Groves','Defensinve Tackle','Freshman','6724 South 7229 West','Brooklynn','NY',76485,'2617 South 7741 West','Brooklynn','NY',76485,7206459846,10);</v>
      </c>
    </row>
    <row r="267" spans="9:24" x14ac:dyDescent="0.2">
      <c r="I267" s="3">
        <f t="shared" ca="1" si="24"/>
        <v>2</v>
      </c>
      <c r="J267" t="str">
        <f ca="1">VLOOKUP($I267,athlete, J$1)</f>
        <v>Joe</v>
      </c>
      <c r="K267" t="str">
        <f ca="1">VLOOKUP($I267,athlete, K$1)</f>
        <v>Smith</v>
      </c>
      <c r="L267" t="str">
        <f ca="1">VLOOKUP($I267,athlete, L$1)</f>
        <v>Center</v>
      </c>
      <c r="M267" t="str">
        <f ca="1">VLOOKUP($I267,athlete, M$1)</f>
        <v>Junior</v>
      </c>
      <c r="N267" t="str">
        <f t="shared" ca="1" si="25"/>
        <v>7179 South 5794 West</v>
      </c>
      <c r="O267" t="str">
        <f ca="1">VLOOKUP($I267,athlete, O$1)</f>
        <v>Phoenix</v>
      </c>
      <c r="P267" t="str">
        <f ca="1">VLOOKUP($I267,athlete, P$1)</f>
        <v>AZ</v>
      </c>
      <c r="Q267">
        <f ca="1">VLOOKUP($I267,athlete, Q$1)</f>
        <v>76102</v>
      </c>
      <c r="R267" t="str">
        <f t="shared" ca="1" si="26"/>
        <v>4454 North 6242 East</v>
      </c>
      <c r="S267" t="str">
        <f ca="1">VLOOKUP($I267,athlete, S$1)</f>
        <v>Phoenix</v>
      </c>
      <c r="T267" t="str">
        <f ca="1">VLOOKUP($I267,athlete, T$1)</f>
        <v>AZ</v>
      </c>
      <c r="U267">
        <f ca="1">VLOOKUP($I267,athlete, U$1)</f>
        <v>76102</v>
      </c>
      <c r="V267">
        <f t="shared" ca="1" si="27"/>
        <v>8128383788</v>
      </c>
      <c r="W267">
        <f t="shared" ca="1" si="28"/>
        <v>18</v>
      </c>
      <c r="X267" t="str">
        <f t="shared" ca="1" si="29"/>
        <v>INSERT INTO athlete (fname, lname, position, academic_level, street_current, city_current,state_current,zip_current,street_hometown, city_hometown, state_hometown, zip_hometown, phone, team_id) VALUES ('Joe','Smith','Center','Junior','7179 South 5794 West','Phoenix','AZ',76102,'4454 North 6242 East','Phoenix','AZ',76102,8128383788,18);</v>
      </c>
    </row>
    <row r="268" spans="9:24" x14ac:dyDescent="0.2">
      <c r="I268" s="3">
        <f t="shared" ca="1" si="24"/>
        <v>1</v>
      </c>
      <c r="J268" t="str">
        <f ca="1">VLOOKUP($I268,athlete, J$1)</f>
        <v>Bob</v>
      </c>
      <c r="K268" t="str">
        <f ca="1">VLOOKUP($I268,athlete, K$1)</f>
        <v>Taylor</v>
      </c>
      <c r="L268" t="str">
        <f ca="1">VLOOKUP($I268,athlete, L$1)</f>
        <v>Right Wing</v>
      </c>
      <c r="M268" t="str">
        <f ca="1">VLOOKUP($I268,athlete, M$1)</f>
        <v>Senior</v>
      </c>
      <c r="N268" t="str">
        <f t="shared" ca="1" si="25"/>
        <v>4770 North 7277 East</v>
      </c>
      <c r="O268" t="str">
        <f ca="1">VLOOKUP($I268,athlete, O$1)</f>
        <v>Salt Lake City</v>
      </c>
      <c r="P268" t="str">
        <f ca="1">VLOOKUP($I268,athlete, P$1)</f>
        <v>UT</v>
      </c>
      <c r="Q268">
        <f ca="1">VLOOKUP($I268,athlete, Q$1)</f>
        <v>84101</v>
      </c>
      <c r="R268" t="str">
        <f t="shared" ca="1" si="26"/>
        <v>6969 South 9189 East</v>
      </c>
      <c r="S268" t="str">
        <f ca="1">VLOOKUP($I268,athlete, S$1)</f>
        <v>Salt Lake City</v>
      </c>
      <c r="T268" t="str">
        <f ca="1">VLOOKUP($I268,athlete, T$1)</f>
        <v>UT</v>
      </c>
      <c r="U268">
        <f ca="1">VLOOKUP($I268,athlete, U$1)</f>
        <v>84101</v>
      </c>
      <c r="V268">
        <f t="shared" ca="1" si="27"/>
        <v>9904706734</v>
      </c>
      <c r="W268">
        <f t="shared" ca="1" si="28"/>
        <v>6</v>
      </c>
      <c r="X268" t="str">
        <f t="shared" ca="1" si="29"/>
        <v>INSERT INTO athlete (fname, lname, position, academic_level, street_current, city_current,state_current,zip_current,street_hometown, city_hometown, state_hometown, zip_hometown, phone, team_id) VALUES ('Bob','Taylor','Right Wing','Senior','4770 North 7277 East','Salt Lake City','UT',84101,'6969 South 9189 East','Salt Lake City','UT',84101,9904706734,6);</v>
      </c>
    </row>
    <row r="269" spans="9:24" x14ac:dyDescent="0.2">
      <c r="I269" s="3">
        <f t="shared" ca="1" si="24"/>
        <v>2</v>
      </c>
      <c r="J269" t="str">
        <f ca="1">VLOOKUP($I269,athlete, J$1)</f>
        <v>Joe</v>
      </c>
      <c r="K269" t="str">
        <f ca="1">VLOOKUP($I269,athlete, K$1)</f>
        <v>Smith</v>
      </c>
      <c r="L269" t="str">
        <f ca="1">VLOOKUP($I269,athlete, L$1)</f>
        <v>Center</v>
      </c>
      <c r="M269" t="str">
        <f ca="1">VLOOKUP($I269,athlete, M$1)</f>
        <v>Junior</v>
      </c>
      <c r="N269" t="str">
        <f t="shared" ca="1" si="25"/>
        <v>9418 North 3878 East</v>
      </c>
      <c r="O269" t="str">
        <f ca="1">VLOOKUP($I269,athlete, O$1)</f>
        <v>Phoenix</v>
      </c>
      <c r="P269" t="str">
        <f ca="1">VLOOKUP($I269,athlete, P$1)</f>
        <v>AZ</v>
      </c>
      <c r="Q269">
        <f ca="1">VLOOKUP($I269,athlete, Q$1)</f>
        <v>76102</v>
      </c>
      <c r="R269" t="str">
        <f t="shared" ca="1" si="26"/>
        <v>2924 North 7372 East</v>
      </c>
      <c r="S269" t="str">
        <f ca="1">VLOOKUP($I269,athlete, S$1)</f>
        <v>Phoenix</v>
      </c>
      <c r="T269" t="str">
        <f ca="1">VLOOKUP($I269,athlete, T$1)</f>
        <v>AZ</v>
      </c>
      <c r="U269">
        <f ca="1">VLOOKUP($I269,athlete, U$1)</f>
        <v>76102</v>
      </c>
      <c r="V269">
        <f t="shared" ca="1" si="27"/>
        <v>4227176166</v>
      </c>
      <c r="W269">
        <f t="shared" ca="1" si="28"/>
        <v>8</v>
      </c>
      <c r="X269" t="str">
        <f t="shared" ca="1" si="29"/>
        <v>INSERT INTO athlete (fname, lname, position, academic_level, street_current, city_current,state_current,zip_current,street_hometown, city_hometown, state_hometown, zip_hometown, phone, team_id) VALUES ('Joe','Smith','Center','Junior','9418 North 3878 East','Phoenix','AZ',76102,'2924 North 7372 East','Phoenix','AZ',76102,4227176166,8);</v>
      </c>
    </row>
    <row r="270" spans="9:24" x14ac:dyDescent="0.2">
      <c r="I270" s="3">
        <f t="shared" ca="1" si="24"/>
        <v>5</v>
      </c>
      <c r="J270" t="str">
        <f ca="1">VLOOKUP($I270,athlete, J$1)</f>
        <v>Alicia</v>
      </c>
      <c r="K270" t="str">
        <f ca="1">VLOOKUP($I270,athlete, K$1)</f>
        <v>McKay</v>
      </c>
      <c r="L270" t="str">
        <f ca="1">VLOOKUP($I270,athlete, L$1)</f>
        <v>Defense</v>
      </c>
      <c r="M270" t="str">
        <f ca="1">VLOOKUP($I270,athlete, M$1)</f>
        <v>Senior</v>
      </c>
      <c r="N270" t="str">
        <f t="shared" ca="1" si="25"/>
        <v>1754 North 5139 West</v>
      </c>
      <c r="O270" t="str">
        <f ca="1">VLOOKUP($I270,athlete, O$1)</f>
        <v>Berkley</v>
      </c>
      <c r="P270" t="str">
        <f ca="1">VLOOKUP($I270,athlete, P$1)</f>
        <v>CA</v>
      </c>
      <c r="Q270">
        <f ca="1">VLOOKUP($I270,athlete, Q$1)</f>
        <v>84050</v>
      </c>
      <c r="R270" t="str">
        <f t="shared" ca="1" si="26"/>
        <v>7850 North 3251 East</v>
      </c>
      <c r="S270" t="str">
        <f ca="1">VLOOKUP($I270,athlete, S$1)</f>
        <v>Berkley</v>
      </c>
      <c r="T270" t="str">
        <f ca="1">VLOOKUP($I270,athlete, T$1)</f>
        <v>CA</v>
      </c>
      <c r="U270">
        <f ca="1">VLOOKUP($I270,athlete, U$1)</f>
        <v>84050</v>
      </c>
      <c r="V270">
        <f t="shared" ca="1" si="27"/>
        <v>3380241034</v>
      </c>
      <c r="W270">
        <f t="shared" ca="1" si="28"/>
        <v>9</v>
      </c>
      <c r="X270" t="str">
        <f t="shared" ca="1" si="29"/>
        <v>INSERT INTO athlete (fname, lname, position, academic_level, street_current, city_current,state_current,zip_current,street_hometown, city_hometown, state_hometown, zip_hometown, phone, team_id) VALUES ('Alicia','McKay','Defense','Senior','1754 North 5139 West','Berkley','CA',84050,'7850 North 3251 East','Berkley','CA',84050,3380241034,9);</v>
      </c>
    </row>
    <row r="271" spans="9:24" x14ac:dyDescent="0.2">
      <c r="I271" s="3">
        <f t="shared" ca="1" si="24"/>
        <v>13</v>
      </c>
      <c r="J271" t="str">
        <f ca="1">VLOOKUP($I271,athlete, J$1)</f>
        <v>Kim</v>
      </c>
      <c r="K271" t="str">
        <f ca="1">VLOOKUP($I271,athlete, K$1)</f>
        <v>Lord</v>
      </c>
      <c r="L271" t="str">
        <f ca="1">VLOOKUP($I271,athlete, L$1)</f>
        <v>First Base</v>
      </c>
      <c r="M271" t="str">
        <f ca="1">VLOOKUP($I271,athlete, M$1)</f>
        <v>Senior</v>
      </c>
      <c r="N271" t="str">
        <f t="shared" ca="1" si="25"/>
        <v>6524 North 3652 West</v>
      </c>
      <c r="O271" t="str">
        <f ca="1">VLOOKUP($I271,athlete, O$1)</f>
        <v>Provo</v>
      </c>
      <c r="P271" t="str">
        <f ca="1">VLOOKUP($I271,athlete, P$1)</f>
        <v>UT</v>
      </c>
      <c r="Q271">
        <f ca="1">VLOOKUP($I271,athlete, Q$1)</f>
        <v>84101</v>
      </c>
      <c r="R271" t="str">
        <f t="shared" ca="1" si="26"/>
        <v>4109 South 7591 West</v>
      </c>
      <c r="S271" t="str">
        <f ca="1">VLOOKUP($I271,athlete, S$1)</f>
        <v>Provo</v>
      </c>
      <c r="T271" t="str">
        <f ca="1">VLOOKUP($I271,athlete, T$1)</f>
        <v>UT</v>
      </c>
      <c r="U271">
        <f ca="1">VLOOKUP($I271,athlete, U$1)</f>
        <v>84101</v>
      </c>
      <c r="V271">
        <f t="shared" ca="1" si="27"/>
        <v>3739163568</v>
      </c>
      <c r="W271">
        <f t="shared" ca="1" si="28"/>
        <v>18</v>
      </c>
      <c r="X271" t="str">
        <f t="shared" ca="1" si="29"/>
        <v>INSERT INTO athlete (fname, lname, position, academic_level, street_current, city_current,state_current,zip_current,street_hometown, city_hometown, state_hometown, zip_hometown, phone, team_id) VALUES ('Kim','Lord','First Base','Senior','6524 North 3652 West','Provo','UT',84101,'4109 South 7591 West','Provo','UT',84101,3739163568,18);</v>
      </c>
    </row>
    <row r="272" spans="9:24" x14ac:dyDescent="0.2">
      <c r="I272" s="3">
        <f t="shared" ca="1" si="24"/>
        <v>11</v>
      </c>
      <c r="J272" t="str">
        <f ca="1">VLOOKUP($I272,athlete, J$1)</f>
        <v>Megan</v>
      </c>
      <c r="K272" t="str">
        <f ca="1">VLOOKUP($I272,athlete, K$1)</f>
        <v>Byron</v>
      </c>
      <c r="L272" t="str">
        <f ca="1">VLOOKUP($I272,athlete, L$1)</f>
        <v>Running Back</v>
      </c>
      <c r="M272" t="str">
        <f ca="1">VLOOKUP($I272,athlete, M$1)</f>
        <v>Sophmore</v>
      </c>
      <c r="N272" t="str">
        <f t="shared" ca="1" si="25"/>
        <v>3233 South 2502 East</v>
      </c>
      <c r="O272" t="str">
        <f ca="1">VLOOKUP($I272,athlete, O$1)</f>
        <v>Pierre</v>
      </c>
      <c r="P272" t="str">
        <f ca="1">VLOOKUP($I272,athlete, P$1)</f>
        <v>SD</v>
      </c>
      <c r="Q272">
        <f ca="1">VLOOKUP($I272,athlete, Q$1)</f>
        <v>73520</v>
      </c>
      <c r="R272" t="str">
        <f t="shared" ca="1" si="26"/>
        <v>3413 South 4926 West</v>
      </c>
      <c r="S272" t="str">
        <f ca="1">VLOOKUP($I272,athlete, S$1)</f>
        <v>Pierre</v>
      </c>
      <c r="T272" t="str">
        <f ca="1">VLOOKUP($I272,athlete, T$1)</f>
        <v>SD</v>
      </c>
      <c r="U272">
        <f ca="1">VLOOKUP($I272,athlete, U$1)</f>
        <v>73520</v>
      </c>
      <c r="V272">
        <f t="shared" ca="1" si="27"/>
        <v>6388135534</v>
      </c>
      <c r="W272">
        <f t="shared" ca="1" si="28"/>
        <v>5</v>
      </c>
      <c r="X272" t="str">
        <f t="shared" ca="1" si="29"/>
        <v>INSERT INTO athlete (fname, lname, position, academic_level, street_current, city_current,state_current,zip_current,street_hometown, city_hometown, state_hometown, zip_hometown, phone, team_id) VALUES ('Megan','Byron','Running Back','Sophmore','3233 South 2502 East','Pierre','SD',73520,'3413 South 4926 West','Pierre','SD',73520,6388135534,5);</v>
      </c>
    </row>
    <row r="273" spans="9:24" x14ac:dyDescent="0.2">
      <c r="I273" s="3">
        <f t="shared" ca="1" si="24"/>
        <v>6</v>
      </c>
      <c r="J273" t="str">
        <f ca="1">VLOOKUP($I273,athlete, J$1)</f>
        <v>Jilian</v>
      </c>
      <c r="K273" t="str">
        <f ca="1">VLOOKUP($I273,athlete, K$1)</f>
        <v>Allen</v>
      </c>
      <c r="L273" t="str">
        <f ca="1">VLOOKUP($I273,athlete, L$1)</f>
        <v>Winger</v>
      </c>
      <c r="M273" t="str">
        <f ca="1">VLOOKUP($I273,athlete, M$1)</f>
        <v>Junior</v>
      </c>
      <c r="N273" t="str">
        <f t="shared" ca="1" si="25"/>
        <v>7608 South 6102 West</v>
      </c>
      <c r="O273" t="str">
        <f ca="1">VLOOKUP($I273,athlete, O$1)</f>
        <v>Los Angeles</v>
      </c>
      <c r="P273" t="str">
        <f ca="1">VLOOKUP($I273,athlete, P$1)</f>
        <v>CA</v>
      </c>
      <c r="Q273">
        <f ca="1">VLOOKUP($I273,athlete, Q$1)</f>
        <v>26848</v>
      </c>
      <c r="R273" t="str">
        <f t="shared" ca="1" si="26"/>
        <v>3534 North 4935 West</v>
      </c>
      <c r="S273" t="str">
        <f ca="1">VLOOKUP($I273,athlete, S$1)</f>
        <v>Los Angeles</v>
      </c>
      <c r="T273" t="str">
        <f ca="1">VLOOKUP($I273,athlete, T$1)</f>
        <v>CA</v>
      </c>
      <c r="U273">
        <f ca="1">VLOOKUP($I273,athlete, U$1)</f>
        <v>26848</v>
      </c>
      <c r="V273">
        <f t="shared" ca="1" si="27"/>
        <v>7250277987</v>
      </c>
      <c r="W273">
        <f t="shared" ca="1" si="28"/>
        <v>7</v>
      </c>
      <c r="X273" t="str">
        <f t="shared" ca="1" si="29"/>
        <v>INSERT INTO athlete (fname, lname, position, academic_level, street_current, city_current,state_current,zip_current,street_hometown, city_hometown, state_hometown, zip_hometown, phone, team_id) VALUES ('Jilian','Allen','Winger','Junior','7608 South 6102 West','Los Angeles','CA',26848,'3534 North 4935 West','Los Angeles','CA',26848,7250277987,7);</v>
      </c>
    </row>
    <row r="274" spans="9:24" x14ac:dyDescent="0.2">
      <c r="I274" s="3">
        <f t="shared" ca="1" si="24"/>
        <v>6</v>
      </c>
      <c r="J274" t="str">
        <f ca="1">VLOOKUP($I274,athlete, J$1)</f>
        <v>Jilian</v>
      </c>
      <c r="K274" t="str">
        <f ca="1">VLOOKUP($I274,athlete, K$1)</f>
        <v>Allen</v>
      </c>
      <c r="L274" t="str">
        <f ca="1">VLOOKUP($I274,athlete, L$1)</f>
        <v>Winger</v>
      </c>
      <c r="M274" t="str">
        <f ca="1">VLOOKUP($I274,athlete, M$1)</f>
        <v>Junior</v>
      </c>
      <c r="N274" t="str">
        <f t="shared" ca="1" si="25"/>
        <v>6235 South 8489 East</v>
      </c>
      <c r="O274" t="str">
        <f ca="1">VLOOKUP($I274,athlete, O$1)</f>
        <v>Los Angeles</v>
      </c>
      <c r="P274" t="str">
        <f ca="1">VLOOKUP($I274,athlete, P$1)</f>
        <v>CA</v>
      </c>
      <c r="Q274">
        <f ca="1">VLOOKUP($I274,athlete, Q$1)</f>
        <v>26848</v>
      </c>
      <c r="R274" t="str">
        <f t="shared" ca="1" si="26"/>
        <v>9346 South 8583 West</v>
      </c>
      <c r="S274" t="str">
        <f ca="1">VLOOKUP($I274,athlete, S$1)</f>
        <v>Los Angeles</v>
      </c>
      <c r="T274" t="str">
        <f ca="1">VLOOKUP($I274,athlete, T$1)</f>
        <v>CA</v>
      </c>
      <c r="U274">
        <f ca="1">VLOOKUP($I274,athlete, U$1)</f>
        <v>26848</v>
      </c>
      <c r="V274">
        <f t="shared" ca="1" si="27"/>
        <v>1912329958</v>
      </c>
      <c r="W274">
        <f t="shared" ca="1" si="28"/>
        <v>9</v>
      </c>
      <c r="X274" t="str">
        <f t="shared" ca="1" si="29"/>
        <v>INSERT INTO athlete (fname, lname, position, academic_level, street_current, city_current,state_current,zip_current,street_hometown, city_hometown, state_hometown, zip_hometown, phone, team_id) VALUES ('Jilian','Allen','Winger','Junior','6235 South 8489 East','Los Angeles','CA',26848,'9346 South 8583 West','Los Angeles','CA',26848,1912329958,9);</v>
      </c>
    </row>
    <row r="275" spans="9:24" x14ac:dyDescent="0.2">
      <c r="I275" s="3">
        <f t="shared" ca="1" si="24"/>
        <v>14</v>
      </c>
      <c r="J275" t="str">
        <f ca="1">VLOOKUP($I275,athlete, J$1)</f>
        <v>Carrie</v>
      </c>
      <c r="K275" t="str">
        <f ca="1">VLOOKUP($I275,athlete, K$1)</f>
        <v>Bishoff</v>
      </c>
      <c r="L275" t="str">
        <f ca="1">VLOOKUP($I275,athlete, L$1)</f>
        <v>Outfielder</v>
      </c>
      <c r="M275" t="str">
        <f ca="1">VLOOKUP($I275,athlete, M$1)</f>
        <v>Junior</v>
      </c>
      <c r="N275" t="str">
        <f t="shared" ca="1" si="25"/>
        <v>6414 South 1592 East</v>
      </c>
      <c r="O275" t="str">
        <f ca="1">VLOOKUP($I275,athlete, O$1)</f>
        <v>Las Vegas</v>
      </c>
      <c r="P275" t="str">
        <f ca="1">VLOOKUP($I275,athlete, P$1)</f>
        <v>UT</v>
      </c>
      <c r="Q275">
        <f ca="1">VLOOKUP($I275,athlete, Q$1)</f>
        <v>84101</v>
      </c>
      <c r="R275" t="str">
        <f t="shared" ca="1" si="26"/>
        <v>5354 South 9555 East</v>
      </c>
      <c r="S275" t="str">
        <f ca="1">VLOOKUP($I275,athlete, S$1)</f>
        <v>Las Vegas</v>
      </c>
      <c r="T275" t="str">
        <f ca="1">VLOOKUP($I275,athlete, T$1)</f>
        <v>UT</v>
      </c>
      <c r="U275">
        <f ca="1">VLOOKUP($I275,athlete, U$1)</f>
        <v>84101</v>
      </c>
      <c r="V275">
        <f t="shared" ca="1" si="27"/>
        <v>2006884817</v>
      </c>
      <c r="W275">
        <f t="shared" ca="1" si="28"/>
        <v>9</v>
      </c>
      <c r="X275" t="str">
        <f t="shared" ca="1" si="29"/>
        <v>INSERT INTO athlete (fname, lname, position, academic_level, street_current, city_current,state_current,zip_current,street_hometown, city_hometown, state_hometown, zip_hometown, phone, team_id) VALUES ('Carrie','Bishoff','Outfielder','Junior','6414 South 1592 East','Las Vegas','UT',84101,'5354 South 9555 East','Las Vegas','UT',84101,2006884817,9);</v>
      </c>
    </row>
    <row r="276" spans="9:24" x14ac:dyDescent="0.2">
      <c r="I276" s="3">
        <f t="shared" ca="1" si="24"/>
        <v>11</v>
      </c>
      <c r="J276" t="str">
        <f ca="1">VLOOKUP($I276,athlete, J$1)</f>
        <v>Megan</v>
      </c>
      <c r="K276" t="str">
        <f ca="1">VLOOKUP($I276,athlete, K$1)</f>
        <v>Byron</v>
      </c>
      <c r="L276" t="str">
        <f ca="1">VLOOKUP($I276,athlete, L$1)</f>
        <v>Running Back</v>
      </c>
      <c r="M276" t="str">
        <f ca="1">VLOOKUP($I276,athlete, M$1)</f>
        <v>Sophmore</v>
      </c>
      <c r="N276" t="str">
        <f t="shared" ca="1" si="25"/>
        <v>9271 South 6130 East</v>
      </c>
      <c r="O276" t="str">
        <f ca="1">VLOOKUP($I276,athlete, O$1)</f>
        <v>Pierre</v>
      </c>
      <c r="P276" t="str">
        <f ca="1">VLOOKUP($I276,athlete, P$1)</f>
        <v>SD</v>
      </c>
      <c r="Q276">
        <f ca="1">VLOOKUP($I276,athlete, Q$1)</f>
        <v>73520</v>
      </c>
      <c r="R276" t="str">
        <f t="shared" ca="1" si="26"/>
        <v>6123 South 5821 West</v>
      </c>
      <c r="S276" t="str">
        <f ca="1">VLOOKUP($I276,athlete, S$1)</f>
        <v>Pierre</v>
      </c>
      <c r="T276" t="str">
        <f ca="1">VLOOKUP($I276,athlete, T$1)</f>
        <v>SD</v>
      </c>
      <c r="U276">
        <f ca="1">VLOOKUP($I276,athlete, U$1)</f>
        <v>73520</v>
      </c>
      <c r="V276">
        <f t="shared" ca="1" si="27"/>
        <v>4276901570</v>
      </c>
      <c r="W276">
        <f t="shared" ca="1" si="28"/>
        <v>7</v>
      </c>
      <c r="X276" t="str">
        <f t="shared" ca="1" si="29"/>
        <v>INSERT INTO athlete (fname, lname, position, academic_level, street_current, city_current,state_current,zip_current,street_hometown, city_hometown, state_hometown, zip_hometown, phone, team_id) VALUES ('Megan','Byron','Running Back','Sophmore','9271 South 6130 East','Pierre','SD',73520,'6123 South 5821 West','Pierre','SD',73520,4276901570,7);</v>
      </c>
    </row>
    <row r="277" spans="9:24" x14ac:dyDescent="0.2">
      <c r="I277" s="3">
        <f t="shared" ca="1" si="24"/>
        <v>3</v>
      </c>
      <c r="J277" t="str">
        <f ca="1">VLOOKUP($I277,athlete, J$1)</f>
        <v>Alex</v>
      </c>
      <c r="K277" t="str">
        <f ca="1">VLOOKUP($I277,athlete, K$1)</f>
        <v>Johnson</v>
      </c>
      <c r="L277" t="str">
        <f ca="1">VLOOKUP($I277,athlete, L$1)</f>
        <v>Quarterback</v>
      </c>
      <c r="M277" t="str">
        <f ca="1">VLOOKUP($I277,athlete, M$1)</f>
        <v>Sophmore</v>
      </c>
      <c r="N277" t="str">
        <f t="shared" ca="1" si="25"/>
        <v>5868 South 7394 West</v>
      </c>
      <c r="O277" t="str">
        <f ca="1">VLOOKUP($I277,athlete, O$1)</f>
        <v>Seattle</v>
      </c>
      <c r="P277" t="str">
        <f ca="1">VLOOKUP($I277,athlete, P$1)</f>
        <v>WA</v>
      </c>
      <c r="Q277">
        <f ca="1">VLOOKUP($I277,athlete, Q$1)</f>
        <v>56290</v>
      </c>
      <c r="R277" t="str">
        <f t="shared" ca="1" si="26"/>
        <v>3763 South 4297 West</v>
      </c>
      <c r="S277" t="str">
        <f ca="1">VLOOKUP($I277,athlete, S$1)</f>
        <v>Seattle</v>
      </c>
      <c r="T277" t="str">
        <f ca="1">VLOOKUP($I277,athlete, T$1)</f>
        <v>WA</v>
      </c>
      <c r="U277">
        <f ca="1">VLOOKUP($I277,athlete, U$1)</f>
        <v>56290</v>
      </c>
      <c r="V277">
        <f t="shared" ca="1" si="27"/>
        <v>7367850611</v>
      </c>
      <c r="W277">
        <f t="shared" ca="1" si="28"/>
        <v>14</v>
      </c>
      <c r="X277" t="str">
        <f t="shared" ca="1" si="29"/>
        <v>INSERT INTO athlete (fname, lname, position, academic_level, street_current, city_current,state_current,zip_current,street_hometown, city_hometown, state_hometown, zip_hometown, phone, team_id) VALUES ('Alex','Johnson','Quarterback','Sophmore','5868 South 7394 West','Seattle','WA',56290,'3763 South 4297 West','Seattle','WA',56290,7367850611,14);</v>
      </c>
    </row>
    <row r="278" spans="9:24" x14ac:dyDescent="0.2">
      <c r="I278" s="3">
        <f t="shared" ca="1" si="24"/>
        <v>6</v>
      </c>
      <c r="J278" t="str">
        <f ca="1">VLOOKUP($I278,athlete, J$1)</f>
        <v>Jilian</v>
      </c>
      <c r="K278" t="str">
        <f ca="1">VLOOKUP($I278,athlete, K$1)</f>
        <v>Allen</v>
      </c>
      <c r="L278" t="str">
        <f ca="1">VLOOKUP($I278,athlete, L$1)</f>
        <v>Winger</v>
      </c>
      <c r="M278" t="str">
        <f ca="1">VLOOKUP($I278,athlete, M$1)</f>
        <v>Junior</v>
      </c>
      <c r="N278" t="str">
        <f t="shared" ca="1" si="25"/>
        <v>7836 North 4661 West</v>
      </c>
      <c r="O278" t="str">
        <f ca="1">VLOOKUP($I278,athlete, O$1)</f>
        <v>Los Angeles</v>
      </c>
      <c r="P278" t="str">
        <f ca="1">VLOOKUP($I278,athlete, P$1)</f>
        <v>CA</v>
      </c>
      <c r="Q278">
        <f ca="1">VLOOKUP($I278,athlete, Q$1)</f>
        <v>26848</v>
      </c>
      <c r="R278" t="str">
        <f t="shared" ca="1" si="26"/>
        <v>4728 North 6312 West</v>
      </c>
      <c r="S278" t="str">
        <f ca="1">VLOOKUP($I278,athlete, S$1)</f>
        <v>Los Angeles</v>
      </c>
      <c r="T278" t="str">
        <f ca="1">VLOOKUP($I278,athlete, T$1)</f>
        <v>CA</v>
      </c>
      <c r="U278">
        <f ca="1">VLOOKUP($I278,athlete, U$1)</f>
        <v>26848</v>
      </c>
      <c r="V278">
        <f t="shared" ca="1" si="27"/>
        <v>5069140213</v>
      </c>
      <c r="W278">
        <f t="shared" ca="1" si="28"/>
        <v>11</v>
      </c>
      <c r="X278" t="str">
        <f t="shared" ca="1" si="29"/>
        <v>INSERT INTO athlete (fname, lname, position, academic_level, street_current, city_current,state_current,zip_current,street_hometown, city_hometown, state_hometown, zip_hometown, phone, team_id) VALUES ('Jilian','Allen','Winger','Junior','7836 North 4661 West','Los Angeles','CA',26848,'4728 North 6312 West','Los Angeles','CA',26848,5069140213,11);</v>
      </c>
    </row>
    <row r="279" spans="9:24" x14ac:dyDescent="0.2">
      <c r="I279" s="3">
        <f t="shared" ca="1" si="24"/>
        <v>12</v>
      </c>
      <c r="J279" t="str">
        <f ca="1">VLOOKUP($I279,athlete, J$1)</f>
        <v>Marcy</v>
      </c>
      <c r="K279" t="str">
        <f ca="1">VLOOKUP($I279,athlete, K$1)</f>
        <v>Tice</v>
      </c>
      <c r="L279" t="str">
        <f ca="1">VLOOKUP($I279,athlete, L$1)</f>
        <v>Goalie</v>
      </c>
      <c r="M279" t="str">
        <f ca="1">VLOOKUP($I279,athlete, M$1)</f>
        <v>Freshman</v>
      </c>
      <c r="N279" t="str">
        <f t="shared" ca="1" si="25"/>
        <v>9188 South 4684 East</v>
      </c>
      <c r="O279" t="str">
        <f ca="1">VLOOKUP($I279,athlete, O$1)</f>
        <v>Bismarck</v>
      </c>
      <c r="P279" t="str">
        <f ca="1">VLOOKUP($I279,athlete, P$1)</f>
        <v>ND</v>
      </c>
      <c r="Q279">
        <f ca="1">VLOOKUP($I279,athlete, Q$1)</f>
        <v>28895</v>
      </c>
      <c r="R279" t="str">
        <f t="shared" ca="1" si="26"/>
        <v>5256 North 6522 West</v>
      </c>
      <c r="S279" t="str">
        <f ca="1">VLOOKUP($I279,athlete, S$1)</f>
        <v>Bismarck</v>
      </c>
      <c r="T279" t="str">
        <f ca="1">VLOOKUP($I279,athlete, T$1)</f>
        <v>ND</v>
      </c>
      <c r="U279">
        <f ca="1">VLOOKUP($I279,athlete, U$1)</f>
        <v>28895</v>
      </c>
      <c r="V279">
        <f t="shared" ca="1" si="27"/>
        <v>9812442645</v>
      </c>
      <c r="W279">
        <f t="shared" ca="1" si="28"/>
        <v>5</v>
      </c>
      <c r="X279" t="str">
        <f t="shared" ca="1" si="29"/>
        <v>INSERT INTO athlete (fname, lname, position, academic_level, street_current, city_current,state_current,zip_current,street_hometown, city_hometown, state_hometown, zip_hometown, phone, team_id) VALUES ('Marcy','Tice','Goalie','Freshman','9188 South 4684 East','Bismarck','ND',28895,'5256 North 6522 West','Bismarck','ND',28895,9812442645,5);</v>
      </c>
    </row>
    <row r="280" spans="9:24" x14ac:dyDescent="0.2">
      <c r="I280" s="3">
        <f t="shared" ca="1" si="24"/>
        <v>5</v>
      </c>
      <c r="J280" t="str">
        <f ca="1">VLOOKUP($I280,athlete, J$1)</f>
        <v>Alicia</v>
      </c>
      <c r="K280" t="str">
        <f ca="1">VLOOKUP($I280,athlete, K$1)</f>
        <v>McKay</v>
      </c>
      <c r="L280" t="str">
        <f ca="1">VLOOKUP($I280,athlete, L$1)</f>
        <v>Defense</v>
      </c>
      <c r="M280" t="str">
        <f ca="1">VLOOKUP($I280,athlete, M$1)</f>
        <v>Senior</v>
      </c>
      <c r="N280" t="str">
        <f t="shared" ca="1" si="25"/>
        <v>9668 North 1068 East</v>
      </c>
      <c r="O280" t="str">
        <f ca="1">VLOOKUP($I280,athlete, O$1)</f>
        <v>Berkley</v>
      </c>
      <c r="P280" t="str">
        <f ca="1">VLOOKUP($I280,athlete, P$1)</f>
        <v>CA</v>
      </c>
      <c r="Q280">
        <f ca="1">VLOOKUP($I280,athlete, Q$1)</f>
        <v>84050</v>
      </c>
      <c r="R280" t="str">
        <f t="shared" ca="1" si="26"/>
        <v>1341 North 2318 East</v>
      </c>
      <c r="S280" t="str">
        <f ca="1">VLOOKUP($I280,athlete, S$1)</f>
        <v>Berkley</v>
      </c>
      <c r="T280" t="str">
        <f ca="1">VLOOKUP($I280,athlete, T$1)</f>
        <v>CA</v>
      </c>
      <c r="U280">
        <f ca="1">VLOOKUP($I280,athlete, U$1)</f>
        <v>84050</v>
      </c>
      <c r="V280">
        <f t="shared" ca="1" si="27"/>
        <v>3918209135</v>
      </c>
      <c r="W280">
        <f t="shared" ca="1" si="28"/>
        <v>7</v>
      </c>
      <c r="X280" t="str">
        <f t="shared" ca="1" si="29"/>
        <v>INSERT INTO athlete (fname, lname, position, academic_level, street_current, city_current,state_current,zip_current,street_hometown, city_hometown, state_hometown, zip_hometown, phone, team_id) VALUES ('Alicia','McKay','Defense','Senior','9668 North 1068 East','Berkley','CA',84050,'1341 North 2318 East','Berkley','CA',84050,3918209135,7);</v>
      </c>
    </row>
    <row r="281" spans="9:24" x14ac:dyDescent="0.2">
      <c r="I281" s="3">
        <f t="shared" ca="1" si="24"/>
        <v>5</v>
      </c>
      <c r="J281" t="str">
        <f ca="1">VLOOKUP($I281,athlete, J$1)</f>
        <v>Alicia</v>
      </c>
      <c r="K281" t="str">
        <f ca="1">VLOOKUP($I281,athlete, K$1)</f>
        <v>McKay</v>
      </c>
      <c r="L281" t="str">
        <f ca="1">VLOOKUP($I281,athlete, L$1)</f>
        <v>Defense</v>
      </c>
      <c r="M281" t="str">
        <f ca="1">VLOOKUP($I281,athlete, M$1)</f>
        <v>Senior</v>
      </c>
      <c r="N281" t="str">
        <f t="shared" ca="1" si="25"/>
        <v>3380 North 2217 East</v>
      </c>
      <c r="O281" t="str">
        <f ca="1">VLOOKUP($I281,athlete, O$1)</f>
        <v>Berkley</v>
      </c>
      <c r="P281" t="str">
        <f ca="1">VLOOKUP($I281,athlete, P$1)</f>
        <v>CA</v>
      </c>
      <c r="Q281">
        <f ca="1">VLOOKUP($I281,athlete, Q$1)</f>
        <v>84050</v>
      </c>
      <c r="R281" t="str">
        <f t="shared" ca="1" si="26"/>
        <v>1258 North 3684 East</v>
      </c>
      <c r="S281" t="str">
        <f ca="1">VLOOKUP($I281,athlete, S$1)</f>
        <v>Berkley</v>
      </c>
      <c r="T281" t="str">
        <f ca="1">VLOOKUP($I281,athlete, T$1)</f>
        <v>CA</v>
      </c>
      <c r="U281">
        <f ca="1">VLOOKUP($I281,athlete, U$1)</f>
        <v>84050</v>
      </c>
      <c r="V281">
        <f t="shared" ca="1" si="27"/>
        <v>6841194818</v>
      </c>
      <c r="W281">
        <f t="shared" ca="1" si="28"/>
        <v>16</v>
      </c>
      <c r="X281" t="str">
        <f t="shared" ca="1" si="29"/>
        <v>INSERT INTO athlete (fname, lname, position, academic_level, street_current, city_current,state_current,zip_current,street_hometown, city_hometown, state_hometown, zip_hometown, phone, team_id) VALUES ('Alicia','McKay','Defense','Senior','3380 North 2217 East','Berkley','CA',84050,'1258 North 3684 East','Berkley','CA',84050,6841194818,16);</v>
      </c>
    </row>
    <row r="282" spans="9:24" x14ac:dyDescent="0.2">
      <c r="I282" s="3">
        <f t="shared" ca="1" si="24"/>
        <v>7</v>
      </c>
      <c r="J282" t="str">
        <f ca="1">VLOOKUP($I282,athlete, J$1)</f>
        <v>John</v>
      </c>
      <c r="K282" t="str">
        <f ca="1">VLOOKUP($I282,athlete, K$1)</f>
        <v>Jensen</v>
      </c>
      <c r="L282" t="str">
        <f ca="1">VLOOKUP($I282,athlete, L$1)</f>
        <v>Forward</v>
      </c>
      <c r="M282" t="str">
        <f ca="1">VLOOKUP($I282,athlete, M$1)</f>
        <v>Sophmore</v>
      </c>
      <c r="N282" t="str">
        <f t="shared" ca="1" si="25"/>
        <v>7639 North 2930 West</v>
      </c>
      <c r="O282" t="str">
        <f ca="1">VLOOKUP($I282,athlete, O$1)</f>
        <v>Tempe</v>
      </c>
      <c r="P282" t="str">
        <f ca="1">VLOOKUP($I282,athlete, P$1)</f>
        <v>AZ</v>
      </c>
      <c r="Q282">
        <f ca="1">VLOOKUP($I282,athlete, Q$1)</f>
        <v>85765</v>
      </c>
      <c r="R282" t="str">
        <f t="shared" ca="1" si="26"/>
        <v>3802 North 3113 East</v>
      </c>
      <c r="S282" t="str">
        <f ca="1">VLOOKUP($I282,athlete, S$1)</f>
        <v>Tempe</v>
      </c>
      <c r="T282" t="str">
        <f ca="1">VLOOKUP($I282,athlete, T$1)</f>
        <v>AZ</v>
      </c>
      <c r="U282">
        <f ca="1">VLOOKUP($I282,athlete, U$1)</f>
        <v>85765</v>
      </c>
      <c r="V282">
        <f t="shared" ca="1" si="27"/>
        <v>9216793821</v>
      </c>
      <c r="W282">
        <f t="shared" ca="1" si="28"/>
        <v>14</v>
      </c>
      <c r="X282" t="str">
        <f t="shared" ca="1" si="29"/>
        <v>INSERT INTO athlete (fname, lname, position, academic_level, street_current, city_current,state_current,zip_current,street_hometown, city_hometown, state_hometown, zip_hometown, phone, team_id) VALUES ('John','Jensen','Forward','Sophmore','7639 North 2930 West','Tempe','AZ',85765,'3802 North 3113 East','Tempe','AZ',85765,9216793821,14);</v>
      </c>
    </row>
    <row r="283" spans="9:24" x14ac:dyDescent="0.2">
      <c r="I283" s="3">
        <f t="shared" ca="1" si="24"/>
        <v>10</v>
      </c>
      <c r="J283" t="str">
        <f ca="1">VLOOKUP($I283,athlete, J$1)</f>
        <v>Laura</v>
      </c>
      <c r="K283" t="str">
        <f ca="1">VLOOKUP($I283,athlete, K$1)</f>
        <v>Hansen</v>
      </c>
      <c r="L283" t="str">
        <f ca="1">VLOOKUP($I283,athlete, L$1)</f>
        <v>Corner</v>
      </c>
      <c r="M283" t="str">
        <f ca="1">VLOOKUP($I283,athlete, M$1)</f>
        <v>Junior</v>
      </c>
      <c r="N283" t="str">
        <f t="shared" ca="1" si="25"/>
        <v>9368 South 5103 West</v>
      </c>
      <c r="O283" t="str">
        <f ca="1">VLOOKUP($I283,athlete, O$1)</f>
        <v>Las Vegas</v>
      </c>
      <c r="P283" t="str">
        <f ca="1">VLOOKUP($I283,athlete, P$1)</f>
        <v>NV</v>
      </c>
      <c r="Q283">
        <f ca="1">VLOOKUP($I283,athlete, Q$1)</f>
        <v>19837</v>
      </c>
      <c r="R283" t="str">
        <f t="shared" ca="1" si="26"/>
        <v>5536 North 9093 West</v>
      </c>
      <c r="S283" t="str">
        <f ca="1">VLOOKUP($I283,athlete, S$1)</f>
        <v>Las Vegas</v>
      </c>
      <c r="T283" t="str">
        <f ca="1">VLOOKUP($I283,athlete, T$1)</f>
        <v>NV</v>
      </c>
      <c r="U283">
        <f ca="1">VLOOKUP($I283,athlete, U$1)</f>
        <v>19837</v>
      </c>
      <c r="V283">
        <f t="shared" ca="1" si="27"/>
        <v>5698665067</v>
      </c>
      <c r="W283">
        <f t="shared" ca="1" si="28"/>
        <v>14</v>
      </c>
      <c r="X283" t="str">
        <f t="shared" ca="1" si="29"/>
        <v>INSERT INTO athlete (fname, lname, position, academic_level, street_current, city_current,state_current,zip_current,street_hometown, city_hometown, state_hometown, zip_hometown, phone, team_id) VALUES ('Laura','Hansen','Corner','Junior','9368 South 5103 West','Las Vegas','NV',19837,'5536 North 9093 West','Las Vegas','NV',19837,5698665067,14);</v>
      </c>
    </row>
    <row r="284" spans="9:24" x14ac:dyDescent="0.2">
      <c r="I284" s="3">
        <f t="shared" ca="1" si="24"/>
        <v>11</v>
      </c>
      <c r="J284" t="str">
        <f ca="1">VLOOKUP($I284,athlete, J$1)</f>
        <v>Megan</v>
      </c>
      <c r="K284" t="str">
        <f ca="1">VLOOKUP($I284,athlete, K$1)</f>
        <v>Byron</v>
      </c>
      <c r="L284" t="str">
        <f ca="1">VLOOKUP($I284,athlete, L$1)</f>
        <v>Running Back</v>
      </c>
      <c r="M284" t="str">
        <f ca="1">VLOOKUP($I284,athlete, M$1)</f>
        <v>Sophmore</v>
      </c>
      <c r="N284" t="str">
        <f t="shared" ca="1" si="25"/>
        <v>7793 South 7280 West</v>
      </c>
      <c r="O284" t="str">
        <f ca="1">VLOOKUP($I284,athlete, O$1)</f>
        <v>Pierre</v>
      </c>
      <c r="P284" t="str">
        <f ca="1">VLOOKUP($I284,athlete, P$1)</f>
        <v>SD</v>
      </c>
      <c r="Q284">
        <f ca="1">VLOOKUP($I284,athlete, Q$1)</f>
        <v>73520</v>
      </c>
      <c r="R284" t="str">
        <f t="shared" ca="1" si="26"/>
        <v>7337 North 7537 West</v>
      </c>
      <c r="S284" t="str">
        <f ca="1">VLOOKUP($I284,athlete, S$1)</f>
        <v>Pierre</v>
      </c>
      <c r="T284" t="str">
        <f ca="1">VLOOKUP($I284,athlete, T$1)</f>
        <v>SD</v>
      </c>
      <c r="U284">
        <f ca="1">VLOOKUP($I284,athlete, U$1)</f>
        <v>73520</v>
      </c>
      <c r="V284">
        <f t="shared" ca="1" si="27"/>
        <v>2376074029</v>
      </c>
      <c r="W284">
        <f t="shared" ca="1" si="28"/>
        <v>13</v>
      </c>
      <c r="X284" t="str">
        <f t="shared" ca="1" si="29"/>
        <v>INSERT INTO athlete (fname, lname, position, academic_level, street_current, city_current,state_current,zip_current,street_hometown, city_hometown, state_hometown, zip_hometown, phone, team_id) VALUES ('Megan','Byron','Running Back','Sophmore','7793 South 7280 West','Pierre','SD',73520,'7337 North 7537 West','Pierre','SD',73520,2376074029,13);</v>
      </c>
    </row>
    <row r="285" spans="9:24" x14ac:dyDescent="0.2">
      <c r="I285" s="3">
        <f t="shared" ca="1" si="24"/>
        <v>11</v>
      </c>
      <c r="J285" t="str">
        <f ca="1">VLOOKUP($I285,athlete, J$1)</f>
        <v>Megan</v>
      </c>
      <c r="K285" t="str">
        <f ca="1">VLOOKUP($I285,athlete, K$1)</f>
        <v>Byron</v>
      </c>
      <c r="L285" t="str">
        <f ca="1">VLOOKUP($I285,athlete, L$1)</f>
        <v>Running Back</v>
      </c>
      <c r="M285" t="str">
        <f ca="1">VLOOKUP($I285,athlete, M$1)</f>
        <v>Sophmore</v>
      </c>
      <c r="N285" t="str">
        <f t="shared" ca="1" si="25"/>
        <v>1408 North 8306 East</v>
      </c>
      <c r="O285" t="str">
        <f ca="1">VLOOKUP($I285,athlete, O$1)</f>
        <v>Pierre</v>
      </c>
      <c r="P285" t="str">
        <f ca="1">VLOOKUP($I285,athlete, P$1)</f>
        <v>SD</v>
      </c>
      <c r="Q285">
        <f ca="1">VLOOKUP($I285,athlete, Q$1)</f>
        <v>73520</v>
      </c>
      <c r="R285" t="str">
        <f t="shared" ca="1" si="26"/>
        <v>6874 North 9212 West</v>
      </c>
      <c r="S285" t="str">
        <f ca="1">VLOOKUP($I285,athlete, S$1)</f>
        <v>Pierre</v>
      </c>
      <c r="T285" t="str">
        <f ca="1">VLOOKUP($I285,athlete, T$1)</f>
        <v>SD</v>
      </c>
      <c r="U285">
        <f ca="1">VLOOKUP($I285,athlete, U$1)</f>
        <v>73520</v>
      </c>
      <c r="V285">
        <f t="shared" ca="1" si="27"/>
        <v>8415918652</v>
      </c>
      <c r="W285">
        <f t="shared" ca="1" si="28"/>
        <v>16</v>
      </c>
      <c r="X285" t="str">
        <f t="shared" ca="1" si="29"/>
        <v>INSERT INTO athlete (fname, lname, position, academic_level, street_current, city_current,state_current,zip_current,street_hometown, city_hometown, state_hometown, zip_hometown, phone, team_id) VALUES ('Megan','Byron','Running Back','Sophmore','1408 North 8306 East','Pierre','SD',73520,'6874 North 9212 West','Pierre','SD',73520,8415918652,16);</v>
      </c>
    </row>
    <row r="286" spans="9:24" x14ac:dyDescent="0.2">
      <c r="I286" s="3">
        <f t="shared" ca="1" si="24"/>
        <v>9</v>
      </c>
      <c r="J286" t="str">
        <f ca="1">VLOOKUP($I286,athlete, J$1)</f>
        <v>Nicole</v>
      </c>
      <c r="K286" t="str">
        <f ca="1">VLOOKUP($I286,athlete, K$1)</f>
        <v>Tindal</v>
      </c>
      <c r="L286" t="str">
        <f ca="1">VLOOKUP($I286,athlete, L$1)</f>
        <v>Offensive Lineman</v>
      </c>
      <c r="M286" t="str">
        <f ca="1">VLOOKUP($I286,athlete, M$1)</f>
        <v>Senior</v>
      </c>
      <c r="N286" t="str">
        <f t="shared" ca="1" si="25"/>
        <v>6054 North 4618 East</v>
      </c>
      <c r="O286" t="str">
        <f ca="1">VLOOKUP($I286,athlete, O$1)</f>
        <v>Provo</v>
      </c>
      <c r="P286" t="str">
        <f ca="1">VLOOKUP($I286,athlete, P$1)</f>
        <v>UT</v>
      </c>
      <c r="Q286">
        <f ca="1">VLOOKUP($I286,athlete, Q$1)</f>
        <v>75673</v>
      </c>
      <c r="R286" t="str">
        <f t="shared" ca="1" si="26"/>
        <v>1910 South 9373 West</v>
      </c>
      <c r="S286" t="str">
        <f ca="1">VLOOKUP($I286,athlete, S$1)</f>
        <v>Provo</v>
      </c>
      <c r="T286" t="str">
        <f ca="1">VLOOKUP($I286,athlete, T$1)</f>
        <v>UT</v>
      </c>
      <c r="U286">
        <f ca="1">VLOOKUP($I286,athlete, U$1)</f>
        <v>75673</v>
      </c>
      <c r="V286">
        <f t="shared" ca="1" si="27"/>
        <v>7446691535</v>
      </c>
      <c r="W286">
        <f t="shared" ca="1" si="28"/>
        <v>10</v>
      </c>
      <c r="X286" t="str">
        <f t="shared" ca="1" si="29"/>
        <v>INSERT INTO athlete (fname, lname, position, academic_level, street_current, city_current,state_current,zip_current,street_hometown, city_hometown, state_hometown, zip_hometown, phone, team_id) VALUES ('Nicole','Tindal','Offensive Lineman','Senior','6054 North 4618 East','Provo','UT',75673,'1910 South 9373 West','Provo','UT',75673,7446691535,10);</v>
      </c>
    </row>
    <row r="287" spans="9:24" x14ac:dyDescent="0.2">
      <c r="I287" s="3">
        <f t="shared" ca="1" si="24"/>
        <v>7</v>
      </c>
      <c r="J287" t="str">
        <f ca="1">VLOOKUP($I287,athlete, J$1)</f>
        <v>John</v>
      </c>
      <c r="K287" t="str">
        <f ca="1">VLOOKUP($I287,athlete, K$1)</f>
        <v>Jensen</v>
      </c>
      <c r="L287" t="str">
        <f ca="1">VLOOKUP($I287,athlete, L$1)</f>
        <v>Forward</v>
      </c>
      <c r="M287" t="str">
        <f ca="1">VLOOKUP($I287,athlete, M$1)</f>
        <v>Sophmore</v>
      </c>
      <c r="N287" t="str">
        <f t="shared" ca="1" si="25"/>
        <v>2818 North 7913 East</v>
      </c>
      <c r="O287" t="str">
        <f ca="1">VLOOKUP($I287,athlete, O$1)</f>
        <v>Tempe</v>
      </c>
      <c r="P287" t="str">
        <f ca="1">VLOOKUP($I287,athlete, P$1)</f>
        <v>AZ</v>
      </c>
      <c r="Q287">
        <f ca="1">VLOOKUP($I287,athlete, Q$1)</f>
        <v>85765</v>
      </c>
      <c r="R287" t="str">
        <f t="shared" ca="1" si="26"/>
        <v>5091 South 6893 West</v>
      </c>
      <c r="S287" t="str">
        <f ca="1">VLOOKUP($I287,athlete, S$1)</f>
        <v>Tempe</v>
      </c>
      <c r="T287" t="str">
        <f ca="1">VLOOKUP($I287,athlete, T$1)</f>
        <v>AZ</v>
      </c>
      <c r="U287">
        <f ca="1">VLOOKUP($I287,athlete, U$1)</f>
        <v>85765</v>
      </c>
      <c r="V287">
        <f t="shared" ca="1" si="27"/>
        <v>5300397461</v>
      </c>
      <c r="W287">
        <f t="shared" ca="1" si="28"/>
        <v>6</v>
      </c>
      <c r="X287" t="str">
        <f t="shared" ca="1" si="29"/>
        <v>INSERT INTO athlete (fname, lname, position, academic_level, street_current, city_current,state_current,zip_current,street_hometown, city_hometown, state_hometown, zip_hometown, phone, team_id) VALUES ('John','Jensen','Forward','Sophmore','2818 North 7913 East','Tempe','AZ',85765,'5091 South 6893 West','Tempe','AZ',85765,5300397461,6);</v>
      </c>
    </row>
    <row r="288" spans="9:24" x14ac:dyDescent="0.2">
      <c r="I288" s="3">
        <f t="shared" ca="1" si="24"/>
        <v>7</v>
      </c>
      <c r="J288" t="str">
        <f ca="1">VLOOKUP($I288,athlete, J$1)</f>
        <v>John</v>
      </c>
      <c r="K288" t="str">
        <f ca="1">VLOOKUP($I288,athlete, K$1)</f>
        <v>Jensen</v>
      </c>
      <c r="L288" t="str">
        <f ca="1">VLOOKUP($I288,athlete, L$1)</f>
        <v>Forward</v>
      </c>
      <c r="M288" t="str">
        <f ca="1">VLOOKUP($I288,athlete, M$1)</f>
        <v>Sophmore</v>
      </c>
      <c r="N288" t="str">
        <f t="shared" ca="1" si="25"/>
        <v>2636 South 9531 East</v>
      </c>
      <c r="O288" t="str">
        <f ca="1">VLOOKUP($I288,athlete, O$1)</f>
        <v>Tempe</v>
      </c>
      <c r="P288" t="str">
        <f ca="1">VLOOKUP($I288,athlete, P$1)</f>
        <v>AZ</v>
      </c>
      <c r="Q288">
        <f ca="1">VLOOKUP($I288,athlete, Q$1)</f>
        <v>85765</v>
      </c>
      <c r="R288" t="str">
        <f t="shared" ca="1" si="26"/>
        <v>2912 South 3218 East</v>
      </c>
      <c r="S288" t="str">
        <f ca="1">VLOOKUP($I288,athlete, S$1)</f>
        <v>Tempe</v>
      </c>
      <c r="T288" t="str">
        <f ca="1">VLOOKUP($I288,athlete, T$1)</f>
        <v>AZ</v>
      </c>
      <c r="U288">
        <f ca="1">VLOOKUP($I288,athlete, U$1)</f>
        <v>85765</v>
      </c>
      <c r="V288">
        <f t="shared" ca="1" si="27"/>
        <v>9888663714</v>
      </c>
      <c r="W288">
        <f t="shared" ca="1" si="28"/>
        <v>10</v>
      </c>
      <c r="X288" t="str">
        <f t="shared" ca="1" si="29"/>
        <v>INSERT INTO athlete (fname, lname, position, academic_level, street_current, city_current,state_current,zip_current,street_hometown, city_hometown, state_hometown, zip_hometown, phone, team_id) VALUES ('John','Jensen','Forward','Sophmore','2636 South 9531 East','Tempe','AZ',85765,'2912 South 3218 East','Tempe','AZ',85765,9888663714,10);</v>
      </c>
    </row>
    <row r="289" spans="9:24" x14ac:dyDescent="0.2">
      <c r="I289" s="3">
        <f t="shared" ca="1" si="24"/>
        <v>15</v>
      </c>
      <c r="J289" t="str">
        <f ca="1">VLOOKUP($I289,athlete, J$1)</f>
        <v>Randy</v>
      </c>
      <c r="K289" t="str">
        <f ca="1">VLOOKUP($I289,athlete, K$1)</f>
        <v>Peirce</v>
      </c>
      <c r="L289" t="str">
        <f ca="1">VLOOKUP($I289,athlete, L$1)</f>
        <v>Pitcher</v>
      </c>
      <c r="M289" t="str">
        <f ca="1">VLOOKUP($I289,athlete, M$1)</f>
        <v>Sophmore</v>
      </c>
      <c r="N289" t="str">
        <f t="shared" ca="1" si="25"/>
        <v>9980 South 3423 West</v>
      </c>
      <c r="O289" t="str">
        <f ca="1">VLOOKUP($I289,athlete, O$1)</f>
        <v>Pierre</v>
      </c>
      <c r="P289" t="str">
        <f ca="1">VLOOKUP($I289,athlete, P$1)</f>
        <v>UT</v>
      </c>
      <c r="Q289">
        <f ca="1">VLOOKUP($I289,athlete, Q$1)</f>
        <v>84101</v>
      </c>
      <c r="R289" t="str">
        <f t="shared" ca="1" si="26"/>
        <v>2994 North 9406 West</v>
      </c>
      <c r="S289" t="str">
        <f ca="1">VLOOKUP($I289,athlete, S$1)</f>
        <v>Pierre</v>
      </c>
      <c r="T289" t="str">
        <f ca="1">VLOOKUP($I289,athlete, T$1)</f>
        <v>UT</v>
      </c>
      <c r="U289">
        <f ca="1">VLOOKUP($I289,athlete, U$1)</f>
        <v>84101</v>
      </c>
      <c r="V289">
        <f t="shared" ca="1" si="27"/>
        <v>2492109256</v>
      </c>
      <c r="W289">
        <f t="shared" ca="1" si="28"/>
        <v>15</v>
      </c>
      <c r="X289" t="str">
        <f t="shared" ca="1" si="29"/>
        <v>INSERT INTO athlete (fname, lname, position, academic_level, street_current, city_current,state_current,zip_current,street_hometown, city_hometown, state_hometown, zip_hometown, phone, team_id) VALUES ('Randy','Peirce','Pitcher','Sophmore','9980 South 3423 West','Pierre','UT',84101,'2994 North 9406 West','Pierre','UT',84101,2492109256,15);</v>
      </c>
    </row>
    <row r="290" spans="9:24" x14ac:dyDescent="0.2">
      <c r="I290" s="3">
        <f t="shared" ca="1" si="24"/>
        <v>7</v>
      </c>
      <c r="J290" t="str">
        <f ca="1">VLOOKUP($I290,athlete, J$1)</f>
        <v>John</v>
      </c>
      <c r="K290" t="str">
        <f ca="1">VLOOKUP($I290,athlete, K$1)</f>
        <v>Jensen</v>
      </c>
      <c r="L290" t="str">
        <f ca="1">VLOOKUP($I290,athlete, L$1)</f>
        <v>Forward</v>
      </c>
      <c r="M290" t="str">
        <f ca="1">VLOOKUP($I290,athlete, M$1)</f>
        <v>Sophmore</v>
      </c>
      <c r="N290" t="str">
        <f t="shared" ca="1" si="25"/>
        <v>2736 North 3049 East</v>
      </c>
      <c r="O290" t="str">
        <f ca="1">VLOOKUP($I290,athlete, O$1)</f>
        <v>Tempe</v>
      </c>
      <c r="P290" t="str">
        <f ca="1">VLOOKUP($I290,athlete, P$1)</f>
        <v>AZ</v>
      </c>
      <c r="Q290">
        <f ca="1">VLOOKUP($I290,athlete, Q$1)</f>
        <v>85765</v>
      </c>
      <c r="R290" t="str">
        <f t="shared" ca="1" si="26"/>
        <v>7065 South 4312 West</v>
      </c>
      <c r="S290" t="str">
        <f ca="1">VLOOKUP($I290,athlete, S$1)</f>
        <v>Tempe</v>
      </c>
      <c r="T290" t="str">
        <f ca="1">VLOOKUP($I290,athlete, T$1)</f>
        <v>AZ</v>
      </c>
      <c r="U290">
        <f ca="1">VLOOKUP($I290,athlete, U$1)</f>
        <v>85765</v>
      </c>
      <c r="V290">
        <f t="shared" ca="1" si="27"/>
        <v>3081708096</v>
      </c>
      <c r="W290">
        <f t="shared" ca="1" si="28"/>
        <v>8</v>
      </c>
      <c r="X290" t="str">
        <f t="shared" ca="1" si="29"/>
        <v>INSERT INTO athlete (fname, lname, position, academic_level, street_current, city_current,state_current,zip_current,street_hometown, city_hometown, state_hometown, zip_hometown, phone, team_id) VALUES ('John','Jensen','Forward','Sophmore','2736 North 3049 East','Tempe','AZ',85765,'7065 South 4312 West','Tempe','AZ',85765,3081708096,8);</v>
      </c>
    </row>
    <row r="291" spans="9:24" x14ac:dyDescent="0.2">
      <c r="I291" s="3">
        <f t="shared" ca="1" si="24"/>
        <v>16</v>
      </c>
      <c r="J291" t="str">
        <f ca="1">VLOOKUP($I291,athlete, J$1)</f>
        <v>Chris</v>
      </c>
      <c r="K291" t="str">
        <f ca="1">VLOOKUP($I291,athlete, K$1)</f>
        <v>Burr</v>
      </c>
      <c r="L291" t="str">
        <f ca="1">VLOOKUP($I291,athlete, L$1)</f>
        <v>Catcher</v>
      </c>
      <c r="M291" t="str">
        <f ca="1">VLOOKUP($I291,athlete, M$1)</f>
        <v>Freshman</v>
      </c>
      <c r="N291" t="str">
        <f t="shared" ca="1" si="25"/>
        <v>2320 North 9242 West</v>
      </c>
      <c r="O291" t="str">
        <f ca="1">VLOOKUP($I291,athlete, O$1)</f>
        <v>Bismarck</v>
      </c>
      <c r="P291" t="str">
        <f ca="1">VLOOKUP($I291,athlete, P$1)</f>
        <v>UT</v>
      </c>
      <c r="Q291">
        <f ca="1">VLOOKUP($I291,athlete, Q$1)</f>
        <v>84101</v>
      </c>
      <c r="R291" t="str">
        <f t="shared" ca="1" si="26"/>
        <v>8326 South 5470 East</v>
      </c>
      <c r="S291" t="str">
        <f ca="1">VLOOKUP($I291,athlete, S$1)</f>
        <v>Bismarck</v>
      </c>
      <c r="T291" t="str">
        <f ca="1">VLOOKUP($I291,athlete, T$1)</f>
        <v>UT</v>
      </c>
      <c r="U291">
        <f ca="1">VLOOKUP($I291,athlete, U$1)</f>
        <v>84101</v>
      </c>
      <c r="V291">
        <f t="shared" ca="1" si="27"/>
        <v>6394713210</v>
      </c>
      <c r="W291">
        <f t="shared" ca="1" si="28"/>
        <v>16</v>
      </c>
      <c r="X291" t="str">
        <f t="shared" ca="1" si="29"/>
        <v>INSERT INTO athlete (fname, lname, position, academic_level, street_current, city_current,state_current,zip_current,street_hometown, city_hometown, state_hometown, zip_hometown, phone, team_id) VALUES ('Chris','Burr','Catcher','Freshman','2320 North 9242 West','Bismarck','UT',84101,'8326 South 5470 East','Bismarck','UT',84101,6394713210,16);</v>
      </c>
    </row>
    <row r="292" spans="9:24" x14ac:dyDescent="0.2">
      <c r="I292" s="3">
        <f t="shared" ca="1" si="24"/>
        <v>14</v>
      </c>
      <c r="J292" t="str">
        <f ca="1">VLOOKUP($I292,athlete, J$1)</f>
        <v>Carrie</v>
      </c>
      <c r="K292" t="str">
        <f ca="1">VLOOKUP($I292,athlete, K$1)</f>
        <v>Bishoff</v>
      </c>
      <c r="L292" t="str">
        <f ca="1">VLOOKUP($I292,athlete, L$1)</f>
        <v>Outfielder</v>
      </c>
      <c r="M292" t="str">
        <f ca="1">VLOOKUP($I292,athlete, M$1)</f>
        <v>Junior</v>
      </c>
      <c r="N292" t="str">
        <f t="shared" ca="1" si="25"/>
        <v>9819 North 8312 West</v>
      </c>
      <c r="O292" t="str">
        <f ca="1">VLOOKUP($I292,athlete, O$1)</f>
        <v>Las Vegas</v>
      </c>
      <c r="P292" t="str">
        <f ca="1">VLOOKUP($I292,athlete, P$1)</f>
        <v>UT</v>
      </c>
      <c r="Q292">
        <f ca="1">VLOOKUP($I292,athlete, Q$1)</f>
        <v>84101</v>
      </c>
      <c r="R292" t="str">
        <f t="shared" ca="1" si="26"/>
        <v>7119 North 9300 East</v>
      </c>
      <c r="S292" t="str">
        <f ca="1">VLOOKUP($I292,athlete, S$1)</f>
        <v>Las Vegas</v>
      </c>
      <c r="T292" t="str">
        <f ca="1">VLOOKUP($I292,athlete, T$1)</f>
        <v>UT</v>
      </c>
      <c r="U292">
        <f ca="1">VLOOKUP($I292,athlete, U$1)</f>
        <v>84101</v>
      </c>
      <c r="V292">
        <f t="shared" ca="1" si="27"/>
        <v>3110055861</v>
      </c>
      <c r="W292">
        <f t="shared" ca="1" si="28"/>
        <v>8</v>
      </c>
      <c r="X292" t="str">
        <f t="shared" ca="1" si="29"/>
        <v>INSERT INTO athlete (fname, lname, position, academic_level, street_current, city_current,state_current,zip_current,street_hometown, city_hometown, state_hometown, zip_hometown, phone, team_id) VALUES ('Carrie','Bishoff','Outfielder','Junior','9819 North 8312 West','Las Vegas','UT',84101,'7119 North 9300 East','Las Vegas','UT',84101,3110055861,8);</v>
      </c>
    </row>
    <row r="293" spans="9:24" x14ac:dyDescent="0.2">
      <c r="I293" s="3">
        <f t="shared" ca="1" si="24"/>
        <v>15</v>
      </c>
      <c r="J293" t="str">
        <f ca="1">VLOOKUP($I293,athlete, J$1)</f>
        <v>Randy</v>
      </c>
      <c r="K293" t="str">
        <f ca="1">VLOOKUP($I293,athlete, K$1)</f>
        <v>Peirce</v>
      </c>
      <c r="L293" t="str">
        <f ca="1">VLOOKUP($I293,athlete, L$1)</f>
        <v>Pitcher</v>
      </c>
      <c r="M293" t="str">
        <f ca="1">VLOOKUP($I293,athlete, M$1)</f>
        <v>Sophmore</v>
      </c>
      <c r="N293" t="str">
        <f t="shared" ca="1" si="25"/>
        <v>5488 North 7044 East</v>
      </c>
      <c r="O293" t="str">
        <f ca="1">VLOOKUP($I293,athlete, O$1)</f>
        <v>Pierre</v>
      </c>
      <c r="P293" t="str">
        <f ca="1">VLOOKUP($I293,athlete, P$1)</f>
        <v>UT</v>
      </c>
      <c r="Q293">
        <f ca="1">VLOOKUP($I293,athlete, Q$1)</f>
        <v>84101</v>
      </c>
      <c r="R293" t="str">
        <f t="shared" ca="1" si="26"/>
        <v>4573 North 4375 West</v>
      </c>
      <c r="S293" t="str">
        <f ca="1">VLOOKUP($I293,athlete, S$1)</f>
        <v>Pierre</v>
      </c>
      <c r="T293" t="str">
        <f ca="1">VLOOKUP($I293,athlete, T$1)</f>
        <v>UT</v>
      </c>
      <c r="U293">
        <f ca="1">VLOOKUP($I293,athlete, U$1)</f>
        <v>84101</v>
      </c>
      <c r="V293">
        <f t="shared" ca="1" si="27"/>
        <v>2194186649</v>
      </c>
      <c r="W293">
        <f t="shared" ca="1" si="28"/>
        <v>11</v>
      </c>
      <c r="X293" t="str">
        <f t="shared" ca="1" si="29"/>
        <v>INSERT INTO athlete (fname, lname, position, academic_level, street_current, city_current,state_current,zip_current,street_hometown, city_hometown, state_hometown, zip_hometown, phone, team_id) VALUES ('Randy','Peirce','Pitcher','Sophmore','5488 North 7044 East','Pierre','UT',84101,'4573 North 4375 West','Pierre','UT',84101,2194186649,11);</v>
      </c>
    </row>
    <row r="294" spans="9:24" x14ac:dyDescent="0.2">
      <c r="I294" s="3">
        <f t="shared" ca="1" si="24"/>
        <v>1</v>
      </c>
      <c r="J294" t="str">
        <f ca="1">VLOOKUP($I294,athlete, J$1)</f>
        <v>Bob</v>
      </c>
      <c r="K294" t="str">
        <f ca="1">VLOOKUP($I294,athlete, K$1)</f>
        <v>Taylor</v>
      </c>
      <c r="L294" t="str">
        <f ca="1">VLOOKUP($I294,athlete, L$1)</f>
        <v>Right Wing</v>
      </c>
      <c r="M294" t="str">
        <f ca="1">VLOOKUP($I294,athlete, M$1)</f>
        <v>Senior</v>
      </c>
      <c r="N294" t="str">
        <f t="shared" ca="1" si="25"/>
        <v>8473 South 1412 West</v>
      </c>
      <c r="O294" t="str">
        <f ca="1">VLOOKUP($I294,athlete, O$1)</f>
        <v>Salt Lake City</v>
      </c>
      <c r="P294" t="str">
        <f ca="1">VLOOKUP($I294,athlete, P$1)</f>
        <v>UT</v>
      </c>
      <c r="Q294">
        <f ca="1">VLOOKUP($I294,athlete, Q$1)</f>
        <v>84101</v>
      </c>
      <c r="R294" t="str">
        <f t="shared" ca="1" si="26"/>
        <v>4429 South 1807 East</v>
      </c>
      <c r="S294" t="str">
        <f ca="1">VLOOKUP($I294,athlete, S$1)</f>
        <v>Salt Lake City</v>
      </c>
      <c r="T294" t="str">
        <f ca="1">VLOOKUP($I294,athlete, T$1)</f>
        <v>UT</v>
      </c>
      <c r="U294">
        <f ca="1">VLOOKUP($I294,athlete, U$1)</f>
        <v>84101</v>
      </c>
      <c r="V294">
        <f t="shared" ca="1" si="27"/>
        <v>3321355446</v>
      </c>
      <c r="W294">
        <f t="shared" ca="1" si="28"/>
        <v>11</v>
      </c>
      <c r="X294" t="str">
        <f t="shared" ca="1" si="29"/>
        <v>INSERT INTO athlete (fname, lname, position, academic_level, street_current, city_current,state_current,zip_current,street_hometown, city_hometown, state_hometown, zip_hometown, phone, team_id) VALUES ('Bob','Taylor','Right Wing','Senior','8473 South 1412 West','Salt Lake City','UT',84101,'4429 South 1807 East','Salt Lake City','UT',84101,3321355446,11);</v>
      </c>
    </row>
    <row r="295" spans="9:24" x14ac:dyDescent="0.2">
      <c r="I295" s="3">
        <f t="shared" ca="1" si="24"/>
        <v>10</v>
      </c>
      <c r="J295" t="str">
        <f ca="1">VLOOKUP($I295,athlete, J$1)</f>
        <v>Laura</v>
      </c>
      <c r="K295" t="str">
        <f ca="1">VLOOKUP($I295,athlete, K$1)</f>
        <v>Hansen</v>
      </c>
      <c r="L295" t="str">
        <f ca="1">VLOOKUP($I295,athlete, L$1)</f>
        <v>Corner</v>
      </c>
      <c r="M295" t="str">
        <f ca="1">VLOOKUP($I295,athlete, M$1)</f>
        <v>Junior</v>
      </c>
      <c r="N295" t="str">
        <f t="shared" ca="1" si="25"/>
        <v>6301 North 7467 East</v>
      </c>
      <c r="O295" t="str">
        <f ca="1">VLOOKUP($I295,athlete, O$1)</f>
        <v>Las Vegas</v>
      </c>
      <c r="P295" t="str">
        <f ca="1">VLOOKUP($I295,athlete, P$1)</f>
        <v>NV</v>
      </c>
      <c r="Q295">
        <f ca="1">VLOOKUP($I295,athlete, Q$1)</f>
        <v>19837</v>
      </c>
      <c r="R295" t="str">
        <f t="shared" ca="1" si="26"/>
        <v>4774 North 5647 West</v>
      </c>
      <c r="S295" t="str">
        <f ca="1">VLOOKUP($I295,athlete, S$1)</f>
        <v>Las Vegas</v>
      </c>
      <c r="T295" t="str">
        <f ca="1">VLOOKUP($I295,athlete, T$1)</f>
        <v>NV</v>
      </c>
      <c r="U295">
        <f ca="1">VLOOKUP($I295,athlete, U$1)</f>
        <v>19837</v>
      </c>
      <c r="V295">
        <f t="shared" ca="1" si="27"/>
        <v>2698431820</v>
      </c>
      <c r="W295">
        <f t="shared" ca="1" si="28"/>
        <v>17</v>
      </c>
      <c r="X295" t="str">
        <f t="shared" ca="1" si="29"/>
        <v>INSERT INTO athlete (fname, lname, position, academic_level, street_current, city_current,state_current,zip_current,street_hometown, city_hometown, state_hometown, zip_hometown, phone, team_id) VALUES ('Laura','Hansen','Corner','Junior','6301 North 7467 East','Las Vegas','NV',19837,'4774 North 5647 West','Las Vegas','NV',19837,2698431820,17);</v>
      </c>
    </row>
    <row r="296" spans="9:24" x14ac:dyDescent="0.2">
      <c r="I296" s="3">
        <f t="shared" ca="1" si="24"/>
        <v>8</v>
      </c>
      <c r="J296" t="str">
        <f ca="1">VLOOKUP($I296,athlete, J$1)</f>
        <v>Jeremy</v>
      </c>
      <c r="K296" t="str">
        <f ca="1">VLOOKUP($I296,athlete, K$1)</f>
        <v>Groves</v>
      </c>
      <c r="L296" t="str">
        <f ca="1">VLOOKUP($I296,athlete, L$1)</f>
        <v>Defensinve Tackle</v>
      </c>
      <c r="M296" t="str">
        <f ca="1">VLOOKUP($I296,athlete, M$1)</f>
        <v>Freshman</v>
      </c>
      <c r="N296" t="str">
        <f t="shared" ca="1" si="25"/>
        <v>1659 South 5262 East</v>
      </c>
      <c r="O296" t="str">
        <f ca="1">VLOOKUP($I296,athlete, O$1)</f>
        <v>Brooklynn</v>
      </c>
      <c r="P296" t="str">
        <f ca="1">VLOOKUP($I296,athlete, P$1)</f>
        <v>NY</v>
      </c>
      <c r="Q296">
        <f ca="1">VLOOKUP($I296,athlete, Q$1)</f>
        <v>76485</v>
      </c>
      <c r="R296" t="str">
        <f t="shared" ca="1" si="26"/>
        <v>9522 South 9374 West</v>
      </c>
      <c r="S296" t="str">
        <f ca="1">VLOOKUP($I296,athlete, S$1)</f>
        <v>Brooklynn</v>
      </c>
      <c r="T296" t="str">
        <f ca="1">VLOOKUP($I296,athlete, T$1)</f>
        <v>NY</v>
      </c>
      <c r="U296">
        <f ca="1">VLOOKUP($I296,athlete, U$1)</f>
        <v>76485</v>
      </c>
      <c r="V296">
        <f t="shared" ca="1" si="27"/>
        <v>2712486806</v>
      </c>
      <c r="W296">
        <f t="shared" ca="1" si="28"/>
        <v>6</v>
      </c>
      <c r="X296" t="str">
        <f t="shared" ca="1" si="29"/>
        <v>INSERT INTO athlete (fname, lname, position, academic_level, street_current, city_current,state_current,zip_current,street_hometown, city_hometown, state_hometown, zip_hometown, phone, team_id) VALUES ('Jeremy','Groves','Defensinve Tackle','Freshman','1659 South 5262 East','Brooklynn','NY',76485,'9522 South 9374 West','Brooklynn','NY',76485,2712486806,6);</v>
      </c>
    </row>
    <row r="297" spans="9:24" x14ac:dyDescent="0.2">
      <c r="I297" s="3">
        <f t="shared" ca="1" si="24"/>
        <v>10</v>
      </c>
      <c r="J297" t="str">
        <f ca="1">VLOOKUP($I297,athlete, J$1)</f>
        <v>Laura</v>
      </c>
      <c r="K297" t="str">
        <f ca="1">VLOOKUP($I297,athlete, K$1)</f>
        <v>Hansen</v>
      </c>
      <c r="L297" t="str">
        <f ca="1">VLOOKUP($I297,athlete, L$1)</f>
        <v>Corner</v>
      </c>
      <c r="M297" t="str">
        <f ca="1">VLOOKUP($I297,athlete, M$1)</f>
        <v>Junior</v>
      </c>
      <c r="N297" t="str">
        <f t="shared" ca="1" si="25"/>
        <v>4448 South 8662 East</v>
      </c>
      <c r="O297" t="str">
        <f ca="1">VLOOKUP($I297,athlete, O$1)</f>
        <v>Las Vegas</v>
      </c>
      <c r="P297" t="str">
        <f ca="1">VLOOKUP($I297,athlete, P$1)</f>
        <v>NV</v>
      </c>
      <c r="Q297">
        <f ca="1">VLOOKUP($I297,athlete, Q$1)</f>
        <v>19837</v>
      </c>
      <c r="R297" t="str">
        <f t="shared" ca="1" si="26"/>
        <v>8166 South 4455 East</v>
      </c>
      <c r="S297" t="str">
        <f ca="1">VLOOKUP($I297,athlete, S$1)</f>
        <v>Las Vegas</v>
      </c>
      <c r="T297" t="str">
        <f ca="1">VLOOKUP($I297,athlete, T$1)</f>
        <v>NV</v>
      </c>
      <c r="U297">
        <f ca="1">VLOOKUP($I297,athlete, U$1)</f>
        <v>19837</v>
      </c>
      <c r="V297">
        <f t="shared" ca="1" si="27"/>
        <v>5988202329</v>
      </c>
      <c r="W297">
        <f t="shared" ca="1" si="28"/>
        <v>11</v>
      </c>
      <c r="X297" t="str">
        <f t="shared" ca="1" si="29"/>
        <v>INSERT INTO athlete (fname, lname, position, academic_level, street_current, city_current,state_current,zip_current,street_hometown, city_hometown, state_hometown, zip_hometown, phone, team_id) VALUES ('Laura','Hansen','Corner','Junior','4448 South 8662 East','Las Vegas','NV',19837,'8166 South 4455 East','Las Vegas','NV',19837,5988202329,11);</v>
      </c>
    </row>
    <row r="298" spans="9:24" x14ac:dyDescent="0.2">
      <c r="I298" s="3">
        <f t="shared" ca="1" si="24"/>
        <v>16</v>
      </c>
      <c r="J298" t="str">
        <f ca="1">VLOOKUP($I298,athlete, J$1)</f>
        <v>Chris</v>
      </c>
      <c r="K298" t="str">
        <f ca="1">VLOOKUP($I298,athlete, K$1)</f>
        <v>Burr</v>
      </c>
      <c r="L298" t="str">
        <f ca="1">VLOOKUP($I298,athlete, L$1)</f>
        <v>Catcher</v>
      </c>
      <c r="M298" t="str">
        <f ca="1">VLOOKUP($I298,athlete, M$1)</f>
        <v>Freshman</v>
      </c>
      <c r="N298" t="str">
        <f t="shared" ca="1" si="25"/>
        <v>9999 North 2277 East</v>
      </c>
      <c r="O298" t="str">
        <f ca="1">VLOOKUP($I298,athlete, O$1)</f>
        <v>Bismarck</v>
      </c>
      <c r="P298" t="str">
        <f ca="1">VLOOKUP($I298,athlete, P$1)</f>
        <v>UT</v>
      </c>
      <c r="Q298">
        <f ca="1">VLOOKUP($I298,athlete, Q$1)</f>
        <v>84101</v>
      </c>
      <c r="R298" t="str">
        <f t="shared" ca="1" si="26"/>
        <v>2911 South 7813 West</v>
      </c>
      <c r="S298" t="str">
        <f ca="1">VLOOKUP($I298,athlete, S$1)</f>
        <v>Bismarck</v>
      </c>
      <c r="T298" t="str">
        <f ca="1">VLOOKUP($I298,athlete, T$1)</f>
        <v>UT</v>
      </c>
      <c r="U298">
        <f ca="1">VLOOKUP($I298,athlete, U$1)</f>
        <v>84101</v>
      </c>
      <c r="V298">
        <f t="shared" ca="1" si="27"/>
        <v>3649355073</v>
      </c>
      <c r="W298">
        <f t="shared" ca="1" si="28"/>
        <v>11</v>
      </c>
      <c r="X298" t="str">
        <f t="shared" ca="1" si="29"/>
        <v>INSERT INTO athlete (fname, lname, position, academic_level, street_current, city_current,state_current,zip_current,street_hometown, city_hometown, state_hometown, zip_hometown, phone, team_id) VALUES ('Chris','Burr','Catcher','Freshman','9999 North 2277 East','Bismarck','UT',84101,'2911 South 7813 West','Bismarck','UT',84101,3649355073,11);</v>
      </c>
    </row>
    <row r="299" spans="9:24" x14ac:dyDescent="0.2">
      <c r="I299" s="3">
        <f t="shared" ca="1" si="24"/>
        <v>3</v>
      </c>
      <c r="J299" t="str">
        <f ca="1">VLOOKUP($I299,athlete, J$1)</f>
        <v>Alex</v>
      </c>
      <c r="K299" t="str">
        <f ca="1">VLOOKUP($I299,athlete, K$1)</f>
        <v>Johnson</v>
      </c>
      <c r="L299" t="str">
        <f ca="1">VLOOKUP($I299,athlete, L$1)</f>
        <v>Quarterback</v>
      </c>
      <c r="M299" t="str">
        <f ca="1">VLOOKUP($I299,athlete, M$1)</f>
        <v>Sophmore</v>
      </c>
      <c r="N299" t="str">
        <f t="shared" ca="1" si="25"/>
        <v>4296 North 9192 East</v>
      </c>
      <c r="O299" t="str">
        <f ca="1">VLOOKUP($I299,athlete, O$1)</f>
        <v>Seattle</v>
      </c>
      <c r="P299" t="str">
        <f ca="1">VLOOKUP($I299,athlete, P$1)</f>
        <v>WA</v>
      </c>
      <c r="Q299">
        <f ca="1">VLOOKUP($I299,athlete, Q$1)</f>
        <v>56290</v>
      </c>
      <c r="R299" t="str">
        <f t="shared" ca="1" si="26"/>
        <v>4900 North 5010 West</v>
      </c>
      <c r="S299" t="str">
        <f ca="1">VLOOKUP($I299,athlete, S$1)</f>
        <v>Seattle</v>
      </c>
      <c r="T299" t="str">
        <f ca="1">VLOOKUP($I299,athlete, T$1)</f>
        <v>WA</v>
      </c>
      <c r="U299">
        <f ca="1">VLOOKUP($I299,athlete, U$1)</f>
        <v>56290</v>
      </c>
      <c r="V299">
        <f t="shared" ca="1" si="27"/>
        <v>3033369811</v>
      </c>
      <c r="W299">
        <f t="shared" ca="1" si="28"/>
        <v>6</v>
      </c>
      <c r="X299" t="str">
        <f t="shared" ca="1" si="29"/>
        <v>INSERT INTO athlete (fname, lname, position, academic_level, street_current, city_current,state_current,zip_current,street_hometown, city_hometown, state_hometown, zip_hometown, phone, team_id) VALUES ('Alex','Johnson','Quarterback','Sophmore','4296 North 9192 East','Seattle','WA',56290,'4900 North 5010 West','Seattle','WA',56290,3033369811,6);</v>
      </c>
    </row>
    <row r="300" spans="9:24" x14ac:dyDescent="0.2">
      <c r="I300" s="3">
        <f t="shared" ca="1" si="24"/>
        <v>6</v>
      </c>
      <c r="J300" t="str">
        <f ca="1">VLOOKUP($I300,athlete, J$1)</f>
        <v>Jilian</v>
      </c>
      <c r="K300" t="str">
        <f ca="1">VLOOKUP($I300,athlete, K$1)</f>
        <v>Allen</v>
      </c>
      <c r="L300" t="str">
        <f ca="1">VLOOKUP($I300,athlete, L$1)</f>
        <v>Winger</v>
      </c>
      <c r="M300" t="str">
        <f ca="1">VLOOKUP($I300,athlete, M$1)</f>
        <v>Junior</v>
      </c>
      <c r="N300" t="str">
        <f t="shared" ca="1" si="25"/>
        <v>7899 North 4389 East</v>
      </c>
      <c r="O300" t="str">
        <f ca="1">VLOOKUP($I300,athlete, O$1)</f>
        <v>Los Angeles</v>
      </c>
      <c r="P300" t="str">
        <f ca="1">VLOOKUP($I300,athlete, P$1)</f>
        <v>CA</v>
      </c>
      <c r="Q300">
        <f ca="1">VLOOKUP($I300,athlete, Q$1)</f>
        <v>26848</v>
      </c>
      <c r="R300" t="str">
        <f t="shared" ca="1" si="26"/>
        <v>1922 South 9604 East</v>
      </c>
      <c r="S300" t="str">
        <f ca="1">VLOOKUP($I300,athlete, S$1)</f>
        <v>Los Angeles</v>
      </c>
      <c r="T300" t="str">
        <f ca="1">VLOOKUP($I300,athlete, T$1)</f>
        <v>CA</v>
      </c>
      <c r="U300">
        <f ca="1">VLOOKUP($I300,athlete, U$1)</f>
        <v>26848</v>
      </c>
      <c r="V300">
        <f t="shared" ca="1" si="27"/>
        <v>6488992571</v>
      </c>
      <c r="W300">
        <f t="shared" ca="1" si="28"/>
        <v>13</v>
      </c>
      <c r="X300" t="str">
        <f t="shared" ca="1" si="29"/>
        <v>INSERT INTO athlete (fname, lname, position, academic_level, street_current, city_current,state_current,zip_current,street_hometown, city_hometown, state_hometown, zip_hometown, phone, team_id) VALUES ('Jilian','Allen','Winger','Junior','7899 North 4389 East','Los Angeles','CA',26848,'1922 South 9604 East','Los Angeles','CA',26848,6488992571,13);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activeCell="H2" sqref="H2"/>
    </sheetView>
  </sheetViews>
  <sheetFormatPr baseColWidth="10" defaultRowHeight="16" x14ac:dyDescent="0.2"/>
  <sheetData>
    <row r="1" spans="1:8" x14ac:dyDescent="0.2">
      <c r="E1" t="s">
        <v>108</v>
      </c>
      <c r="F1" t="s">
        <v>380</v>
      </c>
      <c r="G1" t="s">
        <v>381</v>
      </c>
    </row>
    <row r="2" spans="1:8" x14ac:dyDescent="0.2">
      <c r="A2">
        <v>1</v>
      </c>
      <c r="B2" t="s">
        <v>382</v>
      </c>
      <c r="E2" t="str">
        <f ca="1">VLOOKUP(RANDBETWEEN(1,3),scholarship,2)</f>
        <v>partial</v>
      </c>
      <c r="F2" t="str">
        <f ca="1">RANDBETWEEN(100,10000)&amp;"."&amp;TEXT(RANDBETWEEN(0,99),"00")</f>
        <v>4499.11</v>
      </c>
      <c r="G2">
        <f ca="1">RANDBETWEEN(1,298)</f>
        <v>278</v>
      </c>
      <c r="H2" t="str">
        <f ca="1">"INSERT INTO scholarship (type, amount, athlete_id) VALUES ('"&amp;E2&amp;"',"&amp;F2&amp;","&amp;G2&amp;");"</f>
        <v>INSERT INTO scholarship (type, amount, athlete_id) VALUES ('partial',4499.11,278);</v>
      </c>
    </row>
    <row r="3" spans="1:8" x14ac:dyDescent="0.2">
      <c r="A3">
        <v>2</v>
      </c>
      <c r="B3" t="s">
        <v>383</v>
      </c>
      <c r="E3" t="str">
        <f ca="1">VLOOKUP(RANDBETWEEN(1,3),scholarship,2)</f>
        <v>graduate</v>
      </c>
      <c r="F3" t="str">
        <f t="shared" ref="F3:F66" ca="1" si="0">RANDBETWEEN(100,10000)&amp;"."&amp;TEXT(RANDBETWEEN(0,99),"00")</f>
        <v>2890.82</v>
      </c>
      <c r="G3">
        <f t="shared" ref="G3:G66" ca="1" si="1">RANDBETWEEN(1,298)</f>
        <v>244</v>
      </c>
      <c r="H3" t="str">
        <f t="shared" ref="H3:H66" ca="1" si="2">"INSERT INTO scholarship (type, amount, athlete_id) VALUES ('"&amp;E3&amp;"',"&amp;F3&amp;","&amp;G3&amp;");"</f>
        <v>INSERT INTO scholarship (type, amount, athlete_id) VALUES ('graduate',2890.82,244);</v>
      </c>
    </row>
    <row r="4" spans="1:8" x14ac:dyDescent="0.2">
      <c r="A4">
        <v>3</v>
      </c>
      <c r="B4" t="s">
        <v>384</v>
      </c>
      <c r="E4" t="str">
        <f ca="1">VLOOKUP(RANDBETWEEN(1,3),scholarship,2)</f>
        <v>graduate</v>
      </c>
      <c r="F4" t="str">
        <f t="shared" ca="1" si="0"/>
        <v>2627.98</v>
      </c>
      <c r="G4">
        <f t="shared" ca="1" si="1"/>
        <v>61</v>
      </c>
      <c r="H4" t="str">
        <f t="shared" ca="1" si="2"/>
        <v>INSERT INTO scholarship (type, amount, athlete_id) VALUES ('graduate',2627.98,61);</v>
      </c>
    </row>
    <row r="5" spans="1:8" x14ac:dyDescent="0.2">
      <c r="E5" t="str">
        <f ca="1">VLOOKUP(RANDBETWEEN(1,3),scholarship,2)</f>
        <v>partial</v>
      </c>
      <c r="F5" t="str">
        <f t="shared" ca="1" si="0"/>
        <v>7286.39</v>
      </c>
      <c r="G5">
        <f t="shared" ca="1" si="1"/>
        <v>211</v>
      </c>
      <c r="H5" t="str">
        <f t="shared" ca="1" si="2"/>
        <v>INSERT INTO scholarship (type, amount, athlete_id) VALUES ('partial',7286.39,211);</v>
      </c>
    </row>
    <row r="6" spans="1:8" x14ac:dyDescent="0.2">
      <c r="E6" t="str">
        <f ca="1">VLOOKUP(RANDBETWEEN(1,3),scholarship,2)</f>
        <v>graduate</v>
      </c>
      <c r="F6" t="str">
        <f t="shared" ca="1" si="0"/>
        <v>5728.68</v>
      </c>
      <c r="G6">
        <f t="shared" ca="1" si="1"/>
        <v>246</v>
      </c>
      <c r="H6" t="str">
        <f t="shared" ca="1" si="2"/>
        <v>INSERT INTO scholarship (type, amount, athlete_id) VALUES ('graduate',5728.68,246);</v>
      </c>
    </row>
    <row r="7" spans="1:8" x14ac:dyDescent="0.2">
      <c r="E7" t="str">
        <f ca="1">VLOOKUP(RANDBETWEEN(1,3),scholarship,2)</f>
        <v>graduate</v>
      </c>
      <c r="F7" t="str">
        <f t="shared" ca="1" si="0"/>
        <v>9478.16</v>
      </c>
      <c r="G7">
        <f t="shared" ca="1" si="1"/>
        <v>47</v>
      </c>
      <c r="H7" t="str">
        <f t="shared" ca="1" si="2"/>
        <v>INSERT INTO scholarship (type, amount, athlete_id) VALUES ('graduate',9478.16,47);</v>
      </c>
    </row>
    <row r="8" spans="1:8" x14ac:dyDescent="0.2">
      <c r="E8" t="str">
        <f ca="1">VLOOKUP(RANDBETWEEN(1,3),scholarship,2)</f>
        <v>partial</v>
      </c>
      <c r="F8" t="str">
        <f t="shared" ca="1" si="0"/>
        <v>7435.37</v>
      </c>
      <c r="G8">
        <f t="shared" ca="1" si="1"/>
        <v>72</v>
      </c>
      <c r="H8" t="str">
        <f t="shared" ca="1" si="2"/>
        <v>INSERT INTO scholarship (type, amount, athlete_id) VALUES ('partial',7435.37,72);</v>
      </c>
    </row>
    <row r="9" spans="1:8" x14ac:dyDescent="0.2">
      <c r="E9" t="str">
        <f ca="1">VLOOKUP(RANDBETWEEN(1,3),scholarship,2)</f>
        <v>graduate</v>
      </c>
      <c r="F9" t="str">
        <f t="shared" ca="1" si="0"/>
        <v>5032.85</v>
      </c>
      <c r="G9">
        <f t="shared" ca="1" si="1"/>
        <v>46</v>
      </c>
      <c r="H9" t="str">
        <f t="shared" ca="1" si="2"/>
        <v>INSERT INTO scholarship (type, amount, athlete_id) VALUES ('graduate',5032.85,46);</v>
      </c>
    </row>
    <row r="10" spans="1:8" x14ac:dyDescent="0.2">
      <c r="E10" t="str">
        <f ca="1">VLOOKUP(RANDBETWEEN(1,3),scholarship,2)</f>
        <v>partial</v>
      </c>
      <c r="F10" t="str">
        <f t="shared" ca="1" si="0"/>
        <v>4404.57</v>
      </c>
      <c r="G10">
        <f t="shared" ca="1" si="1"/>
        <v>114</v>
      </c>
      <c r="H10" t="str">
        <f t="shared" ca="1" si="2"/>
        <v>INSERT INTO scholarship (type, amount, athlete_id) VALUES ('partial',4404.57,114);</v>
      </c>
    </row>
    <row r="11" spans="1:8" x14ac:dyDescent="0.2">
      <c r="E11" t="str">
        <f ca="1">VLOOKUP(RANDBETWEEN(1,3),scholarship,2)</f>
        <v>graduate</v>
      </c>
      <c r="F11" t="str">
        <f t="shared" ca="1" si="0"/>
        <v>164.64</v>
      </c>
      <c r="G11">
        <f t="shared" ca="1" si="1"/>
        <v>105</v>
      </c>
      <c r="H11" t="str">
        <f t="shared" ca="1" si="2"/>
        <v>INSERT INTO scholarship (type, amount, athlete_id) VALUES ('graduate',164.64,105);</v>
      </c>
    </row>
    <row r="12" spans="1:8" x14ac:dyDescent="0.2">
      <c r="E12" t="str">
        <f ca="1">VLOOKUP(RANDBETWEEN(1,3),scholarship,2)</f>
        <v>partial</v>
      </c>
      <c r="F12" t="str">
        <f t="shared" ca="1" si="0"/>
        <v>9235.08</v>
      </c>
      <c r="G12">
        <f t="shared" ca="1" si="1"/>
        <v>266</v>
      </c>
      <c r="H12" t="str">
        <f t="shared" ca="1" si="2"/>
        <v>INSERT INTO scholarship (type, amount, athlete_id) VALUES ('partial',9235.08,266);</v>
      </c>
    </row>
    <row r="13" spans="1:8" x14ac:dyDescent="0.2">
      <c r="E13" t="str">
        <f ca="1">VLOOKUP(RANDBETWEEN(1,3),scholarship,2)</f>
        <v>graduate</v>
      </c>
      <c r="F13" t="str">
        <f t="shared" ca="1" si="0"/>
        <v>6840.06</v>
      </c>
      <c r="G13">
        <f t="shared" ca="1" si="1"/>
        <v>250</v>
      </c>
      <c r="H13" t="str">
        <f t="shared" ca="1" si="2"/>
        <v>INSERT INTO scholarship (type, amount, athlete_id) VALUES ('graduate',6840.06,250);</v>
      </c>
    </row>
    <row r="14" spans="1:8" x14ac:dyDescent="0.2">
      <c r="E14" t="str">
        <f ca="1">VLOOKUP(RANDBETWEEN(1,3),scholarship,2)</f>
        <v>partial</v>
      </c>
      <c r="F14" t="str">
        <f t="shared" ca="1" si="0"/>
        <v>5187.49</v>
      </c>
      <c r="G14">
        <f t="shared" ca="1" si="1"/>
        <v>59</v>
      </c>
      <c r="H14" t="str">
        <f t="shared" ca="1" si="2"/>
        <v>INSERT INTO scholarship (type, amount, athlete_id) VALUES ('partial',5187.49,59);</v>
      </c>
    </row>
    <row r="15" spans="1:8" x14ac:dyDescent="0.2">
      <c r="E15" t="str">
        <f ca="1">VLOOKUP(RANDBETWEEN(1,3),scholarship,2)</f>
        <v>partial</v>
      </c>
      <c r="F15" t="str">
        <f t="shared" ca="1" si="0"/>
        <v>7129.44</v>
      </c>
      <c r="G15">
        <f t="shared" ca="1" si="1"/>
        <v>39</v>
      </c>
      <c r="H15" t="str">
        <f t="shared" ca="1" si="2"/>
        <v>INSERT INTO scholarship (type, amount, athlete_id) VALUES ('partial',7129.44,39);</v>
      </c>
    </row>
    <row r="16" spans="1:8" x14ac:dyDescent="0.2">
      <c r="E16" t="str">
        <f ca="1">VLOOKUP(RANDBETWEEN(1,3),scholarship,2)</f>
        <v>partial</v>
      </c>
      <c r="F16" t="str">
        <f t="shared" ca="1" si="0"/>
        <v>8798.03</v>
      </c>
      <c r="G16">
        <f t="shared" ca="1" si="1"/>
        <v>172</v>
      </c>
      <c r="H16" t="str">
        <f t="shared" ca="1" si="2"/>
        <v>INSERT INTO scholarship (type, amount, athlete_id) VALUES ('partial',8798.03,172);</v>
      </c>
    </row>
    <row r="17" spans="5:8" x14ac:dyDescent="0.2">
      <c r="E17" t="str">
        <f ca="1">VLOOKUP(RANDBETWEEN(1,3),scholarship,2)</f>
        <v>graduate</v>
      </c>
      <c r="F17" t="str">
        <f t="shared" ca="1" si="0"/>
        <v>8500.58</v>
      </c>
      <c r="G17">
        <f t="shared" ca="1" si="1"/>
        <v>64</v>
      </c>
      <c r="H17" t="str">
        <f t="shared" ca="1" si="2"/>
        <v>INSERT INTO scholarship (type, amount, athlete_id) VALUES ('graduate',8500.58,64);</v>
      </c>
    </row>
    <row r="18" spans="5:8" x14ac:dyDescent="0.2">
      <c r="E18" t="str">
        <f ca="1">VLOOKUP(RANDBETWEEN(1,3),scholarship,2)</f>
        <v>full</v>
      </c>
      <c r="F18" t="str">
        <f t="shared" ca="1" si="0"/>
        <v>3011.61</v>
      </c>
      <c r="G18">
        <f t="shared" ca="1" si="1"/>
        <v>202</v>
      </c>
      <c r="H18" t="str">
        <f t="shared" ca="1" si="2"/>
        <v>INSERT INTO scholarship (type, amount, athlete_id) VALUES ('full',3011.61,202);</v>
      </c>
    </row>
    <row r="19" spans="5:8" x14ac:dyDescent="0.2">
      <c r="E19" t="str">
        <f ca="1">VLOOKUP(RANDBETWEEN(1,3),scholarship,2)</f>
        <v>partial</v>
      </c>
      <c r="F19" t="str">
        <f t="shared" ca="1" si="0"/>
        <v>5874.90</v>
      </c>
      <c r="G19">
        <f t="shared" ca="1" si="1"/>
        <v>199</v>
      </c>
      <c r="H19" t="str">
        <f t="shared" ca="1" si="2"/>
        <v>INSERT INTO scholarship (type, amount, athlete_id) VALUES ('partial',5874.90,199);</v>
      </c>
    </row>
    <row r="20" spans="5:8" x14ac:dyDescent="0.2">
      <c r="E20" t="str">
        <f ca="1">VLOOKUP(RANDBETWEEN(1,3),scholarship,2)</f>
        <v>full</v>
      </c>
      <c r="F20" t="str">
        <f t="shared" ca="1" si="0"/>
        <v>1295.78</v>
      </c>
      <c r="G20">
        <f t="shared" ca="1" si="1"/>
        <v>252</v>
      </c>
      <c r="H20" t="str">
        <f t="shared" ca="1" si="2"/>
        <v>INSERT INTO scholarship (type, amount, athlete_id) VALUES ('full',1295.78,252);</v>
      </c>
    </row>
    <row r="21" spans="5:8" x14ac:dyDescent="0.2">
      <c r="E21" t="str">
        <f ca="1">VLOOKUP(RANDBETWEEN(1,3),scholarship,2)</f>
        <v>graduate</v>
      </c>
      <c r="F21" t="str">
        <f t="shared" ca="1" si="0"/>
        <v>4215.35</v>
      </c>
      <c r="G21">
        <f t="shared" ca="1" si="1"/>
        <v>24</v>
      </c>
      <c r="H21" t="str">
        <f t="shared" ca="1" si="2"/>
        <v>INSERT INTO scholarship (type, amount, athlete_id) VALUES ('graduate',4215.35,24);</v>
      </c>
    </row>
    <row r="22" spans="5:8" x14ac:dyDescent="0.2">
      <c r="E22" t="str">
        <f ca="1">VLOOKUP(RANDBETWEEN(1,3),scholarship,2)</f>
        <v>graduate</v>
      </c>
      <c r="F22" t="str">
        <f t="shared" ca="1" si="0"/>
        <v>9086.68</v>
      </c>
      <c r="G22">
        <f t="shared" ca="1" si="1"/>
        <v>80</v>
      </c>
      <c r="H22" t="str">
        <f t="shared" ca="1" si="2"/>
        <v>INSERT INTO scholarship (type, amount, athlete_id) VALUES ('graduate',9086.68,80);</v>
      </c>
    </row>
    <row r="23" spans="5:8" x14ac:dyDescent="0.2">
      <c r="E23" t="str">
        <f ca="1">VLOOKUP(RANDBETWEEN(1,3),scholarship,2)</f>
        <v>partial</v>
      </c>
      <c r="F23" t="str">
        <f t="shared" ca="1" si="0"/>
        <v>6051.16</v>
      </c>
      <c r="G23">
        <f t="shared" ca="1" si="1"/>
        <v>184</v>
      </c>
      <c r="H23" t="str">
        <f t="shared" ca="1" si="2"/>
        <v>INSERT INTO scholarship (type, amount, athlete_id) VALUES ('partial',6051.16,184);</v>
      </c>
    </row>
    <row r="24" spans="5:8" x14ac:dyDescent="0.2">
      <c r="E24" t="str">
        <f ca="1">VLOOKUP(RANDBETWEEN(1,3),scholarship,2)</f>
        <v>graduate</v>
      </c>
      <c r="F24" t="str">
        <f t="shared" ca="1" si="0"/>
        <v>2244.35</v>
      </c>
      <c r="G24">
        <f t="shared" ca="1" si="1"/>
        <v>38</v>
      </c>
      <c r="H24" t="str">
        <f t="shared" ca="1" si="2"/>
        <v>INSERT INTO scholarship (type, amount, athlete_id) VALUES ('graduate',2244.35,38);</v>
      </c>
    </row>
    <row r="25" spans="5:8" x14ac:dyDescent="0.2">
      <c r="E25" t="str">
        <f ca="1">VLOOKUP(RANDBETWEEN(1,3),scholarship,2)</f>
        <v>partial</v>
      </c>
      <c r="F25" t="str">
        <f t="shared" ca="1" si="0"/>
        <v>4980.31</v>
      </c>
      <c r="G25">
        <f t="shared" ca="1" si="1"/>
        <v>82</v>
      </c>
      <c r="H25" t="str">
        <f t="shared" ca="1" si="2"/>
        <v>INSERT INTO scholarship (type, amount, athlete_id) VALUES ('partial',4980.31,82);</v>
      </c>
    </row>
    <row r="26" spans="5:8" x14ac:dyDescent="0.2">
      <c r="E26" t="str">
        <f ca="1">VLOOKUP(RANDBETWEEN(1,3),scholarship,2)</f>
        <v>full</v>
      </c>
      <c r="F26" t="str">
        <f t="shared" ca="1" si="0"/>
        <v>3447.05</v>
      </c>
      <c r="G26">
        <f t="shared" ca="1" si="1"/>
        <v>130</v>
      </c>
      <c r="H26" t="str">
        <f t="shared" ca="1" si="2"/>
        <v>INSERT INTO scholarship (type, amount, athlete_id) VALUES ('full',3447.05,130);</v>
      </c>
    </row>
    <row r="27" spans="5:8" x14ac:dyDescent="0.2">
      <c r="E27" t="str">
        <f ca="1">VLOOKUP(RANDBETWEEN(1,3),scholarship,2)</f>
        <v>partial</v>
      </c>
      <c r="F27" t="str">
        <f t="shared" ca="1" si="0"/>
        <v>2789.47</v>
      </c>
      <c r="G27">
        <f t="shared" ca="1" si="1"/>
        <v>230</v>
      </c>
      <c r="H27" t="str">
        <f t="shared" ca="1" si="2"/>
        <v>INSERT INTO scholarship (type, amount, athlete_id) VALUES ('partial',2789.47,230);</v>
      </c>
    </row>
    <row r="28" spans="5:8" x14ac:dyDescent="0.2">
      <c r="E28" t="str">
        <f ca="1">VLOOKUP(RANDBETWEEN(1,3),scholarship,2)</f>
        <v>graduate</v>
      </c>
      <c r="F28" t="str">
        <f t="shared" ca="1" si="0"/>
        <v>331.85</v>
      </c>
      <c r="G28">
        <f t="shared" ca="1" si="1"/>
        <v>86</v>
      </c>
      <c r="H28" t="str">
        <f t="shared" ca="1" si="2"/>
        <v>INSERT INTO scholarship (type, amount, athlete_id) VALUES ('graduate',331.85,86);</v>
      </c>
    </row>
    <row r="29" spans="5:8" x14ac:dyDescent="0.2">
      <c r="E29" t="str">
        <f ca="1">VLOOKUP(RANDBETWEEN(1,3),scholarship,2)</f>
        <v>full</v>
      </c>
      <c r="F29" t="str">
        <f t="shared" ca="1" si="0"/>
        <v>6708.27</v>
      </c>
      <c r="G29">
        <f t="shared" ca="1" si="1"/>
        <v>104</v>
      </c>
      <c r="H29" t="str">
        <f t="shared" ca="1" si="2"/>
        <v>INSERT INTO scholarship (type, amount, athlete_id) VALUES ('full',6708.27,104);</v>
      </c>
    </row>
    <row r="30" spans="5:8" x14ac:dyDescent="0.2">
      <c r="E30" t="str">
        <f ca="1">VLOOKUP(RANDBETWEEN(1,3),scholarship,2)</f>
        <v>partial</v>
      </c>
      <c r="F30" t="str">
        <f t="shared" ca="1" si="0"/>
        <v>1969.06</v>
      </c>
      <c r="G30">
        <f t="shared" ca="1" si="1"/>
        <v>243</v>
      </c>
      <c r="H30" t="str">
        <f t="shared" ca="1" si="2"/>
        <v>INSERT INTO scholarship (type, amount, athlete_id) VALUES ('partial',1969.06,243);</v>
      </c>
    </row>
    <row r="31" spans="5:8" x14ac:dyDescent="0.2">
      <c r="E31" t="str">
        <f ca="1">VLOOKUP(RANDBETWEEN(1,3),scholarship,2)</f>
        <v>partial</v>
      </c>
      <c r="F31" t="str">
        <f t="shared" ca="1" si="0"/>
        <v>3382.00</v>
      </c>
      <c r="G31">
        <f t="shared" ca="1" si="1"/>
        <v>75</v>
      </c>
      <c r="H31" t="str">
        <f t="shared" ca="1" si="2"/>
        <v>INSERT INTO scholarship (type, amount, athlete_id) VALUES ('partial',3382.00,75);</v>
      </c>
    </row>
    <row r="32" spans="5:8" x14ac:dyDescent="0.2">
      <c r="E32" t="str">
        <f ca="1">VLOOKUP(RANDBETWEEN(1,3),scholarship,2)</f>
        <v>partial</v>
      </c>
      <c r="F32" t="str">
        <f t="shared" ca="1" si="0"/>
        <v>5040.37</v>
      </c>
      <c r="G32">
        <f t="shared" ca="1" si="1"/>
        <v>132</v>
      </c>
      <c r="H32" t="str">
        <f t="shared" ca="1" si="2"/>
        <v>INSERT INTO scholarship (type, amount, athlete_id) VALUES ('partial',5040.37,132);</v>
      </c>
    </row>
    <row r="33" spans="5:8" x14ac:dyDescent="0.2">
      <c r="E33" t="str">
        <f ca="1">VLOOKUP(RANDBETWEEN(1,3),scholarship,2)</f>
        <v>partial</v>
      </c>
      <c r="F33" t="str">
        <f t="shared" ca="1" si="0"/>
        <v>7605.29</v>
      </c>
      <c r="G33">
        <f t="shared" ca="1" si="1"/>
        <v>256</v>
      </c>
      <c r="H33" t="str">
        <f t="shared" ca="1" si="2"/>
        <v>INSERT INTO scholarship (type, amount, athlete_id) VALUES ('partial',7605.29,256);</v>
      </c>
    </row>
    <row r="34" spans="5:8" x14ac:dyDescent="0.2">
      <c r="E34" t="str">
        <f ca="1">VLOOKUP(RANDBETWEEN(1,3),scholarship,2)</f>
        <v>partial</v>
      </c>
      <c r="F34" t="str">
        <f t="shared" ca="1" si="0"/>
        <v>2700.18</v>
      </c>
      <c r="G34">
        <f t="shared" ca="1" si="1"/>
        <v>285</v>
      </c>
      <c r="H34" t="str">
        <f t="shared" ca="1" si="2"/>
        <v>INSERT INTO scholarship (type, amount, athlete_id) VALUES ('partial',2700.18,285);</v>
      </c>
    </row>
    <row r="35" spans="5:8" x14ac:dyDescent="0.2">
      <c r="E35" t="str">
        <f ca="1">VLOOKUP(RANDBETWEEN(1,3),scholarship,2)</f>
        <v>partial</v>
      </c>
      <c r="F35" t="str">
        <f t="shared" ca="1" si="0"/>
        <v>4899.91</v>
      </c>
      <c r="G35">
        <f t="shared" ca="1" si="1"/>
        <v>296</v>
      </c>
      <c r="H35" t="str">
        <f t="shared" ca="1" si="2"/>
        <v>INSERT INTO scholarship (type, amount, athlete_id) VALUES ('partial',4899.91,296);</v>
      </c>
    </row>
    <row r="36" spans="5:8" x14ac:dyDescent="0.2">
      <c r="E36" t="str">
        <f ca="1">VLOOKUP(RANDBETWEEN(1,3),scholarship,2)</f>
        <v>full</v>
      </c>
      <c r="F36" t="str">
        <f t="shared" ca="1" si="0"/>
        <v>3943.69</v>
      </c>
      <c r="G36">
        <f t="shared" ca="1" si="1"/>
        <v>264</v>
      </c>
      <c r="H36" t="str">
        <f t="shared" ca="1" si="2"/>
        <v>INSERT INTO scholarship (type, amount, athlete_id) VALUES ('full',3943.69,264);</v>
      </c>
    </row>
    <row r="37" spans="5:8" x14ac:dyDescent="0.2">
      <c r="E37" t="str">
        <f ca="1">VLOOKUP(RANDBETWEEN(1,3),scholarship,2)</f>
        <v>graduate</v>
      </c>
      <c r="F37" t="str">
        <f t="shared" ca="1" si="0"/>
        <v>6253.44</v>
      </c>
      <c r="G37">
        <f t="shared" ca="1" si="1"/>
        <v>161</v>
      </c>
      <c r="H37" t="str">
        <f t="shared" ca="1" si="2"/>
        <v>INSERT INTO scholarship (type, amount, athlete_id) VALUES ('graduate',6253.44,161);</v>
      </c>
    </row>
    <row r="38" spans="5:8" x14ac:dyDescent="0.2">
      <c r="E38" t="str">
        <f ca="1">VLOOKUP(RANDBETWEEN(1,3),scholarship,2)</f>
        <v>graduate</v>
      </c>
      <c r="F38" t="str">
        <f t="shared" ca="1" si="0"/>
        <v>7880.71</v>
      </c>
      <c r="G38">
        <f t="shared" ca="1" si="1"/>
        <v>224</v>
      </c>
      <c r="H38" t="str">
        <f t="shared" ca="1" si="2"/>
        <v>INSERT INTO scholarship (type, amount, athlete_id) VALUES ('graduate',7880.71,224);</v>
      </c>
    </row>
    <row r="39" spans="5:8" x14ac:dyDescent="0.2">
      <c r="E39" t="str">
        <f ca="1">VLOOKUP(RANDBETWEEN(1,3),scholarship,2)</f>
        <v>full</v>
      </c>
      <c r="F39" t="str">
        <f t="shared" ca="1" si="0"/>
        <v>3768.98</v>
      </c>
      <c r="G39">
        <f t="shared" ca="1" si="1"/>
        <v>65</v>
      </c>
      <c r="H39" t="str">
        <f t="shared" ca="1" si="2"/>
        <v>INSERT INTO scholarship (type, amount, athlete_id) VALUES ('full',3768.98,65);</v>
      </c>
    </row>
    <row r="40" spans="5:8" x14ac:dyDescent="0.2">
      <c r="E40" t="str">
        <f ca="1">VLOOKUP(RANDBETWEEN(1,3),scholarship,2)</f>
        <v>graduate</v>
      </c>
      <c r="F40" t="str">
        <f t="shared" ca="1" si="0"/>
        <v>7369.69</v>
      </c>
      <c r="G40">
        <f t="shared" ca="1" si="1"/>
        <v>156</v>
      </c>
      <c r="H40" t="str">
        <f t="shared" ca="1" si="2"/>
        <v>INSERT INTO scholarship (type, amount, athlete_id) VALUES ('graduate',7369.69,156);</v>
      </c>
    </row>
    <row r="41" spans="5:8" x14ac:dyDescent="0.2">
      <c r="E41" t="str">
        <f ca="1">VLOOKUP(RANDBETWEEN(1,3),scholarship,2)</f>
        <v>full</v>
      </c>
      <c r="F41" t="str">
        <f t="shared" ca="1" si="0"/>
        <v>3688.65</v>
      </c>
      <c r="G41">
        <f t="shared" ca="1" si="1"/>
        <v>234</v>
      </c>
      <c r="H41" t="str">
        <f t="shared" ca="1" si="2"/>
        <v>INSERT INTO scholarship (type, amount, athlete_id) VALUES ('full',3688.65,234);</v>
      </c>
    </row>
    <row r="42" spans="5:8" x14ac:dyDescent="0.2">
      <c r="E42" t="str">
        <f ca="1">VLOOKUP(RANDBETWEEN(1,3),scholarship,2)</f>
        <v>partial</v>
      </c>
      <c r="F42" t="str">
        <f t="shared" ca="1" si="0"/>
        <v>4452.24</v>
      </c>
      <c r="G42">
        <f t="shared" ca="1" si="1"/>
        <v>63</v>
      </c>
      <c r="H42" t="str">
        <f t="shared" ca="1" si="2"/>
        <v>INSERT INTO scholarship (type, amount, athlete_id) VALUES ('partial',4452.24,63);</v>
      </c>
    </row>
    <row r="43" spans="5:8" x14ac:dyDescent="0.2">
      <c r="E43" t="str">
        <f ca="1">VLOOKUP(RANDBETWEEN(1,3),scholarship,2)</f>
        <v>partial</v>
      </c>
      <c r="F43" t="str">
        <f t="shared" ca="1" si="0"/>
        <v>4462.16</v>
      </c>
      <c r="G43">
        <f t="shared" ca="1" si="1"/>
        <v>116</v>
      </c>
      <c r="H43" t="str">
        <f t="shared" ca="1" si="2"/>
        <v>INSERT INTO scholarship (type, amount, athlete_id) VALUES ('partial',4462.16,116);</v>
      </c>
    </row>
    <row r="44" spans="5:8" x14ac:dyDescent="0.2">
      <c r="E44" t="str">
        <f ca="1">VLOOKUP(RANDBETWEEN(1,3),scholarship,2)</f>
        <v>graduate</v>
      </c>
      <c r="F44" t="str">
        <f t="shared" ca="1" si="0"/>
        <v>8261.23</v>
      </c>
      <c r="G44">
        <f t="shared" ca="1" si="1"/>
        <v>69</v>
      </c>
      <c r="H44" t="str">
        <f t="shared" ca="1" si="2"/>
        <v>INSERT INTO scholarship (type, amount, athlete_id) VALUES ('graduate',8261.23,69);</v>
      </c>
    </row>
    <row r="45" spans="5:8" x14ac:dyDescent="0.2">
      <c r="E45" t="str">
        <f ca="1">VLOOKUP(RANDBETWEEN(1,3),scholarship,2)</f>
        <v>partial</v>
      </c>
      <c r="F45" t="str">
        <f t="shared" ca="1" si="0"/>
        <v>3616.56</v>
      </c>
      <c r="G45">
        <f t="shared" ca="1" si="1"/>
        <v>165</v>
      </c>
      <c r="H45" t="str">
        <f t="shared" ca="1" si="2"/>
        <v>INSERT INTO scholarship (type, amount, athlete_id) VALUES ('partial',3616.56,165);</v>
      </c>
    </row>
    <row r="46" spans="5:8" x14ac:dyDescent="0.2">
      <c r="E46" t="str">
        <f ca="1">VLOOKUP(RANDBETWEEN(1,3),scholarship,2)</f>
        <v>partial</v>
      </c>
      <c r="F46" t="str">
        <f t="shared" ca="1" si="0"/>
        <v>1174.24</v>
      </c>
      <c r="G46">
        <f t="shared" ca="1" si="1"/>
        <v>148</v>
      </c>
      <c r="H46" t="str">
        <f t="shared" ca="1" si="2"/>
        <v>INSERT INTO scholarship (type, amount, athlete_id) VALUES ('partial',1174.24,148);</v>
      </c>
    </row>
    <row r="47" spans="5:8" x14ac:dyDescent="0.2">
      <c r="E47" t="str">
        <f ca="1">VLOOKUP(RANDBETWEEN(1,3),scholarship,2)</f>
        <v>full</v>
      </c>
      <c r="F47" t="str">
        <f t="shared" ca="1" si="0"/>
        <v>5623.97</v>
      </c>
      <c r="G47">
        <f t="shared" ca="1" si="1"/>
        <v>109</v>
      </c>
      <c r="H47" t="str">
        <f t="shared" ca="1" si="2"/>
        <v>INSERT INTO scholarship (type, amount, athlete_id) VALUES ('full',5623.97,109);</v>
      </c>
    </row>
    <row r="48" spans="5:8" x14ac:dyDescent="0.2">
      <c r="E48" t="str">
        <f ca="1">VLOOKUP(RANDBETWEEN(1,3),scholarship,2)</f>
        <v>partial</v>
      </c>
      <c r="F48" t="str">
        <f t="shared" ca="1" si="0"/>
        <v>5472.53</v>
      </c>
      <c r="G48">
        <f t="shared" ca="1" si="1"/>
        <v>110</v>
      </c>
      <c r="H48" t="str">
        <f t="shared" ca="1" si="2"/>
        <v>INSERT INTO scholarship (type, amount, athlete_id) VALUES ('partial',5472.53,110);</v>
      </c>
    </row>
    <row r="49" spans="5:8" x14ac:dyDescent="0.2">
      <c r="E49" t="str">
        <f ca="1">VLOOKUP(RANDBETWEEN(1,3),scholarship,2)</f>
        <v>partial</v>
      </c>
      <c r="F49" t="str">
        <f t="shared" ca="1" si="0"/>
        <v>9775.11</v>
      </c>
      <c r="G49">
        <f t="shared" ca="1" si="1"/>
        <v>52</v>
      </c>
      <c r="H49" t="str">
        <f t="shared" ca="1" si="2"/>
        <v>INSERT INTO scholarship (type, amount, athlete_id) VALUES ('partial',9775.11,52);</v>
      </c>
    </row>
    <row r="50" spans="5:8" x14ac:dyDescent="0.2">
      <c r="E50" t="str">
        <f ca="1">VLOOKUP(RANDBETWEEN(1,3),scholarship,2)</f>
        <v>full</v>
      </c>
      <c r="F50" t="str">
        <f t="shared" ca="1" si="0"/>
        <v>5041.97</v>
      </c>
      <c r="G50">
        <f t="shared" ca="1" si="1"/>
        <v>62</v>
      </c>
      <c r="H50" t="str">
        <f t="shared" ca="1" si="2"/>
        <v>INSERT INTO scholarship (type, amount, athlete_id) VALUES ('full',5041.97,62);</v>
      </c>
    </row>
    <row r="51" spans="5:8" x14ac:dyDescent="0.2">
      <c r="E51" t="str">
        <f ca="1">VLOOKUP(RANDBETWEEN(1,3),scholarship,2)</f>
        <v>graduate</v>
      </c>
      <c r="F51" t="str">
        <f t="shared" ca="1" si="0"/>
        <v>9805.39</v>
      </c>
      <c r="G51">
        <f t="shared" ca="1" si="1"/>
        <v>18</v>
      </c>
      <c r="H51" t="str">
        <f t="shared" ca="1" si="2"/>
        <v>INSERT INTO scholarship (type, amount, athlete_id) VALUES ('graduate',9805.39,18);</v>
      </c>
    </row>
    <row r="52" spans="5:8" x14ac:dyDescent="0.2">
      <c r="E52" t="str">
        <f ca="1">VLOOKUP(RANDBETWEEN(1,3),scholarship,2)</f>
        <v>partial</v>
      </c>
      <c r="F52" t="str">
        <f t="shared" ca="1" si="0"/>
        <v>7402.26</v>
      </c>
      <c r="G52">
        <f t="shared" ca="1" si="1"/>
        <v>198</v>
      </c>
      <c r="H52" t="str">
        <f t="shared" ca="1" si="2"/>
        <v>INSERT INTO scholarship (type, amount, athlete_id) VALUES ('partial',7402.26,198);</v>
      </c>
    </row>
    <row r="53" spans="5:8" x14ac:dyDescent="0.2">
      <c r="E53" t="str">
        <f ca="1">VLOOKUP(RANDBETWEEN(1,3),scholarship,2)</f>
        <v>partial</v>
      </c>
      <c r="F53" t="str">
        <f t="shared" ca="1" si="0"/>
        <v>6315.09</v>
      </c>
      <c r="G53">
        <f t="shared" ca="1" si="1"/>
        <v>201</v>
      </c>
      <c r="H53" t="str">
        <f t="shared" ca="1" si="2"/>
        <v>INSERT INTO scholarship (type, amount, athlete_id) VALUES ('partial',6315.09,201);</v>
      </c>
    </row>
    <row r="54" spans="5:8" x14ac:dyDescent="0.2">
      <c r="E54" t="str">
        <f ca="1">VLOOKUP(RANDBETWEEN(1,3),scholarship,2)</f>
        <v>partial</v>
      </c>
      <c r="F54" t="str">
        <f t="shared" ca="1" si="0"/>
        <v>5386.97</v>
      </c>
      <c r="G54">
        <f t="shared" ca="1" si="1"/>
        <v>140</v>
      </c>
      <c r="H54" t="str">
        <f t="shared" ca="1" si="2"/>
        <v>INSERT INTO scholarship (type, amount, athlete_id) VALUES ('partial',5386.97,140);</v>
      </c>
    </row>
    <row r="55" spans="5:8" x14ac:dyDescent="0.2">
      <c r="E55" t="str">
        <f ca="1">VLOOKUP(RANDBETWEEN(1,3),scholarship,2)</f>
        <v>graduate</v>
      </c>
      <c r="F55" t="str">
        <f t="shared" ca="1" si="0"/>
        <v>3320.69</v>
      </c>
      <c r="G55">
        <f t="shared" ca="1" si="1"/>
        <v>229</v>
      </c>
      <c r="H55" t="str">
        <f t="shared" ca="1" si="2"/>
        <v>INSERT INTO scholarship (type, amount, athlete_id) VALUES ('graduate',3320.69,229);</v>
      </c>
    </row>
    <row r="56" spans="5:8" x14ac:dyDescent="0.2">
      <c r="E56" t="str">
        <f ca="1">VLOOKUP(RANDBETWEEN(1,3),scholarship,2)</f>
        <v>graduate</v>
      </c>
      <c r="F56" t="str">
        <f t="shared" ca="1" si="0"/>
        <v>2340.29</v>
      </c>
      <c r="G56">
        <f t="shared" ca="1" si="1"/>
        <v>168</v>
      </c>
      <c r="H56" t="str">
        <f t="shared" ca="1" si="2"/>
        <v>INSERT INTO scholarship (type, amount, athlete_id) VALUES ('graduate',2340.29,168);</v>
      </c>
    </row>
    <row r="57" spans="5:8" x14ac:dyDescent="0.2">
      <c r="E57" t="str">
        <f ca="1">VLOOKUP(RANDBETWEEN(1,3),scholarship,2)</f>
        <v>full</v>
      </c>
      <c r="F57" t="str">
        <f t="shared" ca="1" si="0"/>
        <v>6335.36</v>
      </c>
      <c r="G57">
        <f t="shared" ca="1" si="1"/>
        <v>182</v>
      </c>
      <c r="H57" t="str">
        <f t="shared" ca="1" si="2"/>
        <v>INSERT INTO scholarship (type, amount, athlete_id) VALUES ('full',6335.36,182);</v>
      </c>
    </row>
    <row r="58" spans="5:8" x14ac:dyDescent="0.2">
      <c r="E58" t="str">
        <f ca="1">VLOOKUP(RANDBETWEEN(1,3),scholarship,2)</f>
        <v>full</v>
      </c>
      <c r="F58" t="str">
        <f t="shared" ca="1" si="0"/>
        <v>9381.08</v>
      </c>
      <c r="G58">
        <f t="shared" ca="1" si="1"/>
        <v>131</v>
      </c>
      <c r="H58" t="str">
        <f t="shared" ca="1" si="2"/>
        <v>INSERT INTO scholarship (type, amount, athlete_id) VALUES ('full',9381.08,131);</v>
      </c>
    </row>
    <row r="59" spans="5:8" x14ac:dyDescent="0.2">
      <c r="E59" t="str">
        <f ca="1">VLOOKUP(RANDBETWEEN(1,3),scholarship,2)</f>
        <v>full</v>
      </c>
      <c r="F59" t="str">
        <f t="shared" ca="1" si="0"/>
        <v>1971.51</v>
      </c>
      <c r="G59">
        <f t="shared" ca="1" si="1"/>
        <v>46</v>
      </c>
      <c r="H59" t="str">
        <f t="shared" ca="1" si="2"/>
        <v>INSERT INTO scholarship (type, amount, athlete_id) VALUES ('full',1971.51,46);</v>
      </c>
    </row>
    <row r="60" spans="5:8" x14ac:dyDescent="0.2">
      <c r="E60" t="str">
        <f ca="1">VLOOKUP(RANDBETWEEN(1,3),scholarship,2)</f>
        <v>graduate</v>
      </c>
      <c r="F60" t="str">
        <f t="shared" ca="1" si="0"/>
        <v>7830.49</v>
      </c>
      <c r="G60">
        <f t="shared" ca="1" si="1"/>
        <v>54</v>
      </c>
      <c r="H60" t="str">
        <f t="shared" ca="1" si="2"/>
        <v>INSERT INTO scholarship (type, amount, athlete_id) VALUES ('graduate',7830.49,54);</v>
      </c>
    </row>
    <row r="61" spans="5:8" x14ac:dyDescent="0.2">
      <c r="E61" t="str">
        <f ca="1">VLOOKUP(RANDBETWEEN(1,3),scholarship,2)</f>
        <v>partial</v>
      </c>
      <c r="F61" t="str">
        <f t="shared" ca="1" si="0"/>
        <v>672.73</v>
      </c>
      <c r="G61">
        <f t="shared" ca="1" si="1"/>
        <v>37</v>
      </c>
      <c r="H61" t="str">
        <f t="shared" ca="1" si="2"/>
        <v>INSERT INTO scholarship (type, amount, athlete_id) VALUES ('partial',672.73,37);</v>
      </c>
    </row>
    <row r="62" spans="5:8" x14ac:dyDescent="0.2">
      <c r="E62" t="str">
        <f ca="1">VLOOKUP(RANDBETWEEN(1,3),scholarship,2)</f>
        <v>graduate</v>
      </c>
      <c r="F62" t="str">
        <f t="shared" ca="1" si="0"/>
        <v>7093.88</v>
      </c>
      <c r="G62">
        <f t="shared" ca="1" si="1"/>
        <v>119</v>
      </c>
      <c r="H62" t="str">
        <f t="shared" ca="1" si="2"/>
        <v>INSERT INTO scholarship (type, amount, athlete_id) VALUES ('graduate',7093.88,119);</v>
      </c>
    </row>
    <row r="63" spans="5:8" x14ac:dyDescent="0.2">
      <c r="E63" t="str">
        <f ca="1">VLOOKUP(RANDBETWEEN(1,3),scholarship,2)</f>
        <v>partial</v>
      </c>
      <c r="F63" t="str">
        <f t="shared" ca="1" si="0"/>
        <v>8201.18</v>
      </c>
      <c r="G63">
        <f t="shared" ca="1" si="1"/>
        <v>154</v>
      </c>
      <c r="H63" t="str">
        <f t="shared" ca="1" si="2"/>
        <v>INSERT INTO scholarship (type, amount, athlete_id) VALUES ('partial',8201.18,154);</v>
      </c>
    </row>
    <row r="64" spans="5:8" x14ac:dyDescent="0.2">
      <c r="E64" t="str">
        <f ca="1">VLOOKUP(RANDBETWEEN(1,3),scholarship,2)</f>
        <v>partial</v>
      </c>
      <c r="F64" t="str">
        <f t="shared" ca="1" si="0"/>
        <v>7327.07</v>
      </c>
      <c r="G64">
        <f t="shared" ca="1" si="1"/>
        <v>137</v>
      </c>
      <c r="H64" t="str">
        <f t="shared" ca="1" si="2"/>
        <v>INSERT INTO scholarship (type, amount, athlete_id) VALUES ('partial',7327.07,137);</v>
      </c>
    </row>
    <row r="65" spans="5:8" x14ac:dyDescent="0.2">
      <c r="E65" t="str">
        <f ca="1">VLOOKUP(RANDBETWEEN(1,3),scholarship,2)</f>
        <v>graduate</v>
      </c>
      <c r="F65" t="str">
        <f t="shared" ca="1" si="0"/>
        <v>2345.59</v>
      </c>
      <c r="G65">
        <f t="shared" ca="1" si="1"/>
        <v>45</v>
      </c>
      <c r="H65" t="str">
        <f t="shared" ca="1" si="2"/>
        <v>INSERT INTO scholarship (type, amount, athlete_id) VALUES ('graduate',2345.59,45);</v>
      </c>
    </row>
    <row r="66" spans="5:8" x14ac:dyDescent="0.2">
      <c r="E66" t="str">
        <f ca="1">VLOOKUP(RANDBETWEEN(1,3),scholarship,2)</f>
        <v>graduate</v>
      </c>
      <c r="F66" t="str">
        <f t="shared" ca="1" si="0"/>
        <v>7894.04</v>
      </c>
      <c r="G66">
        <f t="shared" ca="1" si="1"/>
        <v>182</v>
      </c>
      <c r="H66" t="str">
        <f t="shared" ca="1" si="2"/>
        <v>INSERT INTO scholarship (type, amount, athlete_id) VALUES ('graduate',7894.04,182);</v>
      </c>
    </row>
    <row r="67" spans="5:8" x14ac:dyDescent="0.2">
      <c r="E67" t="str">
        <f ca="1">VLOOKUP(RANDBETWEEN(1,3),scholarship,2)</f>
        <v>full</v>
      </c>
      <c r="F67" t="str">
        <f t="shared" ref="F67:F100" ca="1" si="3">RANDBETWEEN(100,10000)&amp;"."&amp;TEXT(RANDBETWEEN(0,99),"00")</f>
        <v>9400.67</v>
      </c>
      <c r="G67">
        <f t="shared" ref="G67:G100" ca="1" si="4">RANDBETWEEN(1,298)</f>
        <v>278</v>
      </c>
      <c r="H67" t="str">
        <f t="shared" ref="H67:H100" ca="1" si="5">"INSERT INTO scholarship (type, amount, athlete_id) VALUES ('"&amp;E67&amp;"',"&amp;F67&amp;","&amp;G67&amp;");"</f>
        <v>INSERT INTO scholarship (type, amount, athlete_id) VALUES ('full',9400.67,278);</v>
      </c>
    </row>
    <row r="68" spans="5:8" x14ac:dyDescent="0.2">
      <c r="E68" t="str">
        <f ca="1">VLOOKUP(RANDBETWEEN(1,3),scholarship,2)</f>
        <v>graduate</v>
      </c>
      <c r="F68" t="str">
        <f t="shared" ca="1" si="3"/>
        <v>3388.61</v>
      </c>
      <c r="G68">
        <f t="shared" ca="1" si="4"/>
        <v>174</v>
      </c>
      <c r="H68" t="str">
        <f t="shared" ca="1" si="5"/>
        <v>INSERT INTO scholarship (type, amount, athlete_id) VALUES ('graduate',3388.61,174);</v>
      </c>
    </row>
    <row r="69" spans="5:8" x14ac:dyDescent="0.2">
      <c r="E69" t="str">
        <f ca="1">VLOOKUP(RANDBETWEEN(1,3),scholarship,2)</f>
        <v>partial</v>
      </c>
      <c r="F69" t="str">
        <f t="shared" ca="1" si="3"/>
        <v>5845.67</v>
      </c>
      <c r="G69">
        <f t="shared" ca="1" si="4"/>
        <v>24</v>
      </c>
      <c r="H69" t="str">
        <f t="shared" ca="1" si="5"/>
        <v>INSERT INTO scholarship (type, amount, athlete_id) VALUES ('partial',5845.67,24);</v>
      </c>
    </row>
    <row r="70" spans="5:8" x14ac:dyDescent="0.2">
      <c r="E70" t="str">
        <f ca="1">VLOOKUP(RANDBETWEEN(1,3),scholarship,2)</f>
        <v>full</v>
      </c>
      <c r="F70" t="str">
        <f t="shared" ca="1" si="3"/>
        <v>6422.54</v>
      </c>
      <c r="G70">
        <f t="shared" ca="1" si="4"/>
        <v>167</v>
      </c>
      <c r="H70" t="str">
        <f t="shared" ca="1" si="5"/>
        <v>INSERT INTO scholarship (type, amount, athlete_id) VALUES ('full',6422.54,167);</v>
      </c>
    </row>
    <row r="71" spans="5:8" x14ac:dyDescent="0.2">
      <c r="E71" t="str">
        <f ca="1">VLOOKUP(RANDBETWEEN(1,3),scholarship,2)</f>
        <v>full</v>
      </c>
      <c r="F71" t="str">
        <f t="shared" ca="1" si="3"/>
        <v>8609.11</v>
      </c>
      <c r="G71">
        <f t="shared" ca="1" si="4"/>
        <v>86</v>
      </c>
      <c r="H71" t="str">
        <f t="shared" ca="1" si="5"/>
        <v>INSERT INTO scholarship (type, amount, athlete_id) VALUES ('full',8609.11,86);</v>
      </c>
    </row>
    <row r="72" spans="5:8" x14ac:dyDescent="0.2">
      <c r="E72" t="str">
        <f ca="1">VLOOKUP(RANDBETWEEN(1,3),scholarship,2)</f>
        <v>graduate</v>
      </c>
      <c r="F72" t="str">
        <f t="shared" ca="1" si="3"/>
        <v>5717.95</v>
      </c>
      <c r="G72">
        <f t="shared" ca="1" si="4"/>
        <v>59</v>
      </c>
      <c r="H72" t="str">
        <f t="shared" ca="1" si="5"/>
        <v>INSERT INTO scholarship (type, amount, athlete_id) VALUES ('graduate',5717.95,59);</v>
      </c>
    </row>
    <row r="73" spans="5:8" x14ac:dyDescent="0.2">
      <c r="E73" t="str">
        <f ca="1">VLOOKUP(RANDBETWEEN(1,3),scholarship,2)</f>
        <v>graduate</v>
      </c>
      <c r="F73" t="str">
        <f t="shared" ca="1" si="3"/>
        <v>6768.88</v>
      </c>
      <c r="G73">
        <f t="shared" ca="1" si="4"/>
        <v>242</v>
      </c>
      <c r="H73" t="str">
        <f t="shared" ca="1" si="5"/>
        <v>INSERT INTO scholarship (type, amount, athlete_id) VALUES ('graduate',6768.88,242);</v>
      </c>
    </row>
    <row r="74" spans="5:8" x14ac:dyDescent="0.2">
      <c r="E74" t="str">
        <f ca="1">VLOOKUP(RANDBETWEEN(1,3),scholarship,2)</f>
        <v>partial</v>
      </c>
      <c r="F74" t="str">
        <f t="shared" ca="1" si="3"/>
        <v>4462.73</v>
      </c>
      <c r="G74">
        <f t="shared" ca="1" si="4"/>
        <v>265</v>
      </c>
      <c r="H74" t="str">
        <f t="shared" ca="1" si="5"/>
        <v>INSERT INTO scholarship (type, amount, athlete_id) VALUES ('partial',4462.73,265);</v>
      </c>
    </row>
    <row r="75" spans="5:8" x14ac:dyDescent="0.2">
      <c r="E75" t="str">
        <f ca="1">VLOOKUP(RANDBETWEEN(1,3),scholarship,2)</f>
        <v>graduate</v>
      </c>
      <c r="F75" t="str">
        <f t="shared" ca="1" si="3"/>
        <v>374.10</v>
      </c>
      <c r="G75">
        <f t="shared" ca="1" si="4"/>
        <v>26</v>
      </c>
      <c r="H75" t="str">
        <f t="shared" ca="1" si="5"/>
        <v>INSERT INTO scholarship (type, amount, athlete_id) VALUES ('graduate',374.10,26);</v>
      </c>
    </row>
    <row r="76" spans="5:8" x14ac:dyDescent="0.2">
      <c r="E76" t="str">
        <f ca="1">VLOOKUP(RANDBETWEEN(1,3),scholarship,2)</f>
        <v>graduate</v>
      </c>
      <c r="F76" t="str">
        <f t="shared" ca="1" si="3"/>
        <v>4972.10</v>
      </c>
      <c r="G76">
        <f t="shared" ca="1" si="4"/>
        <v>95</v>
      </c>
      <c r="H76" t="str">
        <f t="shared" ca="1" si="5"/>
        <v>INSERT INTO scholarship (type, amount, athlete_id) VALUES ('graduate',4972.10,95);</v>
      </c>
    </row>
    <row r="77" spans="5:8" x14ac:dyDescent="0.2">
      <c r="E77" t="str">
        <f ca="1">VLOOKUP(RANDBETWEEN(1,3),scholarship,2)</f>
        <v>partial</v>
      </c>
      <c r="F77" t="str">
        <f t="shared" ca="1" si="3"/>
        <v>1372.89</v>
      </c>
      <c r="G77">
        <f t="shared" ca="1" si="4"/>
        <v>27</v>
      </c>
      <c r="H77" t="str">
        <f t="shared" ca="1" si="5"/>
        <v>INSERT INTO scholarship (type, amount, athlete_id) VALUES ('partial',1372.89,27);</v>
      </c>
    </row>
    <row r="78" spans="5:8" x14ac:dyDescent="0.2">
      <c r="E78" t="str">
        <f ca="1">VLOOKUP(RANDBETWEEN(1,3),scholarship,2)</f>
        <v>full</v>
      </c>
      <c r="F78" t="str">
        <f t="shared" ca="1" si="3"/>
        <v>6743.85</v>
      </c>
      <c r="G78">
        <f t="shared" ca="1" si="4"/>
        <v>42</v>
      </c>
      <c r="H78" t="str">
        <f t="shared" ca="1" si="5"/>
        <v>INSERT INTO scholarship (type, amount, athlete_id) VALUES ('full',6743.85,42);</v>
      </c>
    </row>
    <row r="79" spans="5:8" x14ac:dyDescent="0.2">
      <c r="E79" t="str">
        <f ca="1">VLOOKUP(RANDBETWEEN(1,3),scholarship,2)</f>
        <v>full</v>
      </c>
      <c r="F79" t="str">
        <f t="shared" ca="1" si="3"/>
        <v>6017.82</v>
      </c>
      <c r="G79">
        <f t="shared" ca="1" si="4"/>
        <v>145</v>
      </c>
      <c r="H79" t="str">
        <f t="shared" ca="1" si="5"/>
        <v>INSERT INTO scholarship (type, amount, athlete_id) VALUES ('full',6017.82,145);</v>
      </c>
    </row>
    <row r="80" spans="5:8" x14ac:dyDescent="0.2">
      <c r="E80" t="str">
        <f ca="1">VLOOKUP(RANDBETWEEN(1,3),scholarship,2)</f>
        <v>partial</v>
      </c>
      <c r="F80" t="str">
        <f t="shared" ca="1" si="3"/>
        <v>5404.09</v>
      </c>
      <c r="G80">
        <f t="shared" ca="1" si="4"/>
        <v>108</v>
      </c>
      <c r="H80" t="str">
        <f t="shared" ca="1" si="5"/>
        <v>INSERT INTO scholarship (type, amount, athlete_id) VALUES ('partial',5404.09,108);</v>
      </c>
    </row>
    <row r="81" spans="5:8" x14ac:dyDescent="0.2">
      <c r="E81" t="str">
        <f ca="1">VLOOKUP(RANDBETWEEN(1,3),scholarship,2)</f>
        <v>full</v>
      </c>
      <c r="F81" t="str">
        <f t="shared" ca="1" si="3"/>
        <v>3046.52</v>
      </c>
      <c r="G81">
        <f t="shared" ca="1" si="4"/>
        <v>251</v>
      </c>
      <c r="H81" t="str">
        <f t="shared" ca="1" si="5"/>
        <v>INSERT INTO scholarship (type, amount, athlete_id) VALUES ('full',3046.52,251);</v>
      </c>
    </row>
    <row r="82" spans="5:8" x14ac:dyDescent="0.2">
      <c r="E82" t="str">
        <f ca="1">VLOOKUP(RANDBETWEEN(1,3),scholarship,2)</f>
        <v>graduate</v>
      </c>
      <c r="F82" t="str">
        <f t="shared" ca="1" si="3"/>
        <v>8752.21</v>
      </c>
      <c r="G82">
        <f t="shared" ca="1" si="4"/>
        <v>56</v>
      </c>
      <c r="H82" t="str">
        <f t="shared" ca="1" si="5"/>
        <v>INSERT INTO scholarship (type, amount, athlete_id) VALUES ('graduate',8752.21,56);</v>
      </c>
    </row>
    <row r="83" spans="5:8" x14ac:dyDescent="0.2">
      <c r="E83" t="str">
        <f ca="1">VLOOKUP(RANDBETWEEN(1,3),scholarship,2)</f>
        <v>partial</v>
      </c>
      <c r="F83" t="str">
        <f t="shared" ca="1" si="3"/>
        <v>6589.09</v>
      </c>
      <c r="G83">
        <f t="shared" ca="1" si="4"/>
        <v>261</v>
      </c>
      <c r="H83" t="str">
        <f t="shared" ca="1" si="5"/>
        <v>INSERT INTO scholarship (type, amount, athlete_id) VALUES ('partial',6589.09,261);</v>
      </c>
    </row>
    <row r="84" spans="5:8" x14ac:dyDescent="0.2">
      <c r="E84" t="str">
        <f ca="1">VLOOKUP(RANDBETWEEN(1,3),scholarship,2)</f>
        <v>graduate</v>
      </c>
      <c r="F84" t="str">
        <f t="shared" ca="1" si="3"/>
        <v>7703.49</v>
      </c>
      <c r="G84">
        <f t="shared" ca="1" si="4"/>
        <v>122</v>
      </c>
      <c r="H84" t="str">
        <f t="shared" ca="1" si="5"/>
        <v>INSERT INTO scholarship (type, amount, athlete_id) VALUES ('graduate',7703.49,122);</v>
      </c>
    </row>
    <row r="85" spans="5:8" x14ac:dyDescent="0.2">
      <c r="E85" t="str">
        <f ca="1">VLOOKUP(RANDBETWEEN(1,3),scholarship,2)</f>
        <v>full</v>
      </c>
      <c r="F85" t="str">
        <f t="shared" ca="1" si="3"/>
        <v>9276.28</v>
      </c>
      <c r="G85">
        <f t="shared" ca="1" si="4"/>
        <v>97</v>
      </c>
      <c r="H85" t="str">
        <f t="shared" ca="1" si="5"/>
        <v>INSERT INTO scholarship (type, amount, athlete_id) VALUES ('full',9276.28,97);</v>
      </c>
    </row>
    <row r="86" spans="5:8" x14ac:dyDescent="0.2">
      <c r="E86" t="str">
        <f ca="1">VLOOKUP(RANDBETWEEN(1,3),scholarship,2)</f>
        <v>graduate</v>
      </c>
      <c r="F86" t="str">
        <f t="shared" ca="1" si="3"/>
        <v>6762.17</v>
      </c>
      <c r="G86">
        <f t="shared" ca="1" si="4"/>
        <v>138</v>
      </c>
      <c r="H86" t="str">
        <f t="shared" ca="1" si="5"/>
        <v>INSERT INTO scholarship (type, amount, athlete_id) VALUES ('graduate',6762.17,138);</v>
      </c>
    </row>
    <row r="87" spans="5:8" x14ac:dyDescent="0.2">
      <c r="E87" t="str">
        <f ca="1">VLOOKUP(RANDBETWEEN(1,3),scholarship,2)</f>
        <v>graduate</v>
      </c>
      <c r="F87" t="str">
        <f t="shared" ca="1" si="3"/>
        <v>6907.76</v>
      </c>
      <c r="G87">
        <f t="shared" ca="1" si="4"/>
        <v>31</v>
      </c>
      <c r="H87" t="str">
        <f t="shared" ca="1" si="5"/>
        <v>INSERT INTO scholarship (type, amount, athlete_id) VALUES ('graduate',6907.76,31);</v>
      </c>
    </row>
    <row r="88" spans="5:8" x14ac:dyDescent="0.2">
      <c r="E88" t="str">
        <f ca="1">VLOOKUP(RANDBETWEEN(1,3),scholarship,2)</f>
        <v>partial</v>
      </c>
      <c r="F88" t="str">
        <f t="shared" ca="1" si="3"/>
        <v>8886.25</v>
      </c>
      <c r="G88">
        <f t="shared" ca="1" si="4"/>
        <v>186</v>
      </c>
      <c r="H88" t="str">
        <f t="shared" ca="1" si="5"/>
        <v>INSERT INTO scholarship (type, amount, athlete_id) VALUES ('partial',8886.25,186);</v>
      </c>
    </row>
    <row r="89" spans="5:8" x14ac:dyDescent="0.2">
      <c r="E89" t="str">
        <f ca="1">VLOOKUP(RANDBETWEEN(1,3),scholarship,2)</f>
        <v>partial</v>
      </c>
      <c r="F89" t="str">
        <f t="shared" ca="1" si="3"/>
        <v>8958.98</v>
      </c>
      <c r="G89">
        <f t="shared" ca="1" si="4"/>
        <v>49</v>
      </c>
      <c r="H89" t="str">
        <f t="shared" ca="1" si="5"/>
        <v>INSERT INTO scholarship (type, amount, athlete_id) VALUES ('partial',8958.98,49);</v>
      </c>
    </row>
    <row r="90" spans="5:8" x14ac:dyDescent="0.2">
      <c r="E90" t="str">
        <f ca="1">VLOOKUP(RANDBETWEEN(1,3),scholarship,2)</f>
        <v>full</v>
      </c>
      <c r="F90" t="str">
        <f t="shared" ca="1" si="3"/>
        <v>7438.11</v>
      </c>
      <c r="G90">
        <f t="shared" ca="1" si="4"/>
        <v>66</v>
      </c>
      <c r="H90" t="str">
        <f t="shared" ca="1" si="5"/>
        <v>INSERT INTO scholarship (type, amount, athlete_id) VALUES ('full',7438.11,66);</v>
      </c>
    </row>
    <row r="91" spans="5:8" x14ac:dyDescent="0.2">
      <c r="E91" t="str">
        <f ca="1">VLOOKUP(RANDBETWEEN(1,3),scholarship,2)</f>
        <v>graduate</v>
      </c>
      <c r="F91" t="str">
        <f t="shared" ca="1" si="3"/>
        <v>3040.93</v>
      </c>
      <c r="G91">
        <f t="shared" ca="1" si="4"/>
        <v>277</v>
      </c>
      <c r="H91" t="str">
        <f t="shared" ca="1" si="5"/>
        <v>INSERT INTO scholarship (type, amount, athlete_id) VALUES ('graduate',3040.93,277);</v>
      </c>
    </row>
    <row r="92" spans="5:8" x14ac:dyDescent="0.2">
      <c r="E92" t="str">
        <f ca="1">VLOOKUP(RANDBETWEEN(1,3),scholarship,2)</f>
        <v>full</v>
      </c>
      <c r="F92" t="str">
        <f t="shared" ca="1" si="3"/>
        <v>1539.58</v>
      </c>
      <c r="G92">
        <f t="shared" ca="1" si="4"/>
        <v>144</v>
      </c>
      <c r="H92" t="str">
        <f t="shared" ca="1" si="5"/>
        <v>INSERT INTO scholarship (type, amount, athlete_id) VALUES ('full',1539.58,144);</v>
      </c>
    </row>
    <row r="93" spans="5:8" x14ac:dyDescent="0.2">
      <c r="E93" t="str">
        <f ca="1">VLOOKUP(RANDBETWEEN(1,3),scholarship,2)</f>
        <v>partial</v>
      </c>
      <c r="F93" t="str">
        <f t="shared" ca="1" si="3"/>
        <v>3802.78</v>
      </c>
      <c r="G93">
        <f t="shared" ca="1" si="4"/>
        <v>252</v>
      </c>
      <c r="H93" t="str">
        <f t="shared" ca="1" si="5"/>
        <v>INSERT INTO scholarship (type, amount, athlete_id) VALUES ('partial',3802.78,252);</v>
      </c>
    </row>
    <row r="94" spans="5:8" x14ac:dyDescent="0.2">
      <c r="E94" t="str">
        <f ca="1">VLOOKUP(RANDBETWEEN(1,3),scholarship,2)</f>
        <v>partial</v>
      </c>
      <c r="F94" t="str">
        <f t="shared" ca="1" si="3"/>
        <v>3190.55</v>
      </c>
      <c r="G94">
        <f t="shared" ca="1" si="4"/>
        <v>227</v>
      </c>
      <c r="H94" t="str">
        <f t="shared" ca="1" si="5"/>
        <v>INSERT INTO scholarship (type, amount, athlete_id) VALUES ('partial',3190.55,227);</v>
      </c>
    </row>
    <row r="95" spans="5:8" x14ac:dyDescent="0.2">
      <c r="E95" t="str">
        <f ca="1">VLOOKUP(RANDBETWEEN(1,3),scholarship,2)</f>
        <v>partial</v>
      </c>
      <c r="F95" t="str">
        <f t="shared" ca="1" si="3"/>
        <v>7739.35</v>
      </c>
      <c r="G95">
        <f t="shared" ca="1" si="4"/>
        <v>143</v>
      </c>
      <c r="H95" t="str">
        <f t="shared" ca="1" si="5"/>
        <v>INSERT INTO scholarship (type, amount, athlete_id) VALUES ('partial',7739.35,143);</v>
      </c>
    </row>
    <row r="96" spans="5:8" x14ac:dyDescent="0.2">
      <c r="E96" t="str">
        <f ca="1">VLOOKUP(RANDBETWEEN(1,3),scholarship,2)</f>
        <v>graduate</v>
      </c>
      <c r="F96" t="str">
        <f t="shared" ca="1" si="3"/>
        <v>2648.65</v>
      </c>
      <c r="G96">
        <f t="shared" ca="1" si="4"/>
        <v>149</v>
      </c>
      <c r="H96" t="str">
        <f t="shared" ca="1" si="5"/>
        <v>INSERT INTO scholarship (type, amount, athlete_id) VALUES ('graduate',2648.65,149);</v>
      </c>
    </row>
    <row r="97" spans="5:8" x14ac:dyDescent="0.2">
      <c r="E97" t="str">
        <f ca="1">VLOOKUP(RANDBETWEEN(1,3),scholarship,2)</f>
        <v>graduate</v>
      </c>
      <c r="F97" t="str">
        <f t="shared" ca="1" si="3"/>
        <v>9836.82</v>
      </c>
      <c r="G97">
        <f t="shared" ca="1" si="4"/>
        <v>219</v>
      </c>
      <c r="H97" t="str">
        <f t="shared" ca="1" si="5"/>
        <v>INSERT INTO scholarship (type, amount, athlete_id) VALUES ('graduate',9836.82,219);</v>
      </c>
    </row>
    <row r="98" spans="5:8" x14ac:dyDescent="0.2">
      <c r="E98" t="str">
        <f ca="1">VLOOKUP(RANDBETWEEN(1,3),scholarship,2)</f>
        <v>full</v>
      </c>
      <c r="F98" t="str">
        <f t="shared" ca="1" si="3"/>
        <v>8363.48</v>
      </c>
      <c r="G98">
        <f t="shared" ca="1" si="4"/>
        <v>46</v>
      </c>
      <c r="H98" t="str">
        <f t="shared" ca="1" si="5"/>
        <v>INSERT INTO scholarship (type, amount, athlete_id) VALUES ('full',8363.48,46);</v>
      </c>
    </row>
    <row r="99" spans="5:8" x14ac:dyDescent="0.2">
      <c r="E99" t="str">
        <f ca="1">VLOOKUP(RANDBETWEEN(1,3),scholarship,2)</f>
        <v>partial</v>
      </c>
      <c r="F99" t="str">
        <f t="shared" ca="1" si="3"/>
        <v>1157.91</v>
      </c>
      <c r="G99">
        <f t="shared" ca="1" si="4"/>
        <v>39</v>
      </c>
      <c r="H99" t="str">
        <f t="shared" ca="1" si="5"/>
        <v>INSERT INTO scholarship (type, amount, athlete_id) VALUES ('partial',1157.91,39);</v>
      </c>
    </row>
    <row r="100" spans="5:8" x14ac:dyDescent="0.2">
      <c r="E100" t="str">
        <f ca="1">VLOOKUP(RANDBETWEEN(1,3),scholarship,2)</f>
        <v>partial</v>
      </c>
      <c r="F100" t="str">
        <f t="shared" ca="1" si="3"/>
        <v>2356.20</v>
      </c>
      <c r="G100">
        <f t="shared" ca="1" si="4"/>
        <v>203</v>
      </c>
      <c r="H100" t="str">
        <f t="shared" ca="1" si="5"/>
        <v>INSERT INTO scholarship (type, amount, athlete_id) VALUES ('partial',2356.20,203);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</vt:lpstr>
      <vt:lpstr>Equipment and purpose</vt:lpstr>
      <vt:lpstr>Venue</vt:lpstr>
      <vt:lpstr>Event</vt:lpstr>
      <vt:lpstr>Employee</vt:lpstr>
      <vt:lpstr>Wages</vt:lpstr>
      <vt:lpstr>Athlete</vt:lpstr>
      <vt:lpstr>Scholarship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2017-11-19T21:32:12Z</dcterms:created>
  <dcterms:modified xsi:type="dcterms:W3CDTF">2017-11-20T13:21:24Z</dcterms:modified>
</cp:coreProperties>
</file>