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bobtaylor/personal/School/IS 6465-01 Fall 2017 - Web Apps/Group Project/group_three/db_files/other/"/>
    </mc:Choice>
  </mc:AlternateContent>
  <bookViews>
    <workbookView xWindow="0" yWindow="460" windowWidth="28800" windowHeight="17460" tabRatio="500" activeTab="1"/>
  </bookViews>
  <sheets>
    <sheet name="team" sheetId="1" r:id="rId1"/>
    <sheet name="Equipment and purpose" sheetId="2" r:id="rId2"/>
    <sheet name="Venue" sheetId="3" r:id="rId3"/>
    <sheet name="Event" sheetId="4" r:id="rId4"/>
    <sheet name="Employee" sheetId="5" r:id="rId5"/>
    <sheet name="Wages" sheetId="6" r:id="rId6"/>
    <sheet name="Athlete" sheetId="8" r:id="rId7"/>
    <sheet name="Scholarship" sheetId="9" r:id="rId8"/>
  </sheets>
  <definedNames>
    <definedName name="athlete">Athlete!$A$3:$H$18</definedName>
    <definedName name="employee">Employee!$A$2:$H$17</definedName>
    <definedName name="employee_1" localSheetId="5">Wages!$A$1:$K$100</definedName>
    <definedName name="scholarship">Scholarship!$A$2:$B$4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5" l="1"/>
  <c r="W300" i="8"/>
  <c r="W299" i="8"/>
  <c r="W298" i="8"/>
  <c r="W297" i="8"/>
  <c r="W296" i="8"/>
  <c r="W295" i="8"/>
  <c r="W294" i="8"/>
  <c r="W293" i="8"/>
  <c r="W292" i="8"/>
  <c r="W291" i="8"/>
  <c r="W290" i="8"/>
  <c r="W289" i="8"/>
  <c r="W288" i="8"/>
  <c r="W287" i="8"/>
  <c r="W286" i="8"/>
  <c r="W285" i="8"/>
  <c r="W284" i="8"/>
  <c r="W283" i="8"/>
  <c r="W282" i="8"/>
  <c r="W281" i="8"/>
  <c r="W280" i="8"/>
  <c r="W279" i="8"/>
  <c r="W278" i="8"/>
  <c r="W277" i="8"/>
  <c r="W276" i="8"/>
  <c r="W275" i="8"/>
  <c r="W274" i="8"/>
  <c r="W273" i="8"/>
  <c r="W272" i="8"/>
  <c r="W271" i="8"/>
  <c r="W270" i="8"/>
  <c r="W269" i="8"/>
  <c r="W268" i="8"/>
  <c r="W267" i="8"/>
  <c r="W266" i="8"/>
  <c r="W265" i="8"/>
  <c r="W264" i="8"/>
  <c r="W263" i="8"/>
  <c r="W262" i="8"/>
  <c r="W261" i="8"/>
  <c r="W260" i="8"/>
  <c r="W259" i="8"/>
  <c r="W258" i="8"/>
  <c r="W257" i="8"/>
  <c r="W256" i="8"/>
  <c r="W255" i="8"/>
  <c r="W254" i="8"/>
  <c r="W253" i="8"/>
  <c r="W252" i="8"/>
  <c r="W251" i="8"/>
  <c r="W250" i="8"/>
  <c r="W249" i="8"/>
  <c r="W248" i="8"/>
  <c r="W247" i="8"/>
  <c r="W246" i="8"/>
  <c r="W245" i="8"/>
  <c r="W244" i="8"/>
  <c r="W243" i="8"/>
  <c r="W242" i="8"/>
  <c r="W241" i="8"/>
  <c r="W240" i="8"/>
  <c r="W239" i="8"/>
  <c r="W238" i="8"/>
  <c r="W237" i="8"/>
  <c r="W236" i="8"/>
  <c r="W235" i="8"/>
  <c r="W234" i="8"/>
  <c r="W233" i="8"/>
  <c r="W232" i="8"/>
  <c r="W231" i="8"/>
  <c r="W230" i="8"/>
  <c r="W229" i="8"/>
  <c r="W228" i="8"/>
  <c r="W227" i="8"/>
  <c r="W226" i="8"/>
  <c r="W225" i="8"/>
  <c r="W224" i="8"/>
  <c r="W223" i="8"/>
  <c r="W222" i="8"/>
  <c r="W221" i="8"/>
  <c r="W220" i="8"/>
  <c r="W219" i="8"/>
  <c r="W218" i="8"/>
  <c r="W217" i="8"/>
  <c r="W216" i="8"/>
  <c r="W215" i="8"/>
  <c r="W214" i="8"/>
  <c r="W213" i="8"/>
  <c r="W212" i="8"/>
  <c r="W211" i="8"/>
  <c r="W210" i="8"/>
  <c r="W209" i="8"/>
  <c r="W208" i="8"/>
  <c r="W207" i="8"/>
  <c r="W206" i="8"/>
  <c r="W205" i="8"/>
  <c r="W204" i="8"/>
  <c r="W203" i="8"/>
  <c r="W202" i="8"/>
  <c r="W201" i="8"/>
  <c r="W200" i="8"/>
  <c r="W199" i="8"/>
  <c r="W198" i="8"/>
  <c r="W197" i="8"/>
  <c r="W196" i="8"/>
  <c r="W195" i="8"/>
  <c r="W194" i="8"/>
  <c r="W193" i="8"/>
  <c r="W192" i="8"/>
  <c r="W191" i="8"/>
  <c r="W190" i="8"/>
  <c r="W189" i="8"/>
  <c r="W188" i="8"/>
  <c r="W187" i="8"/>
  <c r="W186" i="8"/>
  <c r="W185" i="8"/>
  <c r="W184" i="8"/>
  <c r="W183" i="8"/>
  <c r="W182" i="8"/>
  <c r="W181" i="8"/>
  <c r="W180" i="8"/>
  <c r="W179" i="8"/>
  <c r="W178" i="8"/>
  <c r="W177" i="8"/>
  <c r="W176" i="8"/>
  <c r="W175" i="8"/>
  <c r="W174" i="8"/>
  <c r="W173" i="8"/>
  <c r="W172" i="8"/>
  <c r="W171" i="8"/>
  <c r="W170" i="8"/>
  <c r="W169" i="8"/>
  <c r="W168" i="8"/>
  <c r="W167" i="8"/>
  <c r="W166" i="8"/>
  <c r="W165" i="8"/>
  <c r="W164" i="8"/>
  <c r="W163" i="8"/>
  <c r="W162" i="8"/>
  <c r="W161" i="8"/>
  <c r="W160" i="8"/>
  <c r="W159" i="8"/>
  <c r="W158" i="8"/>
  <c r="W157" i="8"/>
  <c r="W156" i="8"/>
  <c r="W155" i="8"/>
  <c r="W154" i="8"/>
  <c r="W153" i="8"/>
  <c r="W152" i="8"/>
  <c r="W151" i="8"/>
  <c r="W150" i="8"/>
  <c r="W149" i="8"/>
  <c r="W148" i="8"/>
  <c r="W147" i="8"/>
  <c r="W146" i="8"/>
  <c r="W145" i="8"/>
  <c r="W144" i="8"/>
  <c r="W143" i="8"/>
  <c r="W142" i="8"/>
  <c r="W141" i="8"/>
  <c r="W140" i="8"/>
  <c r="W139" i="8"/>
  <c r="W138" i="8"/>
  <c r="W137" i="8"/>
  <c r="W136" i="8"/>
  <c r="W135" i="8"/>
  <c r="W134" i="8"/>
  <c r="W133" i="8"/>
  <c r="W132" i="8"/>
  <c r="W131" i="8"/>
  <c r="W130" i="8"/>
  <c r="W129" i="8"/>
  <c r="W128" i="8"/>
  <c r="W127" i="8"/>
  <c r="W126" i="8"/>
  <c r="W125" i="8"/>
  <c r="W124" i="8"/>
  <c r="W123" i="8"/>
  <c r="W122" i="8"/>
  <c r="W121" i="8"/>
  <c r="W120" i="8"/>
  <c r="W119" i="8"/>
  <c r="W118" i="8"/>
  <c r="W117" i="8"/>
  <c r="W116" i="8"/>
  <c r="W115" i="8"/>
  <c r="W114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W75" i="8"/>
  <c r="W74" i="8"/>
  <c r="W73" i="8"/>
  <c r="W72" i="8"/>
  <c r="W71" i="8"/>
  <c r="W70" i="8"/>
  <c r="W69" i="8"/>
  <c r="W68" i="8"/>
  <c r="W67" i="8"/>
  <c r="W66" i="8"/>
  <c r="W65" i="8"/>
  <c r="W64" i="8"/>
  <c r="W63" i="8"/>
  <c r="W62" i="8"/>
  <c r="W61" i="8"/>
  <c r="W60" i="8"/>
  <c r="W59" i="8"/>
  <c r="W58" i="8"/>
  <c r="W57" i="8"/>
  <c r="W56" i="8"/>
  <c r="W55" i="8"/>
  <c r="W54" i="8"/>
  <c r="W53" i="8"/>
  <c r="W52" i="8"/>
  <c r="W51" i="8"/>
  <c r="W50" i="8"/>
  <c r="W49" i="8"/>
  <c r="W48" i="8"/>
  <c r="W47" i="8"/>
  <c r="W46" i="8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1" i="8"/>
  <c r="W20" i="8"/>
  <c r="W19" i="8"/>
  <c r="W18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W4" i="8"/>
  <c r="E101" i="9"/>
  <c r="F101" i="9"/>
  <c r="H101" i="9"/>
  <c r="E102" i="9"/>
  <c r="F102" i="9"/>
  <c r="H102" i="9"/>
  <c r="E103" i="9"/>
  <c r="F103" i="9"/>
  <c r="H103" i="9"/>
  <c r="E104" i="9"/>
  <c r="F104" i="9"/>
  <c r="H104" i="9"/>
  <c r="E105" i="9"/>
  <c r="F105" i="9"/>
  <c r="H105" i="9"/>
  <c r="E106" i="9"/>
  <c r="F106" i="9"/>
  <c r="H106" i="9"/>
  <c r="E107" i="9"/>
  <c r="F107" i="9"/>
  <c r="H107" i="9"/>
  <c r="E108" i="9"/>
  <c r="F108" i="9"/>
  <c r="H108" i="9"/>
  <c r="E109" i="9"/>
  <c r="F109" i="9"/>
  <c r="H109" i="9"/>
  <c r="E110" i="9"/>
  <c r="F110" i="9"/>
  <c r="H110" i="9"/>
  <c r="E111" i="9"/>
  <c r="F111" i="9"/>
  <c r="H111" i="9"/>
  <c r="E112" i="9"/>
  <c r="F112" i="9"/>
  <c r="H112" i="9"/>
  <c r="E113" i="9"/>
  <c r="F113" i="9"/>
  <c r="H113" i="9"/>
  <c r="E114" i="9"/>
  <c r="F114" i="9"/>
  <c r="H114" i="9"/>
  <c r="E115" i="9"/>
  <c r="F115" i="9"/>
  <c r="H115" i="9"/>
  <c r="E116" i="9"/>
  <c r="F116" i="9"/>
  <c r="H116" i="9"/>
  <c r="E117" i="9"/>
  <c r="F117" i="9"/>
  <c r="H117" i="9"/>
  <c r="E118" i="9"/>
  <c r="F118" i="9"/>
  <c r="H118" i="9"/>
  <c r="E119" i="9"/>
  <c r="F119" i="9"/>
  <c r="H119" i="9"/>
  <c r="E120" i="9"/>
  <c r="F120" i="9"/>
  <c r="H120" i="9"/>
  <c r="E121" i="9"/>
  <c r="F121" i="9"/>
  <c r="H121" i="9"/>
  <c r="E122" i="9"/>
  <c r="F122" i="9"/>
  <c r="H122" i="9"/>
  <c r="E123" i="9"/>
  <c r="F123" i="9"/>
  <c r="H123" i="9"/>
  <c r="E124" i="9"/>
  <c r="F124" i="9"/>
  <c r="H124" i="9"/>
  <c r="E125" i="9"/>
  <c r="F125" i="9"/>
  <c r="H125" i="9"/>
  <c r="E126" i="9"/>
  <c r="F126" i="9"/>
  <c r="H126" i="9"/>
  <c r="E127" i="9"/>
  <c r="F127" i="9"/>
  <c r="H127" i="9"/>
  <c r="E128" i="9"/>
  <c r="F128" i="9"/>
  <c r="H128" i="9"/>
  <c r="E129" i="9"/>
  <c r="F129" i="9"/>
  <c r="H129" i="9"/>
  <c r="E130" i="9"/>
  <c r="F130" i="9"/>
  <c r="H130" i="9"/>
  <c r="E131" i="9"/>
  <c r="F131" i="9"/>
  <c r="H131" i="9"/>
  <c r="E132" i="9"/>
  <c r="F132" i="9"/>
  <c r="H132" i="9"/>
  <c r="E133" i="9"/>
  <c r="F133" i="9"/>
  <c r="H133" i="9"/>
  <c r="E134" i="9"/>
  <c r="F134" i="9"/>
  <c r="H134" i="9"/>
  <c r="E135" i="9"/>
  <c r="F135" i="9"/>
  <c r="H135" i="9"/>
  <c r="E136" i="9"/>
  <c r="F136" i="9"/>
  <c r="H136" i="9"/>
  <c r="E137" i="9"/>
  <c r="F137" i="9"/>
  <c r="H137" i="9"/>
  <c r="E138" i="9"/>
  <c r="F138" i="9"/>
  <c r="H138" i="9"/>
  <c r="E139" i="9"/>
  <c r="F139" i="9"/>
  <c r="H139" i="9"/>
  <c r="E140" i="9"/>
  <c r="F140" i="9"/>
  <c r="H140" i="9"/>
  <c r="E141" i="9"/>
  <c r="F141" i="9"/>
  <c r="H141" i="9"/>
  <c r="E142" i="9"/>
  <c r="F142" i="9"/>
  <c r="H142" i="9"/>
  <c r="E143" i="9"/>
  <c r="F143" i="9"/>
  <c r="H143" i="9"/>
  <c r="E144" i="9"/>
  <c r="F144" i="9"/>
  <c r="H144" i="9"/>
  <c r="E145" i="9"/>
  <c r="F145" i="9"/>
  <c r="H145" i="9"/>
  <c r="E146" i="9"/>
  <c r="F146" i="9"/>
  <c r="H146" i="9"/>
  <c r="E147" i="9"/>
  <c r="F147" i="9"/>
  <c r="H147" i="9"/>
  <c r="E148" i="9"/>
  <c r="F148" i="9"/>
  <c r="H148" i="9"/>
  <c r="E149" i="9"/>
  <c r="F149" i="9"/>
  <c r="H149" i="9"/>
  <c r="E150" i="9"/>
  <c r="F150" i="9"/>
  <c r="H150" i="9"/>
  <c r="E151" i="9"/>
  <c r="F151" i="9"/>
  <c r="H151" i="9"/>
  <c r="E152" i="9"/>
  <c r="F152" i="9"/>
  <c r="H152" i="9"/>
  <c r="E153" i="9"/>
  <c r="F153" i="9"/>
  <c r="H153" i="9"/>
  <c r="E154" i="9"/>
  <c r="F154" i="9"/>
  <c r="H154" i="9"/>
  <c r="E155" i="9"/>
  <c r="F155" i="9"/>
  <c r="H155" i="9"/>
  <c r="E156" i="9"/>
  <c r="F156" i="9"/>
  <c r="H156" i="9"/>
  <c r="E157" i="9"/>
  <c r="F157" i="9"/>
  <c r="H157" i="9"/>
  <c r="E158" i="9"/>
  <c r="F158" i="9"/>
  <c r="H158" i="9"/>
  <c r="E159" i="9"/>
  <c r="F159" i="9"/>
  <c r="H159" i="9"/>
  <c r="E160" i="9"/>
  <c r="F160" i="9"/>
  <c r="H160" i="9"/>
  <c r="E161" i="9"/>
  <c r="F161" i="9"/>
  <c r="H161" i="9"/>
  <c r="E162" i="9"/>
  <c r="F162" i="9"/>
  <c r="H162" i="9"/>
  <c r="E163" i="9"/>
  <c r="F163" i="9"/>
  <c r="H163" i="9"/>
  <c r="E164" i="9"/>
  <c r="F164" i="9"/>
  <c r="H164" i="9"/>
  <c r="E165" i="9"/>
  <c r="F165" i="9"/>
  <c r="H165" i="9"/>
  <c r="E166" i="9"/>
  <c r="F166" i="9"/>
  <c r="H166" i="9"/>
  <c r="E167" i="9"/>
  <c r="F167" i="9"/>
  <c r="H167" i="9"/>
  <c r="E168" i="9"/>
  <c r="F168" i="9"/>
  <c r="H168" i="9"/>
  <c r="E169" i="9"/>
  <c r="F169" i="9"/>
  <c r="H169" i="9"/>
  <c r="E170" i="9"/>
  <c r="F170" i="9"/>
  <c r="H170" i="9"/>
  <c r="E171" i="9"/>
  <c r="F171" i="9"/>
  <c r="H171" i="9"/>
  <c r="E172" i="9"/>
  <c r="F172" i="9"/>
  <c r="H172" i="9"/>
  <c r="E173" i="9"/>
  <c r="F173" i="9"/>
  <c r="H173" i="9"/>
  <c r="E174" i="9"/>
  <c r="F174" i="9"/>
  <c r="H174" i="9"/>
  <c r="E175" i="9"/>
  <c r="F175" i="9"/>
  <c r="H175" i="9"/>
  <c r="E176" i="9"/>
  <c r="F176" i="9"/>
  <c r="H176" i="9"/>
  <c r="E177" i="9"/>
  <c r="F177" i="9"/>
  <c r="H177" i="9"/>
  <c r="E178" i="9"/>
  <c r="F178" i="9"/>
  <c r="H178" i="9"/>
  <c r="E179" i="9"/>
  <c r="F179" i="9"/>
  <c r="H179" i="9"/>
  <c r="E180" i="9"/>
  <c r="F180" i="9"/>
  <c r="H180" i="9"/>
  <c r="E181" i="9"/>
  <c r="F181" i="9"/>
  <c r="H181" i="9"/>
  <c r="E182" i="9"/>
  <c r="F182" i="9"/>
  <c r="H182" i="9"/>
  <c r="E183" i="9"/>
  <c r="F183" i="9"/>
  <c r="H183" i="9"/>
  <c r="E184" i="9"/>
  <c r="F184" i="9"/>
  <c r="H184" i="9"/>
  <c r="E185" i="9"/>
  <c r="F185" i="9"/>
  <c r="H185" i="9"/>
  <c r="E186" i="9"/>
  <c r="F186" i="9"/>
  <c r="H186" i="9"/>
  <c r="E187" i="9"/>
  <c r="F187" i="9"/>
  <c r="H187" i="9"/>
  <c r="E188" i="9"/>
  <c r="F188" i="9"/>
  <c r="H188" i="9"/>
  <c r="E189" i="9"/>
  <c r="F189" i="9"/>
  <c r="H189" i="9"/>
  <c r="E190" i="9"/>
  <c r="F190" i="9"/>
  <c r="H190" i="9"/>
  <c r="E191" i="9"/>
  <c r="F191" i="9"/>
  <c r="H191" i="9"/>
  <c r="E192" i="9"/>
  <c r="F192" i="9"/>
  <c r="H192" i="9"/>
  <c r="E193" i="9"/>
  <c r="F193" i="9"/>
  <c r="H193" i="9"/>
  <c r="E194" i="9"/>
  <c r="F194" i="9"/>
  <c r="H194" i="9"/>
  <c r="E195" i="9"/>
  <c r="F195" i="9"/>
  <c r="H195" i="9"/>
  <c r="E196" i="9"/>
  <c r="F196" i="9"/>
  <c r="H196" i="9"/>
  <c r="E197" i="9"/>
  <c r="F197" i="9"/>
  <c r="H197" i="9"/>
  <c r="E198" i="9"/>
  <c r="F198" i="9"/>
  <c r="H198" i="9"/>
  <c r="E199" i="9"/>
  <c r="F199" i="9"/>
  <c r="H199" i="9"/>
  <c r="E200" i="9"/>
  <c r="F200" i="9"/>
  <c r="H200" i="9"/>
  <c r="E201" i="9"/>
  <c r="F201" i="9"/>
  <c r="H201" i="9"/>
  <c r="E202" i="9"/>
  <c r="F202" i="9"/>
  <c r="H202" i="9"/>
  <c r="E203" i="9"/>
  <c r="F203" i="9"/>
  <c r="H203" i="9"/>
  <c r="E204" i="9"/>
  <c r="F204" i="9"/>
  <c r="H204" i="9"/>
  <c r="E205" i="9"/>
  <c r="F205" i="9"/>
  <c r="H205" i="9"/>
  <c r="E206" i="9"/>
  <c r="F206" i="9"/>
  <c r="H206" i="9"/>
  <c r="E207" i="9"/>
  <c r="F207" i="9"/>
  <c r="H207" i="9"/>
  <c r="E208" i="9"/>
  <c r="F208" i="9"/>
  <c r="H208" i="9"/>
  <c r="E209" i="9"/>
  <c r="F209" i="9"/>
  <c r="H209" i="9"/>
  <c r="E210" i="9"/>
  <c r="F210" i="9"/>
  <c r="H210" i="9"/>
  <c r="E211" i="9"/>
  <c r="F211" i="9"/>
  <c r="H211" i="9"/>
  <c r="E212" i="9"/>
  <c r="F212" i="9"/>
  <c r="H212" i="9"/>
  <c r="E213" i="9"/>
  <c r="F213" i="9"/>
  <c r="H213" i="9"/>
  <c r="E214" i="9"/>
  <c r="F214" i="9"/>
  <c r="H214" i="9"/>
  <c r="E215" i="9"/>
  <c r="F215" i="9"/>
  <c r="H215" i="9"/>
  <c r="E216" i="9"/>
  <c r="F216" i="9"/>
  <c r="H216" i="9"/>
  <c r="E217" i="9"/>
  <c r="F217" i="9"/>
  <c r="H217" i="9"/>
  <c r="E218" i="9"/>
  <c r="F218" i="9"/>
  <c r="H218" i="9"/>
  <c r="E219" i="9"/>
  <c r="F219" i="9"/>
  <c r="H219" i="9"/>
  <c r="E220" i="9"/>
  <c r="F220" i="9"/>
  <c r="H220" i="9"/>
  <c r="E221" i="9"/>
  <c r="F221" i="9"/>
  <c r="H221" i="9"/>
  <c r="E222" i="9"/>
  <c r="F222" i="9"/>
  <c r="H222" i="9"/>
  <c r="E223" i="9"/>
  <c r="F223" i="9"/>
  <c r="H223" i="9"/>
  <c r="E224" i="9"/>
  <c r="F224" i="9"/>
  <c r="H224" i="9"/>
  <c r="E225" i="9"/>
  <c r="F225" i="9"/>
  <c r="H225" i="9"/>
  <c r="E226" i="9"/>
  <c r="F226" i="9"/>
  <c r="H226" i="9"/>
  <c r="E227" i="9"/>
  <c r="F227" i="9"/>
  <c r="H227" i="9"/>
  <c r="E228" i="9"/>
  <c r="F228" i="9"/>
  <c r="H228" i="9"/>
  <c r="E229" i="9"/>
  <c r="F229" i="9"/>
  <c r="H229" i="9"/>
  <c r="E230" i="9"/>
  <c r="F230" i="9"/>
  <c r="H230" i="9"/>
  <c r="E231" i="9"/>
  <c r="F231" i="9"/>
  <c r="H231" i="9"/>
  <c r="E232" i="9"/>
  <c r="F232" i="9"/>
  <c r="H232" i="9"/>
  <c r="E233" i="9"/>
  <c r="F233" i="9"/>
  <c r="H233" i="9"/>
  <c r="E234" i="9"/>
  <c r="F234" i="9"/>
  <c r="H234" i="9"/>
  <c r="E235" i="9"/>
  <c r="F235" i="9"/>
  <c r="H235" i="9"/>
  <c r="E236" i="9"/>
  <c r="F236" i="9"/>
  <c r="H236" i="9"/>
  <c r="E237" i="9"/>
  <c r="F237" i="9"/>
  <c r="H237" i="9"/>
  <c r="E238" i="9"/>
  <c r="F238" i="9"/>
  <c r="H238" i="9"/>
  <c r="E239" i="9"/>
  <c r="F239" i="9"/>
  <c r="H239" i="9"/>
  <c r="E240" i="9"/>
  <c r="F240" i="9"/>
  <c r="H240" i="9"/>
  <c r="E241" i="9"/>
  <c r="F241" i="9"/>
  <c r="H241" i="9"/>
  <c r="E242" i="9"/>
  <c r="F242" i="9"/>
  <c r="H242" i="9"/>
  <c r="E243" i="9"/>
  <c r="F243" i="9"/>
  <c r="H243" i="9"/>
  <c r="E244" i="9"/>
  <c r="F244" i="9"/>
  <c r="H244" i="9"/>
  <c r="E245" i="9"/>
  <c r="F245" i="9"/>
  <c r="H245" i="9"/>
  <c r="E246" i="9"/>
  <c r="F246" i="9"/>
  <c r="H246" i="9"/>
  <c r="E247" i="9"/>
  <c r="F247" i="9"/>
  <c r="H247" i="9"/>
  <c r="E248" i="9"/>
  <c r="F248" i="9"/>
  <c r="H248" i="9"/>
  <c r="E249" i="9"/>
  <c r="F249" i="9"/>
  <c r="H249" i="9"/>
  <c r="E250" i="9"/>
  <c r="F250" i="9"/>
  <c r="H250" i="9"/>
  <c r="E251" i="9"/>
  <c r="F251" i="9"/>
  <c r="H251" i="9"/>
  <c r="E252" i="9"/>
  <c r="F252" i="9"/>
  <c r="H252" i="9"/>
  <c r="E253" i="9"/>
  <c r="F253" i="9"/>
  <c r="H253" i="9"/>
  <c r="E254" i="9"/>
  <c r="F254" i="9"/>
  <c r="H254" i="9"/>
  <c r="E255" i="9"/>
  <c r="F255" i="9"/>
  <c r="H255" i="9"/>
  <c r="E256" i="9"/>
  <c r="F256" i="9"/>
  <c r="H256" i="9"/>
  <c r="E257" i="9"/>
  <c r="F257" i="9"/>
  <c r="H257" i="9"/>
  <c r="E258" i="9"/>
  <c r="F258" i="9"/>
  <c r="H258" i="9"/>
  <c r="E259" i="9"/>
  <c r="F259" i="9"/>
  <c r="H259" i="9"/>
  <c r="E260" i="9"/>
  <c r="F260" i="9"/>
  <c r="H260" i="9"/>
  <c r="E261" i="9"/>
  <c r="F261" i="9"/>
  <c r="H261" i="9"/>
  <c r="E262" i="9"/>
  <c r="F262" i="9"/>
  <c r="H262" i="9"/>
  <c r="E263" i="9"/>
  <c r="F263" i="9"/>
  <c r="H263" i="9"/>
  <c r="E264" i="9"/>
  <c r="F264" i="9"/>
  <c r="H264" i="9"/>
  <c r="E265" i="9"/>
  <c r="F265" i="9"/>
  <c r="H265" i="9"/>
  <c r="E266" i="9"/>
  <c r="F266" i="9"/>
  <c r="H266" i="9"/>
  <c r="E267" i="9"/>
  <c r="F267" i="9"/>
  <c r="H267" i="9"/>
  <c r="E268" i="9"/>
  <c r="F268" i="9"/>
  <c r="H268" i="9"/>
  <c r="E269" i="9"/>
  <c r="F269" i="9"/>
  <c r="H269" i="9"/>
  <c r="E270" i="9"/>
  <c r="F270" i="9"/>
  <c r="H270" i="9"/>
  <c r="E271" i="9"/>
  <c r="F271" i="9"/>
  <c r="H271" i="9"/>
  <c r="E272" i="9"/>
  <c r="F272" i="9"/>
  <c r="H272" i="9"/>
  <c r="E273" i="9"/>
  <c r="F273" i="9"/>
  <c r="H273" i="9"/>
  <c r="E274" i="9"/>
  <c r="F274" i="9"/>
  <c r="H274" i="9"/>
  <c r="E275" i="9"/>
  <c r="F275" i="9"/>
  <c r="H275" i="9"/>
  <c r="E276" i="9"/>
  <c r="F276" i="9"/>
  <c r="H276" i="9"/>
  <c r="E277" i="9"/>
  <c r="F277" i="9"/>
  <c r="H277" i="9"/>
  <c r="E278" i="9"/>
  <c r="F278" i="9"/>
  <c r="H278" i="9"/>
  <c r="E279" i="9"/>
  <c r="F279" i="9"/>
  <c r="H279" i="9"/>
  <c r="E280" i="9"/>
  <c r="F280" i="9"/>
  <c r="H280" i="9"/>
  <c r="E281" i="9"/>
  <c r="F281" i="9"/>
  <c r="H281" i="9"/>
  <c r="E282" i="9"/>
  <c r="F282" i="9"/>
  <c r="H282" i="9"/>
  <c r="E283" i="9"/>
  <c r="F283" i="9"/>
  <c r="H283" i="9"/>
  <c r="E284" i="9"/>
  <c r="F284" i="9"/>
  <c r="H284" i="9"/>
  <c r="E285" i="9"/>
  <c r="F285" i="9"/>
  <c r="H285" i="9"/>
  <c r="E286" i="9"/>
  <c r="F286" i="9"/>
  <c r="H286" i="9"/>
  <c r="E287" i="9"/>
  <c r="F287" i="9"/>
  <c r="H287" i="9"/>
  <c r="E288" i="9"/>
  <c r="F288" i="9"/>
  <c r="H288" i="9"/>
  <c r="E289" i="9"/>
  <c r="F289" i="9"/>
  <c r="H289" i="9"/>
  <c r="E290" i="9"/>
  <c r="F290" i="9"/>
  <c r="H290" i="9"/>
  <c r="E291" i="9"/>
  <c r="F291" i="9"/>
  <c r="H291" i="9"/>
  <c r="E292" i="9"/>
  <c r="F292" i="9"/>
  <c r="H292" i="9"/>
  <c r="E293" i="9"/>
  <c r="F293" i="9"/>
  <c r="H293" i="9"/>
  <c r="E294" i="9"/>
  <c r="F294" i="9"/>
  <c r="H294" i="9"/>
  <c r="E295" i="9"/>
  <c r="F295" i="9"/>
  <c r="H295" i="9"/>
  <c r="E296" i="9"/>
  <c r="F296" i="9"/>
  <c r="H296" i="9"/>
  <c r="E297" i="9"/>
  <c r="F297" i="9"/>
  <c r="H297" i="9"/>
  <c r="E298" i="9"/>
  <c r="F298" i="9"/>
  <c r="H298" i="9"/>
  <c r="E299" i="9"/>
  <c r="F299" i="9"/>
  <c r="H299" i="9"/>
  <c r="W3" i="8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3" i="2"/>
  <c r="I3" i="1"/>
  <c r="I4" i="1"/>
  <c r="I5" i="1"/>
  <c r="E3" i="9"/>
  <c r="F3" i="9"/>
  <c r="H3" i="9"/>
  <c r="E4" i="9"/>
  <c r="F4" i="9"/>
  <c r="H4" i="9"/>
  <c r="E5" i="9"/>
  <c r="F5" i="9"/>
  <c r="H5" i="9"/>
  <c r="E6" i="9"/>
  <c r="F6" i="9"/>
  <c r="H6" i="9"/>
  <c r="E7" i="9"/>
  <c r="F7" i="9"/>
  <c r="H7" i="9"/>
  <c r="E8" i="9"/>
  <c r="F8" i="9"/>
  <c r="H8" i="9"/>
  <c r="E9" i="9"/>
  <c r="F9" i="9"/>
  <c r="H9" i="9"/>
  <c r="E10" i="9"/>
  <c r="F10" i="9"/>
  <c r="H10" i="9"/>
  <c r="E11" i="9"/>
  <c r="F11" i="9"/>
  <c r="H11" i="9"/>
  <c r="E12" i="9"/>
  <c r="F12" i="9"/>
  <c r="H12" i="9"/>
  <c r="E13" i="9"/>
  <c r="F13" i="9"/>
  <c r="H13" i="9"/>
  <c r="E14" i="9"/>
  <c r="F14" i="9"/>
  <c r="H14" i="9"/>
  <c r="E15" i="9"/>
  <c r="F15" i="9"/>
  <c r="H15" i="9"/>
  <c r="E16" i="9"/>
  <c r="F16" i="9"/>
  <c r="H16" i="9"/>
  <c r="E17" i="9"/>
  <c r="F17" i="9"/>
  <c r="H17" i="9"/>
  <c r="E18" i="9"/>
  <c r="F18" i="9"/>
  <c r="H18" i="9"/>
  <c r="E19" i="9"/>
  <c r="F19" i="9"/>
  <c r="H19" i="9"/>
  <c r="E20" i="9"/>
  <c r="F20" i="9"/>
  <c r="H20" i="9"/>
  <c r="E21" i="9"/>
  <c r="F21" i="9"/>
  <c r="H21" i="9"/>
  <c r="E22" i="9"/>
  <c r="F22" i="9"/>
  <c r="H22" i="9"/>
  <c r="E23" i="9"/>
  <c r="F23" i="9"/>
  <c r="H23" i="9"/>
  <c r="E24" i="9"/>
  <c r="F24" i="9"/>
  <c r="H24" i="9"/>
  <c r="E25" i="9"/>
  <c r="F25" i="9"/>
  <c r="H25" i="9"/>
  <c r="E26" i="9"/>
  <c r="F26" i="9"/>
  <c r="H26" i="9"/>
  <c r="E27" i="9"/>
  <c r="F27" i="9"/>
  <c r="H27" i="9"/>
  <c r="E28" i="9"/>
  <c r="F28" i="9"/>
  <c r="H28" i="9"/>
  <c r="E29" i="9"/>
  <c r="F29" i="9"/>
  <c r="H29" i="9"/>
  <c r="E30" i="9"/>
  <c r="F30" i="9"/>
  <c r="H30" i="9"/>
  <c r="E31" i="9"/>
  <c r="F31" i="9"/>
  <c r="H31" i="9"/>
  <c r="E32" i="9"/>
  <c r="F32" i="9"/>
  <c r="H32" i="9"/>
  <c r="E33" i="9"/>
  <c r="F33" i="9"/>
  <c r="H33" i="9"/>
  <c r="E34" i="9"/>
  <c r="F34" i="9"/>
  <c r="H34" i="9"/>
  <c r="E35" i="9"/>
  <c r="F35" i="9"/>
  <c r="H35" i="9"/>
  <c r="E36" i="9"/>
  <c r="F36" i="9"/>
  <c r="H36" i="9"/>
  <c r="E37" i="9"/>
  <c r="F37" i="9"/>
  <c r="H37" i="9"/>
  <c r="E38" i="9"/>
  <c r="F38" i="9"/>
  <c r="H38" i="9"/>
  <c r="E39" i="9"/>
  <c r="F39" i="9"/>
  <c r="H39" i="9"/>
  <c r="E40" i="9"/>
  <c r="F40" i="9"/>
  <c r="H40" i="9"/>
  <c r="E41" i="9"/>
  <c r="F41" i="9"/>
  <c r="H41" i="9"/>
  <c r="E42" i="9"/>
  <c r="F42" i="9"/>
  <c r="H42" i="9"/>
  <c r="E43" i="9"/>
  <c r="F43" i="9"/>
  <c r="H43" i="9"/>
  <c r="E44" i="9"/>
  <c r="F44" i="9"/>
  <c r="H44" i="9"/>
  <c r="E45" i="9"/>
  <c r="F45" i="9"/>
  <c r="H45" i="9"/>
  <c r="E46" i="9"/>
  <c r="F46" i="9"/>
  <c r="H46" i="9"/>
  <c r="E47" i="9"/>
  <c r="F47" i="9"/>
  <c r="H47" i="9"/>
  <c r="E48" i="9"/>
  <c r="F48" i="9"/>
  <c r="H48" i="9"/>
  <c r="E49" i="9"/>
  <c r="F49" i="9"/>
  <c r="H49" i="9"/>
  <c r="E50" i="9"/>
  <c r="F50" i="9"/>
  <c r="H50" i="9"/>
  <c r="E51" i="9"/>
  <c r="F51" i="9"/>
  <c r="H51" i="9"/>
  <c r="E52" i="9"/>
  <c r="F52" i="9"/>
  <c r="H52" i="9"/>
  <c r="E53" i="9"/>
  <c r="F53" i="9"/>
  <c r="H53" i="9"/>
  <c r="E54" i="9"/>
  <c r="F54" i="9"/>
  <c r="H54" i="9"/>
  <c r="E55" i="9"/>
  <c r="F55" i="9"/>
  <c r="H55" i="9"/>
  <c r="E56" i="9"/>
  <c r="F56" i="9"/>
  <c r="H56" i="9"/>
  <c r="E57" i="9"/>
  <c r="F57" i="9"/>
  <c r="H57" i="9"/>
  <c r="E58" i="9"/>
  <c r="F58" i="9"/>
  <c r="H58" i="9"/>
  <c r="E59" i="9"/>
  <c r="F59" i="9"/>
  <c r="H59" i="9"/>
  <c r="E60" i="9"/>
  <c r="F60" i="9"/>
  <c r="H60" i="9"/>
  <c r="E61" i="9"/>
  <c r="F61" i="9"/>
  <c r="H61" i="9"/>
  <c r="E62" i="9"/>
  <c r="F62" i="9"/>
  <c r="H62" i="9"/>
  <c r="E63" i="9"/>
  <c r="F63" i="9"/>
  <c r="H63" i="9"/>
  <c r="E64" i="9"/>
  <c r="F64" i="9"/>
  <c r="H64" i="9"/>
  <c r="E65" i="9"/>
  <c r="F65" i="9"/>
  <c r="H65" i="9"/>
  <c r="E66" i="9"/>
  <c r="F66" i="9"/>
  <c r="H66" i="9"/>
  <c r="E67" i="9"/>
  <c r="F67" i="9"/>
  <c r="H67" i="9"/>
  <c r="E68" i="9"/>
  <c r="F68" i="9"/>
  <c r="H68" i="9"/>
  <c r="E69" i="9"/>
  <c r="F69" i="9"/>
  <c r="H69" i="9"/>
  <c r="E70" i="9"/>
  <c r="F70" i="9"/>
  <c r="H70" i="9"/>
  <c r="E71" i="9"/>
  <c r="F71" i="9"/>
  <c r="H71" i="9"/>
  <c r="E72" i="9"/>
  <c r="F72" i="9"/>
  <c r="H72" i="9"/>
  <c r="E73" i="9"/>
  <c r="F73" i="9"/>
  <c r="H73" i="9"/>
  <c r="E74" i="9"/>
  <c r="F74" i="9"/>
  <c r="H74" i="9"/>
  <c r="E75" i="9"/>
  <c r="F75" i="9"/>
  <c r="H75" i="9"/>
  <c r="E76" i="9"/>
  <c r="F76" i="9"/>
  <c r="H76" i="9"/>
  <c r="E77" i="9"/>
  <c r="F77" i="9"/>
  <c r="H77" i="9"/>
  <c r="E78" i="9"/>
  <c r="F78" i="9"/>
  <c r="H78" i="9"/>
  <c r="E79" i="9"/>
  <c r="F79" i="9"/>
  <c r="H79" i="9"/>
  <c r="E80" i="9"/>
  <c r="F80" i="9"/>
  <c r="H80" i="9"/>
  <c r="E81" i="9"/>
  <c r="F81" i="9"/>
  <c r="H81" i="9"/>
  <c r="E82" i="9"/>
  <c r="F82" i="9"/>
  <c r="H82" i="9"/>
  <c r="E83" i="9"/>
  <c r="F83" i="9"/>
  <c r="H83" i="9"/>
  <c r="E84" i="9"/>
  <c r="F84" i="9"/>
  <c r="H84" i="9"/>
  <c r="E85" i="9"/>
  <c r="F85" i="9"/>
  <c r="H85" i="9"/>
  <c r="E86" i="9"/>
  <c r="F86" i="9"/>
  <c r="H86" i="9"/>
  <c r="E87" i="9"/>
  <c r="F87" i="9"/>
  <c r="H87" i="9"/>
  <c r="E88" i="9"/>
  <c r="F88" i="9"/>
  <c r="H88" i="9"/>
  <c r="E89" i="9"/>
  <c r="F89" i="9"/>
  <c r="H89" i="9"/>
  <c r="E90" i="9"/>
  <c r="F90" i="9"/>
  <c r="H90" i="9"/>
  <c r="E91" i="9"/>
  <c r="F91" i="9"/>
  <c r="H91" i="9"/>
  <c r="E92" i="9"/>
  <c r="F92" i="9"/>
  <c r="H92" i="9"/>
  <c r="E93" i="9"/>
  <c r="F93" i="9"/>
  <c r="H93" i="9"/>
  <c r="E94" i="9"/>
  <c r="F94" i="9"/>
  <c r="H94" i="9"/>
  <c r="E95" i="9"/>
  <c r="F95" i="9"/>
  <c r="H95" i="9"/>
  <c r="E96" i="9"/>
  <c r="F96" i="9"/>
  <c r="H96" i="9"/>
  <c r="E97" i="9"/>
  <c r="F97" i="9"/>
  <c r="H97" i="9"/>
  <c r="E98" i="9"/>
  <c r="F98" i="9"/>
  <c r="H98" i="9"/>
  <c r="E99" i="9"/>
  <c r="F99" i="9"/>
  <c r="H99" i="9"/>
  <c r="E100" i="9"/>
  <c r="F100" i="9"/>
  <c r="H100" i="9"/>
  <c r="E2" i="9"/>
  <c r="F2" i="9"/>
  <c r="H2" i="9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X300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X299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X298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X297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X296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X295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X294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X293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X292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X291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X290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X289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X288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X287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X286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X285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X284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X283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X282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X281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X280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X279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X278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X277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X276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X275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X274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X273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X272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X271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X270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X269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X268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X267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X266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X265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X264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X263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X262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X261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X260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X259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X258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X257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X256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X255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X254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X253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X252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X251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X250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X249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X248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X247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X246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X245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X244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X243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X242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X241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X240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X239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X238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X237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X236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X235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X234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X233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X232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X231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X230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X229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X228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X227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X226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X225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X224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X223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X222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X221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X220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X219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X218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X217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X216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X215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X214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X213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X212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X211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X210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X209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X208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X207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X206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X205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X204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X203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X202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X201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X200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X199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X198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X197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X196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X195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X194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X193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X192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X191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X190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X189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X188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X187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X186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X185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X184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X183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X182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X181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X180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X179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X178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X177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X176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X175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X174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X173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X172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X171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X170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X169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X168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X167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X166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X165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X164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X163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X162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X161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X160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X159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X158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X157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X156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X155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X154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X153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X152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X151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X150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X149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X148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X147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X146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X145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X144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X143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X142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X141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X140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X139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X138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X137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X136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X135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X134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X133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X132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X131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X130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X129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X128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X127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X126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X125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X124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X123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X122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X121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X120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X119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X118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X117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X116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X115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X114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X113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X112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X111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X110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X109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X108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X107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X106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X105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X104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X103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X102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X101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X100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X99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X98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X97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X96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X95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X94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X93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X92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X91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X90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X89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X88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X87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X86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X85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X84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X83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X82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X81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X80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X79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X78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X77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X76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X75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X74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X73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X72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X71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X70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X69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X68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X67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X66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X65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X64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X63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X62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X61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X60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X59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X58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X57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X56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X55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X54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X53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X52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X51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X50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X49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X48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X47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X46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X45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X44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X43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X42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X41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X40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X39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X38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X37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X36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X35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X34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X33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X32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X31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X30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X29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X28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X27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X26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X25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X24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X23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X22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X21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X20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X19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X18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X17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X16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X15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X14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X13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X12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X11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X10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X9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X8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X7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X6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X5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X4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X3" i="8"/>
  <c r="I101" i="5"/>
  <c r="N101" i="5"/>
  <c r="I100" i="5"/>
  <c r="N100" i="5"/>
  <c r="I99" i="5"/>
  <c r="N99" i="5"/>
  <c r="I98" i="5"/>
  <c r="N98" i="5"/>
  <c r="I97" i="5"/>
  <c r="N97" i="5"/>
  <c r="I96" i="5"/>
  <c r="N96" i="5"/>
  <c r="I95" i="5"/>
  <c r="N95" i="5"/>
  <c r="I94" i="5"/>
  <c r="N94" i="5"/>
  <c r="I93" i="5"/>
  <c r="N93" i="5"/>
  <c r="I92" i="5"/>
  <c r="N92" i="5"/>
  <c r="I91" i="5"/>
  <c r="N91" i="5"/>
  <c r="I90" i="5"/>
  <c r="N90" i="5"/>
  <c r="I89" i="5"/>
  <c r="N89" i="5"/>
  <c r="I88" i="5"/>
  <c r="N88" i="5"/>
  <c r="I87" i="5"/>
  <c r="N87" i="5"/>
  <c r="I86" i="5"/>
  <c r="N86" i="5"/>
  <c r="I85" i="5"/>
  <c r="N85" i="5"/>
  <c r="I84" i="5"/>
  <c r="N84" i="5"/>
  <c r="I83" i="5"/>
  <c r="N83" i="5"/>
  <c r="I82" i="5"/>
  <c r="N82" i="5"/>
  <c r="I81" i="5"/>
  <c r="N81" i="5"/>
  <c r="I80" i="5"/>
  <c r="N80" i="5"/>
  <c r="I79" i="5"/>
  <c r="N79" i="5"/>
  <c r="I78" i="5"/>
  <c r="N78" i="5"/>
  <c r="I77" i="5"/>
  <c r="N77" i="5"/>
  <c r="I76" i="5"/>
  <c r="N76" i="5"/>
  <c r="I75" i="5"/>
  <c r="N75" i="5"/>
  <c r="I74" i="5"/>
  <c r="N74" i="5"/>
  <c r="I73" i="5"/>
  <c r="N73" i="5"/>
  <c r="I72" i="5"/>
  <c r="N72" i="5"/>
  <c r="I71" i="5"/>
  <c r="N71" i="5"/>
  <c r="I70" i="5"/>
  <c r="N70" i="5"/>
  <c r="I69" i="5"/>
  <c r="N69" i="5"/>
  <c r="I68" i="5"/>
  <c r="N68" i="5"/>
  <c r="I67" i="5"/>
  <c r="N67" i="5"/>
  <c r="I66" i="5"/>
  <c r="N66" i="5"/>
  <c r="I65" i="5"/>
  <c r="N65" i="5"/>
  <c r="I64" i="5"/>
  <c r="N64" i="5"/>
  <c r="I63" i="5"/>
  <c r="N63" i="5"/>
  <c r="I62" i="5"/>
  <c r="N62" i="5"/>
  <c r="I61" i="5"/>
  <c r="N61" i="5"/>
  <c r="I60" i="5"/>
  <c r="N60" i="5"/>
  <c r="I59" i="5"/>
  <c r="N59" i="5"/>
  <c r="I58" i="5"/>
  <c r="N58" i="5"/>
  <c r="I57" i="5"/>
  <c r="N57" i="5"/>
  <c r="I56" i="5"/>
  <c r="N56" i="5"/>
  <c r="I55" i="5"/>
  <c r="N55" i="5"/>
  <c r="I54" i="5"/>
  <c r="N54" i="5"/>
  <c r="I53" i="5"/>
  <c r="N53" i="5"/>
  <c r="I52" i="5"/>
  <c r="N52" i="5"/>
  <c r="I51" i="5"/>
  <c r="N51" i="5"/>
  <c r="I50" i="5"/>
  <c r="N50" i="5"/>
  <c r="I49" i="5"/>
  <c r="N49" i="5"/>
  <c r="I48" i="5"/>
  <c r="N48" i="5"/>
  <c r="I47" i="5"/>
  <c r="N47" i="5"/>
  <c r="I46" i="5"/>
  <c r="N46" i="5"/>
  <c r="I45" i="5"/>
  <c r="N45" i="5"/>
  <c r="I44" i="5"/>
  <c r="N44" i="5"/>
  <c r="I43" i="5"/>
  <c r="N43" i="5"/>
  <c r="I42" i="5"/>
  <c r="N42" i="5"/>
  <c r="I41" i="5"/>
  <c r="N41" i="5"/>
  <c r="I40" i="5"/>
  <c r="N40" i="5"/>
  <c r="I39" i="5"/>
  <c r="N39" i="5"/>
  <c r="I38" i="5"/>
  <c r="N38" i="5"/>
  <c r="I37" i="5"/>
  <c r="N37" i="5"/>
  <c r="I36" i="5"/>
  <c r="N36" i="5"/>
  <c r="I35" i="5"/>
  <c r="N35" i="5"/>
  <c r="I34" i="5"/>
  <c r="N34" i="5"/>
  <c r="I33" i="5"/>
  <c r="N33" i="5"/>
  <c r="I32" i="5"/>
  <c r="N32" i="5"/>
  <c r="I31" i="5"/>
  <c r="N31" i="5"/>
  <c r="I30" i="5"/>
  <c r="N30" i="5"/>
  <c r="I29" i="5"/>
  <c r="N29" i="5"/>
  <c r="I28" i="5"/>
  <c r="N28" i="5"/>
  <c r="I27" i="5"/>
  <c r="N27" i="5"/>
  <c r="I26" i="5"/>
  <c r="N26" i="5"/>
  <c r="I25" i="5"/>
  <c r="N25" i="5"/>
  <c r="I24" i="5"/>
  <c r="N24" i="5"/>
  <c r="I23" i="5"/>
  <c r="N23" i="5"/>
  <c r="I22" i="5"/>
  <c r="N22" i="5"/>
  <c r="I21" i="5"/>
  <c r="N21" i="5"/>
  <c r="I20" i="5"/>
  <c r="N20" i="5"/>
  <c r="I19" i="5"/>
  <c r="N19" i="5"/>
  <c r="I18" i="5"/>
  <c r="N18" i="5"/>
  <c r="I17" i="5"/>
  <c r="N17" i="5"/>
  <c r="I16" i="5"/>
  <c r="N16" i="5"/>
  <c r="I15" i="5"/>
  <c r="N15" i="5"/>
  <c r="I14" i="5"/>
  <c r="N14" i="5"/>
  <c r="I13" i="5"/>
  <c r="N13" i="5"/>
  <c r="I12" i="5"/>
  <c r="N12" i="5"/>
  <c r="I11" i="5"/>
  <c r="N11" i="5"/>
  <c r="I10" i="5"/>
  <c r="N10" i="5"/>
  <c r="I9" i="5"/>
  <c r="N9" i="5"/>
  <c r="I8" i="5"/>
  <c r="N8" i="5"/>
  <c r="I7" i="5"/>
  <c r="N7" i="5"/>
  <c r="I6" i="5"/>
  <c r="N6" i="5"/>
  <c r="I5" i="5"/>
  <c r="N5" i="5"/>
  <c r="I4" i="5"/>
  <c r="N4" i="5"/>
  <c r="N3" i="5"/>
  <c r="I2" i="5"/>
  <c r="N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2" i="6"/>
  <c r="O2" i="6"/>
  <c r="M2" i="6"/>
  <c r="P2" i="6"/>
  <c r="N2" i="6"/>
  <c r="L3" i="6"/>
  <c r="O3" i="6"/>
  <c r="M3" i="6"/>
  <c r="P3" i="6"/>
  <c r="N3" i="6"/>
  <c r="L4" i="6"/>
  <c r="M4" i="6"/>
  <c r="P4" i="6"/>
  <c r="N4" i="6"/>
  <c r="O4" i="6"/>
  <c r="L5" i="6"/>
  <c r="O5" i="6"/>
  <c r="M5" i="6"/>
  <c r="P5" i="6"/>
  <c r="N5" i="6"/>
  <c r="L6" i="6"/>
  <c r="O6" i="6"/>
  <c r="M6" i="6"/>
  <c r="P6" i="6"/>
  <c r="N6" i="6"/>
  <c r="L7" i="6"/>
  <c r="M7" i="6"/>
  <c r="P7" i="6"/>
  <c r="O7" i="6"/>
  <c r="N7" i="6"/>
  <c r="L8" i="6"/>
  <c r="M8" i="6"/>
  <c r="P8" i="6"/>
  <c r="O8" i="6"/>
  <c r="N8" i="6"/>
  <c r="L9" i="6"/>
  <c r="M9" i="6"/>
  <c r="P9" i="6"/>
  <c r="O9" i="6"/>
  <c r="N9" i="6"/>
  <c r="L10" i="6"/>
  <c r="O10" i="6"/>
  <c r="M10" i="6"/>
  <c r="P10" i="6"/>
  <c r="N10" i="6"/>
  <c r="L11" i="6"/>
  <c r="M11" i="6"/>
  <c r="P11" i="6"/>
  <c r="O11" i="6"/>
  <c r="N11" i="6"/>
  <c r="L12" i="6"/>
  <c r="M12" i="6"/>
  <c r="P12" i="6"/>
  <c r="O12" i="6"/>
  <c r="N12" i="6"/>
  <c r="L13" i="6"/>
  <c r="M13" i="6"/>
  <c r="P13" i="6"/>
  <c r="N13" i="6"/>
  <c r="O13" i="6"/>
  <c r="L14" i="6"/>
  <c r="M14" i="6"/>
  <c r="P14" i="6"/>
  <c r="N14" i="6"/>
  <c r="O14" i="6"/>
  <c r="L15" i="6"/>
  <c r="M15" i="6"/>
  <c r="P15" i="6"/>
  <c r="N15" i="6"/>
  <c r="O15" i="6"/>
  <c r="L16" i="6"/>
  <c r="O16" i="6"/>
  <c r="M16" i="6"/>
  <c r="P16" i="6"/>
  <c r="N16" i="6"/>
  <c r="L17" i="6"/>
  <c r="M17" i="6"/>
  <c r="P17" i="6"/>
  <c r="O17" i="6"/>
  <c r="N17" i="6"/>
  <c r="L18" i="6"/>
  <c r="O18" i="6"/>
  <c r="M18" i="6"/>
  <c r="P18" i="6"/>
  <c r="N18" i="6"/>
  <c r="L19" i="6"/>
  <c r="M19" i="6"/>
  <c r="P19" i="6"/>
  <c r="N19" i="6"/>
  <c r="O19" i="6"/>
  <c r="L20" i="6"/>
  <c r="M20" i="6"/>
  <c r="P20" i="6"/>
  <c r="N20" i="6"/>
  <c r="O20" i="6"/>
  <c r="L21" i="6"/>
  <c r="M21" i="6"/>
  <c r="P21" i="6"/>
  <c r="N21" i="6"/>
  <c r="O21" i="6"/>
  <c r="L22" i="6"/>
  <c r="O22" i="6"/>
  <c r="M22" i="6"/>
  <c r="P22" i="6"/>
  <c r="N22" i="6"/>
  <c r="L23" i="6"/>
  <c r="O23" i="6"/>
  <c r="M23" i="6"/>
  <c r="P23" i="6"/>
  <c r="N23" i="6"/>
  <c r="L24" i="6"/>
  <c r="M24" i="6"/>
  <c r="P24" i="6"/>
  <c r="O24" i="6"/>
  <c r="N24" i="6"/>
  <c r="L25" i="6"/>
  <c r="O25" i="6"/>
  <c r="M25" i="6"/>
  <c r="P25" i="6"/>
  <c r="N25" i="6"/>
  <c r="L26" i="6"/>
  <c r="O26" i="6"/>
  <c r="M26" i="6"/>
  <c r="P26" i="6"/>
  <c r="N26" i="6"/>
  <c r="L27" i="6"/>
  <c r="O27" i="6"/>
  <c r="M27" i="6"/>
  <c r="P27" i="6"/>
  <c r="N27" i="6"/>
  <c r="L28" i="6"/>
  <c r="M28" i="6"/>
  <c r="P28" i="6"/>
  <c r="N28" i="6"/>
  <c r="O28" i="6"/>
  <c r="L29" i="6"/>
  <c r="M29" i="6"/>
  <c r="P29" i="6"/>
  <c r="N29" i="6"/>
  <c r="O29" i="6"/>
  <c r="L30" i="6"/>
  <c r="M30" i="6"/>
  <c r="P30" i="6"/>
  <c r="O30" i="6"/>
  <c r="N30" i="6"/>
  <c r="L31" i="6"/>
  <c r="O31" i="6"/>
  <c r="M31" i="6"/>
  <c r="P31" i="6"/>
  <c r="N31" i="6"/>
  <c r="L32" i="6"/>
  <c r="M32" i="6"/>
  <c r="P32" i="6"/>
  <c r="O32" i="6"/>
  <c r="N32" i="6"/>
  <c r="L33" i="6"/>
  <c r="O33" i="6"/>
  <c r="M33" i="6"/>
  <c r="P33" i="6"/>
  <c r="N33" i="6"/>
  <c r="L34" i="6"/>
  <c r="M34" i="6"/>
  <c r="P34" i="6"/>
  <c r="O34" i="6"/>
  <c r="N34" i="6"/>
  <c r="L35" i="6"/>
  <c r="M35" i="6"/>
  <c r="P35" i="6"/>
  <c r="N35" i="6"/>
  <c r="O35" i="6"/>
  <c r="L36" i="6"/>
  <c r="M36" i="6"/>
  <c r="P36" i="6"/>
  <c r="N36" i="6"/>
  <c r="O36" i="6"/>
  <c r="L37" i="6"/>
  <c r="O37" i="6"/>
  <c r="M37" i="6"/>
  <c r="P37" i="6"/>
  <c r="N37" i="6"/>
  <c r="L38" i="6"/>
  <c r="M38" i="6"/>
  <c r="P38" i="6"/>
  <c r="N38" i="6"/>
  <c r="O38" i="6"/>
  <c r="L39" i="6"/>
  <c r="M39" i="6"/>
  <c r="P39" i="6"/>
  <c r="O39" i="6"/>
  <c r="N39" i="6"/>
  <c r="L40" i="6"/>
  <c r="M40" i="6"/>
  <c r="P40" i="6"/>
  <c r="O40" i="6"/>
  <c r="N40" i="6"/>
  <c r="L41" i="6"/>
  <c r="O41" i="6"/>
  <c r="M41" i="6"/>
  <c r="P41" i="6"/>
  <c r="N41" i="6"/>
  <c r="L42" i="6"/>
  <c r="O42" i="6"/>
  <c r="M42" i="6"/>
  <c r="P42" i="6"/>
  <c r="N42" i="6"/>
  <c r="L43" i="6"/>
  <c r="O43" i="6"/>
  <c r="M43" i="6"/>
  <c r="P43" i="6"/>
  <c r="N43" i="6"/>
  <c r="L44" i="6"/>
  <c r="M44" i="6"/>
  <c r="P44" i="6"/>
  <c r="O44" i="6"/>
  <c r="N44" i="6"/>
  <c r="L45" i="6"/>
  <c r="O45" i="6"/>
  <c r="M45" i="6"/>
  <c r="P45" i="6"/>
  <c r="N45" i="6"/>
  <c r="L46" i="6"/>
  <c r="M46" i="6"/>
  <c r="P46" i="6"/>
  <c r="O46" i="6"/>
  <c r="N46" i="6"/>
  <c r="L47" i="6"/>
  <c r="M47" i="6"/>
  <c r="P47" i="6"/>
  <c r="O47" i="6"/>
  <c r="N47" i="6"/>
  <c r="L48" i="6"/>
  <c r="O48" i="6"/>
  <c r="M48" i="6"/>
  <c r="P48" i="6"/>
  <c r="N48" i="6"/>
  <c r="L49" i="6"/>
  <c r="O49" i="6"/>
  <c r="M49" i="6"/>
  <c r="P49" i="6"/>
  <c r="N49" i="6"/>
  <c r="L50" i="6"/>
  <c r="O50" i="6"/>
  <c r="M50" i="6"/>
  <c r="P50" i="6"/>
  <c r="N50" i="6"/>
  <c r="L51" i="6"/>
  <c r="O51" i="6"/>
  <c r="M51" i="6"/>
  <c r="P51" i="6"/>
  <c r="N51" i="6"/>
  <c r="L52" i="6"/>
  <c r="M52" i="6"/>
  <c r="P52" i="6"/>
  <c r="N52" i="6"/>
  <c r="O52" i="6"/>
  <c r="L53" i="6"/>
  <c r="M53" i="6"/>
  <c r="P53" i="6"/>
  <c r="O53" i="6"/>
  <c r="N53" i="6"/>
  <c r="L54" i="6"/>
  <c r="O54" i="6"/>
  <c r="M54" i="6"/>
  <c r="P54" i="6"/>
  <c r="N54" i="6"/>
  <c r="L55" i="6"/>
  <c r="M55" i="6"/>
  <c r="P55" i="6"/>
  <c r="N55" i="6"/>
  <c r="O55" i="6"/>
  <c r="L56" i="6"/>
  <c r="M56" i="6"/>
  <c r="P56" i="6"/>
  <c r="O56" i="6"/>
  <c r="N56" i="6"/>
  <c r="L57" i="6"/>
  <c r="M57" i="6"/>
  <c r="P57" i="6"/>
  <c r="N57" i="6"/>
  <c r="O57" i="6"/>
  <c r="L58" i="6"/>
  <c r="O58" i="6"/>
  <c r="M58" i="6"/>
  <c r="P58" i="6"/>
  <c r="N58" i="6"/>
  <c r="L59" i="6"/>
  <c r="O59" i="6"/>
  <c r="M59" i="6"/>
  <c r="P59" i="6"/>
  <c r="N59" i="6"/>
  <c r="L60" i="6"/>
  <c r="O60" i="6"/>
  <c r="M60" i="6"/>
  <c r="P60" i="6"/>
  <c r="N60" i="6"/>
  <c r="L61" i="6"/>
  <c r="O61" i="6"/>
  <c r="M61" i="6"/>
  <c r="P61" i="6"/>
  <c r="N61" i="6"/>
  <c r="L62" i="6"/>
  <c r="M62" i="6"/>
  <c r="P62" i="6"/>
  <c r="O62" i="6"/>
  <c r="N62" i="6"/>
  <c r="L63" i="6"/>
  <c r="M63" i="6"/>
  <c r="P63" i="6"/>
  <c r="O63" i="6"/>
  <c r="N63" i="6"/>
  <c r="L64" i="6"/>
  <c r="O64" i="6"/>
  <c r="M64" i="6"/>
  <c r="P64" i="6"/>
  <c r="N64" i="6"/>
  <c r="L65" i="6"/>
  <c r="M65" i="6"/>
  <c r="P65" i="6"/>
  <c r="O65" i="6"/>
  <c r="N65" i="6"/>
  <c r="L66" i="6"/>
  <c r="M66" i="6"/>
  <c r="P66" i="6"/>
  <c r="N66" i="6"/>
  <c r="O66" i="6"/>
  <c r="L67" i="6"/>
  <c r="M67" i="6"/>
  <c r="P67" i="6"/>
  <c r="O67" i="6"/>
  <c r="N67" i="6"/>
  <c r="L68" i="6"/>
  <c r="M68" i="6"/>
  <c r="P68" i="6"/>
  <c r="O68" i="6"/>
  <c r="N68" i="6"/>
  <c r="L69" i="6"/>
  <c r="M69" i="6"/>
  <c r="P69" i="6"/>
  <c r="O69" i="6"/>
  <c r="N69" i="6"/>
  <c r="L70" i="6"/>
  <c r="O70" i="6"/>
  <c r="M70" i="6"/>
  <c r="P70" i="6"/>
  <c r="N70" i="6"/>
  <c r="L71" i="6"/>
  <c r="M71" i="6"/>
  <c r="P71" i="6"/>
  <c r="N71" i="6"/>
  <c r="O71" i="6"/>
  <c r="L72" i="6"/>
  <c r="O72" i="6"/>
  <c r="M72" i="6"/>
  <c r="P72" i="6"/>
  <c r="N72" i="6"/>
  <c r="L73" i="6"/>
  <c r="O73" i="6"/>
  <c r="M73" i="6"/>
  <c r="P73" i="6"/>
  <c r="N73" i="6"/>
  <c r="L74" i="6"/>
  <c r="O74" i="6"/>
  <c r="M74" i="6"/>
  <c r="P74" i="6"/>
  <c r="N74" i="6"/>
  <c r="L75" i="6"/>
  <c r="O75" i="6"/>
  <c r="M75" i="6"/>
  <c r="P75" i="6"/>
  <c r="N75" i="6"/>
  <c r="L76" i="6"/>
  <c r="M76" i="6"/>
  <c r="P76" i="6"/>
  <c r="N76" i="6"/>
  <c r="O76" i="6"/>
  <c r="L77" i="6"/>
  <c r="M77" i="6"/>
  <c r="P77" i="6"/>
  <c r="N77" i="6"/>
  <c r="O77" i="6"/>
  <c r="L78" i="6"/>
  <c r="O78" i="6"/>
  <c r="M78" i="6"/>
  <c r="P78" i="6"/>
  <c r="N78" i="6"/>
  <c r="L79" i="6"/>
  <c r="M79" i="6"/>
  <c r="P79" i="6"/>
  <c r="N79" i="6"/>
  <c r="O79" i="6"/>
  <c r="L80" i="6"/>
  <c r="M80" i="6"/>
  <c r="P80" i="6"/>
  <c r="O80" i="6"/>
  <c r="N80" i="6"/>
  <c r="L81" i="6"/>
  <c r="M81" i="6"/>
  <c r="P81" i="6"/>
  <c r="N81" i="6"/>
  <c r="O81" i="6"/>
  <c r="L82" i="6"/>
  <c r="O82" i="6"/>
  <c r="M82" i="6"/>
  <c r="P82" i="6"/>
  <c r="N82" i="6"/>
  <c r="L83" i="6"/>
  <c r="O83" i="6"/>
  <c r="M83" i="6"/>
  <c r="P83" i="6"/>
  <c r="N83" i="6"/>
  <c r="L84" i="6"/>
  <c r="O84" i="6"/>
  <c r="M84" i="6"/>
  <c r="P84" i="6"/>
  <c r="N84" i="6"/>
  <c r="L85" i="6"/>
  <c r="O85" i="6"/>
  <c r="M85" i="6"/>
  <c r="P85" i="6"/>
  <c r="N85" i="6"/>
  <c r="L86" i="6"/>
  <c r="O86" i="6"/>
  <c r="M86" i="6"/>
  <c r="P86" i="6"/>
  <c r="N86" i="6"/>
  <c r="L87" i="6"/>
  <c r="O87" i="6"/>
  <c r="M87" i="6"/>
  <c r="P87" i="6"/>
  <c r="N87" i="6"/>
  <c r="L88" i="6"/>
  <c r="M88" i="6"/>
  <c r="P88" i="6"/>
  <c r="N88" i="6"/>
  <c r="O88" i="6"/>
  <c r="L89" i="6"/>
  <c r="O89" i="6"/>
  <c r="M89" i="6"/>
  <c r="P89" i="6"/>
  <c r="N89" i="6"/>
  <c r="L90" i="6"/>
  <c r="O90" i="6"/>
  <c r="M90" i="6"/>
  <c r="P90" i="6"/>
  <c r="N90" i="6"/>
  <c r="L91" i="6"/>
  <c r="M91" i="6"/>
  <c r="P91" i="6"/>
  <c r="N91" i="6"/>
  <c r="O91" i="6"/>
  <c r="L92" i="6"/>
  <c r="M92" i="6"/>
  <c r="P92" i="6"/>
  <c r="O92" i="6"/>
  <c r="N92" i="6"/>
  <c r="L93" i="6"/>
  <c r="O93" i="6"/>
  <c r="M93" i="6"/>
  <c r="P93" i="6"/>
  <c r="N93" i="6"/>
  <c r="L94" i="6"/>
  <c r="M94" i="6"/>
  <c r="P94" i="6"/>
  <c r="O94" i="6"/>
  <c r="N94" i="6"/>
  <c r="L95" i="6"/>
  <c r="O95" i="6"/>
  <c r="M95" i="6"/>
  <c r="P95" i="6"/>
  <c r="N95" i="6"/>
  <c r="L96" i="6"/>
  <c r="M96" i="6"/>
  <c r="P96" i="6"/>
  <c r="O96" i="6"/>
  <c r="N96" i="6"/>
  <c r="L97" i="6"/>
  <c r="M97" i="6"/>
  <c r="P97" i="6"/>
  <c r="N97" i="6"/>
  <c r="O97" i="6"/>
  <c r="L98" i="6"/>
  <c r="M98" i="6"/>
  <c r="P98" i="6"/>
  <c r="O98" i="6"/>
  <c r="N98" i="6"/>
  <c r="L99" i="6"/>
  <c r="M99" i="6"/>
  <c r="P99" i="6"/>
  <c r="O99" i="6"/>
  <c r="N99" i="6"/>
  <c r="L100" i="6"/>
  <c r="O100" i="6"/>
  <c r="M100" i="6"/>
  <c r="P100" i="6"/>
  <c r="N100" i="6"/>
  <c r="L1" i="6"/>
  <c r="M1" i="6"/>
  <c r="P1" i="6"/>
  <c r="O1" i="6"/>
  <c r="N1" i="6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J3" i="5"/>
  <c r="K3" i="5"/>
  <c r="M3" i="5"/>
  <c r="R3" i="5"/>
  <c r="T3" i="5"/>
  <c r="J4" i="5"/>
  <c r="K4" i="5"/>
  <c r="M4" i="5"/>
  <c r="R4" i="5"/>
  <c r="T4" i="5"/>
  <c r="J5" i="5"/>
  <c r="K5" i="5"/>
  <c r="M5" i="5"/>
  <c r="R5" i="5"/>
  <c r="T5" i="5"/>
  <c r="J6" i="5"/>
  <c r="K6" i="5"/>
  <c r="M6" i="5"/>
  <c r="R6" i="5"/>
  <c r="T6" i="5"/>
  <c r="J7" i="5"/>
  <c r="K7" i="5"/>
  <c r="M7" i="5"/>
  <c r="R7" i="5"/>
  <c r="T7" i="5"/>
  <c r="J8" i="5"/>
  <c r="K8" i="5"/>
  <c r="M8" i="5"/>
  <c r="R8" i="5"/>
  <c r="T8" i="5"/>
  <c r="J9" i="5"/>
  <c r="K9" i="5"/>
  <c r="M9" i="5"/>
  <c r="R9" i="5"/>
  <c r="T9" i="5"/>
  <c r="J10" i="5"/>
  <c r="K10" i="5"/>
  <c r="M10" i="5"/>
  <c r="R10" i="5"/>
  <c r="T10" i="5"/>
  <c r="J11" i="5"/>
  <c r="K11" i="5"/>
  <c r="M11" i="5"/>
  <c r="R11" i="5"/>
  <c r="T11" i="5"/>
  <c r="J12" i="5"/>
  <c r="K12" i="5"/>
  <c r="M12" i="5"/>
  <c r="R12" i="5"/>
  <c r="T12" i="5"/>
  <c r="J13" i="5"/>
  <c r="K13" i="5"/>
  <c r="M13" i="5"/>
  <c r="R13" i="5"/>
  <c r="T13" i="5"/>
  <c r="J14" i="5"/>
  <c r="K14" i="5"/>
  <c r="M14" i="5"/>
  <c r="R14" i="5"/>
  <c r="T14" i="5"/>
  <c r="J15" i="5"/>
  <c r="K15" i="5"/>
  <c r="M15" i="5"/>
  <c r="R15" i="5"/>
  <c r="T15" i="5"/>
  <c r="J16" i="5"/>
  <c r="K16" i="5"/>
  <c r="M16" i="5"/>
  <c r="R16" i="5"/>
  <c r="T16" i="5"/>
  <c r="J17" i="5"/>
  <c r="K17" i="5"/>
  <c r="M17" i="5"/>
  <c r="R17" i="5"/>
  <c r="T17" i="5"/>
  <c r="J18" i="5"/>
  <c r="K18" i="5"/>
  <c r="M18" i="5"/>
  <c r="R18" i="5"/>
  <c r="T18" i="5"/>
  <c r="J19" i="5"/>
  <c r="K19" i="5"/>
  <c r="M19" i="5"/>
  <c r="R19" i="5"/>
  <c r="T19" i="5"/>
  <c r="J20" i="5"/>
  <c r="K20" i="5"/>
  <c r="M20" i="5"/>
  <c r="R20" i="5"/>
  <c r="T20" i="5"/>
  <c r="J21" i="5"/>
  <c r="K21" i="5"/>
  <c r="M21" i="5"/>
  <c r="R21" i="5"/>
  <c r="T21" i="5"/>
  <c r="J22" i="5"/>
  <c r="K22" i="5"/>
  <c r="M22" i="5"/>
  <c r="R22" i="5"/>
  <c r="T22" i="5"/>
  <c r="J23" i="5"/>
  <c r="K23" i="5"/>
  <c r="M23" i="5"/>
  <c r="R23" i="5"/>
  <c r="T23" i="5"/>
  <c r="J24" i="5"/>
  <c r="K24" i="5"/>
  <c r="M24" i="5"/>
  <c r="R24" i="5"/>
  <c r="T24" i="5"/>
  <c r="J25" i="5"/>
  <c r="K25" i="5"/>
  <c r="M25" i="5"/>
  <c r="R25" i="5"/>
  <c r="T25" i="5"/>
  <c r="J26" i="5"/>
  <c r="K26" i="5"/>
  <c r="M26" i="5"/>
  <c r="R26" i="5"/>
  <c r="T26" i="5"/>
  <c r="J27" i="5"/>
  <c r="K27" i="5"/>
  <c r="M27" i="5"/>
  <c r="R27" i="5"/>
  <c r="T27" i="5"/>
  <c r="J28" i="5"/>
  <c r="K28" i="5"/>
  <c r="M28" i="5"/>
  <c r="R28" i="5"/>
  <c r="T28" i="5"/>
  <c r="J29" i="5"/>
  <c r="K29" i="5"/>
  <c r="M29" i="5"/>
  <c r="R29" i="5"/>
  <c r="T29" i="5"/>
  <c r="J30" i="5"/>
  <c r="K30" i="5"/>
  <c r="M30" i="5"/>
  <c r="R30" i="5"/>
  <c r="T30" i="5"/>
  <c r="J31" i="5"/>
  <c r="K31" i="5"/>
  <c r="M31" i="5"/>
  <c r="R31" i="5"/>
  <c r="T31" i="5"/>
  <c r="J32" i="5"/>
  <c r="K32" i="5"/>
  <c r="M32" i="5"/>
  <c r="R32" i="5"/>
  <c r="T32" i="5"/>
  <c r="J33" i="5"/>
  <c r="K33" i="5"/>
  <c r="M33" i="5"/>
  <c r="R33" i="5"/>
  <c r="T33" i="5"/>
  <c r="J34" i="5"/>
  <c r="K34" i="5"/>
  <c r="M34" i="5"/>
  <c r="R34" i="5"/>
  <c r="T34" i="5"/>
  <c r="J35" i="5"/>
  <c r="K35" i="5"/>
  <c r="M35" i="5"/>
  <c r="R35" i="5"/>
  <c r="T35" i="5"/>
  <c r="J36" i="5"/>
  <c r="K36" i="5"/>
  <c r="M36" i="5"/>
  <c r="R36" i="5"/>
  <c r="T36" i="5"/>
  <c r="J37" i="5"/>
  <c r="K37" i="5"/>
  <c r="M37" i="5"/>
  <c r="R37" i="5"/>
  <c r="T37" i="5"/>
  <c r="J38" i="5"/>
  <c r="K38" i="5"/>
  <c r="M38" i="5"/>
  <c r="R38" i="5"/>
  <c r="T38" i="5"/>
  <c r="J39" i="5"/>
  <c r="K39" i="5"/>
  <c r="M39" i="5"/>
  <c r="R39" i="5"/>
  <c r="T39" i="5"/>
  <c r="J40" i="5"/>
  <c r="K40" i="5"/>
  <c r="M40" i="5"/>
  <c r="R40" i="5"/>
  <c r="T40" i="5"/>
  <c r="J41" i="5"/>
  <c r="K41" i="5"/>
  <c r="M41" i="5"/>
  <c r="R41" i="5"/>
  <c r="T41" i="5"/>
  <c r="J42" i="5"/>
  <c r="K42" i="5"/>
  <c r="M42" i="5"/>
  <c r="R42" i="5"/>
  <c r="T42" i="5"/>
  <c r="J43" i="5"/>
  <c r="K43" i="5"/>
  <c r="M43" i="5"/>
  <c r="R43" i="5"/>
  <c r="T43" i="5"/>
  <c r="J44" i="5"/>
  <c r="K44" i="5"/>
  <c r="M44" i="5"/>
  <c r="R44" i="5"/>
  <c r="T44" i="5"/>
  <c r="J45" i="5"/>
  <c r="K45" i="5"/>
  <c r="M45" i="5"/>
  <c r="R45" i="5"/>
  <c r="T45" i="5"/>
  <c r="J46" i="5"/>
  <c r="K46" i="5"/>
  <c r="M46" i="5"/>
  <c r="R46" i="5"/>
  <c r="T46" i="5"/>
  <c r="J47" i="5"/>
  <c r="K47" i="5"/>
  <c r="M47" i="5"/>
  <c r="R47" i="5"/>
  <c r="T47" i="5"/>
  <c r="J48" i="5"/>
  <c r="K48" i="5"/>
  <c r="M48" i="5"/>
  <c r="R48" i="5"/>
  <c r="T48" i="5"/>
  <c r="J49" i="5"/>
  <c r="K49" i="5"/>
  <c r="M49" i="5"/>
  <c r="R49" i="5"/>
  <c r="T49" i="5"/>
  <c r="J50" i="5"/>
  <c r="K50" i="5"/>
  <c r="M50" i="5"/>
  <c r="R50" i="5"/>
  <c r="T50" i="5"/>
  <c r="J51" i="5"/>
  <c r="K51" i="5"/>
  <c r="M51" i="5"/>
  <c r="R51" i="5"/>
  <c r="T51" i="5"/>
  <c r="J52" i="5"/>
  <c r="K52" i="5"/>
  <c r="M52" i="5"/>
  <c r="R52" i="5"/>
  <c r="T52" i="5"/>
  <c r="J53" i="5"/>
  <c r="K53" i="5"/>
  <c r="M53" i="5"/>
  <c r="R53" i="5"/>
  <c r="T53" i="5"/>
  <c r="J54" i="5"/>
  <c r="K54" i="5"/>
  <c r="M54" i="5"/>
  <c r="R54" i="5"/>
  <c r="T54" i="5"/>
  <c r="J55" i="5"/>
  <c r="K55" i="5"/>
  <c r="M55" i="5"/>
  <c r="R55" i="5"/>
  <c r="T55" i="5"/>
  <c r="J56" i="5"/>
  <c r="K56" i="5"/>
  <c r="M56" i="5"/>
  <c r="R56" i="5"/>
  <c r="T56" i="5"/>
  <c r="J57" i="5"/>
  <c r="K57" i="5"/>
  <c r="M57" i="5"/>
  <c r="R57" i="5"/>
  <c r="T57" i="5"/>
  <c r="J58" i="5"/>
  <c r="K58" i="5"/>
  <c r="M58" i="5"/>
  <c r="R58" i="5"/>
  <c r="T58" i="5"/>
  <c r="J59" i="5"/>
  <c r="K59" i="5"/>
  <c r="M59" i="5"/>
  <c r="R59" i="5"/>
  <c r="T59" i="5"/>
  <c r="J60" i="5"/>
  <c r="K60" i="5"/>
  <c r="M60" i="5"/>
  <c r="R60" i="5"/>
  <c r="T60" i="5"/>
  <c r="J61" i="5"/>
  <c r="K61" i="5"/>
  <c r="M61" i="5"/>
  <c r="R61" i="5"/>
  <c r="T61" i="5"/>
  <c r="J62" i="5"/>
  <c r="K62" i="5"/>
  <c r="M62" i="5"/>
  <c r="R62" i="5"/>
  <c r="T62" i="5"/>
  <c r="J63" i="5"/>
  <c r="K63" i="5"/>
  <c r="M63" i="5"/>
  <c r="R63" i="5"/>
  <c r="T63" i="5"/>
  <c r="J64" i="5"/>
  <c r="K64" i="5"/>
  <c r="M64" i="5"/>
  <c r="R64" i="5"/>
  <c r="T64" i="5"/>
  <c r="J65" i="5"/>
  <c r="K65" i="5"/>
  <c r="M65" i="5"/>
  <c r="R65" i="5"/>
  <c r="T65" i="5"/>
  <c r="J66" i="5"/>
  <c r="K66" i="5"/>
  <c r="M66" i="5"/>
  <c r="R66" i="5"/>
  <c r="T66" i="5"/>
  <c r="J67" i="5"/>
  <c r="K67" i="5"/>
  <c r="M67" i="5"/>
  <c r="R67" i="5"/>
  <c r="T67" i="5"/>
  <c r="J68" i="5"/>
  <c r="K68" i="5"/>
  <c r="M68" i="5"/>
  <c r="R68" i="5"/>
  <c r="T68" i="5"/>
  <c r="J69" i="5"/>
  <c r="K69" i="5"/>
  <c r="M69" i="5"/>
  <c r="R69" i="5"/>
  <c r="T69" i="5"/>
  <c r="J70" i="5"/>
  <c r="K70" i="5"/>
  <c r="M70" i="5"/>
  <c r="R70" i="5"/>
  <c r="T70" i="5"/>
  <c r="J71" i="5"/>
  <c r="K71" i="5"/>
  <c r="M71" i="5"/>
  <c r="R71" i="5"/>
  <c r="T71" i="5"/>
  <c r="J72" i="5"/>
  <c r="K72" i="5"/>
  <c r="M72" i="5"/>
  <c r="R72" i="5"/>
  <c r="T72" i="5"/>
  <c r="J73" i="5"/>
  <c r="K73" i="5"/>
  <c r="M73" i="5"/>
  <c r="R73" i="5"/>
  <c r="T73" i="5"/>
  <c r="J74" i="5"/>
  <c r="K74" i="5"/>
  <c r="M74" i="5"/>
  <c r="R74" i="5"/>
  <c r="T74" i="5"/>
  <c r="J75" i="5"/>
  <c r="K75" i="5"/>
  <c r="M75" i="5"/>
  <c r="R75" i="5"/>
  <c r="T75" i="5"/>
  <c r="J76" i="5"/>
  <c r="K76" i="5"/>
  <c r="M76" i="5"/>
  <c r="R76" i="5"/>
  <c r="T76" i="5"/>
  <c r="J77" i="5"/>
  <c r="K77" i="5"/>
  <c r="M77" i="5"/>
  <c r="R77" i="5"/>
  <c r="T77" i="5"/>
  <c r="J78" i="5"/>
  <c r="K78" i="5"/>
  <c r="M78" i="5"/>
  <c r="R78" i="5"/>
  <c r="T78" i="5"/>
  <c r="J79" i="5"/>
  <c r="K79" i="5"/>
  <c r="M79" i="5"/>
  <c r="R79" i="5"/>
  <c r="T79" i="5"/>
  <c r="J80" i="5"/>
  <c r="K80" i="5"/>
  <c r="M80" i="5"/>
  <c r="R80" i="5"/>
  <c r="T80" i="5"/>
  <c r="J81" i="5"/>
  <c r="K81" i="5"/>
  <c r="M81" i="5"/>
  <c r="R81" i="5"/>
  <c r="T81" i="5"/>
  <c r="J82" i="5"/>
  <c r="K82" i="5"/>
  <c r="M82" i="5"/>
  <c r="R82" i="5"/>
  <c r="T82" i="5"/>
  <c r="J83" i="5"/>
  <c r="K83" i="5"/>
  <c r="M83" i="5"/>
  <c r="R83" i="5"/>
  <c r="T83" i="5"/>
  <c r="J84" i="5"/>
  <c r="K84" i="5"/>
  <c r="M84" i="5"/>
  <c r="R84" i="5"/>
  <c r="T84" i="5"/>
  <c r="J85" i="5"/>
  <c r="K85" i="5"/>
  <c r="M85" i="5"/>
  <c r="R85" i="5"/>
  <c r="T85" i="5"/>
  <c r="J86" i="5"/>
  <c r="K86" i="5"/>
  <c r="M86" i="5"/>
  <c r="R86" i="5"/>
  <c r="T86" i="5"/>
  <c r="J87" i="5"/>
  <c r="K87" i="5"/>
  <c r="M87" i="5"/>
  <c r="R87" i="5"/>
  <c r="T87" i="5"/>
  <c r="J88" i="5"/>
  <c r="K88" i="5"/>
  <c r="M88" i="5"/>
  <c r="R88" i="5"/>
  <c r="T88" i="5"/>
  <c r="J89" i="5"/>
  <c r="K89" i="5"/>
  <c r="M89" i="5"/>
  <c r="R89" i="5"/>
  <c r="T89" i="5"/>
  <c r="J90" i="5"/>
  <c r="K90" i="5"/>
  <c r="M90" i="5"/>
  <c r="R90" i="5"/>
  <c r="T90" i="5"/>
  <c r="J91" i="5"/>
  <c r="K91" i="5"/>
  <c r="M91" i="5"/>
  <c r="R91" i="5"/>
  <c r="T91" i="5"/>
  <c r="J92" i="5"/>
  <c r="K92" i="5"/>
  <c r="M92" i="5"/>
  <c r="R92" i="5"/>
  <c r="T92" i="5"/>
  <c r="J93" i="5"/>
  <c r="K93" i="5"/>
  <c r="M93" i="5"/>
  <c r="R93" i="5"/>
  <c r="T93" i="5"/>
  <c r="J94" i="5"/>
  <c r="K94" i="5"/>
  <c r="M94" i="5"/>
  <c r="R94" i="5"/>
  <c r="T94" i="5"/>
  <c r="J95" i="5"/>
  <c r="K95" i="5"/>
  <c r="M95" i="5"/>
  <c r="R95" i="5"/>
  <c r="T95" i="5"/>
  <c r="J96" i="5"/>
  <c r="K96" i="5"/>
  <c r="M96" i="5"/>
  <c r="R96" i="5"/>
  <c r="T96" i="5"/>
  <c r="J97" i="5"/>
  <c r="K97" i="5"/>
  <c r="M97" i="5"/>
  <c r="R97" i="5"/>
  <c r="T97" i="5"/>
  <c r="J98" i="5"/>
  <c r="K98" i="5"/>
  <c r="M98" i="5"/>
  <c r="R98" i="5"/>
  <c r="T98" i="5"/>
  <c r="J99" i="5"/>
  <c r="K99" i="5"/>
  <c r="M99" i="5"/>
  <c r="R99" i="5"/>
  <c r="T99" i="5"/>
  <c r="J100" i="5"/>
  <c r="K100" i="5"/>
  <c r="M100" i="5"/>
  <c r="R100" i="5"/>
  <c r="T100" i="5"/>
  <c r="J101" i="5"/>
  <c r="K101" i="5"/>
  <c r="M101" i="5"/>
  <c r="R101" i="5"/>
  <c r="T101" i="5"/>
  <c r="J2" i="5"/>
  <c r="K2" i="5"/>
  <c r="M2" i="5"/>
  <c r="R2" i="5"/>
  <c r="T2" i="5"/>
  <c r="I2" i="3"/>
  <c r="E201" i="4"/>
  <c r="F201" i="4"/>
  <c r="D201" i="4"/>
  <c r="G201" i="4"/>
  <c r="H201" i="4"/>
  <c r="B18" i="4"/>
  <c r="B19" i="4"/>
  <c r="B20" i="4"/>
  <c r="B21" i="4"/>
  <c r="I201" i="4"/>
  <c r="J201" i="4"/>
  <c r="K201" i="4"/>
  <c r="E200" i="4"/>
  <c r="F200" i="4"/>
  <c r="D200" i="4"/>
  <c r="G200" i="4"/>
  <c r="H200" i="4"/>
  <c r="I200" i="4"/>
  <c r="J200" i="4"/>
  <c r="K200" i="4"/>
  <c r="E199" i="4"/>
  <c r="F199" i="4"/>
  <c r="D199" i="4"/>
  <c r="G199" i="4"/>
  <c r="H199" i="4"/>
  <c r="B22" i="4"/>
  <c r="B23" i="4"/>
  <c r="I199" i="4"/>
  <c r="J199" i="4"/>
  <c r="K199" i="4"/>
  <c r="E198" i="4"/>
  <c r="F198" i="4"/>
  <c r="D198" i="4"/>
  <c r="G198" i="4"/>
  <c r="H198" i="4"/>
  <c r="I198" i="4"/>
  <c r="J198" i="4"/>
  <c r="K198" i="4"/>
  <c r="E197" i="4"/>
  <c r="F197" i="4"/>
  <c r="D197" i="4"/>
  <c r="G197" i="4"/>
  <c r="H197" i="4"/>
  <c r="B24" i="4"/>
  <c r="I197" i="4"/>
  <c r="J197" i="4"/>
  <c r="K197" i="4"/>
  <c r="E196" i="4"/>
  <c r="F196" i="4"/>
  <c r="D196" i="4"/>
  <c r="G196" i="4"/>
  <c r="H196" i="4"/>
  <c r="I196" i="4"/>
  <c r="J196" i="4"/>
  <c r="K196" i="4"/>
  <c r="E195" i="4"/>
  <c r="F195" i="4"/>
  <c r="D195" i="4"/>
  <c r="G195" i="4"/>
  <c r="H195" i="4"/>
  <c r="I195" i="4"/>
  <c r="J195" i="4"/>
  <c r="K195" i="4"/>
  <c r="E194" i="4"/>
  <c r="F194" i="4"/>
  <c r="D194" i="4"/>
  <c r="G194" i="4"/>
  <c r="H194" i="4"/>
  <c r="I194" i="4"/>
  <c r="J194" i="4"/>
  <c r="K194" i="4"/>
  <c r="E193" i="4"/>
  <c r="F193" i="4"/>
  <c r="D193" i="4"/>
  <c r="G193" i="4"/>
  <c r="H193" i="4"/>
  <c r="I193" i="4"/>
  <c r="J193" i="4"/>
  <c r="K193" i="4"/>
  <c r="E192" i="4"/>
  <c r="F192" i="4"/>
  <c r="D192" i="4"/>
  <c r="G192" i="4"/>
  <c r="H192" i="4"/>
  <c r="I192" i="4"/>
  <c r="J192" i="4"/>
  <c r="K192" i="4"/>
  <c r="E191" i="4"/>
  <c r="F191" i="4"/>
  <c r="D191" i="4"/>
  <c r="G191" i="4"/>
  <c r="H191" i="4"/>
  <c r="I191" i="4"/>
  <c r="J191" i="4"/>
  <c r="K191" i="4"/>
  <c r="E190" i="4"/>
  <c r="F190" i="4"/>
  <c r="D190" i="4"/>
  <c r="G190" i="4"/>
  <c r="H190" i="4"/>
  <c r="I190" i="4"/>
  <c r="J190" i="4"/>
  <c r="K190" i="4"/>
  <c r="E189" i="4"/>
  <c r="F189" i="4"/>
  <c r="D189" i="4"/>
  <c r="G189" i="4"/>
  <c r="H189" i="4"/>
  <c r="I189" i="4"/>
  <c r="J189" i="4"/>
  <c r="K189" i="4"/>
  <c r="E188" i="4"/>
  <c r="F188" i="4"/>
  <c r="D188" i="4"/>
  <c r="G188" i="4"/>
  <c r="H188" i="4"/>
  <c r="B25" i="4"/>
  <c r="B26" i="4"/>
  <c r="B27" i="4"/>
  <c r="I188" i="4"/>
  <c r="J188" i="4"/>
  <c r="K188" i="4"/>
  <c r="E187" i="4"/>
  <c r="F187" i="4"/>
  <c r="D187" i="4"/>
  <c r="G187" i="4"/>
  <c r="H187" i="4"/>
  <c r="I187" i="4"/>
  <c r="J187" i="4"/>
  <c r="K187" i="4"/>
  <c r="E186" i="4"/>
  <c r="F186" i="4"/>
  <c r="D186" i="4"/>
  <c r="G186" i="4"/>
  <c r="H186" i="4"/>
  <c r="I186" i="4"/>
  <c r="J186" i="4"/>
  <c r="K186" i="4"/>
  <c r="E185" i="4"/>
  <c r="F185" i="4"/>
  <c r="D185" i="4"/>
  <c r="G185" i="4"/>
  <c r="H185" i="4"/>
  <c r="I185" i="4"/>
  <c r="J185" i="4"/>
  <c r="K185" i="4"/>
  <c r="E184" i="4"/>
  <c r="F184" i="4"/>
  <c r="D184" i="4"/>
  <c r="G184" i="4"/>
  <c r="H184" i="4"/>
  <c r="I184" i="4"/>
  <c r="J184" i="4"/>
  <c r="K184" i="4"/>
  <c r="E183" i="4"/>
  <c r="F183" i="4"/>
  <c r="D183" i="4"/>
  <c r="G183" i="4"/>
  <c r="H183" i="4"/>
  <c r="I183" i="4"/>
  <c r="J183" i="4"/>
  <c r="K183" i="4"/>
  <c r="E182" i="4"/>
  <c r="F182" i="4"/>
  <c r="D182" i="4"/>
  <c r="G182" i="4"/>
  <c r="H182" i="4"/>
  <c r="I182" i="4"/>
  <c r="J182" i="4"/>
  <c r="K182" i="4"/>
  <c r="E181" i="4"/>
  <c r="F181" i="4"/>
  <c r="D181" i="4"/>
  <c r="G181" i="4"/>
  <c r="H181" i="4"/>
  <c r="I181" i="4"/>
  <c r="J181" i="4"/>
  <c r="K181" i="4"/>
  <c r="E180" i="4"/>
  <c r="F180" i="4"/>
  <c r="D180" i="4"/>
  <c r="G180" i="4"/>
  <c r="H180" i="4"/>
  <c r="I180" i="4"/>
  <c r="J180" i="4"/>
  <c r="K180" i="4"/>
  <c r="E179" i="4"/>
  <c r="F179" i="4"/>
  <c r="D179" i="4"/>
  <c r="G179" i="4"/>
  <c r="H179" i="4"/>
  <c r="I179" i="4"/>
  <c r="J179" i="4"/>
  <c r="K179" i="4"/>
  <c r="E178" i="4"/>
  <c r="F178" i="4"/>
  <c r="D178" i="4"/>
  <c r="G178" i="4"/>
  <c r="H178" i="4"/>
  <c r="I178" i="4"/>
  <c r="J178" i="4"/>
  <c r="K178" i="4"/>
  <c r="E177" i="4"/>
  <c r="F177" i="4"/>
  <c r="D177" i="4"/>
  <c r="G177" i="4"/>
  <c r="H177" i="4"/>
  <c r="I177" i="4"/>
  <c r="J177" i="4"/>
  <c r="K177" i="4"/>
  <c r="E176" i="4"/>
  <c r="F176" i="4"/>
  <c r="D176" i="4"/>
  <c r="G176" i="4"/>
  <c r="H176" i="4"/>
  <c r="B28" i="4"/>
  <c r="B29" i="4"/>
  <c r="I176" i="4"/>
  <c r="J176" i="4"/>
  <c r="K176" i="4"/>
  <c r="E175" i="4"/>
  <c r="F175" i="4"/>
  <c r="D175" i="4"/>
  <c r="G175" i="4"/>
  <c r="H175" i="4"/>
  <c r="I175" i="4"/>
  <c r="J175" i="4"/>
  <c r="K175" i="4"/>
  <c r="E174" i="4"/>
  <c r="F174" i="4"/>
  <c r="D174" i="4"/>
  <c r="G174" i="4"/>
  <c r="H174" i="4"/>
  <c r="I174" i="4"/>
  <c r="J174" i="4"/>
  <c r="K174" i="4"/>
  <c r="E173" i="4"/>
  <c r="F173" i="4"/>
  <c r="D173" i="4"/>
  <c r="G173" i="4"/>
  <c r="H173" i="4"/>
  <c r="I173" i="4"/>
  <c r="J173" i="4"/>
  <c r="K173" i="4"/>
  <c r="E172" i="4"/>
  <c r="F172" i="4"/>
  <c r="D172" i="4"/>
  <c r="G172" i="4"/>
  <c r="H172" i="4"/>
  <c r="B30" i="4"/>
  <c r="I172" i="4"/>
  <c r="J172" i="4"/>
  <c r="K172" i="4"/>
  <c r="E171" i="4"/>
  <c r="F171" i="4"/>
  <c r="D171" i="4"/>
  <c r="G171" i="4"/>
  <c r="H171" i="4"/>
  <c r="I171" i="4"/>
  <c r="J171" i="4"/>
  <c r="K171" i="4"/>
  <c r="E170" i="4"/>
  <c r="F170" i="4"/>
  <c r="D170" i="4"/>
  <c r="G170" i="4"/>
  <c r="H170" i="4"/>
  <c r="I170" i="4"/>
  <c r="J170" i="4"/>
  <c r="K170" i="4"/>
  <c r="E169" i="4"/>
  <c r="F169" i="4"/>
  <c r="D169" i="4"/>
  <c r="G169" i="4"/>
  <c r="H169" i="4"/>
  <c r="I169" i="4"/>
  <c r="J169" i="4"/>
  <c r="K169" i="4"/>
  <c r="E168" i="4"/>
  <c r="F168" i="4"/>
  <c r="D168" i="4"/>
  <c r="G168" i="4"/>
  <c r="H168" i="4"/>
  <c r="I168" i="4"/>
  <c r="J168" i="4"/>
  <c r="K168" i="4"/>
  <c r="E167" i="4"/>
  <c r="F167" i="4"/>
  <c r="D167" i="4"/>
  <c r="G167" i="4"/>
  <c r="H167" i="4"/>
  <c r="I167" i="4"/>
  <c r="J167" i="4"/>
  <c r="K167" i="4"/>
  <c r="E166" i="4"/>
  <c r="F166" i="4"/>
  <c r="D166" i="4"/>
  <c r="G166" i="4"/>
  <c r="H166" i="4"/>
  <c r="I166" i="4"/>
  <c r="J166" i="4"/>
  <c r="K166" i="4"/>
  <c r="E165" i="4"/>
  <c r="F165" i="4"/>
  <c r="D165" i="4"/>
  <c r="G165" i="4"/>
  <c r="H165" i="4"/>
  <c r="I165" i="4"/>
  <c r="J165" i="4"/>
  <c r="K165" i="4"/>
  <c r="E164" i="4"/>
  <c r="F164" i="4"/>
  <c r="D164" i="4"/>
  <c r="G164" i="4"/>
  <c r="H164" i="4"/>
  <c r="I164" i="4"/>
  <c r="J164" i="4"/>
  <c r="K164" i="4"/>
  <c r="E163" i="4"/>
  <c r="F163" i="4"/>
  <c r="D163" i="4"/>
  <c r="G163" i="4"/>
  <c r="H163" i="4"/>
  <c r="I163" i="4"/>
  <c r="J163" i="4"/>
  <c r="K163" i="4"/>
  <c r="E162" i="4"/>
  <c r="F162" i="4"/>
  <c r="D162" i="4"/>
  <c r="G162" i="4"/>
  <c r="H162" i="4"/>
  <c r="I162" i="4"/>
  <c r="J162" i="4"/>
  <c r="K162" i="4"/>
  <c r="E161" i="4"/>
  <c r="F161" i="4"/>
  <c r="D161" i="4"/>
  <c r="G161" i="4"/>
  <c r="H161" i="4"/>
  <c r="I161" i="4"/>
  <c r="J161" i="4"/>
  <c r="K161" i="4"/>
  <c r="E160" i="4"/>
  <c r="F160" i="4"/>
  <c r="D160" i="4"/>
  <c r="G160" i="4"/>
  <c r="H160" i="4"/>
  <c r="I160" i="4"/>
  <c r="J160" i="4"/>
  <c r="K160" i="4"/>
  <c r="E159" i="4"/>
  <c r="F159" i="4"/>
  <c r="D159" i="4"/>
  <c r="G159" i="4"/>
  <c r="H159" i="4"/>
  <c r="I159" i="4"/>
  <c r="J159" i="4"/>
  <c r="K159" i="4"/>
  <c r="E158" i="4"/>
  <c r="F158" i="4"/>
  <c r="D158" i="4"/>
  <c r="G158" i="4"/>
  <c r="H158" i="4"/>
  <c r="I158" i="4"/>
  <c r="J158" i="4"/>
  <c r="K158" i="4"/>
  <c r="E157" i="4"/>
  <c r="F157" i="4"/>
  <c r="D157" i="4"/>
  <c r="G157" i="4"/>
  <c r="H157" i="4"/>
  <c r="I157" i="4"/>
  <c r="J157" i="4"/>
  <c r="K157" i="4"/>
  <c r="E156" i="4"/>
  <c r="F156" i="4"/>
  <c r="D156" i="4"/>
  <c r="G156" i="4"/>
  <c r="H156" i="4"/>
  <c r="I156" i="4"/>
  <c r="J156" i="4"/>
  <c r="K156" i="4"/>
  <c r="E155" i="4"/>
  <c r="F155" i="4"/>
  <c r="D155" i="4"/>
  <c r="G155" i="4"/>
  <c r="H155" i="4"/>
  <c r="I155" i="4"/>
  <c r="J155" i="4"/>
  <c r="K155" i="4"/>
  <c r="E154" i="4"/>
  <c r="F154" i="4"/>
  <c r="D154" i="4"/>
  <c r="G154" i="4"/>
  <c r="H154" i="4"/>
  <c r="I154" i="4"/>
  <c r="J154" i="4"/>
  <c r="K154" i="4"/>
  <c r="E153" i="4"/>
  <c r="F153" i="4"/>
  <c r="D153" i="4"/>
  <c r="G153" i="4"/>
  <c r="H153" i="4"/>
  <c r="I153" i="4"/>
  <c r="J153" i="4"/>
  <c r="K153" i="4"/>
  <c r="E152" i="4"/>
  <c r="F152" i="4"/>
  <c r="D152" i="4"/>
  <c r="G152" i="4"/>
  <c r="H152" i="4"/>
  <c r="I152" i="4"/>
  <c r="J152" i="4"/>
  <c r="K152" i="4"/>
  <c r="E151" i="4"/>
  <c r="F151" i="4"/>
  <c r="D151" i="4"/>
  <c r="G151" i="4"/>
  <c r="H151" i="4"/>
  <c r="I151" i="4"/>
  <c r="J151" i="4"/>
  <c r="K151" i="4"/>
  <c r="E150" i="4"/>
  <c r="F150" i="4"/>
  <c r="D150" i="4"/>
  <c r="G150" i="4"/>
  <c r="H150" i="4"/>
  <c r="I150" i="4"/>
  <c r="J150" i="4"/>
  <c r="K150" i="4"/>
  <c r="E149" i="4"/>
  <c r="F149" i="4"/>
  <c r="D149" i="4"/>
  <c r="G149" i="4"/>
  <c r="H149" i="4"/>
  <c r="I149" i="4"/>
  <c r="J149" i="4"/>
  <c r="K149" i="4"/>
  <c r="E148" i="4"/>
  <c r="F148" i="4"/>
  <c r="D148" i="4"/>
  <c r="G148" i="4"/>
  <c r="H148" i="4"/>
  <c r="I148" i="4"/>
  <c r="J148" i="4"/>
  <c r="K148" i="4"/>
  <c r="E147" i="4"/>
  <c r="F147" i="4"/>
  <c r="D147" i="4"/>
  <c r="G147" i="4"/>
  <c r="H147" i="4"/>
  <c r="I147" i="4"/>
  <c r="J147" i="4"/>
  <c r="K147" i="4"/>
  <c r="E146" i="4"/>
  <c r="F146" i="4"/>
  <c r="D146" i="4"/>
  <c r="G146" i="4"/>
  <c r="H146" i="4"/>
  <c r="I146" i="4"/>
  <c r="J146" i="4"/>
  <c r="K146" i="4"/>
  <c r="E145" i="4"/>
  <c r="F145" i="4"/>
  <c r="D145" i="4"/>
  <c r="G145" i="4"/>
  <c r="H145" i="4"/>
  <c r="I145" i="4"/>
  <c r="J145" i="4"/>
  <c r="K145" i="4"/>
  <c r="E144" i="4"/>
  <c r="F144" i="4"/>
  <c r="D144" i="4"/>
  <c r="G144" i="4"/>
  <c r="H144" i="4"/>
  <c r="I144" i="4"/>
  <c r="J144" i="4"/>
  <c r="K144" i="4"/>
  <c r="E143" i="4"/>
  <c r="F143" i="4"/>
  <c r="D143" i="4"/>
  <c r="G143" i="4"/>
  <c r="H143" i="4"/>
  <c r="I143" i="4"/>
  <c r="J143" i="4"/>
  <c r="K143" i="4"/>
  <c r="E142" i="4"/>
  <c r="F142" i="4"/>
  <c r="D142" i="4"/>
  <c r="G142" i="4"/>
  <c r="H142" i="4"/>
  <c r="I142" i="4"/>
  <c r="J142" i="4"/>
  <c r="K142" i="4"/>
  <c r="E141" i="4"/>
  <c r="F141" i="4"/>
  <c r="D141" i="4"/>
  <c r="G141" i="4"/>
  <c r="H141" i="4"/>
  <c r="I141" i="4"/>
  <c r="J141" i="4"/>
  <c r="K141" i="4"/>
  <c r="E140" i="4"/>
  <c r="F140" i="4"/>
  <c r="D140" i="4"/>
  <c r="G140" i="4"/>
  <c r="H140" i="4"/>
  <c r="I140" i="4"/>
  <c r="J140" i="4"/>
  <c r="K140" i="4"/>
  <c r="E139" i="4"/>
  <c r="F139" i="4"/>
  <c r="D139" i="4"/>
  <c r="G139" i="4"/>
  <c r="H139" i="4"/>
  <c r="I139" i="4"/>
  <c r="J139" i="4"/>
  <c r="K139" i="4"/>
  <c r="E138" i="4"/>
  <c r="F138" i="4"/>
  <c r="D138" i="4"/>
  <c r="G138" i="4"/>
  <c r="H138" i="4"/>
  <c r="I138" i="4"/>
  <c r="J138" i="4"/>
  <c r="K138" i="4"/>
  <c r="E137" i="4"/>
  <c r="F137" i="4"/>
  <c r="D137" i="4"/>
  <c r="G137" i="4"/>
  <c r="H137" i="4"/>
  <c r="I137" i="4"/>
  <c r="J137" i="4"/>
  <c r="K137" i="4"/>
  <c r="E136" i="4"/>
  <c r="F136" i="4"/>
  <c r="D136" i="4"/>
  <c r="G136" i="4"/>
  <c r="H136" i="4"/>
  <c r="I136" i="4"/>
  <c r="J136" i="4"/>
  <c r="K136" i="4"/>
  <c r="E135" i="4"/>
  <c r="F135" i="4"/>
  <c r="D135" i="4"/>
  <c r="G135" i="4"/>
  <c r="H135" i="4"/>
  <c r="I135" i="4"/>
  <c r="J135" i="4"/>
  <c r="K135" i="4"/>
  <c r="E134" i="4"/>
  <c r="F134" i="4"/>
  <c r="D134" i="4"/>
  <c r="G134" i="4"/>
  <c r="H134" i="4"/>
  <c r="I134" i="4"/>
  <c r="J134" i="4"/>
  <c r="K134" i="4"/>
  <c r="E133" i="4"/>
  <c r="F133" i="4"/>
  <c r="D133" i="4"/>
  <c r="G133" i="4"/>
  <c r="H133" i="4"/>
  <c r="I133" i="4"/>
  <c r="J133" i="4"/>
  <c r="K133" i="4"/>
  <c r="E132" i="4"/>
  <c r="F132" i="4"/>
  <c r="D132" i="4"/>
  <c r="G132" i="4"/>
  <c r="H132" i="4"/>
  <c r="I132" i="4"/>
  <c r="J132" i="4"/>
  <c r="K132" i="4"/>
  <c r="E131" i="4"/>
  <c r="F131" i="4"/>
  <c r="D131" i="4"/>
  <c r="G131" i="4"/>
  <c r="H131" i="4"/>
  <c r="I131" i="4"/>
  <c r="J131" i="4"/>
  <c r="K131" i="4"/>
  <c r="E130" i="4"/>
  <c r="F130" i="4"/>
  <c r="D130" i="4"/>
  <c r="G130" i="4"/>
  <c r="H130" i="4"/>
  <c r="I130" i="4"/>
  <c r="J130" i="4"/>
  <c r="K130" i="4"/>
  <c r="E129" i="4"/>
  <c r="F129" i="4"/>
  <c r="D129" i="4"/>
  <c r="G129" i="4"/>
  <c r="H129" i="4"/>
  <c r="I129" i="4"/>
  <c r="J129" i="4"/>
  <c r="K129" i="4"/>
  <c r="E128" i="4"/>
  <c r="F128" i="4"/>
  <c r="D128" i="4"/>
  <c r="G128" i="4"/>
  <c r="H128" i="4"/>
  <c r="I128" i="4"/>
  <c r="J128" i="4"/>
  <c r="K128" i="4"/>
  <c r="E127" i="4"/>
  <c r="F127" i="4"/>
  <c r="D127" i="4"/>
  <c r="G127" i="4"/>
  <c r="H127" i="4"/>
  <c r="I127" i="4"/>
  <c r="J127" i="4"/>
  <c r="K127" i="4"/>
  <c r="E126" i="4"/>
  <c r="F126" i="4"/>
  <c r="D126" i="4"/>
  <c r="G126" i="4"/>
  <c r="H126" i="4"/>
  <c r="I126" i="4"/>
  <c r="J126" i="4"/>
  <c r="K126" i="4"/>
  <c r="E125" i="4"/>
  <c r="F125" i="4"/>
  <c r="D125" i="4"/>
  <c r="G125" i="4"/>
  <c r="H125" i="4"/>
  <c r="I125" i="4"/>
  <c r="J125" i="4"/>
  <c r="K125" i="4"/>
  <c r="E124" i="4"/>
  <c r="F124" i="4"/>
  <c r="D124" i="4"/>
  <c r="G124" i="4"/>
  <c r="H124" i="4"/>
  <c r="I124" i="4"/>
  <c r="J124" i="4"/>
  <c r="K124" i="4"/>
  <c r="E123" i="4"/>
  <c r="F123" i="4"/>
  <c r="D123" i="4"/>
  <c r="G123" i="4"/>
  <c r="H123" i="4"/>
  <c r="I123" i="4"/>
  <c r="J123" i="4"/>
  <c r="K123" i="4"/>
  <c r="E122" i="4"/>
  <c r="F122" i="4"/>
  <c r="D122" i="4"/>
  <c r="G122" i="4"/>
  <c r="H122" i="4"/>
  <c r="I122" i="4"/>
  <c r="J122" i="4"/>
  <c r="K122" i="4"/>
  <c r="E121" i="4"/>
  <c r="F121" i="4"/>
  <c r="D121" i="4"/>
  <c r="G121" i="4"/>
  <c r="H121" i="4"/>
  <c r="I121" i="4"/>
  <c r="J121" i="4"/>
  <c r="K121" i="4"/>
  <c r="E120" i="4"/>
  <c r="F120" i="4"/>
  <c r="D120" i="4"/>
  <c r="G120" i="4"/>
  <c r="H120" i="4"/>
  <c r="I120" i="4"/>
  <c r="J120" i="4"/>
  <c r="K120" i="4"/>
  <c r="E119" i="4"/>
  <c r="F119" i="4"/>
  <c r="D119" i="4"/>
  <c r="G119" i="4"/>
  <c r="H119" i="4"/>
  <c r="I119" i="4"/>
  <c r="J119" i="4"/>
  <c r="K119" i="4"/>
  <c r="E118" i="4"/>
  <c r="F118" i="4"/>
  <c r="D118" i="4"/>
  <c r="G118" i="4"/>
  <c r="H118" i="4"/>
  <c r="I118" i="4"/>
  <c r="J118" i="4"/>
  <c r="K118" i="4"/>
  <c r="E117" i="4"/>
  <c r="F117" i="4"/>
  <c r="D117" i="4"/>
  <c r="G117" i="4"/>
  <c r="H117" i="4"/>
  <c r="I117" i="4"/>
  <c r="J117" i="4"/>
  <c r="K117" i="4"/>
  <c r="E116" i="4"/>
  <c r="F116" i="4"/>
  <c r="D116" i="4"/>
  <c r="G116" i="4"/>
  <c r="H116" i="4"/>
  <c r="I116" i="4"/>
  <c r="J116" i="4"/>
  <c r="K116" i="4"/>
  <c r="E115" i="4"/>
  <c r="F115" i="4"/>
  <c r="D115" i="4"/>
  <c r="G115" i="4"/>
  <c r="H115" i="4"/>
  <c r="I115" i="4"/>
  <c r="J115" i="4"/>
  <c r="K115" i="4"/>
  <c r="E114" i="4"/>
  <c r="F114" i="4"/>
  <c r="D114" i="4"/>
  <c r="G114" i="4"/>
  <c r="H114" i="4"/>
  <c r="I114" i="4"/>
  <c r="J114" i="4"/>
  <c r="K114" i="4"/>
  <c r="E113" i="4"/>
  <c r="F113" i="4"/>
  <c r="D113" i="4"/>
  <c r="G113" i="4"/>
  <c r="H113" i="4"/>
  <c r="I113" i="4"/>
  <c r="J113" i="4"/>
  <c r="K113" i="4"/>
  <c r="E112" i="4"/>
  <c r="F112" i="4"/>
  <c r="D112" i="4"/>
  <c r="G112" i="4"/>
  <c r="H112" i="4"/>
  <c r="I112" i="4"/>
  <c r="J112" i="4"/>
  <c r="K112" i="4"/>
  <c r="E111" i="4"/>
  <c r="F111" i="4"/>
  <c r="D111" i="4"/>
  <c r="G111" i="4"/>
  <c r="H111" i="4"/>
  <c r="I111" i="4"/>
  <c r="J111" i="4"/>
  <c r="K111" i="4"/>
  <c r="E110" i="4"/>
  <c r="F110" i="4"/>
  <c r="D110" i="4"/>
  <c r="G110" i="4"/>
  <c r="H110" i="4"/>
  <c r="I110" i="4"/>
  <c r="J110" i="4"/>
  <c r="K110" i="4"/>
  <c r="E109" i="4"/>
  <c r="F109" i="4"/>
  <c r="D109" i="4"/>
  <c r="G109" i="4"/>
  <c r="H109" i="4"/>
  <c r="I109" i="4"/>
  <c r="J109" i="4"/>
  <c r="K109" i="4"/>
  <c r="E108" i="4"/>
  <c r="F108" i="4"/>
  <c r="D108" i="4"/>
  <c r="G108" i="4"/>
  <c r="H108" i="4"/>
  <c r="I108" i="4"/>
  <c r="J108" i="4"/>
  <c r="K108" i="4"/>
  <c r="E107" i="4"/>
  <c r="F107" i="4"/>
  <c r="D107" i="4"/>
  <c r="G107" i="4"/>
  <c r="H107" i="4"/>
  <c r="I107" i="4"/>
  <c r="J107" i="4"/>
  <c r="K107" i="4"/>
  <c r="E106" i="4"/>
  <c r="F106" i="4"/>
  <c r="D106" i="4"/>
  <c r="G106" i="4"/>
  <c r="H106" i="4"/>
  <c r="I106" i="4"/>
  <c r="J106" i="4"/>
  <c r="K106" i="4"/>
  <c r="E105" i="4"/>
  <c r="F105" i="4"/>
  <c r="D105" i="4"/>
  <c r="G105" i="4"/>
  <c r="H105" i="4"/>
  <c r="I105" i="4"/>
  <c r="J105" i="4"/>
  <c r="K105" i="4"/>
  <c r="E104" i="4"/>
  <c r="F104" i="4"/>
  <c r="D104" i="4"/>
  <c r="G104" i="4"/>
  <c r="H104" i="4"/>
  <c r="I104" i="4"/>
  <c r="J104" i="4"/>
  <c r="K104" i="4"/>
  <c r="E103" i="4"/>
  <c r="F103" i="4"/>
  <c r="D103" i="4"/>
  <c r="G103" i="4"/>
  <c r="H103" i="4"/>
  <c r="I103" i="4"/>
  <c r="J103" i="4"/>
  <c r="K103" i="4"/>
  <c r="E102" i="4"/>
  <c r="F102" i="4"/>
  <c r="D102" i="4"/>
  <c r="G102" i="4"/>
  <c r="H102" i="4"/>
  <c r="I102" i="4"/>
  <c r="J102" i="4"/>
  <c r="K102" i="4"/>
  <c r="E101" i="4"/>
  <c r="F101" i="4"/>
  <c r="D101" i="4"/>
  <c r="G101" i="4"/>
  <c r="H101" i="4"/>
  <c r="I101" i="4"/>
  <c r="J101" i="4"/>
  <c r="K101" i="4"/>
  <c r="E100" i="4"/>
  <c r="F100" i="4"/>
  <c r="D100" i="4"/>
  <c r="G100" i="4"/>
  <c r="H100" i="4"/>
  <c r="I100" i="4"/>
  <c r="J100" i="4"/>
  <c r="K100" i="4"/>
  <c r="E99" i="4"/>
  <c r="F99" i="4"/>
  <c r="D99" i="4"/>
  <c r="G99" i="4"/>
  <c r="H99" i="4"/>
  <c r="I99" i="4"/>
  <c r="J99" i="4"/>
  <c r="K99" i="4"/>
  <c r="E98" i="4"/>
  <c r="F98" i="4"/>
  <c r="D98" i="4"/>
  <c r="G98" i="4"/>
  <c r="H98" i="4"/>
  <c r="I98" i="4"/>
  <c r="J98" i="4"/>
  <c r="K98" i="4"/>
  <c r="E97" i="4"/>
  <c r="F97" i="4"/>
  <c r="D97" i="4"/>
  <c r="G97" i="4"/>
  <c r="H97" i="4"/>
  <c r="I97" i="4"/>
  <c r="J97" i="4"/>
  <c r="K97" i="4"/>
  <c r="E96" i="4"/>
  <c r="F96" i="4"/>
  <c r="D96" i="4"/>
  <c r="G96" i="4"/>
  <c r="H96" i="4"/>
  <c r="I96" i="4"/>
  <c r="J96" i="4"/>
  <c r="K96" i="4"/>
  <c r="E95" i="4"/>
  <c r="F95" i="4"/>
  <c r="D95" i="4"/>
  <c r="G95" i="4"/>
  <c r="H95" i="4"/>
  <c r="I95" i="4"/>
  <c r="J95" i="4"/>
  <c r="K95" i="4"/>
  <c r="E94" i="4"/>
  <c r="F94" i="4"/>
  <c r="D94" i="4"/>
  <c r="G94" i="4"/>
  <c r="H94" i="4"/>
  <c r="I94" i="4"/>
  <c r="J94" i="4"/>
  <c r="K94" i="4"/>
  <c r="E93" i="4"/>
  <c r="F93" i="4"/>
  <c r="D93" i="4"/>
  <c r="G93" i="4"/>
  <c r="H93" i="4"/>
  <c r="I93" i="4"/>
  <c r="J93" i="4"/>
  <c r="K93" i="4"/>
  <c r="E92" i="4"/>
  <c r="F92" i="4"/>
  <c r="D92" i="4"/>
  <c r="G92" i="4"/>
  <c r="H92" i="4"/>
  <c r="I92" i="4"/>
  <c r="J92" i="4"/>
  <c r="K92" i="4"/>
  <c r="E91" i="4"/>
  <c r="F91" i="4"/>
  <c r="D91" i="4"/>
  <c r="G91" i="4"/>
  <c r="H91" i="4"/>
  <c r="I91" i="4"/>
  <c r="J91" i="4"/>
  <c r="K91" i="4"/>
  <c r="E90" i="4"/>
  <c r="F90" i="4"/>
  <c r="D90" i="4"/>
  <c r="G90" i="4"/>
  <c r="H90" i="4"/>
  <c r="I90" i="4"/>
  <c r="J90" i="4"/>
  <c r="K90" i="4"/>
  <c r="E89" i="4"/>
  <c r="F89" i="4"/>
  <c r="D89" i="4"/>
  <c r="G89" i="4"/>
  <c r="H89" i="4"/>
  <c r="I89" i="4"/>
  <c r="J89" i="4"/>
  <c r="K89" i="4"/>
  <c r="E88" i="4"/>
  <c r="F88" i="4"/>
  <c r="D88" i="4"/>
  <c r="G88" i="4"/>
  <c r="H88" i="4"/>
  <c r="I88" i="4"/>
  <c r="J88" i="4"/>
  <c r="K88" i="4"/>
  <c r="E87" i="4"/>
  <c r="F87" i="4"/>
  <c r="D87" i="4"/>
  <c r="G87" i="4"/>
  <c r="H87" i="4"/>
  <c r="I87" i="4"/>
  <c r="J87" i="4"/>
  <c r="K87" i="4"/>
  <c r="E86" i="4"/>
  <c r="F86" i="4"/>
  <c r="D86" i="4"/>
  <c r="G86" i="4"/>
  <c r="H86" i="4"/>
  <c r="I86" i="4"/>
  <c r="J86" i="4"/>
  <c r="K86" i="4"/>
  <c r="E85" i="4"/>
  <c r="F85" i="4"/>
  <c r="D85" i="4"/>
  <c r="G85" i="4"/>
  <c r="H85" i="4"/>
  <c r="I85" i="4"/>
  <c r="J85" i="4"/>
  <c r="K85" i="4"/>
  <c r="E84" i="4"/>
  <c r="F84" i="4"/>
  <c r="D84" i="4"/>
  <c r="G84" i="4"/>
  <c r="H84" i="4"/>
  <c r="I84" i="4"/>
  <c r="J84" i="4"/>
  <c r="K84" i="4"/>
  <c r="E83" i="4"/>
  <c r="F83" i="4"/>
  <c r="D83" i="4"/>
  <c r="G83" i="4"/>
  <c r="H83" i="4"/>
  <c r="I83" i="4"/>
  <c r="J83" i="4"/>
  <c r="K83" i="4"/>
  <c r="E82" i="4"/>
  <c r="F82" i="4"/>
  <c r="D82" i="4"/>
  <c r="G82" i="4"/>
  <c r="H82" i="4"/>
  <c r="I82" i="4"/>
  <c r="J82" i="4"/>
  <c r="K82" i="4"/>
  <c r="E81" i="4"/>
  <c r="F81" i="4"/>
  <c r="D81" i="4"/>
  <c r="G81" i="4"/>
  <c r="H81" i="4"/>
  <c r="I81" i="4"/>
  <c r="J81" i="4"/>
  <c r="K81" i="4"/>
  <c r="E80" i="4"/>
  <c r="F80" i="4"/>
  <c r="D80" i="4"/>
  <c r="G80" i="4"/>
  <c r="H80" i="4"/>
  <c r="I80" i="4"/>
  <c r="J80" i="4"/>
  <c r="K80" i="4"/>
  <c r="E79" i="4"/>
  <c r="F79" i="4"/>
  <c r="D79" i="4"/>
  <c r="G79" i="4"/>
  <c r="H79" i="4"/>
  <c r="I79" i="4"/>
  <c r="J79" i="4"/>
  <c r="K79" i="4"/>
  <c r="E78" i="4"/>
  <c r="F78" i="4"/>
  <c r="D78" i="4"/>
  <c r="G78" i="4"/>
  <c r="H78" i="4"/>
  <c r="I78" i="4"/>
  <c r="J78" i="4"/>
  <c r="K78" i="4"/>
  <c r="E77" i="4"/>
  <c r="F77" i="4"/>
  <c r="D77" i="4"/>
  <c r="G77" i="4"/>
  <c r="H77" i="4"/>
  <c r="I77" i="4"/>
  <c r="J77" i="4"/>
  <c r="K77" i="4"/>
  <c r="E76" i="4"/>
  <c r="F76" i="4"/>
  <c r="D76" i="4"/>
  <c r="G76" i="4"/>
  <c r="H76" i="4"/>
  <c r="I76" i="4"/>
  <c r="J76" i="4"/>
  <c r="K76" i="4"/>
  <c r="E75" i="4"/>
  <c r="F75" i="4"/>
  <c r="D75" i="4"/>
  <c r="G75" i="4"/>
  <c r="H75" i="4"/>
  <c r="I75" i="4"/>
  <c r="J75" i="4"/>
  <c r="K75" i="4"/>
  <c r="E74" i="4"/>
  <c r="F74" i="4"/>
  <c r="D74" i="4"/>
  <c r="G74" i="4"/>
  <c r="H74" i="4"/>
  <c r="I74" i="4"/>
  <c r="J74" i="4"/>
  <c r="K74" i="4"/>
  <c r="E73" i="4"/>
  <c r="F73" i="4"/>
  <c r="D73" i="4"/>
  <c r="G73" i="4"/>
  <c r="H73" i="4"/>
  <c r="I73" i="4"/>
  <c r="J73" i="4"/>
  <c r="K73" i="4"/>
  <c r="E72" i="4"/>
  <c r="F72" i="4"/>
  <c r="D72" i="4"/>
  <c r="G72" i="4"/>
  <c r="H72" i="4"/>
  <c r="I72" i="4"/>
  <c r="J72" i="4"/>
  <c r="K72" i="4"/>
  <c r="E71" i="4"/>
  <c r="F71" i="4"/>
  <c r="D71" i="4"/>
  <c r="G71" i="4"/>
  <c r="H71" i="4"/>
  <c r="I71" i="4"/>
  <c r="J71" i="4"/>
  <c r="K71" i="4"/>
  <c r="E70" i="4"/>
  <c r="F70" i="4"/>
  <c r="D70" i="4"/>
  <c r="G70" i="4"/>
  <c r="H70" i="4"/>
  <c r="I70" i="4"/>
  <c r="J70" i="4"/>
  <c r="K70" i="4"/>
  <c r="E69" i="4"/>
  <c r="F69" i="4"/>
  <c r="D69" i="4"/>
  <c r="G69" i="4"/>
  <c r="H69" i="4"/>
  <c r="I69" i="4"/>
  <c r="J69" i="4"/>
  <c r="K69" i="4"/>
  <c r="E68" i="4"/>
  <c r="F68" i="4"/>
  <c r="D68" i="4"/>
  <c r="G68" i="4"/>
  <c r="H68" i="4"/>
  <c r="I68" i="4"/>
  <c r="J68" i="4"/>
  <c r="K68" i="4"/>
  <c r="E67" i="4"/>
  <c r="F67" i="4"/>
  <c r="D67" i="4"/>
  <c r="G67" i="4"/>
  <c r="H67" i="4"/>
  <c r="I67" i="4"/>
  <c r="J67" i="4"/>
  <c r="K67" i="4"/>
  <c r="E66" i="4"/>
  <c r="F66" i="4"/>
  <c r="D66" i="4"/>
  <c r="G66" i="4"/>
  <c r="H66" i="4"/>
  <c r="I66" i="4"/>
  <c r="J66" i="4"/>
  <c r="K66" i="4"/>
  <c r="E65" i="4"/>
  <c r="F65" i="4"/>
  <c r="D65" i="4"/>
  <c r="G65" i="4"/>
  <c r="H65" i="4"/>
  <c r="I65" i="4"/>
  <c r="J65" i="4"/>
  <c r="K65" i="4"/>
  <c r="E64" i="4"/>
  <c r="F64" i="4"/>
  <c r="D64" i="4"/>
  <c r="G64" i="4"/>
  <c r="H64" i="4"/>
  <c r="I64" i="4"/>
  <c r="J64" i="4"/>
  <c r="K64" i="4"/>
  <c r="E63" i="4"/>
  <c r="F63" i="4"/>
  <c r="D63" i="4"/>
  <c r="G63" i="4"/>
  <c r="H63" i="4"/>
  <c r="I63" i="4"/>
  <c r="J63" i="4"/>
  <c r="K63" i="4"/>
  <c r="E62" i="4"/>
  <c r="F62" i="4"/>
  <c r="D62" i="4"/>
  <c r="G62" i="4"/>
  <c r="H62" i="4"/>
  <c r="I62" i="4"/>
  <c r="J62" i="4"/>
  <c r="K62" i="4"/>
  <c r="E61" i="4"/>
  <c r="F61" i="4"/>
  <c r="D61" i="4"/>
  <c r="G61" i="4"/>
  <c r="H61" i="4"/>
  <c r="I61" i="4"/>
  <c r="J61" i="4"/>
  <c r="K61" i="4"/>
  <c r="E60" i="4"/>
  <c r="F60" i="4"/>
  <c r="D60" i="4"/>
  <c r="G60" i="4"/>
  <c r="H60" i="4"/>
  <c r="I60" i="4"/>
  <c r="J60" i="4"/>
  <c r="K60" i="4"/>
  <c r="E59" i="4"/>
  <c r="F59" i="4"/>
  <c r="D59" i="4"/>
  <c r="G59" i="4"/>
  <c r="H59" i="4"/>
  <c r="I59" i="4"/>
  <c r="J59" i="4"/>
  <c r="K59" i="4"/>
  <c r="E58" i="4"/>
  <c r="F58" i="4"/>
  <c r="D58" i="4"/>
  <c r="G58" i="4"/>
  <c r="H58" i="4"/>
  <c r="I58" i="4"/>
  <c r="J58" i="4"/>
  <c r="K58" i="4"/>
  <c r="E57" i="4"/>
  <c r="F57" i="4"/>
  <c r="D57" i="4"/>
  <c r="G57" i="4"/>
  <c r="H57" i="4"/>
  <c r="I57" i="4"/>
  <c r="J57" i="4"/>
  <c r="K57" i="4"/>
  <c r="E56" i="4"/>
  <c r="F56" i="4"/>
  <c r="D56" i="4"/>
  <c r="G56" i="4"/>
  <c r="H56" i="4"/>
  <c r="I56" i="4"/>
  <c r="J56" i="4"/>
  <c r="K56" i="4"/>
  <c r="E55" i="4"/>
  <c r="F55" i="4"/>
  <c r="D55" i="4"/>
  <c r="G55" i="4"/>
  <c r="H55" i="4"/>
  <c r="I55" i="4"/>
  <c r="J55" i="4"/>
  <c r="K55" i="4"/>
  <c r="E54" i="4"/>
  <c r="F54" i="4"/>
  <c r="D54" i="4"/>
  <c r="G54" i="4"/>
  <c r="H54" i="4"/>
  <c r="I54" i="4"/>
  <c r="J54" i="4"/>
  <c r="K54" i="4"/>
  <c r="E53" i="4"/>
  <c r="F53" i="4"/>
  <c r="D53" i="4"/>
  <c r="G53" i="4"/>
  <c r="H53" i="4"/>
  <c r="I53" i="4"/>
  <c r="J53" i="4"/>
  <c r="K53" i="4"/>
  <c r="E52" i="4"/>
  <c r="F52" i="4"/>
  <c r="D52" i="4"/>
  <c r="G52" i="4"/>
  <c r="H52" i="4"/>
  <c r="I52" i="4"/>
  <c r="J52" i="4"/>
  <c r="K52" i="4"/>
  <c r="E51" i="4"/>
  <c r="F51" i="4"/>
  <c r="D51" i="4"/>
  <c r="G51" i="4"/>
  <c r="H51" i="4"/>
  <c r="I51" i="4"/>
  <c r="J51" i="4"/>
  <c r="K51" i="4"/>
  <c r="E50" i="4"/>
  <c r="F50" i="4"/>
  <c r="D50" i="4"/>
  <c r="G50" i="4"/>
  <c r="H50" i="4"/>
  <c r="I50" i="4"/>
  <c r="J50" i="4"/>
  <c r="K50" i="4"/>
  <c r="E49" i="4"/>
  <c r="F49" i="4"/>
  <c r="D49" i="4"/>
  <c r="G49" i="4"/>
  <c r="H49" i="4"/>
  <c r="I49" i="4"/>
  <c r="J49" i="4"/>
  <c r="K49" i="4"/>
  <c r="E48" i="4"/>
  <c r="F48" i="4"/>
  <c r="D48" i="4"/>
  <c r="G48" i="4"/>
  <c r="H48" i="4"/>
  <c r="I48" i="4"/>
  <c r="J48" i="4"/>
  <c r="K48" i="4"/>
  <c r="E47" i="4"/>
  <c r="F47" i="4"/>
  <c r="D47" i="4"/>
  <c r="G47" i="4"/>
  <c r="H47" i="4"/>
  <c r="I47" i="4"/>
  <c r="J47" i="4"/>
  <c r="K47" i="4"/>
  <c r="E46" i="4"/>
  <c r="F46" i="4"/>
  <c r="D46" i="4"/>
  <c r="G46" i="4"/>
  <c r="H46" i="4"/>
  <c r="I46" i="4"/>
  <c r="J46" i="4"/>
  <c r="K46" i="4"/>
  <c r="E45" i="4"/>
  <c r="F45" i="4"/>
  <c r="D45" i="4"/>
  <c r="G45" i="4"/>
  <c r="H45" i="4"/>
  <c r="I45" i="4"/>
  <c r="J45" i="4"/>
  <c r="K45" i="4"/>
  <c r="E44" i="4"/>
  <c r="F44" i="4"/>
  <c r="D44" i="4"/>
  <c r="G44" i="4"/>
  <c r="H44" i="4"/>
  <c r="I44" i="4"/>
  <c r="J44" i="4"/>
  <c r="K44" i="4"/>
  <c r="E43" i="4"/>
  <c r="F43" i="4"/>
  <c r="D43" i="4"/>
  <c r="G43" i="4"/>
  <c r="H43" i="4"/>
  <c r="I43" i="4"/>
  <c r="J43" i="4"/>
  <c r="K43" i="4"/>
  <c r="E42" i="4"/>
  <c r="F42" i="4"/>
  <c r="D42" i="4"/>
  <c r="G42" i="4"/>
  <c r="H42" i="4"/>
  <c r="I42" i="4"/>
  <c r="J42" i="4"/>
  <c r="K42" i="4"/>
  <c r="E41" i="4"/>
  <c r="F41" i="4"/>
  <c r="D41" i="4"/>
  <c r="G41" i="4"/>
  <c r="H41" i="4"/>
  <c r="I41" i="4"/>
  <c r="J41" i="4"/>
  <c r="K41" i="4"/>
  <c r="E40" i="4"/>
  <c r="F40" i="4"/>
  <c r="D40" i="4"/>
  <c r="G40" i="4"/>
  <c r="H40" i="4"/>
  <c r="I40" i="4"/>
  <c r="J40" i="4"/>
  <c r="K40" i="4"/>
  <c r="E39" i="4"/>
  <c r="F39" i="4"/>
  <c r="D39" i="4"/>
  <c r="G39" i="4"/>
  <c r="H39" i="4"/>
  <c r="I39" i="4"/>
  <c r="J39" i="4"/>
  <c r="K39" i="4"/>
  <c r="E38" i="4"/>
  <c r="F38" i="4"/>
  <c r="D38" i="4"/>
  <c r="G38" i="4"/>
  <c r="H38" i="4"/>
  <c r="I38" i="4"/>
  <c r="J38" i="4"/>
  <c r="K38" i="4"/>
  <c r="E37" i="4"/>
  <c r="F37" i="4"/>
  <c r="D37" i="4"/>
  <c r="G37" i="4"/>
  <c r="H37" i="4"/>
  <c r="I37" i="4"/>
  <c r="J37" i="4"/>
  <c r="K37" i="4"/>
  <c r="E36" i="4"/>
  <c r="F36" i="4"/>
  <c r="D36" i="4"/>
  <c r="G36" i="4"/>
  <c r="H36" i="4"/>
  <c r="I36" i="4"/>
  <c r="J36" i="4"/>
  <c r="K36" i="4"/>
  <c r="E35" i="4"/>
  <c r="F35" i="4"/>
  <c r="D35" i="4"/>
  <c r="G35" i="4"/>
  <c r="H35" i="4"/>
  <c r="I35" i="4"/>
  <c r="J35" i="4"/>
  <c r="K35" i="4"/>
  <c r="E34" i="4"/>
  <c r="F34" i="4"/>
  <c r="D34" i="4"/>
  <c r="G34" i="4"/>
  <c r="H34" i="4"/>
  <c r="I34" i="4"/>
  <c r="J34" i="4"/>
  <c r="K34" i="4"/>
  <c r="E33" i="4"/>
  <c r="F33" i="4"/>
  <c r="D33" i="4"/>
  <c r="G33" i="4"/>
  <c r="H33" i="4"/>
  <c r="I33" i="4"/>
  <c r="J33" i="4"/>
  <c r="K33" i="4"/>
  <c r="E32" i="4"/>
  <c r="F32" i="4"/>
  <c r="D32" i="4"/>
  <c r="G32" i="4"/>
  <c r="H32" i="4"/>
  <c r="I32" i="4"/>
  <c r="J32" i="4"/>
  <c r="K32" i="4"/>
  <c r="E31" i="4"/>
  <c r="F31" i="4"/>
  <c r="D31" i="4"/>
  <c r="G31" i="4"/>
  <c r="H31" i="4"/>
  <c r="I31" i="4"/>
  <c r="J31" i="4"/>
  <c r="K31" i="4"/>
  <c r="E30" i="4"/>
  <c r="F30" i="4"/>
  <c r="D30" i="4"/>
  <c r="G30" i="4"/>
  <c r="H30" i="4"/>
  <c r="I30" i="4"/>
  <c r="J30" i="4"/>
  <c r="K30" i="4"/>
  <c r="E29" i="4"/>
  <c r="F29" i="4"/>
  <c r="D29" i="4"/>
  <c r="G29" i="4"/>
  <c r="H29" i="4"/>
  <c r="I29" i="4"/>
  <c r="J29" i="4"/>
  <c r="K29" i="4"/>
  <c r="E28" i="4"/>
  <c r="F28" i="4"/>
  <c r="D28" i="4"/>
  <c r="G28" i="4"/>
  <c r="H28" i="4"/>
  <c r="I28" i="4"/>
  <c r="J28" i="4"/>
  <c r="K28" i="4"/>
  <c r="E27" i="4"/>
  <c r="F27" i="4"/>
  <c r="D27" i="4"/>
  <c r="G27" i="4"/>
  <c r="H27" i="4"/>
  <c r="I27" i="4"/>
  <c r="J27" i="4"/>
  <c r="K27" i="4"/>
  <c r="E26" i="4"/>
  <c r="F26" i="4"/>
  <c r="D26" i="4"/>
  <c r="G26" i="4"/>
  <c r="H26" i="4"/>
  <c r="I26" i="4"/>
  <c r="J26" i="4"/>
  <c r="K26" i="4"/>
  <c r="E25" i="4"/>
  <c r="F25" i="4"/>
  <c r="D25" i="4"/>
  <c r="G25" i="4"/>
  <c r="H25" i="4"/>
  <c r="I25" i="4"/>
  <c r="J25" i="4"/>
  <c r="K25" i="4"/>
  <c r="E24" i="4"/>
  <c r="F24" i="4"/>
  <c r="D24" i="4"/>
  <c r="G24" i="4"/>
  <c r="H24" i="4"/>
  <c r="I24" i="4"/>
  <c r="J24" i="4"/>
  <c r="K24" i="4"/>
  <c r="E23" i="4"/>
  <c r="F23" i="4"/>
  <c r="D23" i="4"/>
  <c r="G23" i="4"/>
  <c r="H23" i="4"/>
  <c r="I23" i="4"/>
  <c r="J23" i="4"/>
  <c r="K23" i="4"/>
  <c r="E22" i="4"/>
  <c r="F22" i="4"/>
  <c r="D22" i="4"/>
  <c r="G22" i="4"/>
  <c r="H22" i="4"/>
  <c r="I22" i="4"/>
  <c r="J22" i="4"/>
  <c r="K22" i="4"/>
  <c r="E21" i="4"/>
  <c r="F21" i="4"/>
  <c r="D21" i="4"/>
  <c r="G21" i="4"/>
  <c r="H21" i="4"/>
  <c r="I21" i="4"/>
  <c r="J21" i="4"/>
  <c r="K21" i="4"/>
  <c r="E20" i="4"/>
  <c r="F20" i="4"/>
  <c r="D20" i="4"/>
  <c r="G20" i="4"/>
  <c r="H20" i="4"/>
  <c r="I20" i="4"/>
  <c r="J20" i="4"/>
  <c r="K20" i="4"/>
  <c r="E19" i="4"/>
  <c r="F19" i="4"/>
  <c r="D19" i="4"/>
  <c r="G19" i="4"/>
  <c r="H19" i="4"/>
  <c r="I19" i="4"/>
  <c r="J19" i="4"/>
  <c r="K19" i="4"/>
  <c r="E18" i="4"/>
  <c r="F18" i="4"/>
  <c r="D18" i="4"/>
  <c r="G18" i="4"/>
  <c r="H18" i="4"/>
  <c r="I18" i="4"/>
  <c r="J18" i="4"/>
  <c r="K18" i="4"/>
  <c r="E17" i="4"/>
  <c r="F17" i="4"/>
  <c r="D17" i="4"/>
  <c r="G17" i="4"/>
  <c r="H17" i="4"/>
  <c r="I17" i="4"/>
  <c r="J17" i="4"/>
  <c r="K17" i="4"/>
  <c r="E16" i="4"/>
  <c r="F16" i="4"/>
  <c r="D16" i="4"/>
  <c r="G16" i="4"/>
  <c r="H16" i="4"/>
  <c r="I16" i="4"/>
  <c r="J16" i="4"/>
  <c r="K16" i="4"/>
  <c r="E15" i="4"/>
  <c r="F15" i="4"/>
  <c r="D15" i="4"/>
  <c r="G15" i="4"/>
  <c r="H15" i="4"/>
  <c r="I15" i="4"/>
  <c r="J15" i="4"/>
  <c r="K15" i="4"/>
  <c r="E14" i="4"/>
  <c r="F14" i="4"/>
  <c r="D14" i="4"/>
  <c r="G14" i="4"/>
  <c r="H14" i="4"/>
  <c r="I14" i="4"/>
  <c r="J14" i="4"/>
  <c r="K14" i="4"/>
  <c r="E13" i="4"/>
  <c r="F13" i="4"/>
  <c r="D13" i="4"/>
  <c r="G13" i="4"/>
  <c r="H13" i="4"/>
  <c r="I13" i="4"/>
  <c r="J13" i="4"/>
  <c r="K13" i="4"/>
  <c r="E12" i="4"/>
  <c r="F12" i="4"/>
  <c r="D12" i="4"/>
  <c r="G12" i="4"/>
  <c r="H12" i="4"/>
  <c r="I12" i="4"/>
  <c r="J12" i="4"/>
  <c r="K12" i="4"/>
  <c r="E11" i="4"/>
  <c r="F11" i="4"/>
  <c r="D11" i="4"/>
  <c r="G11" i="4"/>
  <c r="H11" i="4"/>
  <c r="I11" i="4"/>
  <c r="J11" i="4"/>
  <c r="K11" i="4"/>
  <c r="E10" i="4"/>
  <c r="F10" i="4"/>
  <c r="D10" i="4"/>
  <c r="G10" i="4"/>
  <c r="H10" i="4"/>
  <c r="I10" i="4"/>
  <c r="J10" i="4"/>
  <c r="K10" i="4"/>
  <c r="E9" i="4"/>
  <c r="F9" i="4"/>
  <c r="D9" i="4"/>
  <c r="G9" i="4"/>
  <c r="H9" i="4"/>
  <c r="I9" i="4"/>
  <c r="J9" i="4"/>
  <c r="K9" i="4"/>
  <c r="E8" i="4"/>
  <c r="F8" i="4"/>
  <c r="D8" i="4"/>
  <c r="G8" i="4"/>
  <c r="H8" i="4"/>
  <c r="I8" i="4"/>
  <c r="J8" i="4"/>
  <c r="K8" i="4"/>
  <c r="E7" i="4"/>
  <c r="F7" i="4"/>
  <c r="D7" i="4"/>
  <c r="G7" i="4"/>
  <c r="H7" i="4"/>
  <c r="I7" i="4"/>
  <c r="J7" i="4"/>
  <c r="K7" i="4"/>
  <c r="E6" i="4"/>
  <c r="F6" i="4"/>
  <c r="D6" i="4"/>
  <c r="G6" i="4"/>
  <c r="H6" i="4"/>
  <c r="I6" i="4"/>
  <c r="J6" i="4"/>
  <c r="K6" i="4"/>
  <c r="E5" i="4"/>
  <c r="F5" i="4"/>
  <c r="D5" i="4"/>
  <c r="G5" i="4"/>
  <c r="H5" i="4"/>
  <c r="I5" i="4"/>
  <c r="J5" i="4"/>
  <c r="K5" i="4"/>
  <c r="E4" i="4"/>
  <c r="F4" i="4"/>
  <c r="D4" i="4"/>
  <c r="G4" i="4"/>
  <c r="H4" i="4"/>
  <c r="I4" i="4"/>
  <c r="J4" i="4"/>
  <c r="K4" i="4"/>
  <c r="E3" i="4"/>
  <c r="F3" i="4"/>
  <c r="D3" i="4"/>
  <c r="G3" i="4"/>
  <c r="H3" i="4"/>
  <c r="I3" i="4"/>
  <c r="J3" i="4"/>
  <c r="K3" i="4"/>
  <c r="E2" i="4"/>
  <c r="F2" i="4"/>
  <c r="D2" i="4"/>
  <c r="G2" i="4"/>
  <c r="H2" i="4"/>
  <c r="I2" i="4"/>
  <c r="J2" i="4"/>
  <c r="K2" i="4"/>
  <c r="G100" i="3"/>
  <c r="H100" i="3"/>
  <c r="I100" i="3"/>
  <c r="J100" i="3"/>
  <c r="K100" i="3"/>
  <c r="L100" i="3"/>
  <c r="M100" i="3"/>
  <c r="N100" i="3"/>
  <c r="G99" i="3"/>
  <c r="H99" i="3"/>
  <c r="I99" i="3"/>
  <c r="J99" i="3"/>
  <c r="K99" i="3"/>
  <c r="L99" i="3"/>
  <c r="M99" i="3"/>
  <c r="N99" i="3"/>
  <c r="G98" i="3"/>
  <c r="H98" i="3"/>
  <c r="I98" i="3"/>
  <c r="J98" i="3"/>
  <c r="K98" i="3"/>
  <c r="L98" i="3"/>
  <c r="M98" i="3"/>
  <c r="N98" i="3"/>
  <c r="G97" i="3"/>
  <c r="H97" i="3"/>
  <c r="I97" i="3"/>
  <c r="J97" i="3"/>
  <c r="K97" i="3"/>
  <c r="L97" i="3"/>
  <c r="M97" i="3"/>
  <c r="N97" i="3"/>
  <c r="G96" i="3"/>
  <c r="H96" i="3"/>
  <c r="I96" i="3"/>
  <c r="J96" i="3"/>
  <c r="K96" i="3"/>
  <c r="L96" i="3"/>
  <c r="M96" i="3"/>
  <c r="N96" i="3"/>
  <c r="G95" i="3"/>
  <c r="H95" i="3"/>
  <c r="I95" i="3"/>
  <c r="J95" i="3"/>
  <c r="K95" i="3"/>
  <c r="L95" i="3"/>
  <c r="M95" i="3"/>
  <c r="N95" i="3"/>
  <c r="G94" i="3"/>
  <c r="H94" i="3"/>
  <c r="I94" i="3"/>
  <c r="J94" i="3"/>
  <c r="K94" i="3"/>
  <c r="L94" i="3"/>
  <c r="M94" i="3"/>
  <c r="N94" i="3"/>
  <c r="G93" i="3"/>
  <c r="H93" i="3"/>
  <c r="I93" i="3"/>
  <c r="J93" i="3"/>
  <c r="K93" i="3"/>
  <c r="L93" i="3"/>
  <c r="M93" i="3"/>
  <c r="N93" i="3"/>
  <c r="G92" i="3"/>
  <c r="H92" i="3"/>
  <c r="I92" i="3"/>
  <c r="J92" i="3"/>
  <c r="K92" i="3"/>
  <c r="L92" i="3"/>
  <c r="M92" i="3"/>
  <c r="N92" i="3"/>
  <c r="G91" i="3"/>
  <c r="H91" i="3"/>
  <c r="I91" i="3"/>
  <c r="J91" i="3"/>
  <c r="K91" i="3"/>
  <c r="L91" i="3"/>
  <c r="M91" i="3"/>
  <c r="N91" i="3"/>
  <c r="G90" i="3"/>
  <c r="H90" i="3"/>
  <c r="I90" i="3"/>
  <c r="J90" i="3"/>
  <c r="K90" i="3"/>
  <c r="L90" i="3"/>
  <c r="M90" i="3"/>
  <c r="N90" i="3"/>
  <c r="G89" i="3"/>
  <c r="H89" i="3"/>
  <c r="I89" i="3"/>
  <c r="J89" i="3"/>
  <c r="K89" i="3"/>
  <c r="L89" i="3"/>
  <c r="M89" i="3"/>
  <c r="N89" i="3"/>
  <c r="G88" i="3"/>
  <c r="H88" i="3"/>
  <c r="I88" i="3"/>
  <c r="J88" i="3"/>
  <c r="K88" i="3"/>
  <c r="L88" i="3"/>
  <c r="M88" i="3"/>
  <c r="N88" i="3"/>
  <c r="G87" i="3"/>
  <c r="H87" i="3"/>
  <c r="I87" i="3"/>
  <c r="J87" i="3"/>
  <c r="K87" i="3"/>
  <c r="L87" i="3"/>
  <c r="M87" i="3"/>
  <c r="N87" i="3"/>
  <c r="G86" i="3"/>
  <c r="H86" i="3"/>
  <c r="I86" i="3"/>
  <c r="J86" i="3"/>
  <c r="K86" i="3"/>
  <c r="L86" i="3"/>
  <c r="M86" i="3"/>
  <c r="N86" i="3"/>
  <c r="G85" i="3"/>
  <c r="H85" i="3"/>
  <c r="I85" i="3"/>
  <c r="J85" i="3"/>
  <c r="K85" i="3"/>
  <c r="L85" i="3"/>
  <c r="M85" i="3"/>
  <c r="N85" i="3"/>
  <c r="G84" i="3"/>
  <c r="H84" i="3"/>
  <c r="I84" i="3"/>
  <c r="J84" i="3"/>
  <c r="K84" i="3"/>
  <c r="L84" i="3"/>
  <c r="M84" i="3"/>
  <c r="N84" i="3"/>
  <c r="G83" i="3"/>
  <c r="H83" i="3"/>
  <c r="I83" i="3"/>
  <c r="J83" i="3"/>
  <c r="K83" i="3"/>
  <c r="L83" i="3"/>
  <c r="M83" i="3"/>
  <c r="N83" i="3"/>
  <c r="G82" i="3"/>
  <c r="H82" i="3"/>
  <c r="I82" i="3"/>
  <c r="J82" i="3"/>
  <c r="K82" i="3"/>
  <c r="L82" i="3"/>
  <c r="M82" i="3"/>
  <c r="N82" i="3"/>
  <c r="G81" i="3"/>
  <c r="H81" i="3"/>
  <c r="I81" i="3"/>
  <c r="J81" i="3"/>
  <c r="K81" i="3"/>
  <c r="L81" i="3"/>
  <c r="M81" i="3"/>
  <c r="N81" i="3"/>
  <c r="G80" i="3"/>
  <c r="H80" i="3"/>
  <c r="I80" i="3"/>
  <c r="J80" i="3"/>
  <c r="K80" i="3"/>
  <c r="L80" i="3"/>
  <c r="M80" i="3"/>
  <c r="N80" i="3"/>
  <c r="G79" i="3"/>
  <c r="H79" i="3"/>
  <c r="I79" i="3"/>
  <c r="J79" i="3"/>
  <c r="K79" i="3"/>
  <c r="L79" i="3"/>
  <c r="M79" i="3"/>
  <c r="N79" i="3"/>
  <c r="G78" i="3"/>
  <c r="H78" i="3"/>
  <c r="I78" i="3"/>
  <c r="J78" i="3"/>
  <c r="K78" i="3"/>
  <c r="L78" i="3"/>
  <c r="M78" i="3"/>
  <c r="N78" i="3"/>
  <c r="G77" i="3"/>
  <c r="H77" i="3"/>
  <c r="I77" i="3"/>
  <c r="J77" i="3"/>
  <c r="K77" i="3"/>
  <c r="L77" i="3"/>
  <c r="M77" i="3"/>
  <c r="N77" i="3"/>
  <c r="G76" i="3"/>
  <c r="H76" i="3"/>
  <c r="I76" i="3"/>
  <c r="J76" i="3"/>
  <c r="K76" i="3"/>
  <c r="L76" i="3"/>
  <c r="M76" i="3"/>
  <c r="N76" i="3"/>
  <c r="G75" i="3"/>
  <c r="H75" i="3"/>
  <c r="I75" i="3"/>
  <c r="J75" i="3"/>
  <c r="K75" i="3"/>
  <c r="L75" i="3"/>
  <c r="M75" i="3"/>
  <c r="N75" i="3"/>
  <c r="G74" i="3"/>
  <c r="H74" i="3"/>
  <c r="I74" i="3"/>
  <c r="J74" i="3"/>
  <c r="K74" i="3"/>
  <c r="L74" i="3"/>
  <c r="M74" i="3"/>
  <c r="N74" i="3"/>
  <c r="G73" i="3"/>
  <c r="H73" i="3"/>
  <c r="I73" i="3"/>
  <c r="J73" i="3"/>
  <c r="K73" i="3"/>
  <c r="L73" i="3"/>
  <c r="M73" i="3"/>
  <c r="N73" i="3"/>
  <c r="G72" i="3"/>
  <c r="H72" i="3"/>
  <c r="I72" i="3"/>
  <c r="J72" i="3"/>
  <c r="K72" i="3"/>
  <c r="L72" i="3"/>
  <c r="M72" i="3"/>
  <c r="N72" i="3"/>
  <c r="G71" i="3"/>
  <c r="H71" i="3"/>
  <c r="I71" i="3"/>
  <c r="J71" i="3"/>
  <c r="K71" i="3"/>
  <c r="L71" i="3"/>
  <c r="M71" i="3"/>
  <c r="N71" i="3"/>
  <c r="G70" i="3"/>
  <c r="H70" i="3"/>
  <c r="I70" i="3"/>
  <c r="J70" i="3"/>
  <c r="K70" i="3"/>
  <c r="L70" i="3"/>
  <c r="M70" i="3"/>
  <c r="N70" i="3"/>
  <c r="G69" i="3"/>
  <c r="H69" i="3"/>
  <c r="I69" i="3"/>
  <c r="J69" i="3"/>
  <c r="K69" i="3"/>
  <c r="L69" i="3"/>
  <c r="M69" i="3"/>
  <c r="N69" i="3"/>
  <c r="G68" i="3"/>
  <c r="H68" i="3"/>
  <c r="I68" i="3"/>
  <c r="J68" i="3"/>
  <c r="K68" i="3"/>
  <c r="L68" i="3"/>
  <c r="M68" i="3"/>
  <c r="N68" i="3"/>
  <c r="G67" i="3"/>
  <c r="H67" i="3"/>
  <c r="I67" i="3"/>
  <c r="J67" i="3"/>
  <c r="K67" i="3"/>
  <c r="L67" i="3"/>
  <c r="M67" i="3"/>
  <c r="N67" i="3"/>
  <c r="G66" i="3"/>
  <c r="H66" i="3"/>
  <c r="I66" i="3"/>
  <c r="J66" i="3"/>
  <c r="K66" i="3"/>
  <c r="L66" i="3"/>
  <c r="M66" i="3"/>
  <c r="N66" i="3"/>
  <c r="G65" i="3"/>
  <c r="H65" i="3"/>
  <c r="I65" i="3"/>
  <c r="J65" i="3"/>
  <c r="K65" i="3"/>
  <c r="L65" i="3"/>
  <c r="M65" i="3"/>
  <c r="N65" i="3"/>
  <c r="G64" i="3"/>
  <c r="H64" i="3"/>
  <c r="I64" i="3"/>
  <c r="J64" i="3"/>
  <c r="K64" i="3"/>
  <c r="L64" i="3"/>
  <c r="M64" i="3"/>
  <c r="N64" i="3"/>
  <c r="G63" i="3"/>
  <c r="H63" i="3"/>
  <c r="I63" i="3"/>
  <c r="J63" i="3"/>
  <c r="K63" i="3"/>
  <c r="L63" i="3"/>
  <c r="M63" i="3"/>
  <c r="N63" i="3"/>
  <c r="G62" i="3"/>
  <c r="H62" i="3"/>
  <c r="I62" i="3"/>
  <c r="J62" i="3"/>
  <c r="K62" i="3"/>
  <c r="L62" i="3"/>
  <c r="M62" i="3"/>
  <c r="N62" i="3"/>
  <c r="G61" i="3"/>
  <c r="H61" i="3"/>
  <c r="I61" i="3"/>
  <c r="J61" i="3"/>
  <c r="K61" i="3"/>
  <c r="L61" i="3"/>
  <c r="M61" i="3"/>
  <c r="N61" i="3"/>
  <c r="G60" i="3"/>
  <c r="H60" i="3"/>
  <c r="I60" i="3"/>
  <c r="J60" i="3"/>
  <c r="K60" i="3"/>
  <c r="L60" i="3"/>
  <c r="M60" i="3"/>
  <c r="N60" i="3"/>
  <c r="G59" i="3"/>
  <c r="H59" i="3"/>
  <c r="I59" i="3"/>
  <c r="J59" i="3"/>
  <c r="K59" i="3"/>
  <c r="L59" i="3"/>
  <c r="M59" i="3"/>
  <c r="N59" i="3"/>
  <c r="G58" i="3"/>
  <c r="H58" i="3"/>
  <c r="I58" i="3"/>
  <c r="J58" i="3"/>
  <c r="K58" i="3"/>
  <c r="L58" i="3"/>
  <c r="M58" i="3"/>
  <c r="N58" i="3"/>
  <c r="G57" i="3"/>
  <c r="H57" i="3"/>
  <c r="I57" i="3"/>
  <c r="J57" i="3"/>
  <c r="K57" i="3"/>
  <c r="L57" i="3"/>
  <c r="M57" i="3"/>
  <c r="N57" i="3"/>
  <c r="G56" i="3"/>
  <c r="H56" i="3"/>
  <c r="I56" i="3"/>
  <c r="J56" i="3"/>
  <c r="K56" i="3"/>
  <c r="L56" i="3"/>
  <c r="M56" i="3"/>
  <c r="N56" i="3"/>
  <c r="G55" i="3"/>
  <c r="H55" i="3"/>
  <c r="I55" i="3"/>
  <c r="J55" i="3"/>
  <c r="K55" i="3"/>
  <c r="L55" i="3"/>
  <c r="M55" i="3"/>
  <c r="N55" i="3"/>
  <c r="G54" i="3"/>
  <c r="H54" i="3"/>
  <c r="I54" i="3"/>
  <c r="J54" i="3"/>
  <c r="K54" i="3"/>
  <c r="L54" i="3"/>
  <c r="M54" i="3"/>
  <c r="N54" i="3"/>
  <c r="G53" i="3"/>
  <c r="H53" i="3"/>
  <c r="I53" i="3"/>
  <c r="J53" i="3"/>
  <c r="K53" i="3"/>
  <c r="L53" i="3"/>
  <c r="M53" i="3"/>
  <c r="N53" i="3"/>
  <c r="G52" i="3"/>
  <c r="H52" i="3"/>
  <c r="I52" i="3"/>
  <c r="J52" i="3"/>
  <c r="K52" i="3"/>
  <c r="L52" i="3"/>
  <c r="M52" i="3"/>
  <c r="N52" i="3"/>
  <c r="G51" i="3"/>
  <c r="H51" i="3"/>
  <c r="I51" i="3"/>
  <c r="J51" i="3"/>
  <c r="K51" i="3"/>
  <c r="L51" i="3"/>
  <c r="M51" i="3"/>
  <c r="N51" i="3"/>
  <c r="G50" i="3"/>
  <c r="H50" i="3"/>
  <c r="I50" i="3"/>
  <c r="J50" i="3"/>
  <c r="K50" i="3"/>
  <c r="L50" i="3"/>
  <c r="M50" i="3"/>
  <c r="N50" i="3"/>
  <c r="G49" i="3"/>
  <c r="H49" i="3"/>
  <c r="I49" i="3"/>
  <c r="J49" i="3"/>
  <c r="K49" i="3"/>
  <c r="L49" i="3"/>
  <c r="M49" i="3"/>
  <c r="N49" i="3"/>
  <c r="G48" i="3"/>
  <c r="H48" i="3"/>
  <c r="I48" i="3"/>
  <c r="J48" i="3"/>
  <c r="K48" i="3"/>
  <c r="L48" i="3"/>
  <c r="M48" i="3"/>
  <c r="N48" i="3"/>
  <c r="G47" i="3"/>
  <c r="H47" i="3"/>
  <c r="I47" i="3"/>
  <c r="J47" i="3"/>
  <c r="K47" i="3"/>
  <c r="L47" i="3"/>
  <c r="M47" i="3"/>
  <c r="N47" i="3"/>
  <c r="G46" i="3"/>
  <c r="H46" i="3"/>
  <c r="I46" i="3"/>
  <c r="J46" i="3"/>
  <c r="K46" i="3"/>
  <c r="L46" i="3"/>
  <c r="M46" i="3"/>
  <c r="N46" i="3"/>
  <c r="G45" i="3"/>
  <c r="H45" i="3"/>
  <c r="I45" i="3"/>
  <c r="J45" i="3"/>
  <c r="K45" i="3"/>
  <c r="L45" i="3"/>
  <c r="M45" i="3"/>
  <c r="N45" i="3"/>
  <c r="G44" i="3"/>
  <c r="H44" i="3"/>
  <c r="I44" i="3"/>
  <c r="J44" i="3"/>
  <c r="K44" i="3"/>
  <c r="L44" i="3"/>
  <c r="M44" i="3"/>
  <c r="N44" i="3"/>
  <c r="G43" i="3"/>
  <c r="H43" i="3"/>
  <c r="I43" i="3"/>
  <c r="J43" i="3"/>
  <c r="K43" i="3"/>
  <c r="L43" i="3"/>
  <c r="M43" i="3"/>
  <c r="N43" i="3"/>
  <c r="G42" i="3"/>
  <c r="H42" i="3"/>
  <c r="I42" i="3"/>
  <c r="J42" i="3"/>
  <c r="K42" i="3"/>
  <c r="L42" i="3"/>
  <c r="M42" i="3"/>
  <c r="N42" i="3"/>
  <c r="G41" i="3"/>
  <c r="H41" i="3"/>
  <c r="I41" i="3"/>
  <c r="J41" i="3"/>
  <c r="K41" i="3"/>
  <c r="L41" i="3"/>
  <c r="M41" i="3"/>
  <c r="N41" i="3"/>
  <c r="G40" i="3"/>
  <c r="H40" i="3"/>
  <c r="I40" i="3"/>
  <c r="J40" i="3"/>
  <c r="K40" i="3"/>
  <c r="L40" i="3"/>
  <c r="M40" i="3"/>
  <c r="N40" i="3"/>
  <c r="G39" i="3"/>
  <c r="H39" i="3"/>
  <c r="I39" i="3"/>
  <c r="J39" i="3"/>
  <c r="K39" i="3"/>
  <c r="L39" i="3"/>
  <c r="M39" i="3"/>
  <c r="N39" i="3"/>
  <c r="G38" i="3"/>
  <c r="H38" i="3"/>
  <c r="I38" i="3"/>
  <c r="J38" i="3"/>
  <c r="K38" i="3"/>
  <c r="L38" i="3"/>
  <c r="M38" i="3"/>
  <c r="N38" i="3"/>
  <c r="G37" i="3"/>
  <c r="H37" i="3"/>
  <c r="I37" i="3"/>
  <c r="J37" i="3"/>
  <c r="K37" i="3"/>
  <c r="L37" i="3"/>
  <c r="M37" i="3"/>
  <c r="N37" i="3"/>
  <c r="G36" i="3"/>
  <c r="H36" i="3"/>
  <c r="I36" i="3"/>
  <c r="J36" i="3"/>
  <c r="K36" i="3"/>
  <c r="L36" i="3"/>
  <c r="M36" i="3"/>
  <c r="N36" i="3"/>
  <c r="G35" i="3"/>
  <c r="H35" i="3"/>
  <c r="I35" i="3"/>
  <c r="J35" i="3"/>
  <c r="K35" i="3"/>
  <c r="L35" i="3"/>
  <c r="M35" i="3"/>
  <c r="N35" i="3"/>
  <c r="G34" i="3"/>
  <c r="H34" i="3"/>
  <c r="I34" i="3"/>
  <c r="J34" i="3"/>
  <c r="K34" i="3"/>
  <c r="L34" i="3"/>
  <c r="M34" i="3"/>
  <c r="N34" i="3"/>
  <c r="G33" i="3"/>
  <c r="H33" i="3"/>
  <c r="I33" i="3"/>
  <c r="J33" i="3"/>
  <c r="K33" i="3"/>
  <c r="L33" i="3"/>
  <c r="M33" i="3"/>
  <c r="N33" i="3"/>
  <c r="G32" i="3"/>
  <c r="H32" i="3"/>
  <c r="I32" i="3"/>
  <c r="J32" i="3"/>
  <c r="K32" i="3"/>
  <c r="L32" i="3"/>
  <c r="M32" i="3"/>
  <c r="N32" i="3"/>
  <c r="G31" i="3"/>
  <c r="H31" i="3"/>
  <c r="I31" i="3"/>
  <c r="J31" i="3"/>
  <c r="K31" i="3"/>
  <c r="L31" i="3"/>
  <c r="M31" i="3"/>
  <c r="N31" i="3"/>
  <c r="G30" i="3"/>
  <c r="H30" i="3"/>
  <c r="I30" i="3"/>
  <c r="J30" i="3"/>
  <c r="K30" i="3"/>
  <c r="L30" i="3"/>
  <c r="M30" i="3"/>
  <c r="N30" i="3"/>
  <c r="G29" i="3"/>
  <c r="H29" i="3"/>
  <c r="I29" i="3"/>
  <c r="J29" i="3"/>
  <c r="K29" i="3"/>
  <c r="L29" i="3"/>
  <c r="M29" i="3"/>
  <c r="N29" i="3"/>
  <c r="G28" i="3"/>
  <c r="H28" i="3"/>
  <c r="I28" i="3"/>
  <c r="J28" i="3"/>
  <c r="K28" i="3"/>
  <c r="L28" i="3"/>
  <c r="M28" i="3"/>
  <c r="N28" i="3"/>
  <c r="G27" i="3"/>
  <c r="H27" i="3"/>
  <c r="I27" i="3"/>
  <c r="J27" i="3"/>
  <c r="K27" i="3"/>
  <c r="L27" i="3"/>
  <c r="M27" i="3"/>
  <c r="N27" i="3"/>
  <c r="G26" i="3"/>
  <c r="H26" i="3"/>
  <c r="I26" i="3"/>
  <c r="J26" i="3"/>
  <c r="K26" i="3"/>
  <c r="L26" i="3"/>
  <c r="M26" i="3"/>
  <c r="N26" i="3"/>
  <c r="G25" i="3"/>
  <c r="H25" i="3"/>
  <c r="I25" i="3"/>
  <c r="J25" i="3"/>
  <c r="K25" i="3"/>
  <c r="L25" i="3"/>
  <c r="M25" i="3"/>
  <c r="N25" i="3"/>
  <c r="G24" i="3"/>
  <c r="H24" i="3"/>
  <c r="I24" i="3"/>
  <c r="J24" i="3"/>
  <c r="K24" i="3"/>
  <c r="L24" i="3"/>
  <c r="M24" i="3"/>
  <c r="N24" i="3"/>
  <c r="G23" i="3"/>
  <c r="H23" i="3"/>
  <c r="I23" i="3"/>
  <c r="J23" i="3"/>
  <c r="K23" i="3"/>
  <c r="L23" i="3"/>
  <c r="M23" i="3"/>
  <c r="N23" i="3"/>
  <c r="G22" i="3"/>
  <c r="H22" i="3"/>
  <c r="I22" i="3"/>
  <c r="J22" i="3"/>
  <c r="K22" i="3"/>
  <c r="L22" i="3"/>
  <c r="M22" i="3"/>
  <c r="N22" i="3"/>
  <c r="G21" i="3"/>
  <c r="H21" i="3"/>
  <c r="I21" i="3"/>
  <c r="J21" i="3"/>
  <c r="K21" i="3"/>
  <c r="L21" i="3"/>
  <c r="M21" i="3"/>
  <c r="N21" i="3"/>
  <c r="G20" i="3"/>
  <c r="H20" i="3"/>
  <c r="I20" i="3"/>
  <c r="J20" i="3"/>
  <c r="K20" i="3"/>
  <c r="L20" i="3"/>
  <c r="M20" i="3"/>
  <c r="N20" i="3"/>
  <c r="G19" i="3"/>
  <c r="H19" i="3"/>
  <c r="I19" i="3"/>
  <c r="J19" i="3"/>
  <c r="K19" i="3"/>
  <c r="L19" i="3"/>
  <c r="M19" i="3"/>
  <c r="N19" i="3"/>
  <c r="G18" i="3"/>
  <c r="H18" i="3"/>
  <c r="I18" i="3"/>
  <c r="J18" i="3"/>
  <c r="K18" i="3"/>
  <c r="L18" i="3"/>
  <c r="M18" i="3"/>
  <c r="N18" i="3"/>
  <c r="G17" i="3"/>
  <c r="H17" i="3"/>
  <c r="I17" i="3"/>
  <c r="J17" i="3"/>
  <c r="K17" i="3"/>
  <c r="L17" i="3"/>
  <c r="M17" i="3"/>
  <c r="N17" i="3"/>
  <c r="G16" i="3"/>
  <c r="H16" i="3"/>
  <c r="I16" i="3"/>
  <c r="J16" i="3"/>
  <c r="K16" i="3"/>
  <c r="L16" i="3"/>
  <c r="M16" i="3"/>
  <c r="N16" i="3"/>
  <c r="G15" i="3"/>
  <c r="H15" i="3"/>
  <c r="I15" i="3"/>
  <c r="J15" i="3"/>
  <c r="K15" i="3"/>
  <c r="L15" i="3"/>
  <c r="M15" i="3"/>
  <c r="N15" i="3"/>
  <c r="G14" i="3"/>
  <c r="H14" i="3"/>
  <c r="I14" i="3"/>
  <c r="J14" i="3"/>
  <c r="K14" i="3"/>
  <c r="L14" i="3"/>
  <c r="M14" i="3"/>
  <c r="N14" i="3"/>
  <c r="G13" i="3"/>
  <c r="H13" i="3"/>
  <c r="I13" i="3"/>
  <c r="J13" i="3"/>
  <c r="K13" i="3"/>
  <c r="L13" i="3"/>
  <c r="M13" i="3"/>
  <c r="N13" i="3"/>
  <c r="G12" i="3"/>
  <c r="H12" i="3"/>
  <c r="I12" i="3"/>
  <c r="J12" i="3"/>
  <c r="K12" i="3"/>
  <c r="L12" i="3"/>
  <c r="M12" i="3"/>
  <c r="N12" i="3"/>
  <c r="G11" i="3"/>
  <c r="H11" i="3"/>
  <c r="I11" i="3"/>
  <c r="J11" i="3"/>
  <c r="K11" i="3"/>
  <c r="L11" i="3"/>
  <c r="M11" i="3"/>
  <c r="N11" i="3"/>
  <c r="G10" i="3"/>
  <c r="H10" i="3"/>
  <c r="I10" i="3"/>
  <c r="J10" i="3"/>
  <c r="K10" i="3"/>
  <c r="L10" i="3"/>
  <c r="M10" i="3"/>
  <c r="N10" i="3"/>
  <c r="G9" i="3"/>
  <c r="H9" i="3"/>
  <c r="I9" i="3"/>
  <c r="J9" i="3"/>
  <c r="K9" i="3"/>
  <c r="L9" i="3"/>
  <c r="M9" i="3"/>
  <c r="N9" i="3"/>
  <c r="G8" i="3"/>
  <c r="H8" i="3"/>
  <c r="I8" i="3"/>
  <c r="J8" i="3"/>
  <c r="K8" i="3"/>
  <c r="L8" i="3"/>
  <c r="M8" i="3"/>
  <c r="N8" i="3"/>
  <c r="G7" i="3"/>
  <c r="H7" i="3"/>
  <c r="I7" i="3"/>
  <c r="J7" i="3"/>
  <c r="K7" i="3"/>
  <c r="L7" i="3"/>
  <c r="M7" i="3"/>
  <c r="N7" i="3"/>
  <c r="G6" i="3"/>
  <c r="H6" i="3"/>
  <c r="I6" i="3"/>
  <c r="J6" i="3"/>
  <c r="K6" i="3"/>
  <c r="L6" i="3"/>
  <c r="M6" i="3"/>
  <c r="N6" i="3"/>
  <c r="G5" i="3"/>
  <c r="H5" i="3"/>
  <c r="I5" i="3"/>
  <c r="J5" i="3"/>
  <c r="K5" i="3"/>
  <c r="L5" i="3"/>
  <c r="M5" i="3"/>
  <c r="N5" i="3"/>
  <c r="G4" i="3"/>
  <c r="H4" i="3"/>
  <c r="I4" i="3"/>
  <c r="J4" i="3"/>
  <c r="K4" i="3"/>
  <c r="L4" i="3"/>
  <c r="M4" i="3"/>
  <c r="N4" i="3"/>
  <c r="G3" i="3"/>
  <c r="H3" i="3"/>
  <c r="I3" i="3"/>
  <c r="J3" i="3"/>
  <c r="K3" i="3"/>
  <c r="L3" i="3"/>
  <c r="M3" i="3"/>
  <c r="N3" i="3"/>
  <c r="G2" i="3"/>
  <c r="H2" i="3"/>
  <c r="J2" i="3"/>
  <c r="K2" i="3"/>
  <c r="L2" i="3"/>
  <c r="M2" i="3"/>
  <c r="N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" i="2"/>
  <c r="I6" i="1"/>
  <c r="I7" i="1"/>
  <c r="I8" i="1"/>
  <c r="I9" i="1"/>
  <c r="I10" i="1"/>
  <c r="I11" i="1"/>
  <c r="I12" i="1"/>
  <c r="I13" i="1"/>
  <c r="I14" i="1"/>
  <c r="I15" i="1"/>
  <c r="C6" i="1"/>
  <c r="D6" i="1"/>
  <c r="F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B297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D297" i="2"/>
  <c r="B296" i="2"/>
  <c r="D296" i="2"/>
  <c r="B295" i="2"/>
  <c r="D295" i="2"/>
  <c r="B294" i="2"/>
  <c r="D294" i="2"/>
  <c r="B293" i="2"/>
  <c r="D293" i="2"/>
  <c r="B292" i="2"/>
  <c r="D292" i="2"/>
  <c r="B291" i="2"/>
  <c r="D291" i="2"/>
  <c r="B290" i="2"/>
  <c r="D290" i="2"/>
  <c r="B289" i="2"/>
  <c r="D289" i="2"/>
  <c r="B288" i="2"/>
  <c r="D288" i="2"/>
  <c r="B287" i="2"/>
  <c r="D287" i="2"/>
  <c r="B286" i="2"/>
  <c r="D286" i="2"/>
  <c r="B285" i="2"/>
  <c r="D285" i="2"/>
  <c r="B284" i="2"/>
  <c r="D284" i="2"/>
  <c r="B283" i="2"/>
  <c r="D283" i="2"/>
  <c r="B282" i="2"/>
  <c r="D282" i="2"/>
  <c r="B281" i="2"/>
  <c r="D281" i="2"/>
  <c r="B280" i="2"/>
  <c r="D280" i="2"/>
  <c r="B279" i="2"/>
  <c r="D279" i="2"/>
  <c r="B278" i="2"/>
  <c r="D278" i="2"/>
  <c r="B277" i="2"/>
  <c r="D277" i="2"/>
  <c r="B276" i="2"/>
  <c r="D276" i="2"/>
  <c r="B275" i="2"/>
  <c r="D275" i="2"/>
  <c r="B274" i="2"/>
  <c r="D274" i="2"/>
  <c r="B273" i="2"/>
  <c r="C264" i="2"/>
  <c r="C265" i="2"/>
  <c r="C266" i="2"/>
  <c r="C267" i="2"/>
  <c r="C268" i="2"/>
  <c r="C269" i="2"/>
  <c r="C270" i="2"/>
  <c r="C271" i="2"/>
  <c r="C272" i="2"/>
  <c r="C273" i="2"/>
  <c r="D273" i="2"/>
  <c r="B272" i="2"/>
  <c r="D272" i="2"/>
  <c r="B271" i="2"/>
  <c r="D271" i="2"/>
  <c r="B270" i="2"/>
  <c r="D270" i="2"/>
  <c r="B269" i="2"/>
  <c r="D269" i="2"/>
  <c r="B268" i="2"/>
  <c r="D268" i="2"/>
  <c r="B267" i="2"/>
  <c r="D267" i="2"/>
  <c r="B266" i="2"/>
  <c r="D266" i="2"/>
  <c r="B265" i="2"/>
  <c r="D265" i="2"/>
  <c r="B264" i="2"/>
  <c r="D264" i="2"/>
  <c r="B263" i="2"/>
  <c r="D263" i="2"/>
  <c r="B262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D262" i="2"/>
  <c r="B261" i="2"/>
  <c r="D261" i="2"/>
  <c r="B260" i="2"/>
  <c r="D260" i="2"/>
  <c r="B259" i="2"/>
  <c r="D259" i="2"/>
  <c r="B258" i="2"/>
  <c r="D258" i="2"/>
  <c r="B257" i="2"/>
  <c r="D257" i="2"/>
  <c r="B256" i="2"/>
  <c r="D256" i="2"/>
  <c r="B255" i="2"/>
  <c r="D255" i="2"/>
  <c r="B254" i="2"/>
  <c r="D254" i="2"/>
  <c r="B253" i="2"/>
  <c r="D253" i="2"/>
  <c r="B252" i="2"/>
  <c r="D252" i="2"/>
  <c r="B251" i="2"/>
  <c r="D251" i="2"/>
  <c r="B250" i="2"/>
  <c r="D250" i="2"/>
  <c r="B249" i="2"/>
  <c r="D249" i="2"/>
  <c r="B248" i="2"/>
  <c r="D248" i="2"/>
  <c r="B247" i="2"/>
  <c r="D247" i="2"/>
  <c r="B246" i="2"/>
  <c r="D246" i="2"/>
  <c r="B245" i="2"/>
  <c r="D245" i="2"/>
  <c r="B244" i="2"/>
  <c r="D244" i="2"/>
  <c r="B243" i="2"/>
  <c r="D243" i="2"/>
  <c r="B242" i="2"/>
  <c r="D242" i="2"/>
  <c r="B241" i="2"/>
  <c r="D241" i="2"/>
  <c r="B240" i="2"/>
  <c r="D240" i="2"/>
  <c r="B239" i="2"/>
  <c r="D239" i="2"/>
  <c r="B238" i="2"/>
  <c r="D238" i="2"/>
  <c r="B237" i="2"/>
  <c r="D237" i="2"/>
  <c r="B236" i="2"/>
  <c r="D236" i="2"/>
  <c r="B235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D235" i="2"/>
  <c r="B234" i="2"/>
  <c r="D234" i="2"/>
  <c r="B233" i="2"/>
  <c r="D233" i="2"/>
  <c r="B232" i="2"/>
  <c r="D232" i="2"/>
  <c r="B231" i="2"/>
  <c r="D231" i="2"/>
  <c r="B230" i="2"/>
  <c r="D230" i="2"/>
  <c r="B229" i="2"/>
  <c r="D229" i="2"/>
  <c r="B228" i="2"/>
  <c r="D228" i="2"/>
  <c r="B227" i="2"/>
  <c r="D227" i="2"/>
  <c r="B226" i="2"/>
  <c r="D226" i="2"/>
  <c r="B225" i="2"/>
  <c r="D225" i="2"/>
  <c r="B224" i="2"/>
  <c r="D224" i="2"/>
  <c r="B223" i="2"/>
  <c r="D223" i="2"/>
  <c r="B222" i="2"/>
  <c r="D222" i="2"/>
  <c r="B221" i="2"/>
  <c r="D221" i="2"/>
  <c r="B220" i="2"/>
  <c r="D220" i="2"/>
  <c r="B219" i="2"/>
  <c r="D219" i="2"/>
  <c r="B218" i="2"/>
  <c r="D218" i="2"/>
  <c r="B217" i="2"/>
  <c r="D217" i="2"/>
  <c r="B216" i="2"/>
  <c r="D216" i="2"/>
  <c r="B215" i="2"/>
  <c r="D215" i="2"/>
  <c r="B214" i="2"/>
  <c r="D214" i="2"/>
  <c r="B213" i="2"/>
  <c r="D213" i="2"/>
  <c r="B212" i="2"/>
  <c r="D212" i="2"/>
  <c r="B211" i="2"/>
  <c r="D211" i="2"/>
  <c r="B210" i="2"/>
  <c r="D210" i="2"/>
  <c r="B209" i="2"/>
  <c r="D209" i="2"/>
  <c r="B208" i="2"/>
  <c r="D208" i="2"/>
  <c r="B207" i="2"/>
  <c r="D207" i="2"/>
  <c r="B206" i="2"/>
  <c r="D206" i="2"/>
  <c r="B205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D205" i="2"/>
  <c r="B204" i="2"/>
  <c r="D204" i="2"/>
  <c r="B203" i="2"/>
  <c r="D203" i="2"/>
  <c r="B202" i="2"/>
  <c r="D202" i="2"/>
  <c r="B201" i="2"/>
  <c r="D201" i="2"/>
  <c r="B200" i="2"/>
  <c r="D200" i="2"/>
  <c r="B199" i="2"/>
  <c r="D199" i="2"/>
  <c r="B198" i="2"/>
  <c r="D198" i="2"/>
  <c r="B197" i="2"/>
  <c r="D197" i="2"/>
  <c r="B196" i="2"/>
  <c r="D196" i="2"/>
  <c r="B195" i="2"/>
  <c r="D195" i="2"/>
  <c r="B194" i="2"/>
  <c r="D194" i="2"/>
  <c r="B193" i="2"/>
  <c r="D193" i="2"/>
  <c r="B192" i="2"/>
  <c r="D192" i="2"/>
  <c r="B191" i="2"/>
  <c r="D191" i="2"/>
  <c r="B190" i="2"/>
  <c r="D190" i="2"/>
  <c r="B189" i="2"/>
  <c r="D189" i="2"/>
  <c r="B188" i="2"/>
  <c r="D188" i="2"/>
  <c r="B187" i="2"/>
  <c r="C180" i="2"/>
  <c r="C181" i="2"/>
  <c r="C182" i="2"/>
  <c r="C183" i="2"/>
  <c r="C184" i="2"/>
  <c r="C185" i="2"/>
  <c r="C186" i="2"/>
  <c r="C187" i="2"/>
  <c r="D187" i="2"/>
  <c r="B186" i="2"/>
  <c r="D186" i="2"/>
  <c r="B185" i="2"/>
  <c r="D185" i="2"/>
  <c r="B184" i="2"/>
  <c r="D184" i="2"/>
  <c r="B183" i="2"/>
  <c r="D183" i="2"/>
  <c r="B182" i="2"/>
  <c r="D182" i="2"/>
  <c r="B181" i="2"/>
  <c r="D181" i="2"/>
  <c r="B180" i="2"/>
  <c r="D180" i="2"/>
  <c r="B179" i="2"/>
  <c r="D179" i="2"/>
  <c r="B178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D178" i="2"/>
  <c r="B177" i="2"/>
  <c r="D177" i="2"/>
  <c r="B176" i="2"/>
  <c r="D176" i="2"/>
  <c r="B175" i="2"/>
  <c r="D175" i="2"/>
  <c r="B174" i="2"/>
  <c r="D174" i="2"/>
  <c r="B173" i="2"/>
  <c r="D173" i="2"/>
  <c r="B172" i="2"/>
  <c r="D172" i="2"/>
  <c r="B171" i="2"/>
  <c r="D171" i="2"/>
  <c r="B170" i="2"/>
  <c r="D170" i="2"/>
  <c r="B169" i="2"/>
  <c r="D169" i="2"/>
  <c r="B168" i="2"/>
  <c r="D168" i="2"/>
  <c r="B167" i="2"/>
  <c r="D167" i="2"/>
  <c r="B166" i="2"/>
  <c r="D166" i="2"/>
  <c r="B165" i="2"/>
  <c r="D165" i="2"/>
  <c r="B164" i="2"/>
  <c r="D164" i="2"/>
  <c r="B163" i="2"/>
  <c r="D163" i="2"/>
  <c r="B162" i="2"/>
  <c r="D162" i="2"/>
  <c r="B161" i="2"/>
  <c r="D161" i="2"/>
  <c r="B160" i="2"/>
  <c r="D160" i="2"/>
  <c r="B159" i="2"/>
  <c r="D159" i="2"/>
  <c r="B158" i="2"/>
  <c r="D158" i="2"/>
  <c r="B157" i="2"/>
  <c r="D157" i="2"/>
  <c r="B156" i="2"/>
  <c r="D156" i="2"/>
  <c r="B155" i="2"/>
  <c r="D155" i="2"/>
  <c r="B154" i="2"/>
  <c r="D154" i="2"/>
  <c r="B153" i="2"/>
  <c r="D153" i="2"/>
  <c r="B152" i="2"/>
  <c r="D152" i="2"/>
  <c r="B151" i="2"/>
  <c r="D151" i="2"/>
  <c r="B150" i="2"/>
  <c r="D150" i="2"/>
  <c r="B149" i="2"/>
  <c r="D149" i="2"/>
  <c r="B148" i="2"/>
  <c r="D148" i="2"/>
  <c r="B147" i="2"/>
  <c r="D147" i="2"/>
  <c r="B146" i="2"/>
  <c r="D146" i="2"/>
  <c r="B145" i="2"/>
  <c r="D145" i="2"/>
  <c r="B144" i="2"/>
  <c r="D144" i="2"/>
  <c r="B143" i="2"/>
  <c r="C137" i="2"/>
  <c r="C138" i="2"/>
  <c r="C139" i="2"/>
  <c r="C140" i="2"/>
  <c r="C141" i="2"/>
  <c r="C142" i="2"/>
  <c r="C143" i="2"/>
  <c r="D143" i="2"/>
  <c r="B142" i="2"/>
  <c r="D142" i="2"/>
  <c r="B141" i="2"/>
  <c r="D141" i="2"/>
  <c r="B140" i="2"/>
  <c r="D140" i="2"/>
  <c r="B139" i="2"/>
  <c r="D139" i="2"/>
  <c r="B138" i="2"/>
  <c r="D138" i="2"/>
  <c r="B137" i="2"/>
  <c r="D137" i="2"/>
  <c r="B136" i="2"/>
  <c r="D136" i="2"/>
  <c r="B135" i="2"/>
  <c r="C127" i="2"/>
  <c r="C128" i="2"/>
  <c r="C129" i="2"/>
  <c r="C130" i="2"/>
  <c r="C131" i="2"/>
  <c r="C132" i="2"/>
  <c r="C133" i="2"/>
  <c r="C134" i="2"/>
  <c r="C135" i="2"/>
  <c r="D135" i="2"/>
  <c r="B134" i="2"/>
  <c r="D134" i="2"/>
  <c r="B133" i="2"/>
  <c r="D133" i="2"/>
  <c r="B132" i="2"/>
  <c r="D132" i="2"/>
  <c r="B131" i="2"/>
  <c r="D131" i="2"/>
  <c r="B130" i="2"/>
  <c r="D130" i="2"/>
  <c r="B129" i="2"/>
  <c r="D129" i="2"/>
  <c r="B128" i="2"/>
  <c r="D128" i="2"/>
  <c r="B127" i="2"/>
  <c r="D127" i="2"/>
  <c r="B126" i="2"/>
  <c r="D126" i="2"/>
  <c r="B125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D125" i="2"/>
  <c r="B124" i="2"/>
  <c r="D124" i="2"/>
  <c r="B123" i="2"/>
  <c r="D123" i="2"/>
  <c r="B122" i="2"/>
  <c r="D122" i="2"/>
  <c r="B121" i="2"/>
  <c r="D121" i="2"/>
  <c r="B120" i="2"/>
  <c r="D120" i="2"/>
  <c r="B119" i="2"/>
  <c r="D119" i="2"/>
  <c r="B118" i="2"/>
  <c r="D118" i="2"/>
  <c r="B117" i="2"/>
  <c r="D117" i="2"/>
  <c r="B116" i="2"/>
  <c r="D116" i="2"/>
  <c r="B115" i="2"/>
  <c r="D115" i="2"/>
  <c r="B114" i="2"/>
  <c r="D114" i="2"/>
  <c r="B113" i="2"/>
  <c r="D113" i="2"/>
  <c r="B112" i="2"/>
  <c r="D112" i="2"/>
  <c r="B111" i="2"/>
  <c r="D111" i="2"/>
  <c r="B110" i="2"/>
  <c r="D110" i="2"/>
  <c r="B109" i="2"/>
  <c r="D109" i="2"/>
  <c r="B108" i="2"/>
  <c r="D108" i="2"/>
  <c r="B107" i="2"/>
  <c r="D107" i="2"/>
  <c r="B106" i="2"/>
  <c r="D106" i="2"/>
  <c r="B105" i="2"/>
  <c r="D105" i="2"/>
  <c r="B104" i="2"/>
  <c r="D104" i="2"/>
  <c r="B103" i="2"/>
  <c r="D103" i="2"/>
  <c r="B102" i="2"/>
  <c r="D102" i="2"/>
  <c r="B101" i="2"/>
  <c r="D101" i="2"/>
  <c r="B100" i="2"/>
  <c r="D100" i="2"/>
  <c r="B99" i="2"/>
  <c r="D99" i="2"/>
  <c r="B98" i="2"/>
  <c r="D98" i="2"/>
  <c r="B97" i="2"/>
  <c r="D97" i="2"/>
  <c r="B96" i="2"/>
  <c r="D96" i="2"/>
  <c r="B95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D95" i="2"/>
  <c r="B94" i="2"/>
  <c r="D94" i="2"/>
  <c r="B93" i="2"/>
  <c r="D93" i="2"/>
  <c r="B92" i="2"/>
  <c r="D92" i="2"/>
  <c r="B91" i="2"/>
  <c r="D91" i="2"/>
  <c r="B90" i="2"/>
  <c r="D90" i="2"/>
  <c r="B89" i="2"/>
  <c r="D89" i="2"/>
  <c r="B88" i="2"/>
  <c r="D88" i="2"/>
  <c r="B87" i="2"/>
  <c r="D87" i="2"/>
  <c r="B86" i="2"/>
  <c r="D86" i="2"/>
  <c r="B85" i="2"/>
  <c r="D85" i="2"/>
  <c r="B84" i="2"/>
  <c r="D84" i="2"/>
  <c r="B83" i="2"/>
  <c r="D83" i="2"/>
  <c r="B82" i="2"/>
  <c r="D82" i="2"/>
  <c r="B81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D81" i="2"/>
  <c r="B80" i="2"/>
  <c r="D80" i="2"/>
  <c r="B79" i="2"/>
  <c r="D79" i="2"/>
  <c r="B78" i="2"/>
  <c r="D78" i="2"/>
  <c r="B77" i="2"/>
  <c r="D77" i="2"/>
  <c r="B76" i="2"/>
  <c r="D76" i="2"/>
  <c r="B75" i="2"/>
  <c r="D75" i="2"/>
  <c r="B74" i="2"/>
  <c r="D74" i="2"/>
  <c r="B73" i="2"/>
  <c r="D73" i="2"/>
  <c r="B72" i="2"/>
  <c r="D72" i="2"/>
  <c r="B71" i="2"/>
  <c r="D71" i="2"/>
  <c r="B70" i="2"/>
  <c r="D70" i="2"/>
  <c r="B69" i="2"/>
  <c r="D69" i="2"/>
  <c r="B68" i="2"/>
  <c r="D68" i="2"/>
  <c r="B67" i="2"/>
  <c r="D67" i="2"/>
  <c r="B66" i="2"/>
  <c r="D66" i="2"/>
  <c r="B65" i="2"/>
  <c r="D65" i="2"/>
  <c r="B64" i="2"/>
  <c r="D64" i="2"/>
  <c r="B63" i="2"/>
  <c r="D63" i="2"/>
  <c r="B62" i="2"/>
  <c r="D62" i="2"/>
  <c r="B61" i="2"/>
  <c r="D61" i="2"/>
  <c r="B60" i="2"/>
  <c r="D60" i="2"/>
  <c r="B59" i="2"/>
  <c r="D59" i="2"/>
  <c r="B58" i="2"/>
  <c r="D58" i="2"/>
  <c r="B57" i="2"/>
  <c r="D57" i="2"/>
  <c r="B56" i="2"/>
  <c r="D56" i="2"/>
  <c r="B55" i="2"/>
  <c r="D55" i="2"/>
  <c r="B54" i="2"/>
  <c r="D54" i="2"/>
  <c r="B53" i="2"/>
  <c r="D53" i="2"/>
  <c r="B52" i="2"/>
  <c r="D52" i="2"/>
  <c r="B51" i="2"/>
  <c r="D51" i="2"/>
  <c r="B50" i="2"/>
  <c r="D50" i="2"/>
  <c r="B49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D49" i="2"/>
  <c r="B48" i="2"/>
  <c r="D48" i="2"/>
  <c r="B47" i="2"/>
  <c r="D47" i="2"/>
  <c r="B46" i="2"/>
  <c r="D46" i="2"/>
  <c r="B45" i="2"/>
  <c r="D45" i="2"/>
  <c r="B44" i="2"/>
  <c r="D44" i="2"/>
  <c r="B43" i="2"/>
  <c r="D43" i="2"/>
  <c r="B42" i="2"/>
  <c r="D42" i="2"/>
  <c r="B41" i="2"/>
  <c r="D41" i="2"/>
  <c r="B40" i="2"/>
  <c r="D40" i="2"/>
  <c r="B39" i="2"/>
  <c r="D39" i="2"/>
  <c r="B38" i="2"/>
  <c r="D38" i="2"/>
  <c r="B37" i="2"/>
  <c r="D37" i="2"/>
  <c r="B36" i="2"/>
  <c r="D36" i="2"/>
  <c r="B35" i="2"/>
  <c r="D35" i="2"/>
  <c r="B34" i="2"/>
  <c r="D34" i="2"/>
  <c r="B33" i="2"/>
  <c r="D33" i="2"/>
  <c r="B32" i="2"/>
  <c r="D32" i="2"/>
  <c r="B31" i="2"/>
  <c r="D31" i="2"/>
  <c r="B30" i="2"/>
  <c r="D30" i="2"/>
  <c r="B2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D29" i="2"/>
  <c r="B28" i="2"/>
  <c r="D28" i="2"/>
  <c r="B27" i="2"/>
  <c r="D27" i="2"/>
  <c r="B26" i="2"/>
  <c r="D26" i="2"/>
  <c r="B25" i="2"/>
  <c r="D25" i="2"/>
  <c r="B24" i="2"/>
  <c r="D24" i="2"/>
  <c r="B23" i="2"/>
  <c r="D23" i="2"/>
  <c r="B22" i="2"/>
  <c r="D22" i="2"/>
  <c r="B21" i="2"/>
  <c r="D21" i="2"/>
  <c r="B20" i="2"/>
  <c r="D20" i="2"/>
  <c r="B19" i="2"/>
  <c r="D19" i="2"/>
  <c r="B18" i="2"/>
  <c r="D18" i="2"/>
  <c r="B17" i="2"/>
  <c r="D17" i="2"/>
  <c r="B16" i="2"/>
  <c r="D16" i="2"/>
  <c r="B15" i="2"/>
  <c r="D15" i="2"/>
  <c r="B14" i="2"/>
  <c r="D14" i="2"/>
  <c r="B13" i="2"/>
  <c r="D13" i="2"/>
  <c r="B12" i="2"/>
  <c r="D12" i="2"/>
  <c r="B11" i="2"/>
  <c r="D11" i="2"/>
  <c r="B10" i="2"/>
  <c r="D10" i="2"/>
  <c r="B9" i="2"/>
  <c r="D9" i="2"/>
  <c r="B8" i="2"/>
  <c r="D8" i="2"/>
  <c r="B7" i="2"/>
  <c r="D7" i="2"/>
  <c r="B6" i="2"/>
  <c r="D6" i="2"/>
  <c r="B5" i="2"/>
  <c r="D5" i="2"/>
  <c r="B4" i="2"/>
  <c r="D4" i="2"/>
  <c r="B3" i="2"/>
  <c r="D3" i="2"/>
  <c r="B2" i="2"/>
  <c r="D2" i="2"/>
  <c r="C15" i="1"/>
  <c r="D15" i="1"/>
  <c r="F15" i="1"/>
  <c r="C14" i="1"/>
  <c r="D14" i="1"/>
  <c r="F14" i="1"/>
  <c r="C13" i="1"/>
  <c r="D13" i="1"/>
  <c r="F13" i="1"/>
  <c r="C12" i="1"/>
  <c r="D12" i="1"/>
  <c r="F12" i="1"/>
  <c r="C11" i="1"/>
  <c r="D11" i="1"/>
  <c r="F11" i="1"/>
  <c r="C10" i="1"/>
  <c r="D10" i="1"/>
  <c r="F10" i="1"/>
  <c r="C9" i="1"/>
  <c r="D9" i="1"/>
  <c r="F9" i="1"/>
  <c r="C8" i="1"/>
  <c r="D8" i="1"/>
  <c r="F8" i="1"/>
  <c r="C7" i="1"/>
  <c r="D7" i="1"/>
  <c r="F7" i="1"/>
  <c r="C5" i="1"/>
  <c r="D5" i="1"/>
  <c r="F5" i="1"/>
  <c r="C4" i="1"/>
  <c r="D4" i="1"/>
  <c r="F4" i="1"/>
  <c r="C3" i="1"/>
  <c r="D3" i="1"/>
  <c r="F3" i="1"/>
  <c r="D2" i="1"/>
  <c r="C2" i="1"/>
  <c r="F2" i="1"/>
</calcChain>
</file>

<file path=xl/connections.xml><?xml version="1.0" encoding="utf-8"?>
<connections xmlns="http://schemas.openxmlformats.org/spreadsheetml/2006/main">
  <connection id="1" name="employee1" type="6" refreshedVersion="0" background="1" saveData="1">
    <textPr fileType="mac" sourceFile="/Users/bobtaylor/personal/School/IS 6465-01 Fall 2017 - Web Apps/Group Project/employee.csv" comma="1" semicolon="1">
      <textFields count="11">
        <textField type="text"/>
        <textField type="text"/>
        <textField type="text"/>
        <textField type="text"/>
        <textField type="text"/>
        <textField type="text"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<sst xmlns="http://schemas.openxmlformats.org/spreadsheetml/2006/main" count="1448" uniqueCount="385">
  <si>
    <t>team_type</t>
  </si>
  <si>
    <t>rank</t>
  </si>
  <si>
    <t>record</t>
  </si>
  <si>
    <t>start_date</t>
  </si>
  <si>
    <t>end_date</t>
  </si>
  <si>
    <t>mens hockey</t>
  </si>
  <si>
    <t>womens hockey</t>
  </si>
  <si>
    <t>mens basketball</t>
  </si>
  <si>
    <t>womens basketball</t>
  </si>
  <si>
    <t>baseball</t>
  </si>
  <si>
    <t>softball</t>
  </si>
  <si>
    <t>mens soccer</t>
  </si>
  <si>
    <t>womens soccer</t>
  </si>
  <si>
    <t>field hockey</t>
  </si>
  <si>
    <t>polo</t>
  </si>
  <si>
    <t>mens lacrosse</t>
  </si>
  <si>
    <t>womens lacrosse</t>
  </si>
  <si>
    <t>football</t>
  </si>
  <si>
    <t>gymnastics</t>
  </si>
  <si>
    <t>equipment_type</t>
  </si>
  <si>
    <t>yearly_cost</t>
  </si>
  <si>
    <t>year</t>
  </si>
  <si>
    <t>insert into equipment_purpose (equipment_id, team_id) values (1,1);</t>
  </si>
  <si>
    <t>id INT unsigned not null auto_increment key,</t>
  </si>
  <si>
    <t>)</t>
  </si>
  <si>
    <t>Engine InnoDB;</t>
  </si>
  <si>
    <t>venue_name</t>
  </si>
  <si>
    <t>street_venue</t>
  </si>
  <si>
    <t>City</t>
  </si>
  <si>
    <t>State</t>
  </si>
  <si>
    <t>Zip</t>
  </si>
  <si>
    <t>fees</t>
  </si>
  <si>
    <t>Cal State</t>
  </si>
  <si>
    <t>USC</t>
  </si>
  <si>
    <t>Tempe</t>
  </si>
  <si>
    <t>NYU</t>
  </si>
  <si>
    <t>BYU</t>
  </si>
  <si>
    <t>Nevada</t>
  </si>
  <si>
    <t>South Dakota</t>
  </si>
  <si>
    <t>North Dakota</t>
  </si>
  <si>
    <t>Utah</t>
  </si>
  <si>
    <t>Arizona</t>
  </si>
  <si>
    <t>Washington</t>
  </si>
  <si>
    <t>Oregon</t>
  </si>
  <si>
    <t>Place</t>
  </si>
  <si>
    <t>Stadium</t>
  </si>
  <si>
    <t>Arena</t>
  </si>
  <si>
    <t>Field</t>
  </si>
  <si>
    <t>Center</t>
  </si>
  <si>
    <t>North</t>
  </si>
  <si>
    <t>South</t>
  </si>
  <si>
    <t>East</t>
  </si>
  <si>
    <t>West</t>
  </si>
  <si>
    <t>Salt Lake City</t>
  </si>
  <si>
    <t>Phoenix</t>
  </si>
  <si>
    <t>Seattle</t>
  </si>
  <si>
    <t>Portland</t>
  </si>
  <si>
    <t>Berkley</t>
  </si>
  <si>
    <t>Los Angeles</t>
  </si>
  <si>
    <t>Provo</t>
  </si>
  <si>
    <t>Las Vegas</t>
  </si>
  <si>
    <t>Pierre</t>
  </si>
  <si>
    <t>Brooklynn</t>
  </si>
  <si>
    <t>Bismarck</t>
  </si>
  <si>
    <t>ASU</t>
  </si>
  <si>
    <t>UT</t>
  </si>
  <si>
    <t>AZ</t>
  </si>
  <si>
    <t>WA</t>
  </si>
  <si>
    <t>OR</t>
  </si>
  <si>
    <t>CA</t>
  </si>
  <si>
    <t>NY</t>
  </si>
  <si>
    <t>NV</t>
  </si>
  <si>
    <t>SD</t>
  </si>
  <si>
    <t>ND</t>
  </si>
  <si>
    <t>create table event (</t>
  </si>
  <si>
    <t>income float not null,</t>
  </si>
  <si>
    <t>event_date date not null,</t>
  </si>
  <si>
    <t>opposing_team varchar(128),</t>
  </si>
  <si>
    <t>attendance INT(10) unsigned,</t>
  </si>
  <si>
    <t>team_id INT unsigned not null,</t>
  </si>
  <si>
    <t>venue_id INT unsigned not null,</t>
  </si>
  <si>
    <t>index (team_id),</t>
  </si>
  <si>
    <t>index (venue_id),</t>
  </si>
  <si>
    <t>foreign key (team_id) references team(id),</t>
  </si>
  <si>
    <t>foreign key (venue_id) references venue(id)</t>
  </si>
  <si>
    <t>income</t>
  </si>
  <si>
    <t>event_date</t>
  </si>
  <si>
    <t>opposing_team</t>
  </si>
  <si>
    <t>attendance</t>
  </si>
  <si>
    <t>team_id</t>
  </si>
  <si>
    <t>venue_id</t>
  </si>
  <si>
    <t>Oregon State</t>
  </si>
  <si>
    <t>USU</t>
  </si>
  <si>
    <t>UVU</t>
  </si>
  <si>
    <t>SUU</t>
  </si>
  <si>
    <t>Wyoming</t>
  </si>
  <si>
    <t>Colorado State</t>
  </si>
  <si>
    <t>University of Colorado</t>
  </si>
  <si>
    <t>Boise State</t>
  </si>
  <si>
    <t>Washington State</t>
  </si>
  <si>
    <t>Oregon University</t>
  </si>
  <si>
    <t>title</t>
  </si>
  <si>
    <t>fname</t>
  </si>
  <si>
    <t>lname</t>
  </si>
  <si>
    <t>street_address</t>
  </si>
  <si>
    <t>City_address</t>
  </si>
  <si>
    <t>state_address</t>
  </si>
  <si>
    <t>zip_address</t>
  </si>
  <si>
    <t>type</t>
  </si>
  <si>
    <t>years_employed</t>
  </si>
  <si>
    <t>salary</t>
  </si>
  <si>
    <t>hourly</t>
  </si>
  <si>
    <t>Manager</t>
  </si>
  <si>
    <t>Director</t>
  </si>
  <si>
    <t>Lead</t>
  </si>
  <si>
    <t>SR</t>
  </si>
  <si>
    <t>VP</t>
  </si>
  <si>
    <t>Associate</t>
  </si>
  <si>
    <t>Bob</t>
  </si>
  <si>
    <t>Joe</t>
  </si>
  <si>
    <t>Alex</t>
  </si>
  <si>
    <t>Stephanie</t>
  </si>
  <si>
    <t>Alicia</t>
  </si>
  <si>
    <t>Jilian</t>
  </si>
  <si>
    <t>John</t>
  </si>
  <si>
    <t>Jeremy</t>
  </si>
  <si>
    <t>Nicole</t>
  </si>
  <si>
    <t>Laura</t>
  </si>
  <si>
    <t>Megan</t>
  </si>
  <si>
    <t>Marcy</t>
  </si>
  <si>
    <t>Kim</t>
  </si>
  <si>
    <t>Carrie</t>
  </si>
  <si>
    <t>Randy</t>
  </si>
  <si>
    <t>Chris</t>
  </si>
  <si>
    <t>Taylor</t>
  </si>
  <si>
    <t>Smith</t>
  </si>
  <si>
    <t>Johnson</t>
  </si>
  <si>
    <t>Pales</t>
  </si>
  <si>
    <t>McKay</t>
  </si>
  <si>
    <t>Allen</t>
  </si>
  <si>
    <t>Jensen</t>
  </si>
  <si>
    <t>Groves</t>
  </si>
  <si>
    <t>Tindal</t>
  </si>
  <si>
    <t>Hansen</t>
  </si>
  <si>
    <t>Byron</t>
  </si>
  <si>
    <t>Tice</t>
  </si>
  <si>
    <t>Lord</t>
  </si>
  <si>
    <t>Bishoff</t>
  </si>
  <si>
    <t>Peirce</t>
  </si>
  <si>
    <t>Burr</t>
  </si>
  <si>
    <t>1177 North 8602 East</t>
  </si>
  <si>
    <t>8608 South 6586 East</t>
  </si>
  <si>
    <t>8123 South 6772 West</t>
  </si>
  <si>
    <t>2639 North 1082 East</t>
  </si>
  <si>
    <t>4440 South 6552 East</t>
  </si>
  <si>
    <t>2833 South 8792 East</t>
  </si>
  <si>
    <t>2112 North 2640 West</t>
  </si>
  <si>
    <t>9005 North 9466 West</t>
  </si>
  <si>
    <t>6690 North 6013 East</t>
  </si>
  <si>
    <t>1170 South 8738 East</t>
  </si>
  <si>
    <t>5664 South 6043 East</t>
  </si>
  <si>
    <t>2993 North 9286 East</t>
  </si>
  <si>
    <t>2678 South 6658 West</t>
  </si>
  <si>
    <t>6726 North 4821 East</t>
  </si>
  <si>
    <t>5581 South 8688 East</t>
  </si>
  <si>
    <t>8219 South 7348 East</t>
  </si>
  <si>
    <t>1579 North 9176 West</t>
  </si>
  <si>
    <t>5352 North 8764 West</t>
  </si>
  <si>
    <t>3535 South 3339 East</t>
  </si>
  <si>
    <t>9053 South 1136 West</t>
  </si>
  <si>
    <t>4429 North 3416 West</t>
  </si>
  <si>
    <t>2130 South 9328 East</t>
  </si>
  <si>
    <t>4799 South 6035 East</t>
  </si>
  <si>
    <t>9937 North 7085 West</t>
  </si>
  <si>
    <t>8189 North 8050 West</t>
  </si>
  <si>
    <t>4341 North 7977 West</t>
  </si>
  <si>
    <t>7089 South 2927 West</t>
  </si>
  <si>
    <t>7928 South 9942 West</t>
  </si>
  <si>
    <t>9639 North 8587 East</t>
  </si>
  <si>
    <t>7928 South 3354 East</t>
  </si>
  <si>
    <t>6160 South 9732 West</t>
  </si>
  <si>
    <t>3252 North 3264 East</t>
  </si>
  <si>
    <t>7147 North 4494 East</t>
  </si>
  <si>
    <t>5206 South 8434 East</t>
  </si>
  <si>
    <t>9948 North 8350 West</t>
  </si>
  <si>
    <t>4176 South 7015 West</t>
  </si>
  <si>
    <t>9614 South 5815 West</t>
  </si>
  <si>
    <t>5941 South 6884 West</t>
  </si>
  <si>
    <t>1135 North 1219 East</t>
  </si>
  <si>
    <t>9681 North 3008 East</t>
  </si>
  <si>
    <t>7848 North 2817 West</t>
  </si>
  <si>
    <t>6914 South 5910 East</t>
  </si>
  <si>
    <t>7427 North 4625 West</t>
  </si>
  <si>
    <t>8043 North 7279 East</t>
  </si>
  <si>
    <t>6091 South 2711 East</t>
  </si>
  <si>
    <t>7581 South 4264 East</t>
  </si>
  <si>
    <t>1606 North 7955 West</t>
  </si>
  <si>
    <t>9340 South 4491 West</t>
  </si>
  <si>
    <t>6977 North 6214 East</t>
  </si>
  <si>
    <t>9618 North 7402 East</t>
  </si>
  <si>
    <t>5501 South 5349 East</t>
  </si>
  <si>
    <t>3577 South 5273 East</t>
  </si>
  <si>
    <t>7664 South 5436 East</t>
  </si>
  <si>
    <t>1138 North 9100 West</t>
  </si>
  <si>
    <t>3828 North 8173 West</t>
  </si>
  <si>
    <t>6678 South 2322 West</t>
  </si>
  <si>
    <t>9296 South 2065 West</t>
  </si>
  <si>
    <t>1824 North 7602 West</t>
  </si>
  <si>
    <t>1077 South 6365 West</t>
  </si>
  <si>
    <t>8310 North 4028 West</t>
  </si>
  <si>
    <t>8668 South 2007 West</t>
  </si>
  <si>
    <t>8329 South 5232 West</t>
  </si>
  <si>
    <t>8835 North 9089 West</t>
  </si>
  <si>
    <t>9119 North 3813 West</t>
  </si>
  <si>
    <t>6682 North 2537 East</t>
  </si>
  <si>
    <t>1936 North 3897 East</t>
  </si>
  <si>
    <t>1886 North 6782 West</t>
  </si>
  <si>
    <t>3129 North 2290 West</t>
  </si>
  <si>
    <t>8855 North 2625 West</t>
  </si>
  <si>
    <t>1333 North 6271 West</t>
  </si>
  <si>
    <t>8470 South 2240 East</t>
  </si>
  <si>
    <t>6583 South 7320 West</t>
  </si>
  <si>
    <t>2148 North 8059 East</t>
  </si>
  <si>
    <t>3894 North 2464 East</t>
  </si>
  <si>
    <t>4808 South 9948 East</t>
  </si>
  <si>
    <t>7452 North 9899 West</t>
  </si>
  <si>
    <t>3835 North 2136 East</t>
  </si>
  <si>
    <t>6152 South 3531 East</t>
  </si>
  <si>
    <t>9214 South 4376 West</t>
  </si>
  <si>
    <t>7065 South 1372 West</t>
  </si>
  <si>
    <t>9799 South 3839 East</t>
  </si>
  <si>
    <t>3157 North 9964 West</t>
  </si>
  <si>
    <t>6112 South 9532 West</t>
  </si>
  <si>
    <t>1933 North 4636 West</t>
  </si>
  <si>
    <t>8069 North 7468 West</t>
  </si>
  <si>
    <t>7047 North 2588 West</t>
  </si>
  <si>
    <t>8080 North 9644 East</t>
  </si>
  <si>
    <t>7768 South 1143 West</t>
  </si>
  <si>
    <t>9897 South 3752 East</t>
  </si>
  <si>
    <t>7541 North 4212 East</t>
  </si>
  <si>
    <t>6967 South 4188 West</t>
  </si>
  <si>
    <t>5136 North 6229 East</t>
  </si>
  <si>
    <t>6682 North 8323 East</t>
  </si>
  <si>
    <t>8569 North 6890 East</t>
  </si>
  <si>
    <t>2758 South 6739 West</t>
  </si>
  <si>
    <t>3978 North 7476 East</t>
  </si>
  <si>
    <t>3088 South 5795 West</t>
  </si>
  <si>
    <t>9893 South 6195 West</t>
  </si>
  <si>
    <t>6434 North 6213 West</t>
  </si>
  <si>
    <t>7074 North 6742 East</t>
  </si>
  <si>
    <t>position</t>
  </si>
  <si>
    <t>academic_level</t>
  </si>
  <si>
    <t>street_current</t>
  </si>
  <si>
    <t>city_current</t>
  </si>
  <si>
    <t>state_current</t>
  </si>
  <si>
    <t>zip_current</t>
  </si>
  <si>
    <t>street_hometown</t>
  </si>
  <si>
    <t>city_hometown</t>
  </si>
  <si>
    <t>state_hometown</t>
  </si>
  <si>
    <t>zip_hometown</t>
  </si>
  <si>
    <t>phone</t>
  </si>
  <si>
    <t>Right Wing</t>
  </si>
  <si>
    <t>Quarterback</t>
  </si>
  <si>
    <t>Tackle</t>
  </si>
  <si>
    <t>Defense</t>
  </si>
  <si>
    <t>Winger</t>
  </si>
  <si>
    <t>Forward</t>
  </si>
  <si>
    <t>Defensinve Tackle</t>
  </si>
  <si>
    <t>Offensive Lineman</t>
  </si>
  <si>
    <t>Corner</t>
  </si>
  <si>
    <t>Running Back</t>
  </si>
  <si>
    <t>Goalie</t>
  </si>
  <si>
    <t>First Base</t>
  </si>
  <si>
    <t>Outfielder</t>
  </si>
  <si>
    <t>Pitcher</t>
  </si>
  <si>
    <t>Catcher</t>
  </si>
  <si>
    <t>Senior</t>
  </si>
  <si>
    <t>Junior</t>
  </si>
  <si>
    <t>Sophmore</t>
  </si>
  <si>
    <t>Freshman</t>
  </si>
  <si>
    <t>amount</t>
  </si>
  <si>
    <t>athlete_id</t>
  </si>
  <si>
    <t>full</t>
  </si>
  <si>
    <t>partial</t>
  </si>
  <si>
    <t>graduate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</si>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</sst>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\-##\-##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49" fontId="0" fillId="0" borderId="0" xfId="0" applyNumberFormat="1"/>
  </cellXfs>
  <cellStyles count="2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mployee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F3" sqref="F3"/>
    </sheetView>
  </sheetViews>
  <sheetFormatPr baseColWidth="10" defaultRowHeight="16" x14ac:dyDescent="0.2"/>
  <cols>
    <col min="6" max="6" width="90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 t="s">
        <v>5</v>
      </c>
      <c r="B2">
        <v>2</v>
      </c>
      <c r="C2" t="str">
        <f t="shared" ref="C2:C15" ca="1" si="0">RANDBETWEEN(1,9)&amp;"-"&amp;RANDBETWEEN(1,19)&amp;"-"&amp;RANDBETWEEN(1,19)</f>
        <v>3-13-7</v>
      </c>
      <c r="D2" s="1" t="str">
        <f ca="1">RANDBETWEEN(1982,2017)&amp;"-"&amp;TEXT(RANDBETWEEN(1,12),"00")&amp;"-"&amp;TEXT(RANDBETWEEN(1,30),"00")</f>
        <v>1996-02-20</v>
      </c>
      <c r="F2" t="str">
        <f ca="1">"INSERT INTO TEAM (team_type, rank, record, start_date) values ('"&amp;A2&amp;"',"&amp;B2&amp;",'"&amp;C2&amp;"','"&amp;D2&amp;"');"</f>
        <v>INSERT INTO TEAM (team_type, rank, record, start_date) values ('mens hockey',2,'3-13-7','1996-02-20');</v>
      </c>
      <c r="G2">
        <v>1</v>
      </c>
      <c r="H2" t="s">
        <v>5</v>
      </c>
      <c r="I2">
        <v>1</v>
      </c>
    </row>
    <row r="3" spans="1:9" x14ac:dyDescent="0.2">
      <c r="A3" t="s">
        <v>6</v>
      </c>
      <c r="B3">
        <v>1</v>
      </c>
      <c r="C3" t="str">
        <f t="shared" ca="1" si="0"/>
        <v>6-6-14</v>
      </c>
      <c r="D3" s="1" t="str">
        <f ca="1">RANDBETWEEN(1982,2017)&amp;"-"&amp;TEXT(RANDBETWEEN(1,12),"00")&amp;"-"&amp;TEXT(RANDBETWEEN(1,30),"00")</f>
        <v>2003-06-27</v>
      </c>
      <c r="F3" t="str">
        <f t="shared" ref="F3:F15" ca="1" si="1">"INSERT INTO TEAM (team_type, rank, record, start_date) values ('"&amp;A3&amp;"',"&amp;B3&amp;",'"&amp;C3&amp;"','"&amp;D3&amp;"');"</f>
        <v>INSERT INTO TEAM (team_type, rank, record, start_date) values ('womens hockey',1,'6-6-14','2003-06-27');</v>
      </c>
      <c r="G3">
        <f>G2+1</f>
        <v>2</v>
      </c>
      <c r="H3" t="s">
        <v>6</v>
      </c>
      <c r="I3">
        <f t="shared" ref="G3:I15" si="2">I2+1</f>
        <v>2</v>
      </c>
    </row>
    <row r="4" spans="1:9" x14ac:dyDescent="0.2">
      <c r="A4" t="s">
        <v>7</v>
      </c>
      <c r="B4">
        <v>4</v>
      </c>
      <c r="C4" t="str">
        <f t="shared" ca="1" si="0"/>
        <v>1-14-16</v>
      </c>
      <c r="D4" s="1" t="str">
        <f ca="1">RANDBETWEEN(1982,2017)&amp;"-"&amp;TEXT(RANDBETWEEN(1,12),"00")&amp;"-"&amp;TEXT(RANDBETWEEN(1,30),"00")</f>
        <v>2010-09-14</v>
      </c>
      <c r="F4" t="str">
        <f t="shared" ca="1" si="1"/>
        <v>INSERT INTO TEAM (team_type, rank, record, start_date) values ('mens basketball',4,'1-14-16','2010-09-14');</v>
      </c>
      <c r="G4">
        <f>G3+1</f>
        <v>3</v>
      </c>
      <c r="H4" t="s">
        <v>7</v>
      </c>
      <c r="I4">
        <f t="shared" si="2"/>
        <v>3</v>
      </c>
    </row>
    <row r="5" spans="1:9" x14ac:dyDescent="0.2">
      <c r="A5" t="s">
        <v>8</v>
      </c>
      <c r="B5">
        <v>3</v>
      </c>
      <c r="C5" t="str">
        <f t="shared" ca="1" si="0"/>
        <v>4-19-5</v>
      </c>
      <c r="D5" s="1" t="str">
        <f t="shared" ref="D5:D15" ca="1" si="3">RANDBETWEEN(1982,2017)&amp;"-"&amp;TEXT(RANDBETWEEN(1,12),"00")&amp;"-"&amp;TEXT(RANDBETWEEN(1,30),"00")</f>
        <v>2006-04-30</v>
      </c>
      <c r="F5" t="str">
        <f t="shared" ca="1" si="1"/>
        <v>INSERT INTO TEAM (team_type, rank, record, start_date) values ('womens basketball',3,'4-19-5','2006-04-30');</v>
      </c>
      <c r="G5">
        <f t="shared" si="2"/>
        <v>4</v>
      </c>
      <c r="H5" t="s">
        <v>8</v>
      </c>
      <c r="I5">
        <f t="shared" si="2"/>
        <v>4</v>
      </c>
    </row>
    <row r="6" spans="1:9" x14ac:dyDescent="0.2">
      <c r="A6" t="s">
        <v>9</v>
      </c>
      <c r="B6">
        <v>6</v>
      </c>
      <c r="C6" t="str">
        <f t="shared" ca="1" si="0"/>
        <v>6-5-14</v>
      </c>
      <c r="D6" s="1" t="str">
        <f t="shared" ca="1" si="3"/>
        <v>1992-04-15</v>
      </c>
      <c r="F6" t="str">
        <f t="shared" ca="1" si="1"/>
        <v>INSERT INTO TEAM (team_type, rank, record, start_date) values ('baseball',6,'6-5-14','1992-04-15');</v>
      </c>
      <c r="G6">
        <f t="shared" si="2"/>
        <v>5</v>
      </c>
      <c r="H6" t="s">
        <v>9</v>
      </c>
      <c r="I6">
        <f t="shared" si="2"/>
        <v>5</v>
      </c>
    </row>
    <row r="7" spans="1:9" x14ac:dyDescent="0.2">
      <c r="A7" t="s">
        <v>10</v>
      </c>
      <c r="B7">
        <v>8</v>
      </c>
      <c r="C7" t="str">
        <f t="shared" ca="1" si="0"/>
        <v>3-9-3</v>
      </c>
      <c r="D7" s="1" t="str">
        <f t="shared" ca="1" si="3"/>
        <v>2015-05-12</v>
      </c>
      <c r="F7" t="str">
        <f t="shared" ca="1" si="1"/>
        <v>INSERT INTO TEAM (team_type, rank, record, start_date) values ('softball',8,'3-9-3','2015-05-12');</v>
      </c>
      <c r="G7">
        <f t="shared" si="2"/>
        <v>6</v>
      </c>
      <c r="H7" t="s">
        <v>10</v>
      </c>
      <c r="I7">
        <f t="shared" si="2"/>
        <v>6</v>
      </c>
    </row>
    <row r="8" spans="1:9" x14ac:dyDescent="0.2">
      <c r="A8" t="s">
        <v>11</v>
      </c>
      <c r="B8">
        <v>3</v>
      </c>
      <c r="C8" t="str">
        <f t="shared" ca="1" si="0"/>
        <v>2-13-14</v>
      </c>
      <c r="D8" s="1" t="str">
        <f t="shared" ca="1" si="3"/>
        <v>1999-10-06</v>
      </c>
      <c r="F8" t="str">
        <f t="shared" ca="1" si="1"/>
        <v>INSERT INTO TEAM (team_type, rank, record, start_date) values ('mens soccer',3,'2-13-14','1999-10-06');</v>
      </c>
      <c r="G8">
        <f t="shared" si="2"/>
        <v>7</v>
      </c>
      <c r="H8" t="s">
        <v>11</v>
      </c>
      <c r="I8">
        <f t="shared" si="2"/>
        <v>7</v>
      </c>
    </row>
    <row r="9" spans="1:9" x14ac:dyDescent="0.2">
      <c r="A9" t="s">
        <v>12</v>
      </c>
      <c r="B9">
        <v>9</v>
      </c>
      <c r="C9" t="str">
        <f t="shared" ca="1" si="0"/>
        <v>2-16-16</v>
      </c>
      <c r="D9" s="1" t="str">
        <f t="shared" ca="1" si="3"/>
        <v>1997-01-01</v>
      </c>
      <c r="F9" t="str">
        <f t="shared" ca="1" si="1"/>
        <v>INSERT INTO TEAM (team_type, rank, record, start_date) values ('womens soccer',9,'2-16-16','1997-01-01');</v>
      </c>
      <c r="G9">
        <f t="shared" si="2"/>
        <v>8</v>
      </c>
      <c r="H9" t="s">
        <v>12</v>
      </c>
      <c r="I9">
        <f t="shared" si="2"/>
        <v>8</v>
      </c>
    </row>
    <row r="10" spans="1:9" x14ac:dyDescent="0.2">
      <c r="A10" t="s">
        <v>13</v>
      </c>
      <c r="B10">
        <v>3</v>
      </c>
      <c r="C10" t="str">
        <f t="shared" ca="1" si="0"/>
        <v>1-8-14</v>
      </c>
      <c r="D10" s="1" t="str">
        <f t="shared" ca="1" si="3"/>
        <v>1993-02-10</v>
      </c>
      <c r="F10" t="str">
        <f t="shared" ca="1" si="1"/>
        <v>INSERT INTO TEAM (team_type, rank, record, start_date) values ('field hockey',3,'1-8-14','1993-02-10');</v>
      </c>
      <c r="G10">
        <f t="shared" si="2"/>
        <v>9</v>
      </c>
      <c r="H10" t="s">
        <v>13</v>
      </c>
      <c r="I10">
        <f t="shared" si="2"/>
        <v>9</v>
      </c>
    </row>
    <row r="11" spans="1:9" x14ac:dyDescent="0.2">
      <c r="A11" t="s">
        <v>14</v>
      </c>
      <c r="B11">
        <v>6</v>
      </c>
      <c r="C11" t="str">
        <f t="shared" ca="1" si="0"/>
        <v>5-16-13</v>
      </c>
      <c r="D11" s="1" t="str">
        <f t="shared" ca="1" si="3"/>
        <v>1983-10-29</v>
      </c>
      <c r="F11" t="str">
        <f t="shared" ca="1" si="1"/>
        <v>INSERT INTO TEAM (team_type, rank, record, start_date) values ('polo',6,'5-16-13','1983-10-29');</v>
      </c>
      <c r="G11">
        <f t="shared" si="2"/>
        <v>10</v>
      </c>
      <c r="H11" t="s">
        <v>14</v>
      </c>
      <c r="I11">
        <f t="shared" si="2"/>
        <v>10</v>
      </c>
    </row>
    <row r="12" spans="1:9" x14ac:dyDescent="0.2">
      <c r="A12" t="s">
        <v>15</v>
      </c>
      <c r="B12">
        <v>7</v>
      </c>
      <c r="C12" t="str">
        <f t="shared" ca="1" si="0"/>
        <v>3-12-10</v>
      </c>
      <c r="D12" s="1" t="str">
        <f t="shared" ca="1" si="3"/>
        <v>2007-06-13</v>
      </c>
      <c r="F12" t="str">
        <f t="shared" ca="1" si="1"/>
        <v>INSERT INTO TEAM (team_type, rank, record, start_date) values ('mens lacrosse',7,'3-12-10','2007-06-13');</v>
      </c>
      <c r="G12">
        <f t="shared" si="2"/>
        <v>11</v>
      </c>
      <c r="H12" t="s">
        <v>15</v>
      </c>
      <c r="I12">
        <f t="shared" si="2"/>
        <v>11</v>
      </c>
    </row>
    <row r="13" spans="1:9" x14ac:dyDescent="0.2">
      <c r="A13" t="s">
        <v>16</v>
      </c>
      <c r="B13">
        <v>8</v>
      </c>
      <c r="C13" t="str">
        <f t="shared" ca="1" si="0"/>
        <v>2-10-1</v>
      </c>
      <c r="D13" s="1" t="str">
        <f t="shared" ca="1" si="3"/>
        <v>1996-02-18</v>
      </c>
      <c r="F13" t="str">
        <f t="shared" ca="1" si="1"/>
        <v>INSERT INTO TEAM (team_type, rank, record, start_date) values ('womens lacrosse',8,'2-10-1','1996-02-18');</v>
      </c>
      <c r="G13">
        <f t="shared" si="2"/>
        <v>12</v>
      </c>
      <c r="H13" t="s">
        <v>16</v>
      </c>
      <c r="I13">
        <f t="shared" si="2"/>
        <v>12</v>
      </c>
    </row>
    <row r="14" spans="1:9" x14ac:dyDescent="0.2">
      <c r="A14" t="s">
        <v>17</v>
      </c>
      <c r="B14">
        <v>9</v>
      </c>
      <c r="C14" t="str">
        <f t="shared" ca="1" si="0"/>
        <v>6-19-3</v>
      </c>
      <c r="D14" s="1" t="str">
        <f t="shared" ca="1" si="3"/>
        <v>2006-12-02</v>
      </c>
      <c r="F14" t="str">
        <f t="shared" ca="1" si="1"/>
        <v>INSERT INTO TEAM (team_type, rank, record, start_date) values ('football',9,'6-19-3','2006-12-02');</v>
      </c>
      <c r="G14">
        <f t="shared" si="2"/>
        <v>13</v>
      </c>
      <c r="H14" t="s">
        <v>17</v>
      </c>
      <c r="I14">
        <f t="shared" si="2"/>
        <v>13</v>
      </c>
    </row>
    <row r="15" spans="1:9" x14ac:dyDescent="0.2">
      <c r="A15" t="s">
        <v>18</v>
      </c>
      <c r="B15">
        <v>1</v>
      </c>
      <c r="C15" t="str">
        <f t="shared" ca="1" si="0"/>
        <v>7-2-16</v>
      </c>
      <c r="D15" s="1" t="str">
        <f t="shared" ca="1" si="3"/>
        <v>2007-09-16</v>
      </c>
      <c r="F15" t="str">
        <f t="shared" ca="1" si="1"/>
        <v>INSERT INTO TEAM (team_type, rank, record, start_date) values ('gymnastics',1,'7-2-16','2007-09-16');</v>
      </c>
      <c r="G15">
        <f t="shared" si="2"/>
        <v>14</v>
      </c>
      <c r="H15" t="s">
        <v>18</v>
      </c>
      <c r="I15">
        <f t="shared" si="2"/>
        <v>14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7"/>
  <sheetViews>
    <sheetView tabSelected="1" topLeftCell="A258" workbookViewId="0">
      <selection activeCell="G2" sqref="G2:G297"/>
    </sheetView>
  </sheetViews>
  <sheetFormatPr baseColWidth="10" defaultRowHeight="16" x14ac:dyDescent="0.2"/>
  <cols>
    <col min="1" max="1" width="14.6640625" bestFit="1" customWidth="1"/>
    <col min="2" max="2" width="10.33203125" bestFit="1" customWidth="1"/>
    <col min="3" max="3" width="9.83203125" customWidth="1"/>
    <col min="4" max="4" width="85.6640625" bestFit="1" customWidth="1"/>
  </cols>
  <sheetData>
    <row r="1" spans="1:7" x14ac:dyDescent="0.2">
      <c r="A1" t="s">
        <v>19</v>
      </c>
      <c r="B1" t="s">
        <v>20</v>
      </c>
      <c r="C1" t="s">
        <v>21</v>
      </c>
      <c r="G1" t="s">
        <v>22</v>
      </c>
    </row>
    <row r="2" spans="1:7" x14ac:dyDescent="0.2">
      <c r="A2" t="s">
        <v>5</v>
      </c>
      <c r="B2" s="2" t="str">
        <f ca="1">RANDBETWEEN(1000,100000)&amp;"."&amp;TEXT(RANDBETWEEN(0,99),"00")</f>
        <v>96695.57</v>
      </c>
      <c r="C2">
        <v>1989</v>
      </c>
      <c r="D2" t="str">
        <f ca="1">"insert into equipment (equipment_type, yearly_cost, year) values ('"&amp;A2&amp;"',"&amp;B2&amp;","&amp;C2&amp;");"</f>
        <v>insert into equipment (equipment_type, yearly_cost, year) values ('mens hockey',96695.57,1989);</v>
      </c>
      <c r="E2">
        <v>1</v>
      </c>
      <c r="F2">
        <v>1</v>
      </c>
      <c r="G2" t="str">
        <f>"insert into equipment_purpose (equipment_id, team_id) values ("&amp;E2&amp;","&amp;F2&amp;");"</f>
        <v>insert into equipment_purpose (equipment_id, team_id) values (1,1);</v>
      </c>
    </row>
    <row r="3" spans="1:7" x14ac:dyDescent="0.2">
      <c r="A3" t="s">
        <v>5</v>
      </c>
      <c r="B3" s="2" t="str">
        <f t="shared" ref="B3:B66" ca="1" si="0">RANDBETWEEN(1000,100000)&amp;"."&amp;TEXT(RANDBETWEEN(0,99),"00")</f>
        <v>84901.97</v>
      </c>
      <c r="C3">
        <f>C2+1</f>
        <v>1990</v>
      </c>
      <c r="D3" t="str">
        <f t="shared" ref="D3:D66" ca="1" si="1">"insert into equipment (equipment_type, yearly_cost, year) values ('"&amp;A3&amp;"',"&amp;B3&amp;","&amp;C3&amp;");"</f>
        <v>insert into equipment (equipment_type, yearly_cost, year) values ('mens hockey',84901.97,1990);</v>
      </c>
      <c r="E3">
        <v>2</v>
      </c>
      <c r="F3">
        <f>IF(A3=A2,F2,F2+1)</f>
        <v>1</v>
      </c>
      <c r="G3" t="str">
        <f t="shared" ref="G3:G66" si="2">"insert into equipment_purpose (equipment_id, team_id) values ("&amp;E3&amp;","&amp;F3&amp;");"</f>
        <v>insert into equipment_purpose (equipment_id, team_id) values (2,1);</v>
      </c>
    </row>
    <row r="4" spans="1:7" x14ac:dyDescent="0.2">
      <c r="A4" t="s">
        <v>5</v>
      </c>
      <c r="B4" s="2" t="str">
        <f t="shared" ca="1" si="0"/>
        <v>3804.84</v>
      </c>
      <c r="C4">
        <f t="shared" ref="C4:C10" si="3">C3+1</f>
        <v>1991</v>
      </c>
      <c r="D4" t="str">
        <f t="shared" ca="1" si="1"/>
        <v>insert into equipment (equipment_type, yearly_cost, year) values ('mens hockey',3804.84,1991);</v>
      </c>
      <c r="E4">
        <v>3</v>
      </c>
      <c r="F4">
        <f t="shared" ref="F4:F67" si="4">IF(A4=A3,F3,F3+1)</f>
        <v>1</v>
      </c>
      <c r="G4" t="str">
        <f t="shared" si="2"/>
        <v>insert into equipment_purpose (equipment_id, team_id) values (3,1);</v>
      </c>
    </row>
    <row r="5" spans="1:7" x14ac:dyDescent="0.2">
      <c r="A5" t="s">
        <v>5</v>
      </c>
      <c r="B5" s="2" t="str">
        <f t="shared" ca="1" si="0"/>
        <v>13928.12</v>
      </c>
      <c r="C5">
        <f t="shared" si="3"/>
        <v>1992</v>
      </c>
      <c r="D5" t="str">
        <f t="shared" ca="1" si="1"/>
        <v>insert into equipment (equipment_type, yearly_cost, year) values ('mens hockey',13928.12,1992);</v>
      </c>
      <c r="E5">
        <v>4</v>
      </c>
      <c r="F5">
        <f t="shared" si="4"/>
        <v>1</v>
      </c>
      <c r="G5" t="str">
        <f t="shared" si="2"/>
        <v>insert into equipment_purpose (equipment_id, team_id) values (4,1);</v>
      </c>
    </row>
    <row r="6" spans="1:7" x14ac:dyDescent="0.2">
      <c r="A6" t="s">
        <v>5</v>
      </c>
      <c r="B6" s="2" t="str">
        <f t="shared" ca="1" si="0"/>
        <v>85616.78</v>
      </c>
      <c r="C6">
        <f t="shared" si="3"/>
        <v>1993</v>
      </c>
      <c r="D6" t="str">
        <f t="shared" ca="1" si="1"/>
        <v>insert into equipment (equipment_type, yearly_cost, year) values ('mens hockey',85616.78,1993);</v>
      </c>
      <c r="E6">
        <v>5</v>
      </c>
      <c r="F6">
        <f t="shared" si="4"/>
        <v>1</v>
      </c>
      <c r="G6" t="str">
        <f t="shared" si="2"/>
        <v>insert into equipment_purpose (equipment_id, team_id) values (5,1);</v>
      </c>
    </row>
    <row r="7" spans="1:7" x14ac:dyDescent="0.2">
      <c r="A7" t="s">
        <v>5</v>
      </c>
      <c r="B7" s="2" t="str">
        <f t="shared" ca="1" si="0"/>
        <v>28847.20</v>
      </c>
      <c r="C7">
        <f t="shared" si="3"/>
        <v>1994</v>
      </c>
      <c r="D7" t="str">
        <f t="shared" ca="1" si="1"/>
        <v>insert into equipment (equipment_type, yearly_cost, year) values ('mens hockey',28847.20,1994);</v>
      </c>
      <c r="E7">
        <v>6</v>
      </c>
      <c r="F7">
        <f t="shared" si="4"/>
        <v>1</v>
      </c>
      <c r="G7" t="str">
        <f t="shared" si="2"/>
        <v>insert into equipment_purpose (equipment_id, team_id) values (6,1);</v>
      </c>
    </row>
    <row r="8" spans="1:7" x14ac:dyDescent="0.2">
      <c r="A8" t="s">
        <v>5</v>
      </c>
      <c r="B8" s="2" t="str">
        <f t="shared" ca="1" si="0"/>
        <v>15991.47</v>
      </c>
      <c r="C8">
        <f t="shared" si="3"/>
        <v>1995</v>
      </c>
      <c r="D8" t="str">
        <f t="shared" ca="1" si="1"/>
        <v>insert into equipment (equipment_type, yearly_cost, year) values ('mens hockey',15991.47,1995);</v>
      </c>
      <c r="E8">
        <v>7</v>
      </c>
      <c r="F8">
        <f t="shared" si="4"/>
        <v>1</v>
      </c>
      <c r="G8" t="str">
        <f t="shared" si="2"/>
        <v>insert into equipment_purpose (equipment_id, team_id) values (7,1);</v>
      </c>
    </row>
    <row r="9" spans="1:7" x14ac:dyDescent="0.2">
      <c r="A9" t="s">
        <v>5</v>
      </c>
      <c r="B9" s="2" t="str">
        <f t="shared" ca="1" si="0"/>
        <v>44013.68</v>
      </c>
      <c r="C9">
        <f t="shared" si="3"/>
        <v>1996</v>
      </c>
      <c r="D9" t="str">
        <f t="shared" ca="1" si="1"/>
        <v>insert into equipment (equipment_type, yearly_cost, year) values ('mens hockey',44013.68,1996);</v>
      </c>
      <c r="E9">
        <v>8</v>
      </c>
      <c r="F9">
        <f t="shared" si="4"/>
        <v>1</v>
      </c>
      <c r="G9" t="str">
        <f t="shared" si="2"/>
        <v>insert into equipment_purpose (equipment_id, team_id) values (8,1);</v>
      </c>
    </row>
    <row r="10" spans="1:7" x14ac:dyDescent="0.2">
      <c r="A10" t="s">
        <v>5</v>
      </c>
      <c r="B10" s="2" t="str">
        <f t="shared" ca="1" si="0"/>
        <v>95229.47</v>
      </c>
      <c r="C10">
        <f t="shared" si="3"/>
        <v>1997</v>
      </c>
      <c r="D10" t="str">
        <f t="shared" ca="1" si="1"/>
        <v>insert into equipment (equipment_type, yearly_cost, year) values ('mens hockey',95229.47,1997);</v>
      </c>
      <c r="E10">
        <v>9</v>
      </c>
      <c r="F10">
        <f t="shared" si="4"/>
        <v>1</v>
      </c>
      <c r="G10" t="str">
        <f t="shared" si="2"/>
        <v>insert into equipment_purpose (equipment_id, team_id) values (9,1);</v>
      </c>
    </row>
    <row r="11" spans="1:7" x14ac:dyDescent="0.2">
      <c r="A11" t="s">
        <v>5</v>
      </c>
      <c r="B11" s="2" t="str">
        <f t="shared" ca="1" si="0"/>
        <v>67763.02</v>
      </c>
      <c r="C11">
        <f>C10+1</f>
        <v>1998</v>
      </c>
      <c r="D11" t="str">
        <f t="shared" ca="1" si="1"/>
        <v>insert into equipment (equipment_type, yearly_cost, year) values ('mens hockey',67763.02,1998);</v>
      </c>
      <c r="E11">
        <v>10</v>
      </c>
      <c r="F11">
        <f t="shared" si="4"/>
        <v>1</v>
      </c>
      <c r="G11" t="str">
        <f t="shared" si="2"/>
        <v>insert into equipment_purpose (equipment_id, team_id) values (10,1);</v>
      </c>
    </row>
    <row r="12" spans="1:7" x14ac:dyDescent="0.2">
      <c r="A12" t="s">
        <v>5</v>
      </c>
      <c r="B12" s="2" t="str">
        <f t="shared" ca="1" si="0"/>
        <v>93854.04</v>
      </c>
      <c r="C12">
        <f t="shared" ref="C12:C25" si="5">C11+1</f>
        <v>1999</v>
      </c>
      <c r="D12" t="str">
        <f t="shared" ca="1" si="1"/>
        <v>insert into equipment (equipment_type, yearly_cost, year) values ('mens hockey',93854.04,1999);</v>
      </c>
      <c r="E12">
        <v>11</v>
      </c>
      <c r="F12">
        <f t="shared" si="4"/>
        <v>1</v>
      </c>
      <c r="G12" t="str">
        <f t="shared" si="2"/>
        <v>insert into equipment_purpose (equipment_id, team_id) values (11,1);</v>
      </c>
    </row>
    <row r="13" spans="1:7" x14ac:dyDescent="0.2">
      <c r="A13" t="s">
        <v>5</v>
      </c>
      <c r="B13" s="2" t="str">
        <f t="shared" ca="1" si="0"/>
        <v>27691.95</v>
      </c>
      <c r="C13">
        <f t="shared" si="5"/>
        <v>2000</v>
      </c>
      <c r="D13" t="str">
        <f t="shared" ca="1" si="1"/>
        <v>insert into equipment (equipment_type, yearly_cost, year) values ('mens hockey',27691.95,2000);</v>
      </c>
      <c r="E13">
        <v>12</v>
      </c>
      <c r="F13">
        <f t="shared" si="4"/>
        <v>1</v>
      </c>
      <c r="G13" t="str">
        <f t="shared" si="2"/>
        <v>insert into equipment_purpose (equipment_id, team_id) values (12,1);</v>
      </c>
    </row>
    <row r="14" spans="1:7" x14ac:dyDescent="0.2">
      <c r="A14" t="s">
        <v>5</v>
      </c>
      <c r="B14" s="2" t="str">
        <f t="shared" ca="1" si="0"/>
        <v>21011.41</v>
      </c>
      <c r="C14">
        <f t="shared" si="5"/>
        <v>2001</v>
      </c>
      <c r="D14" t="str">
        <f t="shared" ca="1" si="1"/>
        <v>insert into equipment (equipment_type, yearly_cost, year) values ('mens hockey',21011.41,2001);</v>
      </c>
      <c r="E14">
        <v>13</v>
      </c>
      <c r="F14">
        <f t="shared" si="4"/>
        <v>1</v>
      </c>
      <c r="G14" t="str">
        <f t="shared" si="2"/>
        <v>insert into equipment_purpose (equipment_id, team_id) values (13,1);</v>
      </c>
    </row>
    <row r="15" spans="1:7" x14ac:dyDescent="0.2">
      <c r="A15" t="s">
        <v>5</v>
      </c>
      <c r="B15" s="2" t="str">
        <f t="shared" ca="1" si="0"/>
        <v>45238.09</v>
      </c>
      <c r="C15">
        <f t="shared" si="5"/>
        <v>2002</v>
      </c>
      <c r="D15" t="str">
        <f t="shared" ca="1" si="1"/>
        <v>insert into equipment (equipment_type, yearly_cost, year) values ('mens hockey',45238.09,2002);</v>
      </c>
      <c r="E15">
        <v>14</v>
      </c>
      <c r="F15">
        <f t="shared" si="4"/>
        <v>1</v>
      </c>
      <c r="G15" t="str">
        <f t="shared" si="2"/>
        <v>insert into equipment_purpose (equipment_id, team_id) values (14,1);</v>
      </c>
    </row>
    <row r="16" spans="1:7" x14ac:dyDescent="0.2">
      <c r="A16" t="s">
        <v>5</v>
      </c>
      <c r="B16" s="2" t="str">
        <f t="shared" ca="1" si="0"/>
        <v>27143.94</v>
      </c>
      <c r="C16">
        <f t="shared" si="5"/>
        <v>2003</v>
      </c>
      <c r="D16" t="str">
        <f t="shared" ca="1" si="1"/>
        <v>insert into equipment (equipment_type, yearly_cost, year) values ('mens hockey',27143.94,2003);</v>
      </c>
      <c r="E16">
        <v>15</v>
      </c>
      <c r="F16">
        <f t="shared" si="4"/>
        <v>1</v>
      </c>
      <c r="G16" t="str">
        <f t="shared" si="2"/>
        <v>insert into equipment_purpose (equipment_id, team_id) values (15,1);</v>
      </c>
    </row>
    <row r="17" spans="1:7" x14ac:dyDescent="0.2">
      <c r="A17" t="s">
        <v>5</v>
      </c>
      <c r="B17" s="2" t="str">
        <f t="shared" ca="1" si="0"/>
        <v>1703.76</v>
      </c>
      <c r="C17">
        <f t="shared" si="5"/>
        <v>2004</v>
      </c>
      <c r="D17" t="str">
        <f t="shared" ca="1" si="1"/>
        <v>insert into equipment (equipment_type, yearly_cost, year) values ('mens hockey',1703.76,2004);</v>
      </c>
      <c r="E17">
        <v>16</v>
      </c>
      <c r="F17">
        <f t="shared" si="4"/>
        <v>1</v>
      </c>
      <c r="G17" t="str">
        <f t="shared" si="2"/>
        <v>insert into equipment_purpose (equipment_id, team_id) values (16,1);</v>
      </c>
    </row>
    <row r="18" spans="1:7" x14ac:dyDescent="0.2">
      <c r="A18" t="s">
        <v>5</v>
      </c>
      <c r="B18" s="2" t="str">
        <f t="shared" ca="1" si="0"/>
        <v>22373.51</v>
      </c>
      <c r="C18">
        <f t="shared" si="5"/>
        <v>2005</v>
      </c>
      <c r="D18" t="str">
        <f t="shared" ca="1" si="1"/>
        <v>insert into equipment (equipment_type, yearly_cost, year) values ('mens hockey',22373.51,2005);</v>
      </c>
      <c r="E18">
        <v>17</v>
      </c>
      <c r="F18">
        <f t="shared" si="4"/>
        <v>1</v>
      </c>
      <c r="G18" t="str">
        <f t="shared" si="2"/>
        <v>insert into equipment_purpose (equipment_id, team_id) values (17,1);</v>
      </c>
    </row>
    <row r="19" spans="1:7" x14ac:dyDescent="0.2">
      <c r="A19" t="s">
        <v>5</v>
      </c>
      <c r="B19" s="2" t="str">
        <f t="shared" ca="1" si="0"/>
        <v>84393.60</v>
      </c>
      <c r="C19">
        <f t="shared" si="5"/>
        <v>2006</v>
      </c>
      <c r="D19" t="str">
        <f t="shared" ca="1" si="1"/>
        <v>insert into equipment (equipment_type, yearly_cost, year) values ('mens hockey',84393.60,2006);</v>
      </c>
      <c r="E19">
        <v>18</v>
      </c>
      <c r="F19">
        <f t="shared" si="4"/>
        <v>1</v>
      </c>
      <c r="G19" t="str">
        <f t="shared" si="2"/>
        <v>insert into equipment_purpose (equipment_id, team_id) values (18,1);</v>
      </c>
    </row>
    <row r="20" spans="1:7" x14ac:dyDescent="0.2">
      <c r="A20" t="s">
        <v>5</v>
      </c>
      <c r="B20" s="2" t="str">
        <f t="shared" ca="1" si="0"/>
        <v>53269.44</v>
      </c>
      <c r="C20">
        <f t="shared" si="5"/>
        <v>2007</v>
      </c>
      <c r="D20" t="str">
        <f t="shared" ca="1" si="1"/>
        <v>insert into equipment (equipment_type, yearly_cost, year) values ('mens hockey',53269.44,2007);</v>
      </c>
      <c r="E20">
        <v>19</v>
      </c>
      <c r="F20">
        <f t="shared" si="4"/>
        <v>1</v>
      </c>
      <c r="G20" t="str">
        <f t="shared" si="2"/>
        <v>insert into equipment_purpose (equipment_id, team_id) values (19,1);</v>
      </c>
    </row>
    <row r="21" spans="1:7" x14ac:dyDescent="0.2">
      <c r="A21" t="s">
        <v>5</v>
      </c>
      <c r="B21" s="2" t="str">
        <f t="shared" ca="1" si="0"/>
        <v>73236.31</v>
      </c>
      <c r="C21">
        <f t="shared" si="5"/>
        <v>2008</v>
      </c>
      <c r="D21" t="str">
        <f t="shared" ca="1" si="1"/>
        <v>insert into equipment (equipment_type, yearly_cost, year) values ('mens hockey',73236.31,2008);</v>
      </c>
      <c r="E21">
        <v>20</v>
      </c>
      <c r="F21">
        <f t="shared" si="4"/>
        <v>1</v>
      </c>
      <c r="G21" t="str">
        <f t="shared" si="2"/>
        <v>insert into equipment_purpose (equipment_id, team_id) values (20,1);</v>
      </c>
    </row>
    <row r="22" spans="1:7" x14ac:dyDescent="0.2">
      <c r="A22" t="s">
        <v>5</v>
      </c>
      <c r="B22" s="2" t="str">
        <f t="shared" ca="1" si="0"/>
        <v>46045.41</v>
      </c>
      <c r="C22">
        <f t="shared" si="5"/>
        <v>2009</v>
      </c>
      <c r="D22" t="str">
        <f t="shared" ca="1" si="1"/>
        <v>insert into equipment (equipment_type, yearly_cost, year) values ('mens hockey',46045.41,2009);</v>
      </c>
      <c r="E22">
        <v>21</v>
      </c>
      <c r="F22">
        <f t="shared" si="4"/>
        <v>1</v>
      </c>
      <c r="G22" t="str">
        <f t="shared" si="2"/>
        <v>insert into equipment_purpose (equipment_id, team_id) values (21,1);</v>
      </c>
    </row>
    <row r="23" spans="1:7" x14ac:dyDescent="0.2">
      <c r="A23" t="s">
        <v>5</v>
      </c>
      <c r="B23" s="2" t="str">
        <f t="shared" ca="1" si="0"/>
        <v>32013.11</v>
      </c>
      <c r="C23">
        <f t="shared" si="5"/>
        <v>2010</v>
      </c>
      <c r="D23" t="str">
        <f t="shared" ca="1" si="1"/>
        <v>insert into equipment (equipment_type, yearly_cost, year) values ('mens hockey',32013.11,2010);</v>
      </c>
      <c r="E23">
        <v>22</v>
      </c>
      <c r="F23">
        <f t="shared" si="4"/>
        <v>1</v>
      </c>
      <c r="G23" t="str">
        <f t="shared" si="2"/>
        <v>insert into equipment_purpose (equipment_id, team_id) values (22,1);</v>
      </c>
    </row>
    <row r="24" spans="1:7" x14ac:dyDescent="0.2">
      <c r="A24" t="s">
        <v>5</v>
      </c>
      <c r="B24" s="2" t="str">
        <f t="shared" ca="1" si="0"/>
        <v>74808.19</v>
      </c>
      <c r="C24">
        <f t="shared" si="5"/>
        <v>2011</v>
      </c>
      <c r="D24" t="str">
        <f t="shared" ca="1" si="1"/>
        <v>insert into equipment (equipment_type, yearly_cost, year) values ('mens hockey',74808.19,2011);</v>
      </c>
      <c r="E24">
        <v>23</v>
      </c>
      <c r="F24">
        <f t="shared" si="4"/>
        <v>1</v>
      </c>
      <c r="G24" t="str">
        <f t="shared" si="2"/>
        <v>insert into equipment_purpose (equipment_id, team_id) values (23,1);</v>
      </c>
    </row>
    <row r="25" spans="1:7" x14ac:dyDescent="0.2">
      <c r="A25" t="s">
        <v>5</v>
      </c>
      <c r="B25" s="2" t="str">
        <f t="shared" ca="1" si="0"/>
        <v>18184.37</v>
      </c>
      <c r="C25">
        <f t="shared" si="5"/>
        <v>2012</v>
      </c>
      <c r="D25" t="str">
        <f t="shared" ca="1" si="1"/>
        <v>insert into equipment (equipment_type, yearly_cost, year) values ('mens hockey',18184.37,2012);</v>
      </c>
      <c r="E25">
        <v>24</v>
      </c>
      <c r="F25">
        <f t="shared" si="4"/>
        <v>1</v>
      </c>
      <c r="G25" t="str">
        <f t="shared" si="2"/>
        <v>insert into equipment_purpose (equipment_id, team_id) values (24,1);</v>
      </c>
    </row>
    <row r="26" spans="1:7" x14ac:dyDescent="0.2">
      <c r="A26" t="s">
        <v>5</v>
      </c>
      <c r="B26" s="2" t="str">
        <f t="shared" ca="1" si="0"/>
        <v>2866.42</v>
      </c>
      <c r="C26">
        <f>C25+1</f>
        <v>2013</v>
      </c>
      <c r="D26" t="str">
        <f t="shared" ca="1" si="1"/>
        <v>insert into equipment (equipment_type, yearly_cost, year) values ('mens hockey',2866.42,2013);</v>
      </c>
      <c r="E26">
        <v>25</v>
      </c>
      <c r="F26">
        <f t="shared" si="4"/>
        <v>1</v>
      </c>
      <c r="G26" t="str">
        <f t="shared" si="2"/>
        <v>insert into equipment_purpose (equipment_id, team_id) values (25,1);</v>
      </c>
    </row>
    <row r="27" spans="1:7" x14ac:dyDescent="0.2">
      <c r="A27" t="s">
        <v>5</v>
      </c>
      <c r="B27" s="2" t="str">
        <f t="shared" ca="1" si="0"/>
        <v>21353.44</v>
      </c>
      <c r="C27">
        <f>C26+1</f>
        <v>2014</v>
      </c>
      <c r="D27" t="str">
        <f t="shared" ca="1" si="1"/>
        <v>insert into equipment (equipment_type, yearly_cost, year) values ('mens hockey',21353.44,2014);</v>
      </c>
      <c r="E27">
        <v>26</v>
      </c>
      <c r="F27">
        <f t="shared" si="4"/>
        <v>1</v>
      </c>
      <c r="G27" t="str">
        <f t="shared" si="2"/>
        <v>insert into equipment_purpose (equipment_id, team_id) values (26,1);</v>
      </c>
    </row>
    <row r="28" spans="1:7" x14ac:dyDescent="0.2">
      <c r="A28" t="s">
        <v>5</v>
      </c>
      <c r="B28" s="2" t="str">
        <f t="shared" ca="1" si="0"/>
        <v>85364.67</v>
      </c>
      <c r="C28">
        <f>C27+1</f>
        <v>2015</v>
      </c>
      <c r="D28" t="str">
        <f t="shared" ca="1" si="1"/>
        <v>insert into equipment (equipment_type, yearly_cost, year) values ('mens hockey',85364.67,2015);</v>
      </c>
      <c r="E28">
        <v>27</v>
      </c>
      <c r="F28">
        <f t="shared" si="4"/>
        <v>1</v>
      </c>
      <c r="G28" t="str">
        <f t="shared" si="2"/>
        <v>insert into equipment_purpose (equipment_id, team_id) values (27,1);</v>
      </c>
    </row>
    <row r="29" spans="1:7" x14ac:dyDescent="0.2">
      <c r="A29" t="s">
        <v>5</v>
      </c>
      <c r="B29" s="2" t="str">
        <f t="shared" ca="1" si="0"/>
        <v>78374.81</v>
      </c>
      <c r="C29">
        <f>C28+1</f>
        <v>2016</v>
      </c>
      <c r="D29" t="str">
        <f t="shared" ca="1" si="1"/>
        <v>insert into equipment (equipment_type, yearly_cost, year) values ('mens hockey',78374.81,2016);</v>
      </c>
      <c r="E29">
        <v>28</v>
      </c>
      <c r="F29">
        <f t="shared" si="4"/>
        <v>1</v>
      </c>
      <c r="G29" t="str">
        <f t="shared" si="2"/>
        <v>insert into equipment_purpose (equipment_id, team_id) values (28,1);</v>
      </c>
    </row>
    <row r="30" spans="1:7" x14ac:dyDescent="0.2">
      <c r="A30" t="s">
        <v>6</v>
      </c>
      <c r="B30" s="2" t="str">
        <f t="shared" ca="1" si="0"/>
        <v>8674.61</v>
      </c>
      <c r="C30">
        <v>1997</v>
      </c>
      <c r="D30" t="str">
        <f t="shared" ca="1" si="1"/>
        <v>insert into equipment (equipment_type, yearly_cost, year) values ('womens hockey',8674.61,1997);</v>
      </c>
      <c r="E30">
        <v>29</v>
      </c>
      <c r="F30">
        <f t="shared" si="4"/>
        <v>2</v>
      </c>
      <c r="G30" t="str">
        <f t="shared" si="2"/>
        <v>insert into equipment_purpose (equipment_id, team_id) values (29,2);</v>
      </c>
    </row>
    <row r="31" spans="1:7" x14ac:dyDescent="0.2">
      <c r="A31" t="s">
        <v>6</v>
      </c>
      <c r="B31" s="2" t="str">
        <f t="shared" ca="1" si="0"/>
        <v>25801.70</v>
      </c>
      <c r="C31">
        <f t="shared" ref="C31:C94" si="6">C30+1</f>
        <v>1998</v>
      </c>
      <c r="D31" t="str">
        <f t="shared" ca="1" si="1"/>
        <v>insert into equipment (equipment_type, yearly_cost, year) values ('womens hockey',25801.70,1998);</v>
      </c>
      <c r="E31">
        <v>30</v>
      </c>
      <c r="F31">
        <f t="shared" si="4"/>
        <v>2</v>
      </c>
      <c r="G31" t="str">
        <f t="shared" si="2"/>
        <v>insert into equipment_purpose (equipment_id, team_id) values (30,2);</v>
      </c>
    </row>
    <row r="32" spans="1:7" x14ac:dyDescent="0.2">
      <c r="A32" t="s">
        <v>6</v>
      </c>
      <c r="B32" s="2" t="str">
        <f t="shared" ca="1" si="0"/>
        <v>76385.24</v>
      </c>
      <c r="C32">
        <f t="shared" si="6"/>
        <v>1999</v>
      </c>
      <c r="D32" t="str">
        <f t="shared" ca="1" si="1"/>
        <v>insert into equipment (equipment_type, yearly_cost, year) values ('womens hockey',76385.24,1999);</v>
      </c>
      <c r="E32">
        <v>31</v>
      </c>
      <c r="F32">
        <f t="shared" si="4"/>
        <v>2</v>
      </c>
      <c r="G32" t="str">
        <f t="shared" si="2"/>
        <v>insert into equipment_purpose (equipment_id, team_id) values (31,2);</v>
      </c>
    </row>
    <row r="33" spans="1:7" x14ac:dyDescent="0.2">
      <c r="A33" t="s">
        <v>6</v>
      </c>
      <c r="B33" s="2" t="str">
        <f t="shared" ca="1" si="0"/>
        <v>35200.89</v>
      </c>
      <c r="C33">
        <f t="shared" si="6"/>
        <v>2000</v>
      </c>
      <c r="D33" t="str">
        <f t="shared" ca="1" si="1"/>
        <v>insert into equipment (equipment_type, yearly_cost, year) values ('womens hockey',35200.89,2000);</v>
      </c>
      <c r="E33">
        <v>32</v>
      </c>
      <c r="F33">
        <f t="shared" si="4"/>
        <v>2</v>
      </c>
      <c r="G33" t="str">
        <f t="shared" si="2"/>
        <v>insert into equipment_purpose (equipment_id, team_id) values (32,2);</v>
      </c>
    </row>
    <row r="34" spans="1:7" x14ac:dyDescent="0.2">
      <c r="A34" t="s">
        <v>6</v>
      </c>
      <c r="B34" s="2" t="str">
        <f t="shared" ca="1" si="0"/>
        <v>43543.83</v>
      </c>
      <c r="C34">
        <f t="shared" si="6"/>
        <v>2001</v>
      </c>
      <c r="D34" t="str">
        <f t="shared" ca="1" si="1"/>
        <v>insert into equipment (equipment_type, yearly_cost, year) values ('womens hockey',43543.83,2001);</v>
      </c>
      <c r="E34">
        <v>33</v>
      </c>
      <c r="F34">
        <f t="shared" si="4"/>
        <v>2</v>
      </c>
      <c r="G34" t="str">
        <f t="shared" si="2"/>
        <v>insert into equipment_purpose (equipment_id, team_id) values (33,2);</v>
      </c>
    </row>
    <row r="35" spans="1:7" x14ac:dyDescent="0.2">
      <c r="A35" t="s">
        <v>6</v>
      </c>
      <c r="B35" s="2" t="str">
        <f t="shared" ca="1" si="0"/>
        <v>18764.00</v>
      </c>
      <c r="C35">
        <f t="shared" si="6"/>
        <v>2002</v>
      </c>
      <c r="D35" t="str">
        <f t="shared" ca="1" si="1"/>
        <v>insert into equipment (equipment_type, yearly_cost, year) values ('womens hockey',18764.00,2002);</v>
      </c>
      <c r="E35">
        <v>34</v>
      </c>
      <c r="F35">
        <f t="shared" si="4"/>
        <v>2</v>
      </c>
      <c r="G35" t="str">
        <f t="shared" si="2"/>
        <v>insert into equipment_purpose (equipment_id, team_id) values (34,2);</v>
      </c>
    </row>
    <row r="36" spans="1:7" x14ac:dyDescent="0.2">
      <c r="A36" t="s">
        <v>6</v>
      </c>
      <c r="B36" s="2" t="str">
        <f t="shared" ca="1" si="0"/>
        <v>19080.79</v>
      </c>
      <c r="C36">
        <f t="shared" si="6"/>
        <v>2003</v>
      </c>
      <c r="D36" t="str">
        <f t="shared" ca="1" si="1"/>
        <v>insert into equipment (equipment_type, yearly_cost, year) values ('womens hockey',19080.79,2003);</v>
      </c>
      <c r="E36">
        <v>35</v>
      </c>
      <c r="F36">
        <f t="shared" si="4"/>
        <v>2</v>
      </c>
      <c r="G36" t="str">
        <f t="shared" si="2"/>
        <v>insert into equipment_purpose (equipment_id, team_id) values (35,2);</v>
      </c>
    </row>
    <row r="37" spans="1:7" x14ac:dyDescent="0.2">
      <c r="A37" t="s">
        <v>6</v>
      </c>
      <c r="B37" s="2" t="str">
        <f t="shared" ca="1" si="0"/>
        <v>99848.02</v>
      </c>
      <c r="C37">
        <f t="shared" si="6"/>
        <v>2004</v>
      </c>
      <c r="D37" t="str">
        <f t="shared" ca="1" si="1"/>
        <v>insert into equipment (equipment_type, yearly_cost, year) values ('womens hockey',99848.02,2004);</v>
      </c>
      <c r="E37">
        <v>36</v>
      </c>
      <c r="F37">
        <f t="shared" si="4"/>
        <v>2</v>
      </c>
      <c r="G37" t="str">
        <f t="shared" si="2"/>
        <v>insert into equipment_purpose (equipment_id, team_id) values (36,2);</v>
      </c>
    </row>
    <row r="38" spans="1:7" x14ac:dyDescent="0.2">
      <c r="A38" t="s">
        <v>6</v>
      </c>
      <c r="B38" s="2" t="str">
        <f t="shared" ca="1" si="0"/>
        <v>27928.78</v>
      </c>
      <c r="C38">
        <f t="shared" si="6"/>
        <v>2005</v>
      </c>
      <c r="D38" t="str">
        <f t="shared" ca="1" si="1"/>
        <v>insert into equipment (equipment_type, yearly_cost, year) values ('womens hockey',27928.78,2005);</v>
      </c>
      <c r="E38">
        <v>37</v>
      </c>
      <c r="F38">
        <f t="shared" si="4"/>
        <v>2</v>
      </c>
      <c r="G38" t="str">
        <f t="shared" si="2"/>
        <v>insert into equipment_purpose (equipment_id, team_id) values (37,2);</v>
      </c>
    </row>
    <row r="39" spans="1:7" x14ac:dyDescent="0.2">
      <c r="A39" t="s">
        <v>6</v>
      </c>
      <c r="B39" s="2" t="str">
        <f t="shared" ca="1" si="0"/>
        <v>59076.24</v>
      </c>
      <c r="C39">
        <f t="shared" si="6"/>
        <v>2006</v>
      </c>
      <c r="D39" t="str">
        <f t="shared" ca="1" si="1"/>
        <v>insert into equipment (equipment_type, yearly_cost, year) values ('womens hockey',59076.24,2006);</v>
      </c>
      <c r="E39">
        <v>38</v>
      </c>
      <c r="F39">
        <f t="shared" si="4"/>
        <v>2</v>
      </c>
      <c r="G39" t="str">
        <f t="shared" si="2"/>
        <v>insert into equipment_purpose (equipment_id, team_id) values (38,2);</v>
      </c>
    </row>
    <row r="40" spans="1:7" x14ac:dyDescent="0.2">
      <c r="A40" t="s">
        <v>6</v>
      </c>
      <c r="B40" s="2" t="str">
        <f t="shared" ca="1" si="0"/>
        <v>25041.31</v>
      </c>
      <c r="C40">
        <f t="shared" si="6"/>
        <v>2007</v>
      </c>
      <c r="D40" t="str">
        <f t="shared" ca="1" si="1"/>
        <v>insert into equipment (equipment_type, yearly_cost, year) values ('womens hockey',25041.31,2007);</v>
      </c>
      <c r="E40">
        <v>39</v>
      </c>
      <c r="F40">
        <f t="shared" si="4"/>
        <v>2</v>
      </c>
      <c r="G40" t="str">
        <f t="shared" si="2"/>
        <v>insert into equipment_purpose (equipment_id, team_id) values (39,2);</v>
      </c>
    </row>
    <row r="41" spans="1:7" x14ac:dyDescent="0.2">
      <c r="A41" t="s">
        <v>6</v>
      </c>
      <c r="B41" s="2" t="str">
        <f t="shared" ca="1" si="0"/>
        <v>72749.44</v>
      </c>
      <c r="C41">
        <f t="shared" si="6"/>
        <v>2008</v>
      </c>
      <c r="D41" t="str">
        <f t="shared" ca="1" si="1"/>
        <v>insert into equipment (equipment_type, yearly_cost, year) values ('womens hockey',72749.44,2008);</v>
      </c>
      <c r="E41">
        <v>40</v>
      </c>
      <c r="F41">
        <f t="shared" si="4"/>
        <v>2</v>
      </c>
      <c r="G41" t="str">
        <f t="shared" si="2"/>
        <v>insert into equipment_purpose (equipment_id, team_id) values (40,2);</v>
      </c>
    </row>
    <row r="42" spans="1:7" x14ac:dyDescent="0.2">
      <c r="A42" t="s">
        <v>6</v>
      </c>
      <c r="B42" s="2" t="str">
        <f t="shared" ca="1" si="0"/>
        <v>98401.72</v>
      </c>
      <c r="C42">
        <f t="shared" si="6"/>
        <v>2009</v>
      </c>
      <c r="D42" t="str">
        <f t="shared" ca="1" si="1"/>
        <v>insert into equipment (equipment_type, yearly_cost, year) values ('womens hockey',98401.72,2009);</v>
      </c>
      <c r="E42">
        <v>41</v>
      </c>
      <c r="F42">
        <f t="shared" si="4"/>
        <v>2</v>
      </c>
      <c r="G42" t="str">
        <f t="shared" si="2"/>
        <v>insert into equipment_purpose (equipment_id, team_id) values (41,2);</v>
      </c>
    </row>
    <row r="43" spans="1:7" x14ac:dyDescent="0.2">
      <c r="A43" t="s">
        <v>6</v>
      </c>
      <c r="B43" s="2" t="str">
        <f t="shared" ca="1" si="0"/>
        <v>82532.12</v>
      </c>
      <c r="C43">
        <f t="shared" si="6"/>
        <v>2010</v>
      </c>
      <c r="D43" t="str">
        <f t="shared" ca="1" si="1"/>
        <v>insert into equipment (equipment_type, yearly_cost, year) values ('womens hockey',82532.12,2010);</v>
      </c>
      <c r="E43">
        <v>42</v>
      </c>
      <c r="F43">
        <f t="shared" si="4"/>
        <v>2</v>
      </c>
      <c r="G43" t="str">
        <f t="shared" si="2"/>
        <v>insert into equipment_purpose (equipment_id, team_id) values (42,2);</v>
      </c>
    </row>
    <row r="44" spans="1:7" x14ac:dyDescent="0.2">
      <c r="A44" t="s">
        <v>6</v>
      </c>
      <c r="B44" s="2" t="str">
        <f t="shared" ca="1" si="0"/>
        <v>39779.76</v>
      </c>
      <c r="C44">
        <f t="shared" si="6"/>
        <v>2011</v>
      </c>
      <c r="D44" t="str">
        <f t="shared" ca="1" si="1"/>
        <v>insert into equipment (equipment_type, yearly_cost, year) values ('womens hockey',39779.76,2011);</v>
      </c>
      <c r="E44">
        <v>43</v>
      </c>
      <c r="F44">
        <f t="shared" si="4"/>
        <v>2</v>
      </c>
      <c r="G44" t="str">
        <f t="shared" si="2"/>
        <v>insert into equipment_purpose (equipment_id, team_id) values (43,2);</v>
      </c>
    </row>
    <row r="45" spans="1:7" x14ac:dyDescent="0.2">
      <c r="A45" t="s">
        <v>6</v>
      </c>
      <c r="B45" s="2" t="str">
        <f t="shared" ca="1" si="0"/>
        <v>57386.67</v>
      </c>
      <c r="C45">
        <f t="shared" si="6"/>
        <v>2012</v>
      </c>
      <c r="D45" t="str">
        <f t="shared" ca="1" si="1"/>
        <v>insert into equipment (equipment_type, yearly_cost, year) values ('womens hockey',57386.67,2012);</v>
      </c>
      <c r="E45">
        <v>44</v>
      </c>
      <c r="F45">
        <f t="shared" si="4"/>
        <v>2</v>
      </c>
      <c r="G45" t="str">
        <f t="shared" si="2"/>
        <v>insert into equipment_purpose (equipment_id, team_id) values (44,2);</v>
      </c>
    </row>
    <row r="46" spans="1:7" x14ac:dyDescent="0.2">
      <c r="A46" t="s">
        <v>6</v>
      </c>
      <c r="B46" s="2" t="str">
        <f t="shared" ca="1" si="0"/>
        <v>19014.06</v>
      </c>
      <c r="C46">
        <f t="shared" si="6"/>
        <v>2013</v>
      </c>
      <c r="D46" t="str">
        <f t="shared" ca="1" si="1"/>
        <v>insert into equipment (equipment_type, yearly_cost, year) values ('womens hockey',19014.06,2013);</v>
      </c>
      <c r="E46">
        <v>45</v>
      </c>
      <c r="F46">
        <f t="shared" si="4"/>
        <v>2</v>
      </c>
      <c r="G46" t="str">
        <f t="shared" si="2"/>
        <v>insert into equipment_purpose (equipment_id, team_id) values (45,2);</v>
      </c>
    </row>
    <row r="47" spans="1:7" x14ac:dyDescent="0.2">
      <c r="A47" t="s">
        <v>6</v>
      </c>
      <c r="B47" s="2" t="str">
        <f t="shared" ca="1" si="0"/>
        <v>19339.63</v>
      </c>
      <c r="C47">
        <f t="shared" si="6"/>
        <v>2014</v>
      </c>
      <c r="D47" t="str">
        <f t="shared" ca="1" si="1"/>
        <v>insert into equipment (equipment_type, yearly_cost, year) values ('womens hockey',19339.63,2014);</v>
      </c>
      <c r="E47">
        <v>46</v>
      </c>
      <c r="F47">
        <f t="shared" si="4"/>
        <v>2</v>
      </c>
      <c r="G47" t="str">
        <f t="shared" si="2"/>
        <v>insert into equipment_purpose (equipment_id, team_id) values (46,2);</v>
      </c>
    </row>
    <row r="48" spans="1:7" x14ac:dyDescent="0.2">
      <c r="A48" t="s">
        <v>6</v>
      </c>
      <c r="B48" s="2" t="str">
        <f t="shared" ca="1" si="0"/>
        <v>39880.84</v>
      </c>
      <c r="C48">
        <f t="shared" si="6"/>
        <v>2015</v>
      </c>
      <c r="D48" t="str">
        <f t="shared" ca="1" si="1"/>
        <v>insert into equipment (equipment_type, yearly_cost, year) values ('womens hockey',39880.84,2015);</v>
      </c>
      <c r="E48">
        <v>47</v>
      </c>
      <c r="F48">
        <f t="shared" si="4"/>
        <v>2</v>
      </c>
      <c r="G48" t="str">
        <f t="shared" si="2"/>
        <v>insert into equipment_purpose (equipment_id, team_id) values (47,2);</v>
      </c>
    </row>
    <row r="49" spans="1:7" x14ac:dyDescent="0.2">
      <c r="A49" t="s">
        <v>6</v>
      </c>
      <c r="B49" s="2" t="str">
        <f t="shared" ca="1" si="0"/>
        <v>5024.76</v>
      </c>
      <c r="C49">
        <f t="shared" si="6"/>
        <v>2016</v>
      </c>
      <c r="D49" t="str">
        <f t="shared" ca="1" si="1"/>
        <v>insert into equipment (equipment_type, yearly_cost, year) values ('womens hockey',5024.76,2016);</v>
      </c>
      <c r="E49">
        <v>48</v>
      </c>
      <c r="F49">
        <f t="shared" si="4"/>
        <v>2</v>
      </c>
      <c r="G49" t="str">
        <f t="shared" si="2"/>
        <v>insert into equipment_purpose (equipment_id, team_id) values (48,2);</v>
      </c>
    </row>
    <row r="50" spans="1:7" x14ac:dyDescent="0.2">
      <c r="A50" t="s">
        <v>7</v>
      </c>
      <c r="B50" s="2" t="str">
        <f t="shared" ca="1" si="0"/>
        <v>88177.68</v>
      </c>
      <c r="C50">
        <v>1985</v>
      </c>
      <c r="D50" t="str">
        <f t="shared" ca="1" si="1"/>
        <v>insert into equipment (equipment_type, yearly_cost, year) values ('mens basketball',88177.68,1985);</v>
      </c>
      <c r="E50">
        <v>49</v>
      </c>
      <c r="F50">
        <f t="shared" si="4"/>
        <v>3</v>
      </c>
      <c r="G50" t="str">
        <f t="shared" si="2"/>
        <v>insert into equipment_purpose (equipment_id, team_id) values (49,3);</v>
      </c>
    </row>
    <row r="51" spans="1:7" x14ac:dyDescent="0.2">
      <c r="A51" t="s">
        <v>7</v>
      </c>
      <c r="B51" s="2" t="str">
        <f t="shared" ca="1" si="0"/>
        <v>12712.67</v>
      </c>
      <c r="C51">
        <f t="shared" si="6"/>
        <v>1986</v>
      </c>
      <c r="D51" t="str">
        <f t="shared" ca="1" si="1"/>
        <v>insert into equipment (equipment_type, yearly_cost, year) values ('mens basketball',12712.67,1986);</v>
      </c>
      <c r="E51">
        <v>50</v>
      </c>
      <c r="F51">
        <f t="shared" si="4"/>
        <v>3</v>
      </c>
      <c r="G51" t="str">
        <f t="shared" si="2"/>
        <v>insert into equipment_purpose (equipment_id, team_id) values (50,3);</v>
      </c>
    </row>
    <row r="52" spans="1:7" x14ac:dyDescent="0.2">
      <c r="A52" t="s">
        <v>7</v>
      </c>
      <c r="B52" s="2" t="str">
        <f t="shared" ca="1" si="0"/>
        <v>22133.29</v>
      </c>
      <c r="C52">
        <f t="shared" si="6"/>
        <v>1987</v>
      </c>
      <c r="D52" t="str">
        <f t="shared" ca="1" si="1"/>
        <v>insert into equipment (equipment_type, yearly_cost, year) values ('mens basketball',22133.29,1987);</v>
      </c>
      <c r="E52">
        <v>51</v>
      </c>
      <c r="F52">
        <f t="shared" si="4"/>
        <v>3</v>
      </c>
      <c r="G52" t="str">
        <f t="shared" si="2"/>
        <v>insert into equipment_purpose (equipment_id, team_id) values (51,3);</v>
      </c>
    </row>
    <row r="53" spans="1:7" x14ac:dyDescent="0.2">
      <c r="A53" t="s">
        <v>7</v>
      </c>
      <c r="B53" s="2" t="str">
        <f t="shared" ca="1" si="0"/>
        <v>40428.28</v>
      </c>
      <c r="C53">
        <f t="shared" si="6"/>
        <v>1988</v>
      </c>
      <c r="D53" t="str">
        <f t="shared" ca="1" si="1"/>
        <v>insert into equipment (equipment_type, yearly_cost, year) values ('mens basketball',40428.28,1988);</v>
      </c>
      <c r="E53">
        <v>52</v>
      </c>
      <c r="F53">
        <f t="shared" si="4"/>
        <v>3</v>
      </c>
      <c r="G53" t="str">
        <f t="shared" si="2"/>
        <v>insert into equipment_purpose (equipment_id, team_id) values (52,3);</v>
      </c>
    </row>
    <row r="54" spans="1:7" x14ac:dyDescent="0.2">
      <c r="A54" t="s">
        <v>7</v>
      </c>
      <c r="B54" s="2" t="str">
        <f t="shared" ca="1" si="0"/>
        <v>28430.17</v>
      </c>
      <c r="C54">
        <f t="shared" si="6"/>
        <v>1989</v>
      </c>
      <c r="D54" t="str">
        <f t="shared" ca="1" si="1"/>
        <v>insert into equipment (equipment_type, yearly_cost, year) values ('mens basketball',28430.17,1989);</v>
      </c>
      <c r="E54">
        <v>53</v>
      </c>
      <c r="F54">
        <f t="shared" si="4"/>
        <v>3</v>
      </c>
      <c r="G54" t="str">
        <f t="shared" si="2"/>
        <v>insert into equipment_purpose (equipment_id, team_id) values (53,3);</v>
      </c>
    </row>
    <row r="55" spans="1:7" x14ac:dyDescent="0.2">
      <c r="A55" t="s">
        <v>7</v>
      </c>
      <c r="B55" s="2" t="str">
        <f t="shared" ca="1" si="0"/>
        <v>93512.29</v>
      </c>
      <c r="C55">
        <f t="shared" si="6"/>
        <v>1990</v>
      </c>
      <c r="D55" t="str">
        <f t="shared" ca="1" si="1"/>
        <v>insert into equipment (equipment_type, yearly_cost, year) values ('mens basketball',93512.29,1990);</v>
      </c>
      <c r="E55">
        <v>54</v>
      </c>
      <c r="F55">
        <f t="shared" si="4"/>
        <v>3</v>
      </c>
      <c r="G55" t="str">
        <f t="shared" si="2"/>
        <v>insert into equipment_purpose (equipment_id, team_id) values (54,3);</v>
      </c>
    </row>
    <row r="56" spans="1:7" x14ac:dyDescent="0.2">
      <c r="A56" t="s">
        <v>7</v>
      </c>
      <c r="B56" s="2" t="str">
        <f t="shared" ca="1" si="0"/>
        <v>36502.16</v>
      </c>
      <c r="C56">
        <f t="shared" si="6"/>
        <v>1991</v>
      </c>
      <c r="D56" t="str">
        <f t="shared" ca="1" si="1"/>
        <v>insert into equipment (equipment_type, yearly_cost, year) values ('mens basketball',36502.16,1991);</v>
      </c>
      <c r="E56">
        <v>55</v>
      </c>
      <c r="F56">
        <f t="shared" si="4"/>
        <v>3</v>
      </c>
      <c r="G56" t="str">
        <f t="shared" si="2"/>
        <v>insert into equipment_purpose (equipment_id, team_id) values (55,3);</v>
      </c>
    </row>
    <row r="57" spans="1:7" x14ac:dyDescent="0.2">
      <c r="A57" t="s">
        <v>7</v>
      </c>
      <c r="B57" s="2" t="str">
        <f t="shared" ca="1" si="0"/>
        <v>15793.12</v>
      </c>
      <c r="C57">
        <f t="shared" si="6"/>
        <v>1992</v>
      </c>
      <c r="D57" t="str">
        <f t="shared" ca="1" si="1"/>
        <v>insert into equipment (equipment_type, yearly_cost, year) values ('mens basketball',15793.12,1992);</v>
      </c>
      <c r="E57">
        <v>56</v>
      </c>
      <c r="F57">
        <f t="shared" si="4"/>
        <v>3</v>
      </c>
      <c r="G57" t="str">
        <f t="shared" si="2"/>
        <v>insert into equipment_purpose (equipment_id, team_id) values (56,3);</v>
      </c>
    </row>
    <row r="58" spans="1:7" x14ac:dyDescent="0.2">
      <c r="A58" t="s">
        <v>7</v>
      </c>
      <c r="B58" s="2" t="str">
        <f t="shared" ca="1" si="0"/>
        <v>4846.69</v>
      </c>
      <c r="C58">
        <f t="shared" si="6"/>
        <v>1993</v>
      </c>
      <c r="D58" t="str">
        <f t="shared" ca="1" si="1"/>
        <v>insert into equipment (equipment_type, yearly_cost, year) values ('mens basketball',4846.69,1993);</v>
      </c>
      <c r="E58">
        <v>57</v>
      </c>
      <c r="F58">
        <f t="shared" si="4"/>
        <v>3</v>
      </c>
      <c r="G58" t="str">
        <f t="shared" si="2"/>
        <v>insert into equipment_purpose (equipment_id, team_id) values (57,3);</v>
      </c>
    </row>
    <row r="59" spans="1:7" x14ac:dyDescent="0.2">
      <c r="A59" t="s">
        <v>7</v>
      </c>
      <c r="B59" s="2" t="str">
        <f t="shared" ca="1" si="0"/>
        <v>74367.92</v>
      </c>
      <c r="C59">
        <f t="shared" si="6"/>
        <v>1994</v>
      </c>
      <c r="D59" t="str">
        <f t="shared" ca="1" si="1"/>
        <v>insert into equipment (equipment_type, yearly_cost, year) values ('mens basketball',74367.92,1994);</v>
      </c>
      <c r="E59">
        <v>58</v>
      </c>
      <c r="F59">
        <f t="shared" si="4"/>
        <v>3</v>
      </c>
      <c r="G59" t="str">
        <f t="shared" si="2"/>
        <v>insert into equipment_purpose (equipment_id, team_id) values (58,3);</v>
      </c>
    </row>
    <row r="60" spans="1:7" x14ac:dyDescent="0.2">
      <c r="A60" t="s">
        <v>7</v>
      </c>
      <c r="B60" s="2" t="str">
        <f t="shared" ca="1" si="0"/>
        <v>87628.65</v>
      </c>
      <c r="C60">
        <f t="shared" si="6"/>
        <v>1995</v>
      </c>
      <c r="D60" t="str">
        <f t="shared" ca="1" si="1"/>
        <v>insert into equipment (equipment_type, yearly_cost, year) values ('mens basketball',87628.65,1995);</v>
      </c>
      <c r="E60">
        <v>59</v>
      </c>
      <c r="F60">
        <f t="shared" si="4"/>
        <v>3</v>
      </c>
      <c r="G60" t="str">
        <f t="shared" si="2"/>
        <v>insert into equipment_purpose (equipment_id, team_id) values (59,3);</v>
      </c>
    </row>
    <row r="61" spans="1:7" x14ac:dyDescent="0.2">
      <c r="A61" t="s">
        <v>7</v>
      </c>
      <c r="B61" s="2" t="str">
        <f t="shared" ca="1" si="0"/>
        <v>36444.85</v>
      </c>
      <c r="C61">
        <f t="shared" si="6"/>
        <v>1996</v>
      </c>
      <c r="D61" t="str">
        <f t="shared" ca="1" si="1"/>
        <v>insert into equipment (equipment_type, yearly_cost, year) values ('mens basketball',36444.85,1996);</v>
      </c>
      <c r="E61">
        <v>60</v>
      </c>
      <c r="F61">
        <f t="shared" si="4"/>
        <v>3</v>
      </c>
      <c r="G61" t="str">
        <f t="shared" si="2"/>
        <v>insert into equipment_purpose (equipment_id, team_id) values (60,3);</v>
      </c>
    </row>
    <row r="62" spans="1:7" x14ac:dyDescent="0.2">
      <c r="A62" t="s">
        <v>7</v>
      </c>
      <c r="B62" s="2" t="str">
        <f t="shared" ca="1" si="0"/>
        <v>18574.00</v>
      </c>
      <c r="C62">
        <f t="shared" si="6"/>
        <v>1997</v>
      </c>
      <c r="D62" t="str">
        <f t="shared" ca="1" si="1"/>
        <v>insert into equipment (equipment_type, yearly_cost, year) values ('mens basketball',18574.00,1997);</v>
      </c>
      <c r="E62">
        <v>61</v>
      </c>
      <c r="F62">
        <f t="shared" si="4"/>
        <v>3</v>
      </c>
      <c r="G62" t="str">
        <f t="shared" si="2"/>
        <v>insert into equipment_purpose (equipment_id, team_id) values (61,3);</v>
      </c>
    </row>
    <row r="63" spans="1:7" x14ac:dyDescent="0.2">
      <c r="A63" t="s">
        <v>7</v>
      </c>
      <c r="B63" s="2" t="str">
        <f t="shared" ca="1" si="0"/>
        <v>56612.18</v>
      </c>
      <c r="C63">
        <f t="shared" si="6"/>
        <v>1998</v>
      </c>
      <c r="D63" t="str">
        <f t="shared" ca="1" si="1"/>
        <v>insert into equipment (equipment_type, yearly_cost, year) values ('mens basketball',56612.18,1998);</v>
      </c>
      <c r="E63">
        <v>62</v>
      </c>
      <c r="F63">
        <f t="shared" si="4"/>
        <v>3</v>
      </c>
      <c r="G63" t="str">
        <f t="shared" si="2"/>
        <v>insert into equipment_purpose (equipment_id, team_id) values (62,3);</v>
      </c>
    </row>
    <row r="64" spans="1:7" x14ac:dyDescent="0.2">
      <c r="A64" t="s">
        <v>7</v>
      </c>
      <c r="B64" s="2" t="str">
        <f t="shared" ca="1" si="0"/>
        <v>21739.81</v>
      </c>
      <c r="C64">
        <f t="shared" si="6"/>
        <v>1999</v>
      </c>
      <c r="D64" t="str">
        <f t="shared" ca="1" si="1"/>
        <v>insert into equipment (equipment_type, yearly_cost, year) values ('mens basketball',21739.81,1999);</v>
      </c>
      <c r="E64">
        <v>63</v>
      </c>
      <c r="F64">
        <f t="shared" si="4"/>
        <v>3</v>
      </c>
      <c r="G64" t="str">
        <f t="shared" si="2"/>
        <v>insert into equipment_purpose (equipment_id, team_id) values (63,3);</v>
      </c>
    </row>
    <row r="65" spans="1:7" x14ac:dyDescent="0.2">
      <c r="A65" t="s">
        <v>7</v>
      </c>
      <c r="B65" s="2" t="str">
        <f t="shared" ca="1" si="0"/>
        <v>24700.12</v>
      </c>
      <c r="C65">
        <f t="shared" si="6"/>
        <v>2000</v>
      </c>
      <c r="D65" t="str">
        <f t="shared" ca="1" si="1"/>
        <v>insert into equipment (equipment_type, yearly_cost, year) values ('mens basketball',24700.12,2000);</v>
      </c>
      <c r="E65">
        <v>64</v>
      </c>
      <c r="F65">
        <f t="shared" si="4"/>
        <v>3</v>
      </c>
      <c r="G65" t="str">
        <f t="shared" si="2"/>
        <v>insert into equipment_purpose (equipment_id, team_id) values (64,3);</v>
      </c>
    </row>
    <row r="66" spans="1:7" x14ac:dyDescent="0.2">
      <c r="A66" t="s">
        <v>7</v>
      </c>
      <c r="B66" s="2" t="str">
        <f t="shared" ca="1" si="0"/>
        <v>37382.69</v>
      </c>
      <c r="C66">
        <f t="shared" si="6"/>
        <v>2001</v>
      </c>
      <c r="D66" t="str">
        <f t="shared" ca="1" si="1"/>
        <v>insert into equipment (equipment_type, yearly_cost, year) values ('mens basketball',37382.69,2001);</v>
      </c>
      <c r="E66">
        <v>65</v>
      </c>
      <c r="F66">
        <f t="shared" si="4"/>
        <v>3</v>
      </c>
      <c r="G66" t="str">
        <f t="shared" si="2"/>
        <v>insert into equipment_purpose (equipment_id, team_id) values (65,3);</v>
      </c>
    </row>
    <row r="67" spans="1:7" x14ac:dyDescent="0.2">
      <c r="A67" t="s">
        <v>7</v>
      </c>
      <c r="B67" s="2" t="str">
        <f t="shared" ref="B67:B130" ca="1" si="7">RANDBETWEEN(1000,100000)&amp;"."&amp;TEXT(RANDBETWEEN(0,99),"00")</f>
        <v>21341.75</v>
      </c>
      <c r="C67">
        <f t="shared" si="6"/>
        <v>2002</v>
      </c>
      <c r="D67" t="str">
        <f t="shared" ref="D67:D130" ca="1" si="8">"insert into equipment (equipment_type, yearly_cost, year) values ('"&amp;A67&amp;"',"&amp;B67&amp;","&amp;C67&amp;");"</f>
        <v>insert into equipment (equipment_type, yearly_cost, year) values ('mens basketball',21341.75,2002);</v>
      </c>
      <c r="E67">
        <v>66</v>
      </c>
      <c r="F67">
        <f t="shared" si="4"/>
        <v>3</v>
      </c>
      <c r="G67" t="str">
        <f t="shared" ref="G67:G130" si="9">"insert into equipment_purpose (equipment_id, team_id) values ("&amp;E67&amp;","&amp;F67&amp;");"</f>
        <v>insert into equipment_purpose (equipment_id, team_id) values (66,3);</v>
      </c>
    </row>
    <row r="68" spans="1:7" x14ac:dyDescent="0.2">
      <c r="A68" t="s">
        <v>7</v>
      </c>
      <c r="B68" s="2" t="str">
        <f t="shared" ca="1" si="7"/>
        <v>69542.86</v>
      </c>
      <c r="C68">
        <f t="shared" si="6"/>
        <v>2003</v>
      </c>
      <c r="D68" t="str">
        <f t="shared" ca="1" si="8"/>
        <v>insert into equipment (equipment_type, yearly_cost, year) values ('mens basketball',69542.86,2003);</v>
      </c>
      <c r="E68">
        <v>67</v>
      </c>
      <c r="F68">
        <f t="shared" ref="F68:F131" si="10">IF(A68=A67,F67,F67+1)</f>
        <v>3</v>
      </c>
      <c r="G68" t="str">
        <f t="shared" si="9"/>
        <v>insert into equipment_purpose (equipment_id, team_id) values (67,3);</v>
      </c>
    </row>
    <row r="69" spans="1:7" x14ac:dyDescent="0.2">
      <c r="A69" t="s">
        <v>7</v>
      </c>
      <c r="B69" s="2" t="str">
        <f t="shared" ca="1" si="7"/>
        <v>7497.60</v>
      </c>
      <c r="C69">
        <f t="shared" si="6"/>
        <v>2004</v>
      </c>
      <c r="D69" t="str">
        <f t="shared" ca="1" si="8"/>
        <v>insert into equipment (equipment_type, yearly_cost, year) values ('mens basketball',7497.60,2004);</v>
      </c>
      <c r="E69">
        <v>68</v>
      </c>
      <c r="F69">
        <f t="shared" si="10"/>
        <v>3</v>
      </c>
      <c r="G69" t="str">
        <f t="shared" si="9"/>
        <v>insert into equipment_purpose (equipment_id, team_id) values (68,3);</v>
      </c>
    </row>
    <row r="70" spans="1:7" x14ac:dyDescent="0.2">
      <c r="A70" t="s">
        <v>7</v>
      </c>
      <c r="B70" s="2" t="str">
        <f t="shared" ca="1" si="7"/>
        <v>84327.35</v>
      </c>
      <c r="C70">
        <f t="shared" si="6"/>
        <v>2005</v>
      </c>
      <c r="D70" t="str">
        <f t="shared" ca="1" si="8"/>
        <v>insert into equipment (equipment_type, yearly_cost, year) values ('mens basketball',84327.35,2005);</v>
      </c>
      <c r="E70">
        <v>69</v>
      </c>
      <c r="F70">
        <f t="shared" si="10"/>
        <v>3</v>
      </c>
      <c r="G70" t="str">
        <f t="shared" si="9"/>
        <v>insert into equipment_purpose (equipment_id, team_id) values (69,3);</v>
      </c>
    </row>
    <row r="71" spans="1:7" x14ac:dyDescent="0.2">
      <c r="A71" t="s">
        <v>7</v>
      </c>
      <c r="B71" s="2" t="str">
        <f t="shared" ca="1" si="7"/>
        <v>47629.63</v>
      </c>
      <c r="C71">
        <f t="shared" si="6"/>
        <v>2006</v>
      </c>
      <c r="D71" t="str">
        <f t="shared" ca="1" si="8"/>
        <v>insert into equipment (equipment_type, yearly_cost, year) values ('mens basketball',47629.63,2006);</v>
      </c>
      <c r="E71">
        <v>70</v>
      </c>
      <c r="F71">
        <f t="shared" si="10"/>
        <v>3</v>
      </c>
      <c r="G71" t="str">
        <f t="shared" si="9"/>
        <v>insert into equipment_purpose (equipment_id, team_id) values (70,3);</v>
      </c>
    </row>
    <row r="72" spans="1:7" x14ac:dyDescent="0.2">
      <c r="A72" t="s">
        <v>7</v>
      </c>
      <c r="B72" s="2" t="str">
        <f t="shared" ca="1" si="7"/>
        <v>80900.97</v>
      </c>
      <c r="C72">
        <f t="shared" si="6"/>
        <v>2007</v>
      </c>
      <c r="D72" t="str">
        <f t="shared" ca="1" si="8"/>
        <v>insert into equipment (equipment_type, yearly_cost, year) values ('mens basketball',80900.97,2007);</v>
      </c>
      <c r="E72">
        <v>71</v>
      </c>
      <c r="F72">
        <f t="shared" si="10"/>
        <v>3</v>
      </c>
      <c r="G72" t="str">
        <f t="shared" si="9"/>
        <v>insert into equipment_purpose (equipment_id, team_id) values (71,3);</v>
      </c>
    </row>
    <row r="73" spans="1:7" x14ac:dyDescent="0.2">
      <c r="A73" t="s">
        <v>7</v>
      </c>
      <c r="B73" s="2" t="str">
        <f t="shared" ca="1" si="7"/>
        <v>67796.22</v>
      </c>
      <c r="C73">
        <f t="shared" si="6"/>
        <v>2008</v>
      </c>
      <c r="D73" t="str">
        <f t="shared" ca="1" si="8"/>
        <v>insert into equipment (equipment_type, yearly_cost, year) values ('mens basketball',67796.22,2008);</v>
      </c>
      <c r="E73">
        <v>72</v>
      </c>
      <c r="F73">
        <f t="shared" si="10"/>
        <v>3</v>
      </c>
      <c r="G73" t="str">
        <f t="shared" si="9"/>
        <v>insert into equipment_purpose (equipment_id, team_id) values (72,3);</v>
      </c>
    </row>
    <row r="74" spans="1:7" x14ac:dyDescent="0.2">
      <c r="A74" t="s">
        <v>7</v>
      </c>
      <c r="B74" s="2" t="str">
        <f t="shared" ca="1" si="7"/>
        <v>28512.36</v>
      </c>
      <c r="C74">
        <f t="shared" si="6"/>
        <v>2009</v>
      </c>
      <c r="D74" t="str">
        <f t="shared" ca="1" si="8"/>
        <v>insert into equipment (equipment_type, yearly_cost, year) values ('mens basketball',28512.36,2009);</v>
      </c>
      <c r="E74">
        <v>73</v>
      </c>
      <c r="F74">
        <f t="shared" si="10"/>
        <v>3</v>
      </c>
      <c r="G74" t="str">
        <f t="shared" si="9"/>
        <v>insert into equipment_purpose (equipment_id, team_id) values (73,3);</v>
      </c>
    </row>
    <row r="75" spans="1:7" x14ac:dyDescent="0.2">
      <c r="A75" t="s">
        <v>7</v>
      </c>
      <c r="B75" s="2" t="str">
        <f t="shared" ca="1" si="7"/>
        <v>25024.39</v>
      </c>
      <c r="C75">
        <f t="shared" si="6"/>
        <v>2010</v>
      </c>
      <c r="D75" t="str">
        <f t="shared" ca="1" si="8"/>
        <v>insert into equipment (equipment_type, yearly_cost, year) values ('mens basketball',25024.39,2010);</v>
      </c>
      <c r="E75">
        <v>74</v>
      </c>
      <c r="F75">
        <f t="shared" si="10"/>
        <v>3</v>
      </c>
      <c r="G75" t="str">
        <f t="shared" si="9"/>
        <v>insert into equipment_purpose (equipment_id, team_id) values (74,3);</v>
      </c>
    </row>
    <row r="76" spans="1:7" x14ac:dyDescent="0.2">
      <c r="A76" t="s">
        <v>7</v>
      </c>
      <c r="B76" s="2" t="str">
        <f t="shared" ca="1" si="7"/>
        <v>12265.04</v>
      </c>
      <c r="C76">
        <f t="shared" si="6"/>
        <v>2011</v>
      </c>
      <c r="D76" t="str">
        <f t="shared" ca="1" si="8"/>
        <v>insert into equipment (equipment_type, yearly_cost, year) values ('mens basketball',12265.04,2011);</v>
      </c>
      <c r="E76">
        <v>75</v>
      </c>
      <c r="F76">
        <f t="shared" si="10"/>
        <v>3</v>
      </c>
      <c r="G76" t="str">
        <f t="shared" si="9"/>
        <v>insert into equipment_purpose (equipment_id, team_id) values (75,3);</v>
      </c>
    </row>
    <row r="77" spans="1:7" x14ac:dyDescent="0.2">
      <c r="A77" t="s">
        <v>7</v>
      </c>
      <c r="B77" s="2" t="str">
        <f t="shared" ca="1" si="7"/>
        <v>35284.60</v>
      </c>
      <c r="C77">
        <f t="shared" si="6"/>
        <v>2012</v>
      </c>
      <c r="D77" t="str">
        <f t="shared" ca="1" si="8"/>
        <v>insert into equipment (equipment_type, yearly_cost, year) values ('mens basketball',35284.60,2012);</v>
      </c>
      <c r="E77">
        <v>76</v>
      </c>
      <c r="F77">
        <f t="shared" si="10"/>
        <v>3</v>
      </c>
      <c r="G77" t="str">
        <f t="shared" si="9"/>
        <v>insert into equipment_purpose (equipment_id, team_id) values (76,3);</v>
      </c>
    </row>
    <row r="78" spans="1:7" x14ac:dyDescent="0.2">
      <c r="A78" t="s">
        <v>7</v>
      </c>
      <c r="B78" s="2" t="str">
        <f t="shared" ca="1" si="7"/>
        <v>54509.04</v>
      </c>
      <c r="C78">
        <f t="shared" si="6"/>
        <v>2013</v>
      </c>
      <c r="D78" t="str">
        <f t="shared" ca="1" si="8"/>
        <v>insert into equipment (equipment_type, yearly_cost, year) values ('mens basketball',54509.04,2013);</v>
      </c>
      <c r="E78">
        <v>77</v>
      </c>
      <c r="F78">
        <f t="shared" si="10"/>
        <v>3</v>
      </c>
      <c r="G78" t="str">
        <f t="shared" si="9"/>
        <v>insert into equipment_purpose (equipment_id, team_id) values (77,3);</v>
      </c>
    </row>
    <row r="79" spans="1:7" x14ac:dyDescent="0.2">
      <c r="A79" t="s">
        <v>7</v>
      </c>
      <c r="B79" s="2" t="str">
        <f t="shared" ca="1" si="7"/>
        <v>71036.44</v>
      </c>
      <c r="C79">
        <f t="shared" si="6"/>
        <v>2014</v>
      </c>
      <c r="D79" t="str">
        <f t="shared" ca="1" si="8"/>
        <v>insert into equipment (equipment_type, yearly_cost, year) values ('mens basketball',71036.44,2014);</v>
      </c>
      <c r="E79">
        <v>78</v>
      </c>
      <c r="F79">
        <f t="shared" si="10"/>
        <v>3</v>
      </c>
      <c r="G79" t="str">
        <f t="shared" si="9"/>
        <v>insert into equipment_purpose (equipment_id, team_id) values (78,3);</v>
      </c>
    </row>
    <row r="80" spans="1:7" x14ac:dyDescent="0.2">
      <c r="A80" t="s">
        <v>7</v>
      </c>
      <c r="B80" s="2" t="str">
        <f t="shared" ca="1" si="7"/>
        <v>17364.96</v>
      </c>
      <c r="C80">
        <f t="shared" si="6"/>
        <v>2015</v>
      </c>
      <c r="D80" t="str">
        <f t="shared" ca="1" si="8"/>
        <v>insert into equipment (equipment_type, yearly_cost, year) values ('mens basketball',17364.96,2015);</v>
      </c>
      <c r="E80">
        <v>79</v>
      </c>
      <c r="F80">
        <f t="shared" si="10"/>
        <v>3</v>
      </c>
      <c r="G80" t="str">
        <f t="shared" si="9"/>
        <v>insert into equipment_purpose (equipment_id, team_id) values (79,3);</v>
      </c>
    </row>
    <row r="81" spans="1:7" x14ac:dyDescent="0.2">
      <c r="A81" t="s">
        <v>7</v>
      </c>
      <c r="B81" s="2" t="str">
        <f t="shared" ca="1" si="7"/>
        <v>76549.47</v>
      </c>
      <c r="C81">
        <f t="shared" si="6"/>
        <v>2016</v>
      </c>
      <c r="D81" t="str">
        <f t="shared" ca="1" si="8"/>
        <v>insert into equipment (equipment_type, yearly_cost, year) values ('mens basketball',76549.47,2016);</v>
      </c>
      <c r="E81">
        <v>80</v>
      </c>
      <c r="F81">
        <f t="shared" si="10"/>
        <v>3</v>
      </c>
      <c r="G81" t="str">
        <f t="shared" si="9"/>
        <v>insert into equipment_purpose (equipment_id, team_id) values (80,3);</v>
      </c>
    </row>
    <row r="82" spans="1:7" x14ac:dyDescent="0.2">
      <c r="A82" t="s">
        <v>8</v>
      </c>
      <c r="B82" s="2" t="str">
        <f t="shared" ca="1" si="7"/>
        <v>71602.28</v>
      </c>
      <c r="C82">
        <v>2003</v>
      </c>
      <c r="D82" t="str">
        <f t="shared" ca="1" si="8"/>
        <v>insert into equipment (equipment_type, yearly_cost, year) values ('womens basketball',71602.28,2003);</v>
      </c>
      <c r="E82">
        <v>81</v>
      </c>
      <c r="F82">
        <f t="shared" si="10"/>
        <v>4</v>
      </c>
      <c r="G82" t="str">
        <f t="shared" si="9"/>
        <v>insert into equipment_purpose (equipment_id, team_id) values (81,4);</v>
      </c>
    </row>
    <row r="83" spans="1:7" x14ac:dyDescent="0.2">
      <c r="A83" t="s">
        <v>8</v>
      </c>
      <c r="B83" s="2" t="str">
        <f t="shared" ca="1" si="7"/>
        <v>33273.44</v>
      </c>
      <c r="C83">
        <f t="shared" si="6"/>
        <v>2004</v>
      </c>
      <c r="D83" t="str">
        <f t="shared" ca="1" si="8"/>
        <v>insert into equipment (equipment_type, yearly_cost, year) values ('womens basketball',33273.44,2004);</v>
      </c>
      <c r="E83">
        <v>82</v>
      </c>
      <c r="F83">
        <f t="shared" si="10"/>
        <v>4</v>
      </c>
      <c r="G83" t="str">
        <f t="shared" si="9"/>
        <v>insert into equipment_purpose (equipment_id, team_id) values (82,4);</v>
      </c>
    </row>
    <row r="84" spans="1:7" x14ac:dyDescent="0.2">
      <c r="A84" t="s">
        <v>8</v>
      </c>
      <c r="B84" s="2" t="str">
        <f t="shared" ca="1" si="7"/>
        <v>67353.19</v>
      </c>
      <c r="C84">
        <f t="shared" si="6"/>
        <v>2005</v>
      </c>
      <c r="D84" t="str">
        <f t="shared" ca="1" si="8"/>
        <v>insert into equipment (equipment_type, yearly_cost, year) values ('womens basketball',67353.19,2005);</v>
      </c>
      <c r="E84">
        <v>83</v>
      </c>
      <c r="F84">
        <f t="shared" si="10"/>
        <v>4</v>
      </c>
      <c r="G84" t="str">
        <f t="shared" si="9"/>
        <v>insert into equipment_purpose (equipment_id, team_id) values (83,4);</v>
      </c>
    </row>
    <row r="85" spans="1:7" x14ac:dyDescent="0.2">
      <c r="A85" t="s">
        <v>8</v>
      </c>
      <c r="B85" s="2" t="str">
        <f t="shared" ca="1" si="7"/>
        <v>72886.49</v>
      </c>
      <c r="C85">
        <f t="shared" si="6"/>
        <v>2006</v>
      </c>
      <c r="D85" t="str">
        <f t="shared" ca="1" si="8"/>
        <v>insert into equipment (equipment_type, yearly_cost, year) values ('womens basketball',72886.49,2006);</v>
      </c>
      <c r="E85">
        <v>84</v>
      </c>
      <c r="F85">
        <f t="shared" si="10"/>
        <v>4</v>
      </c>
      <c r="G85" t="str">
        <f t="shared" si="9"/>
        <v>insert into equipment_purpose (equipment_id, team_id) values (84,4);</v>
      </c>
    </row>
    <row r="86" spans="1:7" x14ac:dyDescent="0.2">
      <c r="A86" t="s">
        <v>8</v>
      </c>
      <c r="B86" s="2" t="str">
        <f t="shared" ca="1" si="7"/>
        <v>65356.13</v>
      </c>
      <c r="C86">
        <f t="shared" si="6"/>
        <v>2007</v>
      </c>
      <c r="D86" t="str">
        <f t="shared" ca="1" si="8"/>
        <v>insert into equipment (equipment_type, yearly_cost, year) values ('womens basketball',65356.13,2007);</v>
      </c>
      <c r="E86">
        <v>85</v>
      </c>
      <c r="F86">
        <f t="shared" si="10"/>
        <v>4</v>
      </c>
      <c r="G86" t="str">
        <f t="shared" si="9"/>
        <v>insert into equipment_purpose (equipment_id, team_id) values (85,4);</v>
      </c>
    </row>
    <row r="87" spans="1:7" x14ac:dyDescent="0.2">
      <c r="A87" t="s">
        <v>8</v>
      </c>
      <c r="B87" s="2" t="str">
        <f t="shared" ca="1" si="7"/>
        <v>91004.48</v>
      </c>
      <c r="C87">
        <f t="shared" si="6"/>
        <v>2008</v>
      </c>
      <c r="D87" t="str">
        <f t="shared" ca="1" si="8"/>
        <v>insert into equipment (equipment_type, yearly_cost, year) values ('womens basketball',91004.48,2008);</v>
      </c>
      <c r="E87">
        <v>86</v>
      </c>
      <c r="F87">
        <f t="shared" si="10"/>
        <v>4</v>
      </c>
      <c r="G87" t="str">
        <f t="shared" si="9"/>
        <v>insert into equipment_purpose (equipment_id, team_id) values (86,4);</v>
      </c>
    </row>
    <row r="88" spans="1:7" x14ac:dyDescent="0.2">
      <c r="A88" t="s">
        <v>8</v>
      </c>
      <c r="B88" s="2" t="str">
        <f t="shared" ca="1" si="7"/>
        <v>14069.10</v>
      </c>
      <c r="C88">
        <f t="shared" si="6"/>
        <v>2009</v>
      </c>
      <c r="D88" t="str">
        <f t="shared" ca="1" si="8"/>
        <v>insert into equipment (equipment_type, yearly_cost, year) values ('womens basketball',14069.10,2009);</v>
      </c>
      <c r="E88">
        <v>87</v>
      </c>
      <c r="F88">
        <f t="shared" si="10"/>
        <v>4</v>
      </c>
      <c r="G88" t="str">
        <f t="shared" si="9"/>
        <v>insert into equipment_purpose (equipment_id, team_id) values (87,4);</v>
      </c>
    </row>
    <row r="89" spans="1:7" x14ac:dyDescent="0.2">
      <c r="A89" t="s">
        <v>8</v>
      </c>
      <c r="B89" s="2" t="str">
        <f t="shared" ca="1" si="7"/>
        <v>37766.58</v>
      </c>
      <c r="C89">
        <f t="shared" si="6"/>
        <v>2010</v>
      </c>
      <c r="D89" t="str">
        <f t="shared" ca="1" si="8"/>
        <v>insert into equipment (equipment_type, yearly_cost, year) values ('womens basketball',37766.58,2010);</v>
      </c>
      <c r="E89">
        <v>88</v>
      </c>
      <c r="F89">
        <f t="shared" si="10"/>
        <v>4</v>
      </c>
      <c r="G89" t="str">
        <f t="shared" si="9"/>
        <v>insert into equipment_purpose (equipment_id, team_id) values (88,4);</v>
      </c>
    </row>
    <row r="90" spans="1:7" x14ac:dyDescent="0.2">
      <c r="A90" t="s">
        <v>8</v>
      </c>
      <c r="B90" s="2" t="str">
        <f t="shared" ca="1" si="7"/>
        <v>69389.91</v>
      </c>
      <c r="C90">
        <f t="shared" si="6"/>
        <v>2011</v>
      </c>
      <c r="D90" t="str">
        <f t="shared" ca="1" si="8"/>
        <v>insert into equipment (equipment_type, yearly_cost, year) values ('womens basketball',69389.91,2011);</v>
      </c>
      <c r="E90">
        <v>89</v>
      </c>
      <c r="F90">
        <f t="shared" si="10"/>
        <v>4</v>
      </c>
      <c r="G90" t="str">
        <f t="shared" si="9"/>
        <v>insert into equipment_purpose (equipment_id, team_id) values (89,4);</v>
      </c>
    </row>
    <row r="91" spans="1:7" x14ac:dyDescent="0.2">
      <c r="A91" t="s">
        <v>8</v>
      </c>
      <c r="B91" s="2" t="str">
        <f t="shared" ca="1" si="7"/>
        <v>83200.36</v>
      </c>
      <c r="C91">
        <f t="shared" si="6"/>
        <v>2012</v>
      </c>
      <c r="D91" t="str">
        <f t="shared" ca="1" si="8"/>
        <v>insert into equipment (equipment_type, yearly_cost, year) values ('womens basketball',83200.36,2012);</v>
      </c>
      <c r="E91">
        <v>90</v>
      </c>
      <c r="F91">
        <f t="shared" si="10"/>
        <v>4</v>
      </c>
      <c r="G91" t="str">
        <f t="shared" si="9"/>
        <v>insert into equipment_purpose (equipment_id, team_id) values (90,4);</v>
      </c>
    </row>
    <row r="92" spans="1:7" x14ac:dyDescent="0.2">
      <c r="A92" t="s">
        <v>8</v>
      </c>
      <c r="B92" s="2" t="str">
        <f t="shared" ca="1" si="7"/>
        <v>71276.10</v>
      </c>
      <c r="C92">
        <f t="shared" si="6"/>
        <v>2013</v>
      </c>
      <c r="D92" t="str">
        <f t="shared" ca="1" si="8"/>
        <v>insert into equipment (equipment_type, yearly_cost, year) values ('womens basketball',71276.10,2013);</v>
      </c>
      <c r="E92">
        <v>91</v>
      </c>
      <c r="F92">
        <f t="shared" si="10"/>
        <v>4</v>
      </c>
      <c r="G92" t="str">
        <f t="shared" si="9"/>
        <v>insert into equipment_purpose (equipment_id, team_id) values (91,4);</v>
      </c>
    </row>
    <row r="93" spans="1:7" x14ac:dyDescent="0.2">
      <c r="A93" t="s">
        <v>8</v>
      </c>
      <c r="B93" s="2" t="str">
        <f t="shared" ca="1" si="7"/>
        <v>68014.02</v>
      </c>
      <c r="C93">
        <f t="shared" si="6"/>
        <v>2014</v>
      </c>
      <c r="D93" t="str">
        <f t="shared" ca="1" si="8"/>
        <v>insert into equipment (equipment_type, yearly_cost, year) values ('womens basketball',68014.02,2014);</v>
      </c>
      <c r="E93">
        <v>92</v>
      </c>
      <c r="F93">
        <f t="shared" si="10"/>
        <v>4</v>
      </c>
      <c r="G93" t="str">
        <f t="shared" si="9"/>
        <v>insert into equipment_purpose (equipment_id, team_id) values (92,4);</v>
      </c>
    </row>
    <row r="94" spans="1:7" x14ac:dyDescent="0.2">
      <c r="A94" t="s">
        <v>8</v>
      </c>
      <c r="B94" s="2" t="str">
        <f t="shared" ca="1" si="7"/>
        <v>30768.99</v>
      </c>
      <c r="C94">
        <f t="shared" si="6"/>
        <v>2015</v>
      </c>
      <c r="D94" t="str">
        <f t="shared" ca="1" si="8"/>
        <v>insert into equipment (equipment_type, yearly_cost, year) values ('womens basketball',30768.99,2015);</v>
      </c>
      <c r="E94">
        <v>93</v>
      </c>
      <c r="F94">
        <f t="shared" si="10"/>
        <v>4</v>
      </c>
      <c r="G94" t="str">
        <f t="shared" si="9"/>
        <v>insert into equipment_purpose (equipment_id, team_id) values (93,4);</v>
      </c>
    </row>
    <row r="95" spans="1:7" x14ac:dyDescent="0.2">
      <c r="A95" t="s">
        <v>8</v>
      </c>
      <c r="B95" s="2" t="str">
        <f t="shared" ca="1" si="7"/>
        <v>20217.06</v>
      </c>
      <c r="C95">
        <f t="shared" ref="C95:C158" si="11">C94+1</f>
        <v>2016</v>
      </c>
      <c r="D95" t="str">
        <f t="shared" ca="1" si="8"/>
        <v>insert into equipment (equipment_type, yearly_cost, year) values ('womens basketball',20217.06,2016);</v>
      </c>
      <c r="E95">
        <v>94</v>
      </c>
      <c r="F95">
        <f t="shared" si="10"/>
        <v>4</v>
      </c>
      <c r="G95" t="str">
        <f t="shared" si="9"/>
        <v>insert into equipment_purpose (equipment_id, team_id) values (94,4);</v>
      </c>
    </row>
    <row r="96" spans="1:7" x14ac:dyDescent="0.2">
      <c r="A96" t="s">
        <v>9</v>
      </c>
      <c r="B96" s="2" t="str">
        <f t="shared" ca="1" si="7"/>
        <v>81237.22</v>
      </c>
      <c r="C96">
        <v>1987</v>
      </c>
      <c r="D96" t="str">
        <f t="shared" ca="1" si="8"/>
        <v>insert into equipment (equipment_type, yearly_cost, year) values ('baseball',81237.22,1987);</v>
      </c>
      <c r="E96">
        <v>95</v>
      </c>
      <c r="F96">
        <f t="shared" si="10"/>
        <v>5</v>
      </c>
      <c r="G96" t="str">
        <f t="shared" si="9"/>
        <v>insert into equipment_purpose (equipment_id, team_id) values (95,5);</v>
      </c>
    </row>
    <row r="97" spans="1:7" x14ac:dyDescent="0.2">
      <c r="A97" t="s">
        <v>9</v>
      </c>
      <c r="B97" s="2" t="str">
        <f t="shared" ca="1" si="7"/>
        <v>92703.52</v>
      </c>
      <c r="C97">
        <f t="shared" si="11"/>
        <v>1988</v>
      </c>
      <c r="D97" t="str">
        <f t="shared" ca="1" si="8"/>
        <v>insert into equipment (equipment_type, yearly_cost, year) values ('baseball',92703.52,1988);</v>
      </c>
      <c r="E97">
        <v>96</v>
      </c>
      <c r="F97">
        <f t="shared" si="10"/>
        <v>5</v>
      </c>
      <c r="G97" t="str">
        <f t="shared" si="9"/>
        <v>insert into equipment_purpose (equipment_id, team_id) values (96,5);</v>
      </c>
    </row>
    <row r="98" spans="1:7" x14ac:dyDescent="0.2">
      <c r="A98" t="s">
        <v>9</v>
      </c>
      <c r="B98" s="2" t="str">
        <f t="shared" ca="1" si="7"/>
        <v>6799.34</v>
      </c>
      <c r="C98">
        <f t="shared" si="11"/>
        <v>1989</v>
      </c>
      <c r="D98" t="str">
        <f t="shared" ca="1" si="8"/>
        <v>insert into equipment (equipment_type, yearly_cost, year) values ('baseball',6799.34,1989);</v>
      </c>
      <c r="E98">
        <v>97</v>
      </c>
      <c r="F98">
        <f t="shared" si="10"/>
        <v>5</v>
      </c>
      <c r="G98" t="str">
        <f t="shared" si="9"/>
        <v>insert into equipment_purpose (equipment_id, team_id) values (97,5);</v>
      </c>
    </row>
    <row r="99" spans="1:7" x14ac:dyDescent="0.2">
      <c r="A99" t="s">
        <v>9</v>
      </c>
      <c r="B99" s="2" t="str">
        <f t="shared" ca="1" si="7"/>
        <v>48051.93</v>
      </c>
      <c r="C99">
        <f t="shared" si="11"/>
        <v>1990</v>
      </c>
      <c r="D99" t="str">
        <f t="shared" ca="1" si="8"/>
        <v>insert into equipment (equipment_type, yearly_cost, year) values ('baseball',48051.93,1990);</v>
      </c>
      <c r="E99">
        <v>98</v>
      </c>
      <c r="F99">
        <f t="shared" si="10"/>
        <v>5</v>
      </c>
      <c r="G99" t="str">
        <f t="shared" si="9"/>
        <v>insert into equipment_purpose (equipment_id, team_id) values (98,5);</v>
      </c>
    </row>
    <row r="100" spans="1:7" x14ac:dyDescent="0.2">
      <c r="A100" t="s">
        <v>9</v>
      </c>
      <c r="B100" s="2" t="str">
        <f t="shared" ca="1" si="7"/>
        <v>94282.25</v>
      </c>
      <c r="C100">
        <f t="shared" si="11"/>
        <v>1991</v>
      </c>
      <c r="D100" t="str">
        <f t="shared" ca="1" si="8"/>
        <v>insert into equipment (equipment_type, yearly_cost, year) values ('baseball',94282.25,1991);</v>
      </c>
      <c r="E100">
        <v>99</v>
      </c>
      <c r="F100">
        <f t="shared" si="10"/>
        <v>5</v>
      </c>
      <c r="G100" t="str">
        <f t="shared" si="9"/>
        <v>insert into equipment_purpose (equipment_id, team_id) values (99,5);</v>
      </c>
    </row>
    <row r="101" spans="1:7" x14ac:dyDescent="0.2">
      <c r="A101" t="s">
        <v>9</v>
      </c>
      <c r="B101" s="2" t="str">
        <f t="shared" ca="1" si="7"/>
        <v>90371.88</v>
      </c>
      <c r="C101">
        <f t="shared" si="11"/>
        <v>1992</v>
      </c>
      <c r="D101" t="str">
        <f t="shared" ca="1" si="8"/>
        <v>insert into equipment (equipment_type, yearly_cost, year) values ('baseball',90371.88,1992);</v>
      </c>
      <c r="E101">
        <v>100</v>
      </c>
      <c r="F101">
        <f t="shared" si="10"/>
        <v>5</v>
      </c>
      <c r="G101" t="str">
        <f t="shared" si="9"/>
        <v>insert into equipment_purpose (equipment_id, team_id) values (100,5);</v>
      </c>
    </row>
    <row r="102" spans="1:7" x14ac:dyDescent="0.2">
      <c r="A102" t="s">
        <v>9</v>
      </c>
      <c r="B102" s="2" t="str">
        <f t="shared" ca="1" si="7"/>
        <v>14080.28</v>
      </c>
      <c r="C102">
        <f t="shared" si="11"/>
        <v>1993</v>
      </c>
      <c r="D102" t="str">
        <f t="shared" ca="1" si="8"/>
        <v>insert into equipment (equipment_type, yearly_cost, year) values ('baseball',14080.28,1993);</v>
      </c>
      <c r="E102">
        <v>101</v>
      </c>
      <c r="F102">
        <f t="shared" si="10"/>
        <v>5</v>
      </c>
      <c r="G102" t="str">
        <f t="shared" si="9"/>
        <v>insert into equipment_purpose (equipment_id, team_id) values (101,5);</v>
      </c>
    </row>
    <row r="103" spans="1:7" x14ac:dyDescent="0.2">
      <c r="A103" t="s">
        <v>9</v>
      </c>
      <c r="B103" s="2" t="str">
        <f t="shared" ca="1" si="7"/>
        <v>44485.32</v>
      </c>
      <c r="C103">
        <f t="shared" si="11"/>
        <v>1994</v>
      </c>
      <c r="D103" t="str">
        <f t="shared" ca="1" si="8"/>
        <v>insert into equipment (equipment_type, yearly_cost, year) values ('baseball',44485.32,1994);</v>
      </c>
      <c r="E103">
        <v>102</v>
      </c>
      <c r="F103">
        <f t="shared" si="10"/>
        <v>5</v>
      </c>
      <c r="G103" t="str">
        <f t="shared" si="9"/>
        <v>insert into equipment_purpose (equipment_id, team_id) values (102,5);</v>
      </c>
    </row>
    <row r="104" spans="1:7" x14ac:dyDescent="0.2">
      <c r="A104" t="s">
        <v>9</v>
      </c>
      <c r="B104" s="2" t="str">
        <f t="shared" ca="1" si="7"/>
        <v>26301.19</v>
      </c>
      <c r="C104">
        <f t="shared" si="11"/>
        <v>1995</v>
      </c>
      <c r="D104" t="str">
        <f t="shared" ca="1" si="8"/>
        <v>insert into equipment (equipment_type, yearly_cost, year) values ('baseball',26301.19,1995);</v>
      </c>
      <c r="E104">
        <v>103</v>
      </c>
      <c r="F104">
        <f t="shared" si="10"/>
        <v>5</v>
      </c>
      <c r="G104" t="str">
        <f t="shared" si="9"/>
        <v>insert into equipment_purpose (equipment_id, team_id) values (103,5);</v>
      </c>
    </row>
    <row r="105" spans="1:7" x14ac:dyDescent="0.2">
      <c r="A105" t="s">
        <v>9</v>
      </c>
      <c r="B105" s="2" t="str">
        <f t="shared" ca="1" si="7"/>
        <v>76706.28</v>
      </c>
      <c r="C105">
        <f t="shared" si="11"/>
        <v>1996</v>
      </c>
      <c r="D105" t="str">
        <f t="shared" ca="1" si="8"/>
        <v>insert into equipment (equipment_type, yearly_cost, year) values ('baseball',76706.28,1996);</v>
      </c>
      <c r="E105">
        <v>104</v>
      </c>
      <c r="F105">
        <f t="shared" si="10"/>
        <v>5</v>
      </c>
      <c r="G105" t="str">
        <f t="shared" si="9"/>
        <v>insert into equipment_purpose (equipment_id, team_id) values (104,5);</v>
      </c>
    </row>
    <row r="106" spans="1:7" x14ac:dyDescent="0.2">
      <c r="A106" t="s">
        <v>9</v>
      </c>
      <c r="B106" s="2" t="str">
        <f t="shared" ca="1" si="7"/>
        <v>4076.88</v>
      </c>
      <c r="C106">
        <f t="shared" si="11"/>
        <v>1997</v>
      </c>
      <c r="D106" t="str">
        <f t="shared" ca="1" si="8"/>
        <v>insert into equipment (equipment_type, yearly_cost, year) values ('baseball',4076.88,1997);</v>
      </c>
      <c r="E106">
        <v>105</v>
      </c>
      <c r="F106">
        <f t="shared" si="10"/>
        <v>5</v>
      </c>
      <c r="G106" t="str">
        <f t="shared" si="9"/>
        <v>insert into equipment_purpose (equipment_id, team_id) values (105,5);</v>
      </c>
    </row>
    <row r="107" spans="1:7" x14ac:dyDescent="0.2">
      <c r="A107" t="s">
        <v>9</v>
      </c>
      <c r="B107" s="2" t="str">
        <f t="shared" ca="1" si="7"/>
        <v>51391.56</v>
      </c>
      <c r="C107">
        <f t="shared" si="11"/>
        <v>1998</v>
      </c>
      <c r="D107" t="str">
        <f t="shared" ca="1" si="8"/>
        <v>insert into equipment (equipment_type, yearly_cost, year) values ('baseball',51391.56,1998);</v>
      </c>
      <c r="E107">
        <v>106</v>
      </c>
      <c r="F107">
        <f t="shared" si="10"/>
        <v>5</v>
      </c>
      <c r="G107" t="str">
        <f t="shared" si="9"/>
        <v>insert into equipment_purpose (equipment_id, team_id) values (106,5);</v>
      </c>
    </row>
    <row r="108" spans="1:7" x14ac:dyDescent="0.2">
      <c r="A108" t="s">
        <v>9</v>
      </c>
      <c r="B108" s="2" t="str">
        <f t="shared" ca="1" si="7"/>
        <v>85266.03</v>
      </c>
      <c r="C108">
        <f t="shared" si="11"/>
        <v>1999</v>
      </c>
      <c r="D108" t="str">
        <f t="shared" ca="1" si="8"/>
        <v>insert into equipment (equipment_type, yearly_cost, year) values ('baseball',85266.03,1999);</v>
      </c>
      <c r="E108">
        <v>107</v>
      </c>
      <c r="F108">
        <f t="shared" si="10"/>
        <v>5</v>
      </c>
      <c r="G108" t="str">
        <f t="shared" si="9"/>
        <v>insert into equipment_purpose (equipment_id, team_id) values (107,5);</v>
      </c>
    </row>
    <row r="109" spans="1:7" x14ac:dyDescent="0.2">
      <c r="A109" t="s">
        <v>9</v>
      </c>
      <c r="B109" s="2" t="str">
        <f t="shared" ca="1" si="7"/>
        <v>10899.72</v>
      </c>
      <c r="C109">
        <f t="shared" si="11"/>
        <v>2000</v>
      </c>
      <c r="D109" t="str">
        <f t="shared" ca="1" si="8"/>
        <v>insert into equipment (equipment_type, yearly_cost, year) values ('baseball',10899.72,2000);</v>
      </c>
      <c r="E109">
        <v>108</v>
      </c>
      <c r="F109">
        <f t="shared" si="10"/>
        <v>5</v>
      </c>
      <c r="G109" t="str">
        <f t="shared" si="9"/>
        <v>insert into equipment_purpose (equipment_id, team_id) values (108,5);</v>
      </c>
    </row>
    <row r="110" spans="1:7" x14ac:dyDescent="0.2">
      <c r="A110" t="s">
        <v>9</v>
      </c>
      <c r="B110" s="2" t="str">
        <f t="shared" ca="1" si="7"/>
        <v>86207.55</v>
      </c>
      <c r="C110">
        <f t="shared" si="11"/>
        <v>2001</v>
      </c>
      <c r="D110" t="str">
        <f t="shared" ca="1" si="8"/>
        <v>insert into equipment (equipment_type, yearly_cost, year) values ('baseball',86207.55,2001);</v>
      </c>
      <c r="E110">
        <v>109</v>
      </c>
      <c r="F110">
        <f t="shared" si="10"/>
        <v>5</v>
      </c>
      <c r="G110" t="str">
        <f t="shared" si="9"/>
        <v>insert into equipment_purpose (equipment_id, team_id) values (109,5);</v>
      </c>
    </row>
    <row r="111" spans="1:7" x14ac:dyDescent="0.2">
      <c r="A111" t="s">
        <v>9</v>
      </c>
      <c r="B111" s="2" t="str">
        <f t="shared" ca="1" si="7"/>
        <v>28785.83</v>
      </c>
      <c r="C111">
        <f t="shared" si="11"/>
        <v>2002</v>
      </c>
      <c r="D111" t="str">
        <f t="shared" ca="1" si="8"/>
        <v>insert into equipment (equipment_type, yearly_cost, year) values ('baseball',28785.83,2002);</v>
      </c>
      <c r="E111">
        <v>110</v>
      </c>
      <c r="F111">
        <f t="shared" si="10"/>
        <v>5</v>
      </c>
      <c r="G111" t="str">
        <f t="shared" si="9"/>
        <v>insert into equipment_purpose (equipment_id, team_id) values (110,5);</v>
      </c>
    </row>
    <row r="112" spans="1:7" x14ac:dyDescent="0.2">
      <c r="A112" t="s">
        <v>9</v>
      </c>
      <c r="B112" s="2" t="str">
        <f t="shared" ca="1" si="7"/>
        <v>1550.94</v>
      </c>
      <c r="C112">
        <f t="shared" si="11"/>
        <v>2003</v>
      </c>
      <c r="D112" t="str">
        <f t="shared" ca="1" si="8"/>
        <v>insert into equipment (equipment_type, yearly_cost, year) values ('baseball',1550.94,2003);</v>
      </c>
      <c r="E112">
        <v>111</v>
      </c>
      <c r="F112">
        <f t="shared" si="10"/>
        <v>5</v>
      </c>
      <c r="G112" t="str">
        <f t="shared" si="9"/>
        <v>insert into equipment_purpose (equipment_id, team_id) values (111,5);</v>
      </c>
    </row>
    <row r="113" spans="1:7" x14ac:dyDescent="0.2">
      <c r="A113" t="s">
        <v>9</v>
      </c>
      <c r="B113" s="2" t="str">
        <f t="shared" ca="1" si="7"/>
        <v>86891.43</v>
      </c>
      <c r="C113">
        <f t="shared" si="11"/>
        <v>2004</v>
      </c>
      <c r="D113" t="str">
        <f t="shared" ca="1" si="8"/>
        <v>insert into equipment (equipment_type, yearly_cost, year) values ('baseball',86891.43,2004);</v>
      </c>
      <c r="E113">
        <v>112</v>
      </c>
      <c r="F113">
        <f t="shared" si="10"/>
        <v>5</v>
      </c>
      <c r="G113" t="str">
        <f t="shared" si="9"/>
        <v>insert into equipment_purpose (equipment_id, team_id) values (112,5);</v>
      </c>
    </row>
    <row r="114" spans="1:7" x14ac:dyDescent="0.2">
      <c r="A114" t="s">
        <v>9</v>
      </c>
      <c r="B114" s="2" t="str">
        <f t="shared" ca="1" si="7"/>
        <v>27930.86</v>
      </c>
      <c r="C114">
        <f t="shared" si="11"/>
        <v>2005</v>
      </c>
      <c r="D114" t="str">
        <f t="shared" ca="1" si="8"/>
        <v>insert into equipment (equipment_type, yearly_cost, year) values ('baseball',27930.86,2005);</v>
      </c>
      <c r="E114">
        <v>113</v>
      </c>
      <c r="F114">
        <f t="shared" si="10"/>
        <v>5</v>
      </c>
      <c r="G114" t="str">
        <f t="shared" si="9"/>
        <v>insert into equipment_purpose (equipment_id, team_id) values (113,5);</v>
      </c>
    </row>
    <row r="115" spans="1:7" x14ac:dyDescent="0.2">
      <c r="A115" t="s">
        <v>9</v>
      </c>
      <c r="B115" s="2" t="str">
        <f t="shared" ca="1" si="7"/>
        <v>93409.77</v>
      </c>
      <c r="C115">
        <f t="shared" si="11"/>
        <v>2006</v>
      </c>
      <c r="D115" t="str">
        <f t="shared" ca="1" si="8"/>
        <v>insert into equipment (equipment_type, yearly_cost, year) values ('baseball',93409.77,2006);</v>
      </c>
      <c r="E115">
        <v>114</v>
      </c>
      <c r="F115">
        <f t="shared" si="10"/>
        <v>5</v>
      </c>
      <c r="G115" t="str">
        <f t="shared" si="9"/>
        <v>insert into equipment_purpose (equipment_id, team_id) values (114,5);</v>
      </c>
    </row>
    <row r="116" spans="1:7" x14ac:dyDescent="0.2">
      <c r="A116" t="s">
        <v>9</v>
      </c>
      <c r="B116" s="2" t="str">
        <f t="shared" ca="1" si="7"/>
        <v>44972.33</v>
      </c>
      <c r="C116">
        <f t="shared" si="11"/>
        <v>2007</v>
      </c>
      <c r="D116" t="str">
        <f t="shared" ca="1" si="8"/>
        <v>insert into equipment (equipment_type, yearly_cost, year) values ('baseball',44972.33,2007);</v>
      </c>
      <c r="E116">
        <v>115</v>
      </c>
      <c r="F116">
        <f t="shared" si="10"/>
        <v>5</v>
      </c>
      <c r="G116" t="str">
        <f t="shared" si="9"/>
        <v>insert into equipment_purpose (equipment_id, team_id) values (115,5);</v>
      </c>
    </row>
    <row r="117" spans="1:7" x14ac:dyDescent="0.2">
      <c r="A117" t="s">
        <v>9</v>
      </c>
      <c r="B117" s="2" t="str">
        <f t="shared" ca="1" si="7"/>
        <v>21593.37</v>
      </c>
      <c r="C117">
        <f t="shared" si="11"/>
        <v>2008</v>
      </c>
      <c r="D117" t="str">
        <f t="shared" ca="1" si="8"/>
        <v>insert into equipment (equipment_type, yearly_cost, year) values ('baseball',21593.37,2008);</v>
      </c>
      <c r="E117">
        <v>116</v>
      </c>
      <c r="F117">
        <f t="shared" si="10"/>
        <v>5</v>
      </c>
      <c r="G117" t="str">
        <f t="shared" si="9"/>
        <v>insert into equipment_purpose (equipment_id, team_id) values (116,5);</v>
      </c>
    </row>
    <row r="118" spans="1:7" x14ac:dyDescent="0.2">
      <c r="A118" t="s">
        <v>9</v>
      </c>
      <c r="B118" s="2" t="str">
        <f t="shared" ca="1" si="7"/>
        <v>51618.64</v>
      </c>
      <c r="C118">
        <f t="shared" si="11"/>
        <v>2009</v>
      </c>
      <c r="D118" t="str">
        <f t="shared" ca="1" si="8"/>
        <v>insert into equipment (equipment_type, yearly_cost, year) values ('baseball',51618.64,2009);</v>
      </c>
      <c r="E118">
        <v>117</v>
      </c>
      <c r="F118">
        <f t="shared" si="10"/>
        <v>5</v>
      </c>
      <c r="G118" t="str">
        <f t="shared" si="9"/>
        <v>insert into equipment_purpose (equipment_id, team_id) values (117,5);</v>
      </c>
    </row>
    <row r="119" spans="1:7" x14ac:dyDescent="0.2">
      <c r="A119" t="s">
        <v>9</v>
      </c>
      <c r="B119" s="2" t="str">
        <f t="shared" ca="1" si="7"/>
        <v>28344.23</v>
      </c>
      <c r="C119">
        <f t="shared" si="11"/>
        <v>2010</v>
      </c>
      <c r="D119" t="str">
        <f t="shared" ca="1" si="8"/>
        <v>insert into equipment (equipment_type, yearly_cost, year) values ('baseball',28344.23,2010);</v>
      </c>
      <c r="E119">
        <v>118</v>
      </c>
      <c r="F119">
        <f t="shared" si="10"/>
        <v>5</v>
      </c>
      <c r="G119" t="str">
        <f t="shared" si="9"/>
        <v>insert into equipment_purpose (equipment_id, team_id) values (118,5);</v>
      </c>
    </row>
    <row r="120" spans="1:7" x14ac:dyDescent="0.2">
      <c r="A120" t="s">
        <v>9</v>
      </c>
      <c r="B120" s="2" t="str">
        <f t="shared" ca="1" si="7"/>
        <v>28922.62</v>
      </c>
      <c r="C120">
        <f t="shared" si="11"/>
        <v>2011</v>
      </c>
      <c r="D120" t="str">
        <f t="shared" ca="1" si="8"/>
        <v>insert into equipment (equipment_type, yearly_cost, year) values ('baseball',28922.62,2011);</v>
      </c>
      <c r="E120">
        <v>119</v>
      </c>
      <c r="F120">
        <f t="shared" si="10"/>
        <v>5</v>
      </c>
      <c r="G120" t="str">
        <f t="shared" si="9"/>
        <v>insert into equipment_purpose (equipment_id, team_id) values (119,5);</v>
      </c>
    </row>
    <row r="121" spans="1:7" x14ac:dyDescent="0.2">
      <c r="A121" t="s">
        <v>9</v>
      </c>
      <c r="B121" s="2" t="str">
        <f t="shared" ca="1" si="7"/>
        <v>6289.16</v>
      </c>
      <c r="C121">
        <f t="shared" si="11"/>
        <v>2012</v>
      </c>
      <c r="D121" t="str">
        <f t="shared" ca="1" si="8"/>
        <v>insert into equipment (equipment_type, yearly_cost, year) values ('baseball',6289.16,2012);</v>
      </c>
      <c r="E121">
        <v>120</v>
      </c>
      <c r="F121">
        <f t="shared" si="10"/>
        <v>5</v>
      </c>
      <c r="G121" t="str">
        <f t="shared" si="9"/>
        <v>insert into equipment_purpose (equipment_id, team_id) values (120,5);</v>
      </c>
    </row>
    <row r="122" spans="1:7" x14ac:dyDescent="0.2">
      <c r="A122" t="s">
        <v>9</v>
      </c>
      <c r="B122" s="2" t="str">
        <f t="shared" ca="1" si="7"/>
        <v>93040.33</v>
      </c>
      <c r="C122">
        <f t="shared" si="11"/>
        <v>2013</v>
      </c>
      <c r="D122" t="str">
        <f t="shared" ca="1" si="8"/>
        <v>insert into equipment (equipment_type, yearly_cost, year) values ('baseball',93040.33,2013);</v>
      </c>
      <c r="E122">
        <v>121</v>
      </c>
      <c r="F122">
        <f t="shared" si="10"/>
        <v>5</v>
      </c>
      <c r="G122" t="str">
        <f t="shared" si="9"/>
        <v>insert into equipment_purpose (equipment_id, team_id) values (121,5);</v>
      </c>
    </row>
    <row r="123" spans="1:7" x14ac:dyDescent="0.2">
      <c r="A123" t="s">
        <v>9</v>
      </c>
      <c r="B123" s="2" t="str">
        <f t="shared" ca="1" si="7"/>
        <v>50452.84</v>
      </c>
      <c r="C123">
        <f t="shared" si="11"/>
        <v>2014</v>
      </c>
      <c r="D123" t="str">
        <f t="shared" ca="1" si="8"/>
        <v>insert into equipment (equipment_type, yearly_cost, year) values ('baseball',50452.84,2014);</v>
      </c>
      <c r="E123">
        <v>122</v>
      </c>
      <c r="F123">
        <f t="shared" si="10"/>
        <v>5</v>
      </c>
      <c r="G123" t="str">
        <f t="shared" si="9"/>
        <v>insert into equipment_purpose (equipment_id, team_id) values (122,5);</v>
      </c>
    </row>
    <row r="124" spans="1:7" x14ac:dyDescent="0.2">
      <c r="A124" t="s">
        <v>9</v>
      </c>
      <c r="B124" s="2" t="str">
        <f t="shared" ca="1" si="7"/>
        <v>62211.58</v>
      </c>
      <c r="C124">
        <f t="shared" si="11"/>
        <v>2015</v>
      </c>
      <c r="D124" t="str">
        <f t="shared" ca="1" si="8"/>
        <v>insert into equipment (equipment_type, yearly_cost, year) values ('baseball',62211.58,2015);</v>
      </c>
      <c r="E124">
        <v>123</v>
      </c>
      <c r="F124">
        <f t="shared" si="10"/>
        <v>5</v>
      </c>
      <c r="G124" t="str">
        <f t="shared" si="9"/>
        <v>insert into equipment_purpose (equipment_id, team_id) values (123,5);</v>
      </c>
    </row>
    <row r="125" spans="1:7" x14ac:dyDescent="0.2">
      <c r="A125" t="s">
        <v>9</v>
      </c>
      <c r="B125" s="2" t="str">
        <f t="shared" ca="1" si="7"/>
        <v>8840.10</v>
      </c>
      <c r="C125">
        <f t="shared" si="11"/>
        <v>2016</v>
      </c>
      <c r="D125" t="str">
        <f t="shared" ca="1" si="8"/>
        <v>insert into equipment (equipment_type, yearly_cost, year) values ('baseball',8840.10,2016);</v>
      </c>
      <c r="E125">
        <v>124</v>
      </c>
      <c r="F125">
        <f t="shared" si="10"/>
        <v>5</v>
      </c>
      <c r="G125" t="str">
        <f t="shared" si="9"/>
        <v>insert into equipment_purpose (equipment_id, team_id) values (124,5);</v>
      </c>
    </row>
    <row r="126" spans="1:7" x14ac:dyDescent="0.2">
      <c r="A126" t="s">
        <v>10</v>
      </c>
      <c r="B126" s="2" t="str">
        <f t="shared" ca="1" si="7"/>
        <v>23279.24</v>
      </c>
      <c r="C126">
        <v>2007</v>
      </c>
      <c r="D126" t="str">
        <f t="shared" ca="1" si="8"/>
        <v>insert into equipment (equipment_type, yearly_cost, year) values ('softball',23279.24,2007);</v>
      </c>
      <c r="E126">
        <v>125</v>
      </c>
      <c r="F126">
        <f t="shared" si="10"/>
        <v>6</v>
      </c>
      <c r="G126" t="str">
        <f t="shared" si="9"/>
        <v>insert into equipment_purpose (equipment_id, team_id) values (125,6);</v>
      </c>
    </row>
    <row r="127" spans="1:7" x14ac:dyDescent="0.2">
      <c r="A127" t="s">
        <v>10</v>
      </c>
      <c r="B127" s="2" t="str">
        <f t="shared" ca="1" si="7"/>
        <v>98022.35</v>
      </c>
      <c r="C127">
        <f t="shared" si="11"/>
        <v>2008</v>
      </c>
      <c r="D127" t="str">
        <f t="shared" ca="1" si="8"/>
        <v>insert into equipment (equipment_type, yearly_cost, year) values ('softball',98022.35,2008);</v>
      </c>
      <c r="E127">
        <v>126</v>
      </c>
      <c r="F127">
        <f t="shared" si="10"/>
        <v>6</v>
      </c>
      <c r="G127" t="str">
        <f t="shared" si="9"/>
        <v>insert into equipment_purpose (equipment_id, team_id) values (126,6);</v>
      </c>
    </row>
    <row r="128" spans="1:7" x14ac:dyDescent="0.2">
      <c r="A128" t="s">
        <v>10</v>
      </c>
      <c r="B128" s="2" t="str">
        <f t="shared" ca="1" si="7"/>
        <v>51043.54</v>
      </c>
      <c r="C128">
        <f t="shared" si="11"/>
        <v>2009</v>
      </c>
      <c r="D128" t="str">
        <f t="shared" ca="1" si="8"/>
        <v>insert into equipment (equipment_type, yearly_cost, year) values ('softball',51043.54,2009);</v>
      </c>
      <c r="E128">
        <v>127</v>
      </c>
      <c r="F128">
        <f t="shared" si="10"/>
        <v>6</v>
      </c>
      <c r="G128" t="str">
        <f t="shared" si="9"/>
        <v>insert into equipment_purpose (equipment_id, team_id) values (127,6);</v>
      </c>
    </row>
    <row r="129" spans="1:7" x14ac:dyDescent="0.2">
      <c r="A129" t="s">
        <v>10</v>
      </c>
      <c r="B129" s="2" t="str">
        <f t="shared" ca="1" si="7"/>
        <v>32007.24</v>
      </c>
      <c r="C129">
        <f t="shared" si="11"/>
        <v>2010</v>
      </c>
      <c r="D129" t="str">
        <f t="shared" ca="1" si="8"/>
        <v>insert into equipment (equipment_type, yearly_cost, year) values ('softball',32007.24,2010);</v>
      </c>
      <c r="E129">
        <v>128</v>
      </c>
      <c r="F129">
        <f t="shared" si="10"/>
        <v>6</v>
      </c>
      <c r="G129" t="str">
        <f t="shared" si="9"/>
        <v>insert into equipment_purpose (equipment_id, team_id) values (128,6);</v>
      </c>
    </row>
    <row r="130" spans="1:7" x14ac:dyDescent="0.2">
      <c r="A130" t="s">
        <v>10</v>
      </c>
      <c r="B130" s="2" t="str">
        <f t="shared" ca="1" si="7"/>
        <v>81117.67</v>
      </c>
      <c r="C130">
        <f t="shared" si="11"/>
        <v>2011</v>
      </c>
      <c r="D130" t="str">
        <f t="shared" ca="1" si="8"/>
        <v>insert into equipment (equipment_type, yearly_cost, year) values ('softball',81117.67,2011);</v>
      </c>
      <c r="E130">
        <v>129</v>
      </c>
      <c r="F130">
        <f t="shared" si="10"/>
        <v>6</v>
      </c>
      <c r="G130" t="str">
        <f t="shared" si="9"/>
        <v>insert into equipment_purpose (equipment_id, team_id) values (129,6);</v>
      </c>
    </row>
    <row r="131" spans="1:7" x14ac:dyDescent="0.2">
      <c r="A131" t="s">
        <v>10</v>
      </c>
      <c r="B131" s="2" t="str">
        <f t="shared" ref="B131:B194" ca="1" si="12">RANDBETWEEN(1000,100000)&amp;"."&amp;TEXT(RANDBETWEEN(0,99),"00")</f>
        <v>12354.87</v>
      </c>
      <c r="C131">
        <f t="shared" si="11"/>
        <v>2012</v>
      </c>
      <c r="D131" t="str">
        <f t="shared" ref="D131:D194" ca="1" si="13">"insert into equipment (equipment_type, yearly_cost, year) values ('"&amp;A131&amp;"',"&amp;B131&amp;","&amp;C131&amp;");"</f>
        <v>insert into equipment (equipment_type, yearly_cost, year) values ('softball',12354.87,2012);</v>
      </c>
      <c r="E131">
        <v>130</v>
      </c>
      <c r="F131">
        <f t="shared" si="10"/>
        <v>6</v>
      </c>
      <c r="G131" t="str">
        <f t="shared" ref="G131:G194" si="14">"insert into equipment_purpose (equipment_id, team_id) values ("&amp;E131&amp;","&amp;F131&amp;");"</f>
        <v>insert into equipment_purpose (equipment_id, team_id) values (130,6);</v>
      </c>
    </row>
    <row r="132" spans="1:7" x14ac:dyDescent="0.2">
      <c r="A132" t="s">
        <v>10</v>
      </c>
      <c r="B132" s="2" t="str">
        <f t="shared" ca="1" si="12"/>
        <v>37289.19</v>
      </c>
      <c r="C132">
        <f t="shared" si="11"/>
        <v>2013</v>
      </c>
      <c r="D132" t="str">
        <f t="shared" ca="1" si="13"/>
        <v>insert into equipment (equipment_type, yearly_cost, year) values ('softball',37289.19,2013);</v>
      </c>
      <c r="E132">
        <v>131</v>
      </c>
      <c r="F132">
        <f t="shared" ref="F132:F195" si="15">IF(A132=A131,F131,F131+1)</f>
        <v>6</v>
      </c>
      <c r="G132" t="str">
        <f t="shared" si="14"/>
        <v>insert into equipment_purpose (equipment_id, team_id) values (131,6);</v>
      </c>
    </row>
    <row r="133" spans="1:7" x14ac:dyDescent="0.2">
      <c r="A133" t="s">
        <v>10</v>
      </c>
      <c r="B133" s="2" t="str">
        <f t="shared" ca="1" si="12"/>
        <v>48801.75</v>
      </c>
      <c r="C133">
        <f t="shared" si="11"/>
        <v>2014</v>
      </c>
      <c r="D133" t="str">
        <f t="shared" ca="1" si="13"/>
        <v>insert into equipment (equipment_type, yearly_cost, year) values ('softball',48801.75,2014);</v>
      </c>
      <c r="E133">
        <v>132</v>
      </c>
      <c r="F133">
        <f t="shared" si="15"/>
        <v>6</v>
      </c>
      <c r="G133" t="str">
        <f t="shared" si="14"/>
        <v>insert into equipment_purpose (equipment_id, team_id) values (132,6);</v>
      </c>
    </row>
    <row r="134" spans="1:7" x14ac:dyDescent="0.2">
      <c r="A134" t="s">
        <v>10</v>
      </c>
      <c r="B134" s="2" t="str">
        <f t="shared" ca="1" si="12"/>
        <v>17430.27</v>
      </c>
      <c r="C134">
        <f t="shared" si="11"/>
        <v>2015</v>
      </c>
      <c r="D134" t="str">
        <f t="shared" ca="1" si="13"/>
        <v>insert into equipment (equipment_type, yearly_cost, year) values ('softball',17430.27,2015);</v>
      </c>
      <c r="E134">
        <v>133</v>
      </c>
      <c r="F134">
        <f t="shared" si="15"/>
        <v>6</v>
      </c>
      <c r="G134" t="str">
        <f t="shared" si="14"/>
        <v>insert into equipment_purpose (equipment_id, team_id) values (133,6);</v>
      </c>
    </row>
    <row r="135" spans="1:7" x14ac:dyDescent="0.2">
      <c r="A135" t="s">
        <v>10</v>
      </c>
      <c r="B135" s="2" t="str">
        <f t="shared" ca="1" si="12"/>
        <v>53542.33</v>
      </c>
      <c r="C135">
        <f t="shared" si="11"/>
        <v>2016</v>
      </c>
      <c r="D135" t="str">
        <f t="shared" ca="1" si="13"/>
        <v>insert into equipment (equipment_type, yearly_cost, year) values ('softball',53542.33,2016);</v>
      </c>
      <c r="E135">
        <v>134</v>
      </c>
      <c r="F135">
        <f t="shared" si="15"/>
        <v>6</v>
      </c>
      <c r="G135" t="str">
        <f t="shared" si="14"/>
        <v>insert into equipment_purpose (equipment_id, team_id) values (134,6);</v>
      </c>
    </row>
    <row r="136" spans="1:7" x14ac:dyDescent="0.2">
      <c r="A136" t="s">
        <v>11</v>
      </c>
      <c r="B136" s="2" t="str">
        <f t="shared" ca="1" si="12"/>
        <v>34504.59</v>
      </c>
      <c r="C136">
        <v>2009</v>
      </c>
      <c r="D136" t="str">
        <f t="shared" ca="1" si="13"/>
        <v>insert into equipment (equipment_type, yearly_cost, year) values ('mens soccer',34504.59,2009);</v>
      </c>
      <c r="E136">
        <v>135</v>
      </c>
      <c r="F136">
        <f t="shared" si="15"/>
        <v>7</v>
      </c>
      <c r="G136" t="str">
        <f t="shared" si="14"/>
        <v>insert into equipment_purpose (equipment_id, team_id) values (135,7);</v>
      </c>
    </row>
    <row r="137" spans="1:7" x14ac:dyDescent="0.2">
      <c r="A137" t="s">
        <v>11</v>
      </c>
      <c r="B137" s="2" t="str">
        <f t="shared" ca="1" si="12"/>
        <v>14047.94</v>
      </c>
      <c r="C137">
        <f t="shared" si="11"/>
        <v>2010</v>
      </c>
      <c r="D137" t="str">
        <f t="shared" ca="1" si="13"/>
        <v>insert into equipment (equipment_type, yearly_cost, year) values ('mens soccer',14047.94,2010);</v>
      </c>
      <c r="E137">
        <v>136</v>
      </c>
      <c r="F137">
        <f t="shared" si="15"/>
        <v>7</v>
      </c>
      <c r="G137" t="str">
        <f t="shared" si="14"/>
        <v>insert into equipment_purpose (equipment_id, team_id) values (136,7);</v>
      </c>
    </row>
    <row r="138" spans="1:7" x14ac:dyDescent="0.2">
      <c r="A138" t="s">
        <v>11</v>
      </c>
      <c r="B138" s="2" t="str">
        <f t="shared" ca="1" si="12"/>
        <v>42266.86</v>
      </c>
      <c r="C138">
        <f t="shared" si="11"/>
        <v>2011</v>
      </c>
      <c r="D138" t="str">
        <f t="shared" ca="1" si="13"/>
        <v>insert into equipment (equipment_type, yearly_cost, year) values ('mens soccer',42266.86,2011);</v>
      </c>
      <c r="E138">
        <v>137</v>
      </c>
      <c r="F138">
        <f t="shared" si="15"/>
        <v>7</v>
      </c>
      <c r="G138" t="str">
        <f t="shared" si="14"/>
        <v>insert into equipment_purpose (equipment_id, team_id) values (137,7);</v>
      </c>
    </row>
    <row r="139" spans="1:7" x14ac:dyDescent="0.2">
      <c r="A139" t="s">
        <v>11</v>
      </c>
      <c r="B139" s="2" t="str">
        <f t="shared" ca="1" si="12"/>
        <v>31148.24</v>
      </c>
      <c r="C139">
        <f t="shared" si="11"/>
        <v>2012</v>
      </c>
      <c r="D139" t="str">
        <f t="shared" ca="1" si="13"/>
        <v>insert into equipment (equipment_type, yearly_cost, year) values ('mens soccer',31148.24,2012);</v>
      </c>
      <c r="E139">
        <v>138</v>
      </c>
      <c r="F139">
        <f t="shared" si="15"/>
        <v>7</v>
      </c>
      <c r="G139" t="str">
        <f t="shared" si="14"/>
        <v>insert into equipment_purpose (equipment_id, team_id) values (138,7);</v>
      </c>
    </row>
    <row r="140" spans="1:7" x14ac:dyDescent="0.2">
      <c r="A140" t="s">
        <v>11</v>
      </c>
      <c r="B140" s="2" t="str">
        <f t="shared" ca="1" si="12"/>
        <v>19220.42</v>
      </c>
      <c r="C140">
        <f t="shared" si="11"/>
        <v>2013</v>
      </c>
      <c r="D140" t="str">
        <f t="shared" ca="1" si="13"/>
        <v>insert into equipment (equipment_type, yearly_cost, year) values ('mens soccer',19220.42,2013);</v>
      </c>
      <c r="E140">
        <v>139</v>
      </c>
      <c r="F140">
        <f t="shared" si="15"/>
        <v>7</v>
      </c>
      <c r="G140" t="str">
        <f t="shared" si="14"/>
        <v>insert into equipment_purpose (equipment_id, team_id) values (139,7);</v>
      </c>
    </row>
    <row r="141" spans="1:7" x14ac:dyDescent="0.2">
      <c r="A141" t="s">
        <v>11</v>
      </c>
      <c r="B141" s="2" t="str">
        <f t="shared" ca="1" si="12"/>
        <v>64812.05</v>
      </c>
      <c r="C141">
        <f t="shared" si="11"/>
        <v>2014</v>
      </c>
      <c r="D141" t="str">
        <f t="shared" ca="1" si="13"/>
        <v>insert into equipment (equipment_type, yearly_cost, year) values ('mens soccer',64812.05,2014);</v>
      </c>
      <c r="E141">
        <v>140</v>
      </c>
      <c r="F141">
        <f t="shared" si="15"/>
        <v>7</v>
      </c>
      <c r="G141" t="str">
        <f t="shared" si="14"/>
        <v>insert into equipment_purpose (equipment_id, team_id) values (140,7);</v>
      </c>
    </row>
    <row r="142" spans="1:7" x14ac:dyDescent="0.2">
      <c r="A142" t="s">
        <v>11</v>
      </c>
      <c r="B142" s="2" t="str">
        <f t="shared" ca="1" si="12"/>
        <v>67324.89</v>
      </c>
      <c r="C142">
        <f t="shared" si="11"/>
        <v>2015</v>
      </c>
      <c r="D142" t="str">
        <f t="shared" ca="1" si="13"/>
        <v>insert into equipment (equipment_type, yearly_cost, year) values ('mens soccer',67324.89,2015);</v>
      </c>
      <c r="E142">
        <v>141</v>
      </c>
      <c r="F142">
        <f t="shared" si="15"/>
        <v>7</v>
      </c>
      <c r="G142" t="str">
        <f t="shared" si="14"/>
        <v>insert into equipment_purpose (equipment_id, team_id) values (141,7);</v>
      </c>
    </row>
    <row r="143" spans="1:7" x14ac:dyDescent="0.2">
      <c r="A143" t="s">
        <v>11</v>
      </c>
      <c r="B143" s="2" t="str">
        <f t="shared" ca="1" si="12"/>
        <v>40916.30</v>
      </c>
      <c r="C143">
        <f t="shared" si="11"/>
        <v>2016</v>
      </c>
      <c r="D143" t="str">
        <f t="shared" ca="1" si="13"/>
        <v>insert into equipment (equipment_type, yearly_cost, year) values ('mens soccer',40916.30,2016);</v>
      </c>
      <c r="E143">
        <v>142</v>
      </c>
      <c r="F143">
        <f t="shared" si="15"/>
        <v>7</v>
      </c>
      <c r="G143" t="str">
        <f t="shared" si="14"/>
        <v>insert into equipment_purpose (equipment_id, team_id) values (142,7);</v>
      </c>
    </row>
    <row r="144" spans="1:7" x14ac:dyDescent="0.2">
      <c r="A144" t="s">
        <v>12</v>
      </c>
      <c r="B144" s="2" t="str">
        <f t="shared" ca="1" si="12"/>
        <v>27634.57</v>
      </c>
      <c r="C144">
        <v>1982</v>
      </c>
      <c r="D144" t="str">
        <f t="shared" ca="1" si="13"/>
        <v>insert into equipment (equipment_type, yearly_cost, year) values ('womens soccer',27634.57,1982);</v>
      </c>
      <c r="E144">
        <v>143</v>
      </c>
      <c r="F144">
        <f t="shared" si="15"/>
        <v>8</v>
      </c>
      <c r="G144" t="str">
        <f t="shared" si="14"/>
        <v>insert into equipment_purpose (equipment_id, team_id) values (143,8);</v>
      </c>
    </row>
    <row r="145" spans="1:7" x14ac:dyDescent="0.2">
      <c r="A145" t="s">
        <v>12</v>
      </c>
      <c r="B145" s="2" t="str">
        <f t="shared" ca="1" si="12"/>
        <v>9234.32</v>
      </c>
      <c r="C145">
        <f t="shared" si="11"/>
        <v>1983</v>
      </c>
      <c r="D145" t="str">
        <f t="shared" ca="1" si="13"/>
        <v>insert into equipment (equipment_type, yearly_cost, year) values ('womens soccer',9234.32,1983);</v>
      </c>
      <c r="E145">
        <v>144</v>
      </c>
      <c r="F145">
        <f t="shared" si="15"/>
        <v>8</v>
      </c>
      <c r="G145" t="str">
        <f t="shared" si="14"/>
        <v>insert into equipment_purpose (equipment_id, team_id) values (144,8);</v>
      </c>
    </row>
    <row r="146" spans="1:7" x14ac:dyDescent="0.2">
      <c r="A146" t="s">
        <v>12</v>
      </c>
      <c r="B146" s="2" t="str">
        <f t="shared" ca="1" si="12"/>
        <v>6837.55</v>
      </c>
      <c r="C146">
        <f t="shared" si="11"/>
        <v>1984</v>
      </c>
      <c r="D146" t="str">
        <f t="shared" ca="1" si="13"/>
        <v>insert into equipment (equipment_type, yearly_cost, year) values ('womens soccer',6837.55,1984);</v>
      </c>
      <c r="E146">
        <v>145</v>
      </c>
      <c r="F146">
        <f t="shared" si="15"/>
        <v>8</v>
      </c>
      <c r="G146" t="str">
        <f t="shared" si="14"/>
        <v>insert into equipment_purpose (equipment_id, team_id) values (145,8);</v>
      </c>
    </row>
    <row r="147" spans="1:7" x14ac:dyDescent="0.2">
      <c r="A147" t="s">
        <v>12</v>
      </c>
      <c r="B147" s="2" t="str">
        <f t="shared" ca="1" si="12"/>
        <v>55244.47</v>
      </c>
      <c r="C147">
        <f t="shared" si="11"/>
        <v>1985</v>
      </c>
      <c r="D147" t="str">
        <f t="shared" ca="1" si="13"/>
        <v>insert into equipment (equipment_type, yearly_cost, year) values ('womens soccer',55244.47,1985);</v>
      </c>
      <c r="E147">
        <v>146</v>
      </c>
      <c r="F147">
        <f t="shared" si="15"/>
        <v>8</v>
      </c>
      <c r="G147" t="str">
        <f t="shared" si="14"/>
        <v>insert into equipment_purpose (equipment_id, team_id) values (146,8);</v>
      </c>
    </row>
    <row r="148" spans="1:7" x14ac:dyDescent="0.2">
      <c r="A148" t="s">
        <v>12</v>
      </c>
      <c r="B148" s="2" t="str">
        <f t="shared" ca="1" si="12"/>
        <v>58482.70</v>
      </c>
      <c r="C148">
        <f t="shared" si="11"/>
        <v>1986</v>
      </c>
      <c r="D148" t="str">
        <f t="shared" ca="1" si="13"/>
        <v>insert into equipment (equipment_type, yearly_cost, year) values ('womens soccer',58482.70,1986);</v>
      </c>
      <c r="E148">
        <v>147</v>
      </c>
      <c r="F148">
        <f t="shared" si="15"/>
        <v>8</v>
      </c>
      <c r="G148" t="str">
        <f t="shared" si="14"/>
        <v>insert into equipment_purpose (equipment_id, team_id) values (147,8);</v>
      </c>
    </row>
    <row r="149" spans="1:7" x14ac:dyDescent="0.2">
      <c r="A149" t="s">
        <v>12</v>
      </c>
      <c r="B149" s="2" t="str">
        <f t="shared" ca="1" si="12"/>
        <v>91939.12</v>
      </c>
      <c r="C149">
        <f t="shared" si="11"/>
        <v>1987</v>
      </c>
      <c r="D149" t="str">
        <f t="shared" ca="1" si="13"/>
        <v>insert into equipment (equipment_type, yearly_cost, year) values ('womens soccer',91939.12,1987);</v>
      </c>
      <c r="E149">
        <v>148</v>
      </c>
      <c r="F149">
        <f t="shared" si="15"/>
        <v>8</v>
      </c>
      <c r="G149" t="str">
        <f t="shared" si="14"/>
        <v>insert into equipment_purpose (equipment_id, team_id) values (148,8);</v>
      </c>
    </row>
    <row r="150" spans="1:7" x14ac:dyDescent="0.2">
      <c r="A150" t="s">
        <v>12</v>
      </c>
      <c r="B150" s="2" t="str">
        <f t="shared" ca="1" si="12"/>
        <v>33173.91</v>
      </c>
      <c r="C150">
        <f t="shared" si="11"/>
        <v>1988</v>
      </c>
      <c r="D150" t="str">
        <f t="shared" ca="1" si="13"/>
        <v>insert into equipment (equipment_type, yearly_cost, year) values ('womens soccer',33173.91,1988);</v>
      </c>
      <c r="E150">
        <v>149</v>
      </c>
      <c r="F150">
        <f t="shared" si="15"/>
        <v>8</v>
      </c>
      <c r="G150" t="str">
        <f t="shared" si="14"/>
        <v>insert into equipment_purpose (equipment_id, team_id) values (149,8);</v>
      </c>
    </row>
    <row r="151" spans="1:7" x14ac:dyDescent="0.2">
      <c r="A151" t="s">
        <v>12</v>
      </c>
      <c r="B151" s="2" t="str">
        <f t="shared" ca="1" si="12"/>
        <v>75182.96</v>
      </c>
      <c r="C151">
        <f t="shared" si="11"/>
        <v>1989</v>
      </c>
      <c r="D151" t="str">
        <f t="shared" ca="1" si="13"/>
        <v>insert into equipment (equipment_type, yearly_cost, year) values ('womens soccer',75182.96,1989);</v>
      </c>
      <c r="E151">
        <v>150</v>
      </c>
      <c r="F151">
        <f t="shared" si="15"/>
        <v>8</v>
      </c>
      <c r="G151" t="str">
        <f t="shared" si="14"/>
        <v>insert into equipment_purpose (equipment_id, team_id) values (150,8);</v>
      </c>
    </row>
    <row r="152" spans="1:7" x14ac:dyDescent="0.2">
      <c r="A152" t="s">
        <v>12</v>
      </c>
      <c r="B152" s="2" t="str">
        <f t="shared" ca="1" si="12"/>
        <v>29352.21</v>
      </c>
      <c r="C152">
        <f t="shared" si="11"/>
        <v>1990</v>
      </c>
      <c r="D152" t="str">
        <f t="shared" ca="1" si="13"/>
        <v>insert into equipment (equipment_type, yearly_cost, year) values ('womens soccer',29352.21,1990);</v>
      </c>
      <c r="E152">
        <v>151</v>
      </c>
      <c r="F152">
        <f t="shared" si="15"/>
        <v>8</v>
      </c>
      <c r="G152" t="str">
        <f t="shared" si="14"/>
        <v>insert into equipment_purpose (equipment_id, team_id) values (151,8);</v>
      </c>
    </row>
    <row r="153" spans="1:7" x14ac:dyDescent="0.2">
      <c r="A153" t="s">
        <v>12</v>
      </c>
      <c r="B153" s="2" t="str">
        <f t="shared" ca="1" si="12"/>
        <v>15216.45</v>
      </c>
      <c r="C153">
        <f t="shared" si="11"/>
        <v>1991</v>
      </c>
      <c r="D153" t="str">
        <f t="shared" ca="1" si="13"/>
        <v>insert into equipment (equipment_type, yearly_cost, year) values ('womens soccer',15216.45,1991);</v>
      </c>
      <c r="E153">
        <v>152</v>
      </c>
      <c r="F153">
        <f t="shared" si="15"/>
        <v>8</v>
      </c>
      <c r="G153" t="str">
        <f t="shared" si="14"/>
        <v>insert into equipment_purpose (equipment_id, team_id) values (152,8);</v>
      </c>
    </row>
    <row r="154" spans="1:7" x14ac:dyDescent="0.2">
      <c r="A154" t="s">
        <v>12</v>
      </c>
      <c r="B154" s="2" t="str">
        <f t="shared" ca="1" si="12"/>
        <v>84125.30</v>
      </c>
      <c r="C154">
        <f t="shared" si="11"/>
        <v>1992</v>
      </c>
      <c r="D154" t="str">
        <f t="shared" ca="1" si="13"/>
        <v>insert into equipment (equipment_type, yearly_cost, year) values ('womens soccer',84125.30,1992);</v>
      </c>
      <c r="E154">
        <v>153</v>
      </c>
      <c r="F154">
        <f t="shared" si="15"/>
        <v>8</v>
      </c>
      <c r="G154" t="str">
        <f t="shared" si="14"/>
        <v>insert into equipment_purpose (equipment_id, team_id) values (153,8);</v>
      </c>
    </row>
    <row r="155" spans="1:7" x14ac:dyDescent="0.2">
      <c r="A155" t="s">
        <v>12</v>
      </c>
      <c r="B155" s="2" t="str">
        <f t="shared" ca="1" si="12"/>
        <v>95063.68</v>
      </c>
      <c r="C155">
        <f t="shared" si="11"/>
        <v>1993</v>
      </c>
      <c r="D155" t="str">
        <f t="shared" ca="1" si="13"/>
        <v>insert into equipment (equipment_type, yearly_cost, year) values ('womens soccer',95063.68,1993);</v>
      </c>
      <c r="E155">
        <v>154</v>
      </c>
      <c r="F155">
        <f t="shared" si="15"/>
        <v>8</v>
      </c>
      <c r="G155" t="str">
        <f t="shared" si="14"/>
        <v>insert into equipment_purpose (equipment_id, team_id) values (154,8);</v>
      </c>
    </row>
    <row r="156" spans="1:7" x14ac:dyDescent="0.2">
      <c r="A156" t="s">
        <v>12</v>
      </c>
      <c r="B156" s="2" t="str">
        <f t="shared" ca="1" si="12"/>
        <v>72754.11</v>
      </c>
      <c r="C156">
        <f t="shared" si="11"/>
        <v>1994</v>
      </c>
      <c r="D156" t="str">
        <f t="shared" ca="1" si="13"/>
        <v>insert into equipment (equipment_type, yearly_cost, year) values ('womens soccer',72754.11,1994);</v>
      </c>
      <c r="E156">
        <v>155</v>
      </c>
      <c r="F156">
        <f t="shared" si="15"/>
        <v>8</v>
      </c>
      <c r="G156" t="str">
        <f t="shared" si="14"/>
        <v>insert into equipment_purpose (equipment_id, team_id) values (155,8);</v>
      </c>
    </row>
    <row r="157" spans="1:7" x14ac:dyDescent="0.2">
      <c r="A157" t="s">
        <v>12</v>
      </c>
      <c r="B157" s="2" t="str">
        <f t="shared" ca="1" si="12"/>
        <v>41485.24</v>
      </c>
      <c r="C157">
        <f t="shared" si="11"/>
        <v>1995</v>
      </c>
      <c r="D157" t="str">
        <f t="shared" ca="1" si="13"/>
        <v>insert into equipment (equipment_type, yearly_cost, year) values ('womens soccer',41485.24,1995);</v>
      </c>
      <c r="E157">
        <v>156</v>
      </c>
      <c r="F157">
        <f t="shared" si="15"/>
        <v>8</v>
      </c>
      <c r="G157" t="str">
        <f t="shared" si="14"/>
        <v>insert into equipment_purpose (equipment_id, team_id) values (156,8);</v>
      </c>
    </row>
    <row r="158" spans="1:7" x14ac:dyDescent="0.2">
      <c r="A158" t="s">
        <v>12</v>
      </c>
      <c r="B158" s="2" t="str">
        <f t="shared" ca="1" si="12"/>
        <v>25573.67</v>
      </c>
      <c r="C158">
        <f t="shared" si="11"/>
        <v>1996</v>
      </c>
      <c r="D158" t="str">
        <f t="shared" ca="1" si="13"/>
        <v>insert into equipment (equipment_type, yearly_cost, year) values ('womens soccer',25573.67,1996);</v>
      </c>
      <c r="E158">
        <v>157</v>
      </c>
      <c r="F158">
        <f t="shared" si="15"/>
        <v>8</v>
      </c>
      <c r="G158" t="str">
        <f t="shared" si="14"/>
        <v>insert into equipment_purpose (equipment_id, team_id) values (157,8);</v>
      </c>
    </row>
    <row r="159" spans="1:7" x14ac:dyDescent="0.2">
      <c r="A159" t="s">
        <v>12</v>
      </c>
      <c r="B159" s="2" t="str">
        <f t="shared" ca="1" si="12"/>
        <v>12848.63</v>
      </c>
      <c r="C159">
        <f t="shared" ref="C159:C222" si="16">C158+1</f>
        <v>1997</v>
      </c>
      <c r="D159" t="str">
        <f t="shared" ca="1" si="13"/>
        <v>insert into equipment (equipment_type, yearly_cost, year) values ('womens soccer',12848.63,1997);</v>
      </c>
      <c r="E159">
        <v>158</v>
      </c>
      <c r="F159">
        <f t="shared" si="15"/>
        <v>8</v>
      </c>
      <c r="G159" t="str">
        <f t="shared" si="14"/>
        <v>insert into equipment_purpose (equipment_id, team_id) values (158,8);</v>
      </c>
    </row>
    <row r="160" spans="1:7" x14ac:dyDescent="0.2">
      <c r="A160" t="s">
        <v>12</v>
      </c>
      <c r="B160" s="2" t="str">
        <f t="shared" ca="1" si="12"/>
        <v>41452.88</v>
      </c>
      <c r="C160">
        <f t="shared" si="16"/>
        <v>1998</v>
      </c>
      <c r="D160" t="str">
        <f t="shared" ca="1" si="13"/>
        <v>insert into equipment (equipment_type, yearly_cost, year) values ('womens soccer',41452.88,1998);</v>
      </c>
      <c r="E160">
        <v>159</v>
      </c>
      <c r="F160">
        <f t="shared" si="15"/>
        <v>8</v>
      </c>
      <c r="G160" t="str">
        <f t="shared" si="14"/>
        <v>insert into equipment_purpose (equipment_id, team_id) values (159,8);</v>
      </c>
    </row>
    <row r="161" spans="1:7" x14ac:dyDescent="0.2">
      <c r="A161" t="s">
        <v>12</v>
      </c>
      <c r="B161" s="2" t="str">
        <f t="shared" ca="1" si="12"/>
        <v>44979.65</v>
      </c>
      <c r="C161">
        <f t="shared" si="16"/>
        <v>1999</v>
      </c>
      <c r="D161" t="str">
        <f t="shared" ca="1" si="13"/>
        <v>insert into equipment (equipment_type, yearly_cost, year) values ('womens soccer',44979.65,1999);</v>
      </c>
      <c r="E161">
        <v>160</v>
      </c>
      <c r="F161">
        <f t="shared" si="15"/>
        <v>8</v>
      </c>
      <c r="G161" t="str">
        <f t="shared" si="14"/>
        <v>insert into equipment_purpose (equipment_id, team_id) values (160,8);</v>
      </c>
    </row>
    <row r="162" spans="1:7" x14ac:dyDescent="0.2">
      <c r="A162" t="s">
        <v>12</v>
      </c>
      <c r="B162" s="2" t="str">
        <f t="shared" ca="1" si="12"/>
        <v>96727.21</v>
      </c>
      <c r="C162">
        <f t="shared" si="16"/>
        <v>2000</v>
      </c>
      <c r="D162" t="str">
        <f t="shared" ca="1" si="13"/>
        <v>insert into equipment (equipment_type, yearly_cost, year) values ('womens soccer',96727.21,2000);</v>
      </c>
      <c r="E162">
        <v>161</v>
      </c>
      <c r="F162">
        <f t="shared" si="15"/>
        <v>8</v>
      </c>
      <c r="G162" t="str">
        <f t="shared" si="14"/>
        <v>insert into equipment_purpose (equipment_id, team_id) values (161,8);</v>
      </c>
    </row>
    <row r="163" spans="1:7" x14ac:dyDescent="0.2">
      <c r="A163" t="s">
        <v>12</v>
      </c>
      <c r="B163" s="2" t="str">
        <f t="shared" ca="1" si="12"/>
        <v>92237.61</v>
      </c>
      <c r="C163">
        <f t="shared" si="16"/>
        <v>2001</v>
      </c>
      <c r="D163" t="str">
        <f t="shared" ca="1" si="13"/>
        <v>insert into equipment (equipment_type, yearly_cost, year) values ('womens soccer',92237.61,2001);</v>
      </c>
      <c r="E163">
        <v>162</v>
      </c>
      <c r="F163">
        <f t="shared" si="15"/>
        <v>8</v>
      </c>
      <c r="G163" t="str">
        <f t="shared" si="14"/>
        <v>insert into equipment_purpose (equipment_id, team_id) values (162,8);</v>
      </c>
    </row>
    <row r="164" spans="1:7" x14ac:dyDescent="0.2">
      <c r="A164" t="s">
        <v>12</v>
      </c>
      <c r="B164" s="2" t="str">
        <f t="shared" ca="1" si="12"/>
        <v>44679.73</v>
      </c>
      <c r="C164">
        <f t="shared" si="16"/>
        <v>2002</v>
      </c>
      <c r="D164" t="str">
        <f t="shared" ca="1" si="13"/>
        <v>insert into equipment (equipment_type, yearly_cost, year) values ('womens soccer',44679.73,2002);</v>
      </c>
      <c r="E164">
        <v>163</v>
      </c>
      <c r="F164">
        <f t="shared" si="15"/>
        <v>8</v>
      </c>
      <c r="G164" t="str">
        <f t="shared" si="14"/>
        <v>insert into equipment_purpose (equipment_id, team_id) values (163,8);</v>
      </c>
    </row>
    <row r="165" spans="1:7" x14ac:dyDescent="0.2">
      <c r="A165" t="s">
        <v>12</v>
      </c>
      <c r="B165" s="2" t="str">
        <f t="shared" ca="1" si="12"/>
        <v>17834.56</v>
      </c>
      <c r="C165">
        <f t="shared" si="16"/>
        <v>2003</v>
      </c>
      <c r="D165" t="str">
        <f t="shared" ca="1" si="13"/>
        <v>insert into equipment (equipment_type, yearly_cost, year) values ('womens soccer',17834.56,2003);</v>
      </c>
      <c r="E165">
        <v>164</v>
      </c>
      <c r="F165">
        <f t="shared" si="15"/>
        <v>8</v>
      </c>
      <c r="G165" t="str">
        <f t="shared" si="14"/>
        <v>insert into equipment_purpose (equipment_id, team_id) values (164,8);</v>
      </c>
    </row>
    <row r="166" spans="1:7" x14ac:dyDescent="0.2">
      <c r="A166" t="s">
        <v>12</v>
      </c>
      <c r="B166" s="2" t="str">
        <f t="shared" ca="1" si="12"/>
        <v>39271.02</v>
      </c>
      <c r="C166">
        <f t="shared" si="16"/>
        <v>2004</v>
      </c>
      <c r="D166" t="str">
        <f t="shared" ca="1" si="13"/>
        <v>insert into equipment (equipment_type, yearly_cost, year) values ('womens soccer',39271.02,2004);</v>
      </c>
      <c r="E166">
        <v>165</v>
      </c>
      <c r="F166">
        <f t="shared" si="15"/>
        <v>8</v>
      </c>
      <c r="G166" t="str">
        <f t="shared" si="14"/>
        <v>insert into equipment_purpose (equipment_id, team_id) values (165,8);</v>
      </c>
    </row>
    <row r="167" spans="1:7" x14ac:dyDescent="0.2">
      <c r="A167" t="s">
        <v>12</v>
      </c>
      <c r="B167" s="2" t="str">
        <f t="shared" ca="1" si="12"/>
        <v>2753.90</v>
      </c>
      <c r="C167">
        <f t="shared" si="16"/>
        <v>2005</v>
      </c>
      <c r="D167" t="str">
        <f t="shared" ca="1" si="13"/>
        <v>insert into equipment (equipment_type, yearly_cost, year) values ('womens soccer',2753.90,2005);</v>
      </c>
      <c r="E167">
        <v>166</v>
      </c>
      <c r="F167">
        <f t="shared" si="15"/>
        <v>8</v>
      </c>
      <c r="G167" t="str">
        <f t="shared" si="14"/>
        <v>insert into equipment_purpose (equipment_id, team_id) values (166,8);</v>
      </c>
    </row>
    <row r="168" spans="1:7" x14ac:dyDescent="0.2">
      <c r="A168" t="s">
        <v>12</v>
      </c>
      <c r="B168" s="2" t="str">
        <f t="shared" ca="1" si="12"/>
        <v>86250.39</v>
      </c>
      <c r="C168">
        <f t="shared" si="16"/>
        <v>2006</v>
      </c>
      <c r="D168" t="str">
        <f t="shared" ca="1" si="13"/>
        <v>insert into equipment (equipment_type, yearly_cost, year) values ('womens soccer',86250.39,2006);</v>
      </c>
      <c r="E168">
        <v>167</v>
      </c>
      <c r="F168">
        <f t="shared" si="15"/>
        <v>8</v>
      </c>
      <c r="G168" t="str">
        <f t="shared" si="14"/>
        <v>insert into equipment_purpose (equipment_id, team_id) values (167,8);</v>
      </c>
    </row>
    <row r="169" spans="1:7" x14ac:dyDescent="0.2">
      <c r="A169" t="s">
        <v>12</v>
      </c>
      <c r="B169" s="2" t="str">
        <f t="shared" ca="1" si="12"/>
        <v>76125.53</v>
      </c>
      <c r="C169">
        <f t="shared" si="16"/>
        <v>2007</v>
      </c>
      <c r="D169" t="str">
        <f t="shared" ca="1" si="13"/>
        <v>insert into equipment (equipment_type, yearly_cost, year) values ('womens soccer',76125.53,2007);</v>
      </c>
      <c r="E169">
        <v>168</v>
      </c>
      <c r="F169">
        <f t="shared" si="15"/>
        <v>8</v>
      </c>
      <c r="G169" t="str">
        <f t="shared" si="14"/>
        <v>insert into equipment_purpose (equipment_id, team_id) values (168,8);</v>
      </c>
    </row>
    <row r="170" spans="1:7" x14ac:dyDescent="0.2">
      <c r="A170" t="s">
        <v>12</v>
      </c>
      <c r="B170" s="2" t="str">
        <f t="shared" ca="1" si="12"/>
        <v>95516.52</v>
      </c>
      <c r="C170">
        <f t="shared" si="16"/>
        <v>2008</v>
      </c>
      <c r="D170" t="str">
        <f t="shared" ca="1" si="13"/>
        <v>insert into equipment (equipment_type, yearly_cost, year) values ('womens soccer',95516.52,2008);</v>
      </c>
      <c r="E170">
        <v>169</v>
      </c>
      <c r="F170">
        <f t="shared" si="15"/>
        <v>8</v>
      </c>
      <c r="G170" t="str">
        <f t="shared" si="14"/>
        <v>insert into equipment_purpose (equipment_id, team_id) values (169,8);</v>
      </c>
    </row>
    <row r="171" spans="1:7" x14ac:dyDescent="0.2">
      <c r="A171" t="s">
        <v>12</v>
      </c>
      <c r="B171" s="2" t="str">
        <f t="shared" ca="1" si="12"/>
        <v>22509.75</v>
      </c>
      <c r="C171">
        <f t="shared" si="16"/>
        <v>2009</v>
      </c>
      <c r="D171" t="str">
        <f t="shared" ca="1" si="13"/>
        <v>insert into equipment (equipment_type, yearly_cost, year) values ('womens soccer',22509.75,2009);</v>
      </c>
      <c r="E171">
        <v>170</v>
      </c>
      <c r="F171">
        <f t="shared" si="15"/>
        <v>8</v>
      </c>
      <c r="G171" t="str">
        <f t="shared" si="14"/>
        <v>insert into equipment_purpose (equipment_id, team_id) values (170,8);</v>
      </c>
    </row>
    <row r="172" spans="1:7" x14ac:dyDescent="0.2">
      <c r="A172" t="s">
        <v>12</v>
      </c>
      <c r="B172" s="2" t="str">
        <f t="shared" ca="1" si="12"/>
        <v>80531.45</v>
      </c>
      <c r="C172">
        <f t="shared" si="16"/>
        <v>2010</v>
      </c>
      <c r="D172" t="str">
        <f t="shared" ca="1" si="13"/>
        <v>insert into equipment (equipment_type, yearly_cost, year) values ('womens soccer',80531.45,2010);</v>
      </c>
      <c r="E172">
        <v>171</v>
      </c>
      <c r="F172">
        <f t="shared" si="15"/>
        <v>8</v>
      </c>
      <c r="G172" t="str">
        <f t="shared" si="14"/>
        <v>insert into equipment_purpose (equipment_id, team_id) values (171,8);</v>
      </c>
    </row>
    <row r="173" spans="1:7" x14ac:dyDescent="0.2">
      <c r="A173" t="s">
        <v>12</v>
      </c>
      <c r="B173" s="2" t="str">
        <f t="shared" ca="1" si="12"/>
        <v>33319.79</v>
      </c>
      <c r="C173">
        <f t="shared" si="16"/>
        <v>2011</v>
      </c>
      <c r="D173" t="str">
        <f t="shared" ca="1" si="13"/>
        <v>insert into equipment (equipment_type, yearly_cost, year) values ('womens soccer',33319.79,2011);</v>
      </c>
      <c r="E173">
        <v>172</v>
      </c>
      <c r="F173">
        <f t="shared" si="15"/>
        <v>8</v>
      </c>
      <c r="G173" t="str">
        <f t="shared" si="14"/>
        <v>insert into equipment_purpose (equipment_id, team_id) values (172,8);</v>
      </c>
    </row>
    <row r="174" spans="1:7" x14ac:dyDescent="0.2">
      <c r="A174" t="s">
        <v>12</v>
      </c>
      <c r="B174" s="2" t="str">
        <f t="shared" ca="1" si="12"/>
        <v>58981.85</v>
      </c>
      <c r="C174">
        <f t="shared" si="16"/>
        <v>2012</v>
      </c>
      <c r="D174" t="str">
        <f t="shared" ca="1" si="13"/>
        <v>insert into equipment (equipment_type, yearly_cost, year) values ('womens soccer',58981.85,2012);</v>
      </c>
      <c r="E174">
        <v>173</v>
      </c>
      <c r="F174">
        <f t="shared" si="15"/>
        <v>8</v>
      </c>
      <c r="G174" t="str">
        <f t="shared" si="14"/>
        <v>insert into equipment_purpose (equipment_id, team_id) values (173,8);</v>
      </c>
    </row>
    <row r="175" spans="1:7" x14ac:dyDescent="0.2">
      <c r="A175" t="s">
        <v>12</v>
      </c>
      <c r="B175" s="2" t="str">
        <f t="shared" ca="1" si="12"/>
        <v>22010.62</v>
      </c>
      <c r="C175">
        <f t="shared" si="16"/>
        <v>2013</v>
      </c>
      <c r="D175" t="str">
        <f t="shared" ca="1" si="13"/>
        <v>insert into equipment (equipment_type, yearly_cost, year) values ('womens soccer',22010.62,2013);</v>
      </c>
      <c r="E175">
        <v>174</v>
      </c>
      <c r="F175">
        <f t="shared" si="15"/>
        <v>8</v>
      </c>
      <c r="G175" t="str">
        <f t="shared" si="14"/>
        <v>insert into equipment_purpose (equipment_id, team_id) values (174,8);</v>
      </c>
    </row>
    <row r="176" spans="1:7" x14ac:dyDescent="0.2">
      <c r="A176" t="s">
        <v>12</v>
      </c>
      <c r="B176" s="2" t="str">
        <f t="shared" ca="1" si="12"/>
        <v>38425.55</v>
      </c>
      <c r="C176">
        <f t="shared" si="16"/>
        <v>2014</v>
      </c>
      <c r="D176" t="str">
        <f t="shared" ca="1" si="13"/>
        <v>insert into equipment (equipment_type, yearly_cost, year) values ('womens soccer',38425.55,2014);</v>
      </c>
      <c r="E176">
        <v>175</v>
      </c>
      <c r="F176">
        <f t="shared" si="15"/>
        <v>8</v>
      </c>
      <c r="G176" t="str">
        <f t="shared" si="14"/>
        <v>insert into equipment_purpose (equipment_id, team_id) values (175,8);</v>
      </c>
    </row>
    <row r="177" spans="1:7" x14ac:dyDescent="0.2">
      <c r="A177" t="s">
        <v>12</v>
      </c>
      <c r="B177" s="2" t="str">
        <f t="shared" ca="1" si="12"/>
        <v>43047.16</v>
      </c>
      <c r="C177">
        <f t="shared" si="16"/>
        <v>2015</v>
      </c>
      <c r="D177" t="str">
        <f t="shared" ca="1" si="13"/>
        <v>insert into equipment (equipment_type, yearly_cost, year) values ('womens soccer',43047.16,2015);</v>
      </c>
      <c r="E177">
        <v>176</v>
      </c>
      <c r="F177">
        <f t="shared" si="15"/>
        <v>8</v>
      </c>
      <c r="G177" t="str">
        <f t="shared" si="14"/>
        <v>insert into equipment_purpose (equipment_id, team_id) values (176,8);</v>
      </c>
    </row>
    <row r="178" spans="1:7" x14ac:dyDescent="0.2">
      <c r="A178" t="s">
        <v>12</v>
      </c>
      <c r="B178" s="2" t="str">
        <f t="shared" ca="1" si="12"/>
        <v>15693.67</v>
      </c>
      <c r="C178">
        <f t="shared" si="16"/>
        <v>2016</v>
      </c>
      <c r="D178" t="str">
        <f t="shared" ca="1" si="13"/>
        <v>insert into equipment (equipment_type, yearly_cost, year) values ('womens soccer',15693.67,2016);</v>
      </c>
      <c r="E178">
        <v>177</v>
      </c>
      <c r="F178">
        <f t="shared" si="15"/>
        <v>8</v>
      </c>
      <c r="G178" t="str">
        <f t="shared" si="14"/>
        <v>insert into equipment_purpose (equipment_id, team_id) values (177,8);</v>
      </c>
    </row>
    <row r="179" spans="1:7" x14ac:dyDescent="0.2">
      <c r="A179" t="s">
        <v>13</v>
      </c>
      <c r="B179" s="2" t="str">
        <f t="shared" ca="1" si="12"/>
        <v>86526.03</v>
      </c>
      <c r="C179">
        <v>2008</v>
      </c>
      <c r="D179" t="str">
        <f t="shared" ca="1" si="13"/>
        <v>insert into equipment (equipment_type, yearly_cost, year) values ('field hockey',86526.03,2008);</v>
      </c>
      <c r="E179">
        <v>178</v>
      </c>
      <c r="F179">
        <f t="shared" si="15"/>
        <v>9</v>
      </c>
      <c r="G179" t="str">
        <f t="shared" si="14"/>
        <v>insert into equipment_purpose (equipment_id, team_id) values (178,9);</v>
      </c>
    </row>
    <row r="180" spans="1:7" x14ac:dyDescent="0.2">
      <c r="A180" t="s">
        <v>13</v>
      </c>
      <c r="B180" s="2" t="str">
        <f t="shared" ca="1" si="12"/>
        <v>48021.91</v>
      </c>
      <c r="C180">
        <f t="shared" si="16"/>
        <v>2009</v>
      </c>
      <c r="D180" t="str">
        <f t="shared" ca="1" si="13"/>
        <v>insert into equipment (equipment_type, yearly_cost, year) values ('field hockey',48021.91,2009);</v>
      </c>
      <c r="E180">
        <v>179</v>
      </c>
      <c r="F180">
        <f t="shared" si="15"/>
        <v>9</v>
      </c>
      <c r="G180" t="str">
        <f t="shared" si="14"/>
        <v>insert into equipment_purpose (equipment_id, team_id) values (179,9);</v>
      </c>
    </row>
    <row r="181" spans="1:7" x14ac:dyDescent="0.2">
      <c r="A181" t="s">
        <v>13</v>
      </c>
      <c r="B181" s="2" t="str">
        <f t="shared" ca="1" si="12"/>
        <v>93395.45</v>
      </c>
      <c r="C181">
        <f t="shared" si="16"/>
        <v>2010</v>
      </c>
      <c r="D181" t="str">
        <f t="shared" ca="1" si="13"/>
        <v>insert into equipment (equipment_type, yearly_cost, year) values ('field hockey',93395.45,2010);</v>
      </c>
      <c r="E181">
        <v>180</v>
      </c>
      <c r="F181">
        <f t="shared" si="15"/>
        <v>9</v>
      </c>
      <c r="G181" t="str">
        <f t="shared" si="14"/>
        <v>insert into equipment_purpose (equipment_id, team_id) values (180,9);</v>
      </c>
    </row>
    <row r="182" spans="1:7" x14ac:dyDescent="0.2">
      <c r="A182" t="s">
        <v>13</v>
      </c>
      <c r="B182" s="2" t="str">
        <f t="shared" ca="1" si="12"/>
        <v>72252.15</v>
      </c>
      <c r="C182">
        <f t="shared" si="16"/>
        <v>2011</v>
      </c>
      <c r="D182" t="str">
        <f t="shared" ca="1" si="13"/>
        <v>insert into equipment (equipment_type, yearly_cost, year) values ('field hockey',72252.15,2011);</v>
      </c>
      <c r="E182">
        <v>181</v>
      </c>
      <c r="F182">
        <f t="shared" si="15"/>
        <v>9</v>
      </c>
      <c r="G182" t="str">
        <f t="shared" si="14"/>
        <v>insert into equipment_purpose (equipment_id, team_id) values (181,9);</v>
      </c>
    </row>
    <row r="183" spans="1:7" x14ac:dyDescent="0.2">
      <c r="A183" t="s">
        <v>13</v>
      </c>
      <c r="B183" s="2" t="str">
        <f t="shared" ca="1" si="12"/>
        <v>8320.04</v>
      </c>
      <c r="C183">
        <f t="shared" si="16"/>
        <v>2012</v>
      </c>
      <c r="D183" t="str">
        <f t="shared" ca="1" si="13"/>
        <v>insert into equipment (equipment_type, yearly_cost, year) values ('field hockey',8320.04,2012);</v>
      </c>
      <c r="E183">
        <v>182</v>
      </c>
      <c r="F183">
        <f t="shared" si="15"/>
        <v>9</v>
      </c>
      <c r="G183" t="str">
        <f t="shared" si="14"/>
        <v>insert into equipment_purpose (equipment_id, team_id) values (182,9);</v>
      </c>
    </row>
    <row r="184" spans="1:7" x14ac:dyDescent="0.2">
      <c r="A184" t="s">
        <v>13</v>
      </c>
      <c r="B184" s="2" t="str">
        <f t="shared" ca="1" si="12"/>
        <v>81196.22</v>
      </c>
      <c r="C184">
        <f t="shared" si="16"/>
        <v>2013</v>
      </c>
      <c r="D184" t="str">
        <f t="shared" ca="1" si="13"/>
        <v>insert into equipment (equipment_type, yearly_cost, year) values ('field hockey',81196.22,2013);</v>
      </c>
      <c r="E184">
        <v>183</v>
      </c>
      <c r="F184">
        <f t="shared" si="15"/>
        <v>9</v>
      </c>
      <c r="G184" t="str">
        <f t="shared" si="14"/>
        <v>insert into equipment_purpose (equipment_id, team_id) values (183,9);</v>
      </c>
    </row>
    <row r="185" spans="1:7" x14ac:dyDescent="0.2">
      <c r="A185" t="s">
        <v>13</v>
      </c>
      <c r="B185" s="2" t="str">
        <f t="shared" ca="1" si="12"/>
        <v>91208.06</v>
      </c>
      <c r="C185">
        <f t="shared" si="16"/>
        <v>2014</v>
      </c>
      <c r="D185" t="str">
        <f t="shared" ca="1" si="13"/>
        <v>insert into equipment (equipment_type, yearly_cost, year) values ('field hockey',91208.06,2014);</v>
      </c>
      <c r="E185">
        <v>184</v>
      </c>
      <c r="F185">
        <f t="shared" si="15"/>
        <v>9</v>
      </c>
      <c r="G185" t="str">
        <f t="shared" si="14"/>
        <v>insert into equipment_purpose (equipment_id, team_id) values (184,9);</v>
      </c>
    </row>
    <row r="186" spans="1:7" x14ac:dyDescent="0.2">
      <c r="A186" t="s">
        <v>13</v>
      </c>
      <c r="B186" s="2" t="str">
        <f t="shared" ca="1" si="12"/>
        <v>81934.62</v>
      </c>
      <c r="C186">
        <f t="shared" si="16"/>
        <v>2015</v>
      </c>
      <c r="D186" t="str">
        <f t="shared" ca="1" si="13"/>
        <v>insert into equipment (equipment_type, yearly_cost, year) values ('field hockey',81934.62,2015);</v>
      </c>
      <c r="E186">
        <v>185</v>
      </c>
      <c r="F186">
        <f t="shared" si="15"/>
        <v>9</v>
      </c>
      <c r="G186" t="str">
        <f t="shared" si="14"/>
        <v>insert into equipment_purpose (equipment_id, team_id) values (185,9);</v>
      </c>
    </row>
    <row r="187" spans="1:7" x14ac:dyDescent="0.2">
      <c r="A187" t="s">
        <v>13</v>
      </c>
      <c r="B187" s="2" t="str">
        <f t="shared" ca="1" si="12"/>
        <v>32440.61</v>
      </c>
      <c r="C187">
        <f t="shared" si="16"/>
        <v>2016</v>
      </c>
      <c r="D187" t="str">
        <f t="shared" ca="1" si="13"/>
        <v>insert into equipment (equipment_type, yearly_cost, year) values ('field hockey',32440.61,2016);</v>
      </c>
      <c r="E187">
        <v>186</v>
      </c>
      <c r="F187">
        <f t="shared" si="15"/>
        <v>9</v>
      </c>
      <c r="G187" t="str">
        <f t="shared" si="14"/>
        <v>insert into equipment_purpose (equipment_id, team_id) values (186,9);</v>
      </c>
    </row>
    <row r="188" spans="1:7" x14ac:dyDescent="0.2">
      <c r="A188" t="s">
        <v>14</v>
      </c>
      <c r="B188" s="2" t="str">
        <f t="shared" ca="1" si="12"/>
        <v>81852.17</v>
      </c>
      <c r="C188">
        <v>1999</v>
      </c>
      <c r="D188" t="str">
        <f t="shared" ca="1" si="13"/>
        <v>insert into equipment (equipment_type, yearly_cost, year) values ('polo',81852.17,1999);</v>
      </c>
      <c r="E188">
        <v>187</v>
      </c>
      <c r="F188">
        <f t="shared" si="15"/>
        <v>10</v>
      </c>
      <c r="G188" t="str">
        <f t="shared" si="14"/>
        <v>insert into equipment_purpose (equipment_id, team_id) values (187,10);</v>
      </c>
    </row>
    <row r="189" spans="1:7" x14ac:dyDescent="0.2">
      <c r="A189" t="s">
        <v>14</v>
      </c>
      <c r="B189" s="2" t="str">
        <f t="shared" ca="1" si="12"/>
        <v>10817.93</v>
      </c>
      <c r="C189">
        <f t="shared" si="16"/>
        <v>2000</v>
      </c>
      <c r="D189" t="str">
        <f t="shared" ca="1" si="13"/>
        <v>insert into equipment (equipment_type, yearly_cost, year) values ('polo',10817.93,2000);</v>
      </c>
      <c r="E189">
        <v>188</v>
      </c>
      <c r="F189">
        <f t="shared" si="15"/>
        <v>10</v>
      </c>
      <c r="G189" t="str">
        <f t="shared" si="14"/>
        <v>insert into equipment_purpose (equipment_id, team_id) values (188,10);</v>
      </c>
    </row>
    <row r="190" spans="1:7" x14ac:dyDescent="0.2">
      <c r="A190" t="s">
        <v>14</v>
      </c>
      <c r="B190" s="2" t="str">
        <f t="shared" ca="1" si="12"/>
        <v>81822.67</v>
      </c>
      <c r="C190">
        <f t="shared" si="16"/>
        <v>2001</v>
      </c>
      <c r="D190" t="str">
        <f t="shared" ca="1" si="13"/>
        <v>insert into equipment (equipment_type, yearly_cost, year) values ('polo',81822.67,2001);</v>
      </c>
      <c r="E190">
        <v>189</v>
      </c>
      <c r="F190">
        <f t="shared" si="15"/>
        <v>10</v>
      </c>
      <c r="G190" t="str">
        <f t="shared" si="14"/>
        <v>insert into equipment_purpose (equipment_id, team_id) values (189,10);</v>
      </c>
    </row>
    <row r="191" spans="1:7" x14ac:dyDescent="0.2">
      <c r="A191" t="s">
        <v>14</v>
      </c>
      <c r="B191" s="2" t="str">
        <f t="shared" ca="1" si="12"/>
        <v>45587.75</v>
      </c>
      <c r="C191">
        <f t="shared" si="16"/>
        <v>2002</v>
      </c>
      <c r="D191" t="str">
        <f t="shared" ca="1" si="13"/>
        <v>insert into equipment (equipment_type, yearly_cost, year) values ('polo',45587.75,2002);</v>
      </c>
      <c r="E191">
        <v>190</v>
      </c>
      <c r="F191">
        <f t="shared" si="15"/>
        <v>10</v>
      </c>
      <c r="G191" t="str">
        <f t="shared" si="14"/>
        <v>insert into equipment_purpose (equipment_id, team_id) values (190,10);</v>
      </c>
    </row>
    <row r="192" spans="1:7" x14ac:dyDescent="0.2">
      <c r="A192" t="s">
        <v>14</v>
      </c>
      <c r="B192" s="2" t="str">
        <f t="shared" ca="1" si="12"/>
        <v>98758.93</v>
      </c>
      <c r="C192">
        <f t="shared" si="16"/>
        <v>2003</v>
      </c>
      <c r="D192" t="str">
        <f t="shared" ca="1" si="13"/>
        <v>insert into equipment (equipment_type, yearly_cost, year) values ('polo',98758.93,2003);</v>
      </c>
      <c r="E192">
        <v>191</v>
      </c>
      <c r="F192">
        <f t="shared" si="15"/>
        <v>10</v>
      </c>
      <c r="G192" t="str">
        <f t="shared" si="14"/>
        <v>insert into equipment_purpose (equipment_id, team_id) values (191,10);</v>
      </c>
    </row>
    <row r="193" spans="1:7" x14ac:dyDescent="0.2">
      <c r="A193" t="s">
        <v>14</v>
      </c>
      <c r="B193" s="2" t="str">
        <f t="shared" ca="1" si="12"/>
        <v>32268.47</v>
      </c>
      <c r="C193">
        <f t="shared" si="16"/>
        <v>2004</v>
      </c>
      <c r="D193" t="str">
        <f t="shared" ca="1" si="13"/>
        <v>insert into equipment (equipment_type, yearly_cost, year) values ('polo',32268.47,2004);</v>
      </c>
      <c r="E193">
        <v>192</v>
      </c>
      <c r="F193">
        <f t="shared" si="15"/>
        <v>10</v>
      </c>
      <c r="G193" t="str">
        <f t="shared" si="14"/>
        <v>insert into equipment_purpose (equipment_id, team_id) values (192,10);</v>
      </c>
    </row>
    <row r="194" spans="1:7" x14ac:dyDescent="0.2">
      <c r="A194" t="s">
        <v>14</v>
      </c>
      <c r="B194" s="2" t="str">
        <f t="shared" ca="1" si="12"/>
        <v>18844.57</v>
      </c>
      <c r="C194">
        <f t="shared" si="16"/>
        <v>2005</v>
      </c>
      <c r="D194" t="str">
        <f t="shared" ca="1" si="13"/>
        <v>insert into equipment (equipment_type, yearly_cost, year) values ('polo',18844.57,2005);</v>
      </c>
      <c r="E194">
        <v>193</v>
      </c>
      <c r="F194">
        <f t="shared" si="15"/>
        <v>10</v>
      </c>
      <c r="G194" t="str">
        <f t="shared" si="14"/>
        <v>insert into equipment_purpose (equipment_id, team_id) values (193,10);</v>
      </c>
    </row>
    <row r="195" spans="1:7" x14ac:dyDescent="0.2">
      <c r="A195" t="s">
        <v>14</v>
      </c>
      <c r="B195" s="2" t="str">
        <f t="shared" ref="B195:B258" ca="1" si="17">RANDBETWEEN(1000,100000)&amp;"."&amp;TEXT(RANDBETWEEN(0,99),"00")</f>
        <v>27301.06</v>
      </c>
      <c r="C195">
        <f t="shared" si="16"/>
        <v>2006</v>
      </c>
      <c r="D195" t="str">
        <f t="shared" ref="D195:D258" ca="1" si="18">"insert into equipment (equipment_type, yearly_cost, year) values ('"&amp;A195&amp;"',"&amp;B195&amp;","&amp;C195&amp;");"</f>
        <v>insert into equipment (equipment_type, yearly_cost, year) values ('polo',27301.06,2006);</v>
      </c>
      <c r="E195">
        <v>194</v>
      </c>
      <c r="F195">
        <f t="shared" si="15"/>
        <v>10</v>
      </c>
      <c r="G195" t="str">
        <f t="shared" ref="G195:G258" si="19">"insert into equipment_purpose (equipment_id, team_id) values ("&amp;E195&amp;","&amp;F195&amp;");"</f>
        <v>insert into equipment_purpose (equipment_id, team_id) values (194,10);</v>
      </c>
    </row>
    <row r="196" spans="1:7" x14ac:dyDescent="0.2">
      <c r="A196" t="s">
        <v>14</v>
      </c>
      <c r="B196" s="2" t="str">
        <f t="shared" ca="1" si="17"/>
        <v>22547.36</v>
      </c>
      <c r="C196">
        <f t="shared" si="16"/>
        <v>2007</v>
      </c>
      <c r="D196" t="str">
        <f t="shared" ca="1" si="18"/>
        <v>insert into equipment (equipment_type, yearly_cost, year) values ('polo',22547.36,2007);</v>
      </c>
      <c r="E196">
        <v>195</v>
      </c>
      <c r="F196">
        <f t="shared" ref="F196:F259" si="20">IF(A196=A195,F195,F195+1)</f>
        <v>10</v>
      </c>
      <c r="G196" t="str">
        <f t="shared" si="19"/>
        <v>insert into equipment_purpose (equipment_id, team_id) values (195,10);</v>
      </c>
    </row>
    <row r="197" spans="1:7" x14ac:dyDescent="0.2">
      <c r="A197" t="s">
        <v>14</v>
      </c>
      <c r="B197" s="2" t="str">
        <f t="shared" ca="1" si="17"/>
        <v>61996.70</v>
      </c>
      <c r="C197">
        <f t="shared" si="16"/>
        <v>2008</v>
      </c>
      <c r="D197" t="str">
        <f t="shared" ca="1" si="18"/>
        <v>insert into equipment (equipment_type, yearly_cost, year) values ('polo',61996.70,2008);</v>
      </c>
      <c r="E197">
        <v>196</v>
      </c>
      <c r="F197">
        <f t="shared" si="20"/>
        <v>10</v>
      </c>
      <c r="G197" t="str">
        <f t="shared" si="19"/>
        <v>insert into equipment_purpose (equipment_id, team_id) values (196,10);</v>
      </c>
    </row>
    <row r="198" spans="1:7" x14ac:dyDescent="0.2">
      <c r="A198" t="s">
        <v>14</v>
      </c>
      <c r="B198" s="2" t="str">
        <f t="shared" ca="1" si="17"/>
        <v>48699.78</v>
      </c>
      <c r="C198">
        <f t="shared" si="16"/>
        <v>2009</v>
      </c>
      <c r="D198" t="str">
        <f t="shared" ca="1" si="18"/>
        <v>insert into equipment (equipment_type, yearly_cost, year) values ('polo',48699.78,2009);</v>
      </c>
      <c r="E198">
        <v>197</v>
      </c>
      <c r="F198">
        <f t="shared" si="20"/>
        <v>10</v>
      </c>
      <c r="G198" t="str">
        <f t="shared" si="19"/>
        <v>insert into equipment_purpose (equipment_id, team_id) values (197,10);</v>
      </c>
    </row>
    <row r="199" spans="1:7" x14ac:dyDescent="0.2">
      <c r="A199" t="s">
        <v>14</v>
      </c>
      <c r="B199" s="2" t="str">
        <f t="shared" ca="1" si="17"/>
        <v>10058.43</v>
      </c>
      <c r="C199">
        <f t="shared" si="16"/>
        <v>2010</v>
      </c>
      <c r="D199" t="str">
        <f t="shared" ca="1" si="18"/>
        <v>insert into equipment (equipment_type, yearly_cost, year) values ('polo',10058.43,2010);</v>
      </c>
      <c r="E199">
        <v>198</v>
      </c>
      <c r="F199">
        <f t="shared" si="20"/>
        <v>10</v>
      </c>
      <c r="G199" t="str">
        <f t="shared" si="19"/>
        <v>insert into equipment_purpose (equipment_id, team_id) values (198,10);</v>
      </c>
    </row>
    <row r="200" spans="1:7" x14ac:dyDescent="0.2">
      <c r="A200" t="s">
        <v>14</v>
      </c>
      <c r="B200" s="2" t="str">
        <f t="shared" ca="1" si="17"/>
        <v>53095.85</v>
      </c>
      <c r="C200">
        <f t="shared" si="16"/>
        <v>2011</v>
      </c>
      <c r="D200" t="str">
        <f t="shared" ca="1" si="18"/>
        <v>insert into equipment (equipment_type, yearly_cost, year) values ('polo',53095.85,2011);</v>
      </c>
      <c r="E200">
        <v>199</v>
      </c>
      <c r="F200">
        <f t="shared" si="20"/>
        <v>10</v>
      </c>
      <c r="G200" t="str">
        <f t="shared" si="19"/>
        <v>insert into equipment_purpose (equipment_id, team_id) values (199,10);</v>
      </c>
    </row>
    <row r="201" spans="1:7" x14ac:dyDescent="0.2">
      <c r="A201" t="s">
        <v>14</v>
      </c>
      <c r="B201" s="2" t="str">
        <f t="shared" ca="1" si="17"/>
        <v>14098.46</v>
      </c>
      <c r="C201">
        <f t="shared" si="16"/>
        <v>2012</v>
      </c>
      <c r="D201" t="str">
        <f t="shared" ca="1" si="18"/>
        <v>insert into equipment (equipment_type, yearly_cost, year) values ('polo',14098.46,2012);</v>
      </c>
      <c r="E201">
        <v>200</v>
      </c>
      <c r="F201">
        <f t="shared" si="20"/>
        <v>10</v>
      </c>
      <c r="G201" t="str">
        <f t="shared" si="19"/>
        <v>insert into equipment_purpose (equipment_id, team_id) values (200,10);</v>
      </c>
    </row>
    <row r="202" spans="1:7" x14ac:dyDescent="0.2">
      <c r="A202" t="s">
        <v>14</v>
      </c>
      <c r="B202" s="2" t="str">
        <f t="shared" ca="1" si="17"/>
        <v>75789.32</v>
      </c>
      <c r="C202">
        <f t="shared" si="16"/>
        <v>2013</v>
      </c>
      <c r="D202" t="str">
        <f t="shared" ca="1" si="18"/>
        <v>insert into equipment (equipment_type, yearly_cost, year) values ('polo',75789.32,2013);</v>
      </c>
      <c r="E202">
        <v>201</v>
      </c>
      <c r="F202">
        <f t="shared" si="20"/>
        <v>10</v>
      </c>
      <c r="G202" t="str">
        <f t="shared" si="19"/>
        <v>insert into equipment_purpose (equipment_id, team_id) values (201,10);</v>
      </c>
    </row>
    <row r="203" spans="1:7" x14ac:dyDescent="0.2">
      <c r="A203" t="s">
        <v>14</v>
      </c>
      <c r="B203" s="2" t="str">
        <f t="shared" ca="1" si="17"/>
        <v>73444.33</v>
      </c>
      <c r="C203">
        <f t="shared" si="16"/>
        <v>2014</v>
      </c>
      <c r="D203" t="str">
        <f t="shared" ca="1" si="18"/>
        <v>insert into equipment (equipment_type, yearly_cost, year) values ('polo',73444.33,2014);</v>
      </c>
      <c r="E203">
        <v>202</v>
      </c>
      <c r="F203">
        <f t="shared" si="20"/>
        <v>10</v>
      </c>
      <c r="G203" t="str">
        <f t="shared" si="19"/>
        <v>insert into equipment_purpose (equipment_id, team_id) values (202,10);</v>
      </c>
    </row>
    <row r="204" spans="1:7" x14ac:dyDescent="0.2">
      <c r="A204" t="s">
        <v>14</v>
      </c>
      <c r="B204" s="2" t="str">
        <f t="shared" ca="1" si="17"/>
        <v>78464.88</v>
      </c>
      <c r="C204">
        <f t="shared" si="16"/>
        <v>2015</v>
      </c>
      <c r="D204" t="str">
        <f t="shared" ca="1" si="18"/>
        <v>insert into equipment (equipment_type, yearly_cost, year) values ('polo',78464.88,2015);</v>
      </c>
      <c r="E204">
        <v>203</v>
      </c>
      <c r="F204">
        <f t="shared" si="20"/>
        <v>10</v>
      </c>
      <c r="G204" t="str">
        <f t="shared" si="19"/>
        <v>insert into equipment_purpose (equipment_id, team_id) values (203,10);</v>
      </c>
    </row>
    <row r="205" spans="1:7" x14ac:dyDescent="0.2">
      <c r="A205" t="s">
        <v>14</v>
      </c>
      <c r="B205" s="2" t="str">
        <f t="shared" ca="1" si="17"/>
        <v>45434.92</v>
      </c>
      <c r="C205">
        <f t="shared" si="16"/>
        <v>2016</v>
      </c>
      <c r="D205" t="str">
        <f t="shared" ca="1" si="18"/>
        <v>insert into equipment (equipment_type, yearly_cost, year) values ('polo',45434.92,2016);</v>
      </c>
      <c r="E205">
        <v>204</v>
      </c>
      <c r="F205">
        <f t="shared" si="20"/>
        <v>10</v>
      </c>
      <c r="G205" t="str">
        <f t="shared" si="19"/>
        <v>insert into equipment_purpose (equipment_id, team_id) values (204,10);</v>
      </c>
    </row>
    <row r="206" spans="1:7" x14ac:dyDescent="0.2">
      <c r="A206" t="s">
        <v>15</v>
      </c>
      <c r="B206" s="2" t="str">
        <f t="shared" ca="1" si="17"/>
        <v>64420.09</v>
      </c>
      <c r="C206">
        <v>1987</v>
      </c>
      <c r="D206" t="str">
        <f t="shared" ca="1" si="18"/>
        <v>insert into equipment (equipment_type, yearly_cost, year) values ('mens lacrosse',64420.09,1987);</v>
      </c>
      <c r="E206">
        <v>205</v>
      </c>
      <c r="F206">
        <f t="shared" si="20"/>
        <v>11</v>
      </c>
      <c r="G206" t="str">
        <f t="shared" si="19"/>
        <v>insert into equipment_purpose (equipment_id, team_id) values (205,11);</v>
      </c>
    </row>
    <row r="207" spans="1:7" x14ac:dyDescent="0.2">
      <c r="A207" t="s">
        <v>15</v>
      </c>
      <c r="B207" s="2" t="str">
        <f t="shared" ca="1" si="17"/>
        <v>92921.06</v>
      </c>
      <c r="C207">
        <f t="shared" si="16"/>
        <v>1988</v>
      </c>
      <c r="D207" t="str">
        <f t="shared" ca="1" si="18"/>
        <v>insert into equipment (equipment_type, yearly_cost, year) values ('mens lacrosse',92921.06,1988);</v>
      </c>
      <c r="E207">
        <v>206</v>
      </c>
      <c r="F207">
        <f t="shared" si="20"/>
        <v>11</v>
      </c>
      <c r="G207" t="str">
        <f t="shared" si="19"/>
        <v>insert into equipment_purpose (equipment_id, team_id) values (206,11);</v>
      </c>
    </row>
    <row r="208" spans="1:7" x14ac:dyDescent="0.2">
      <c r="A208" t="s">
        <v>15</v>
      </c>
      <c r="B208" s="2" t="str">
        <f t="shared" ca="1" si="17"/>
        <v>69151.81</v>
      </c>
      <c r="C208">
        <f t="shared" si="16"/>
        <v>1989</v>
      </c>
      <c r="D208" t="str">
        <f t="shared" ca="1" si="18"/>
        <v>insert into equipment (equipment_type, yearly_cost, year) values ('mens lacrosse',69151.81,1989);</v>
      </c>
      <c r="E208">
        <v>207</v>
      </c>
      <c r="F208">
        <f t="shared" si="20"/>
        <v>11</v>
      </c>
      <c r="G208" t="str">
        <f t="shared" si="19"/>
        <v>insert into equipment_purpose (equipment_id, team_id) values (207,11);</v>
      </c>
    </row>
    <row r="209" spans="1:7" x14ac:dyDescent="0.2">
      <c r="A209" t="s">
        <v>15</v>
      </c>
      <c r="B209" s="2" t="str">
        <f t="shared" ca="1" si="17"/>
        <v>69072.28</v>
      </c>
      <c r="C209">
        <f t="shared" si="16"/>
        <v>1990</v>
      </c>
      <c r="D209" t="str">
        <f t="shared" ca="1" si="18"/>
        <v>insert into equipment (equipment_type, yearly_cost, year) values ('mens lacrosse',69072.28,1990);</v>
      </c>
      <c r="E209">
        <v>208</v>
      </c>
      <c r="F209">
        <f t="shared" si="20"/>
        <v>11</v>
      </c>
      <c r="G209" t="str">
        <f t="shared" si="19"/>
        <v>insert into equipment_purpose (equipment_id, team_id) values (208,11);</v>
      </c>
    </row>
    <row r="210" spans="1:7" x14ac:dyDescent="0.2">
      <c r="A210" t="s">
        <v>15</v>
      </c>
      <c r="B210" s="2" t="str">
        <f t="shared" ca="1" si="17"/>
        <v>33572.83</v>
      </c>
      <c r="C210">
        <f t="shared" si="16"/>
        <v>1991</v>
      </c>
      <c r="D210" t="str">
        <f t="shared" ca="1" si="18"/>
        <v>insert into equipment (equipment_type, yearly_cost, year) values ('mens lacrosse',33572.83,1991);</v>
      </c>
      <c r="E210">
        <v>209</v>
      </c>
      <c r="F210">
        <f t="shared" si="20"/>
        <v>11</v>
      </c>
      <c r="G210" t="str">
        <f t="shared" si="19"/>
        <v>insert into equipment_purpose (equipment_id, team_id) values (209,11);</v>
      </c>
    </row>
    <row r="211" spans="1:7" x14ac:dyDescent="0.2">
      <c r="A211" t="s">
        <v>15</v>
      </c>
      <c r="B211" s="2" t="str">
        <f t="shared" ca="1" si="17"/>
        <v>24155.56</v>
      </c>
      <c r="C211">
        <f t="shared" si="16"/>
        <v>1992</v>
      </c>
      <c r="D211" t="str">
        <f t="shared" ca="1" si="18"/>
        <v>insert into equipment (equipment_type, yearly_cost, year) values ('mens lacrosse',24155.56,1992);</v>
      </c>
      <c r="E211">
        <v>210</v>
      </c>
      <c r="F211">
        <f t="shared" si="20"/>
        <v>11</v>
      </c>
      <c r="G211" t="str">
        <f t="shared" si="19"/>
        <v>insert into equipment_purpose (equipment_id, team_id) values (210,11);</v>
      </c>
    </row>
    <row r="212" spans="1:7" x14ac:dyDescent="0.2">
      <c r="A212" t="s">
        <v>15</v>
      </c>
      <c r="B212" s="2" t="str">
        <f t="shared" ca="1" si="17"/>
        <v>9167.63</v>
      </c>
      <c r="C212">
        <f t="shared" si="16"/>
        <v>1993</v>
      </c>
      <c r="D212" t="str">
        <f t="shared" ca="1" si="18"/>
        <v>insert into equipment (equipment_type, yearly_cost, year) values ('mens lacrosse',9167.63,1993);</v>
      </c>
      <c r="E212">
        <v>211</v>
      </c>
      <c r="F212">
        <f t="shared" si="20"/>
        <v>11</v>
      </c>
      <c r="G212" t="str">
        <f t="shared" si="19"/>
        <v>insert into equipment_purpose (equipment_id, team_id) values (211,11);</v>
      </c>
    </row>
    <row r="213" spans="1:7" x14ac:dyDescent="0.2">
      <c r="A213" t="s">
        <v>15</v>
      </c>
      <c r="B213" s="2" t="str">
        <f t="shared" ca="1" si="17"/>
        <v>6893.71</v>
      </c>
      <c r="C213">
        <f t="shared" si="16"/>
        <v>1994</v>
      </c>
      <c r="D213" t="str">
        <f t="shared" ca="1" si="18"/>
        <v>insert into equipment (equipment_type, yearly_cost, year) values ('mens lacrosse',6893.71,1994);</v>
      </c>
      <c r="E213">
        <v>212</v>
      </c>
      <c r="F213">
        <f t="shared" si="20"/>
        <v>11</v>
      </c>
      <c r="G213" t="str">
        <f t="shared" si="19"/>
        <v>insert into equipment_purpose (equipment_id, team_id) values (212,11);</v>
      </c>
    </row>
    <row r="214" spans="1:7" x14ac:dyDescent="0.2">
      <c r="A214" t="s">
        <v>15</v>
      </c>
      <c r="B214" s="2" t="str">
        <f t="shared" ca="1" si="17"/>
        <v>39031.92</v>
      </c>
      <c r="C214">
        <f t="shared" si="16"/>
        <v>1995</v>
      </c>
      <c r="D214" t="str">
        <f t="shared" ca="1" si="18"/>
        <v>insert into equipment (equipment_type, yearly_cost, year) values ('mens lacrosse',39031.92,1995);</v>
      </c>
      <c r="E214">
        <v>213</v>
      </c>
      <c r="F214">
        <f t="shared" si="20"/>
        <v>11</v>
      </c>
      <c r="G214" t="str">
        <f t="shared" si="19"/>
        <v>insert into equipment_purpose (equipment_id, team_id) values (213,11);</v>
      </c>
    </row>
    <row r="215" spans="1:7" x14ac:dyDescent="0.2">
      <c r="A215" t="s">
        <v>15</v>
      </c>
      <c r="B215" s="2" t="str">
        <f t="shared" ca="1" si="17"/>
        <v>29970.36</v>
      </c>
      <c r="C215">
        <f t="shared" si="16"/>
        <v>1996</v>
      </c>
      <c r="D215" t="str">
        <f t="shared" ca="1" si="18"/>
        <v>insert into equipment (equipment_type, yearly_cost, year) values ('mens lacrosse',29970.36,1996);</v>
      </c>
      <c r="E215">
        <v>214</v>
      </c>
      <c r="F215">
        <f t="shared" si="20"/>
        <v>11</v>
      </c>
      <c r="G215" t="str">
        <f t="shared" si="19"/>
        <v>insert into equipment_purpose (equipment_id, team_id) values (214,11);</v>
      </c>
    </row>
    <row r="216" spans="1:7" x14ac:dyDescent="0.2">
      <c r="A216" t="s">
        <v>15</v>
      </c>
      <c r="B216" s="2" t="str">
        <f t="shared" ca="1" si="17"/>
        <v>53179.65</v>
      </c>
      <c r="C216">
        <f t="shared" si="16"/>
        <v>1997</v>
      </c>
      <c r="D216" t="str">
        <f t="shared" ca="1" si="18"/>
        <v>insert into equipment (equipment_type, yearly_cost, year) values ('mens lacrosse',53179.65,1997);</v>
      </c>
      <c r="E216">
        <v>215</v>
      </c>
      <c r="F216">
        <f t="shared" si="20"/>
        <v>11</v>
      </c>
      <c r="G216" t="str">
        <f t="shared" si="19"/>
        <v>insert into equipment_purpose (equipment_id, team_id) values (215,11);</v>
      </c>
    </row>
    <row r="217" spans="1:7" x14ac:dyDescent="0.2">
      <c r="A217" t="s">
        <v>15</v>
      </c>
      <c r="B217" s="2" t="str">
        <f t="shared" ca="1" si="17"/>
        <v>80914.81</v>
      </c>
      <c r="C217">
        <f t="shared" si="16"/>
        <v>1998</v>
      </c>
      <c r="D217" t="str">
        <f t="shared" ca="1" si="18"/>
        <v>insert into equipment (equipment_type, yearly_cost, year) values ('mens lacrosse',80914.81,1998);</v>
      </c>
      <c r="E217">
        <v>216</v>
      </c>
      <c r="F217">
        <f t="shared" si="20"/>
        <v>11</v>
      </c>
      <c r="G217" t="str">
        <f t="shared" si="19"/>
        <v>insert into equipment_purpose (equipment_id, team_id) values (216,11);</v>
      </c>
    </row>
    <row r="218" spans="1:7" x14ac:dyDescent="0.2">
      <c r="A218" t="s">
        <v>15</v>
      </c>
      <c r="B218" s="2" t="str">
        <f t="shared" ca="1" si="17"/>
        <v>49986.28</v>
      </c>
      <c r="C218">
        <f t="shared" si="16"/>
        <v>1999</v>
      </c>
      <c r="D218" t="str">
        <f t="shared" ca="1" si="18"/>
        <v>insert into equipment (equipment_type, yearly_cost, year) values ('mens lacrosse',49986.28,1999);</v>
      </c>
      <c r="E218">
        <v>217</v>
      </c>
      <c r="F218">
        <f t="shared" si="20"/>
        <v>11</v>
      </c>
      <c r="G218" t="str">
        <f t="shared" si="19"/>
        <v>insert into equipment_purpose (equipment_id, team_id) values (217,11);</v>
      </c>
    </row>
    <row r="219" spans="1:7" x14ac:dyDescent="0.2">
      <c r="A219" t="s">
        <v>15</v>
      </c>
      <c r="B219" s="2" t="str">
        <f t="shared" ca="1" si="17"/>
        <v>82347.70</v>
      </c>
      <c r="C219">
        <f t="shared" si="16"/>
        <v>2000</v>
      </c>
      <c r="D219" t="str">
        <f t="shared" ca="1" si="18"/>
        <v>insert into equipment (equipment_type, yearly_cost, year) values ('mens lacrosse',82347.70,2000);</v>
      </c>
      <c r="E219">
        <v>218</v>
      </c>
      <c r="F219">
        <f t="shared" si="20"/>
        <v>11</v>
      </c>
      <c r="G219" t="str">
        <f t="shared" si="19"/>
        <v>insert into equipment_purpose (equipment_id, team_id) values (218,11);</v>
      </c>
    </row>
    <row r="220" spans="1:7" x14ac:dyDescent="0.2">
      <c r="A220" t="s">
        <v>15</v>
      </c>
      <c r="B220" s="2" t="str">
        <f t="shared" ca="1" si="17"/>
        <v>69632.49</v>
      </c>
      <c r="C220">
        <f t="shared" si="16"/>
        <v>2001</v>
      </c>
      <c r="D220" t="str">
        <f t="shared" ca="1" si="18"/>
        <v>insert into equipment (equipment_type, yearly_cost, year) values ('mens lacrosse',69632.49,2001);</v>
      </c>
      <c r="E220">
        <v>219</v>
      </c>
      <c r="F220">
        <f t="shared" si="20"/>
        <v>11</v>
      </c>
      <c r="G220" t="str">
        <f t="shared" si="19"/>
        <v>insert into equipment_purpose (equipment_id, team_id) values (219,11);</v>
      </c>
    </row>
    <row r="221" spans="1:7" x14ac:dyDescent="0.2">
      <c r="A221" t="s">
        <v>15</v>
      </c>
      <c r="B221" s="2" t="str">
        <f t="shared" ca="1" si="17"/>
        <v>15042.31</v>
      </c>
      <c r="C221">
        <f t="shared" si="16"/>
        <v>2002</v>
      </c>
      <c r="D221" t="str">
        <f t="shared" ca="1" si="18"/>
        <v>insert into equipment (equipment_type, yearly_cost, year) values ('mens lacrosse',15042.31,2002);</v>
      </c>
      <c r="E221">
        <v>220</v>
      </c>
      <c r="F221">
        <f t="shared" si="20"/>
        <v>11</v>
      </c>
      <c r="G221" t="str">
        <f t="shared" si="19"/>
        <v>insert into equipment_purpose (equipment_id, team_id) values (220,11);</v>
      </c>
    </row>
    <row r="222" spans="1:7" x14ac:dyDescent="0.2">
      <c r="A222" t="s">
        <v>15</v>
      </c>
      <c r="B222" s="2" t="str">
        <f t="shared" ca="1" si="17"/>
        <v>81252.34</v>
      </c>
      <c r="C222">
        <f t="shared" si="16"/>
        <v>2003</v>
      </c>
      <c r="D222" t="str">
        <f t="shared" ca="1" si="18"/>
        <v>insert into equipment (equipment_type, yearly_cost, year) values ('mens lacrosse',81252.34,2003);</v>
      </c>
      <c r="E222">
        <v>221</v>
      </c>
      <c r="F222">
        <f t="shared" si="20"/>
        <v>11</v>
      </c>
      <c r="G222" t="str">
        <f t="shared" si="19"/>
        <v>insert into equipment_purpose (equipment_id, team_id) values (221,11);</v>
      </c>
    </row>
    <row r="223" spans="1:7" x14ac:dyDescent="0.2">
      <c r="A223" t="s">
        <v>15</v>
      </c>
      <c r="B223" s="2" t="str">
        <f t="shared" ca="1" si="17"/>
        <v>50415.89</v>
      </c>
      <c r="C223">
        <f t="shared" ref="C223:C286" si="21">C222+1</f>
        <v>2004</v>
      </c>
      <c r="D223" t="str">
        <f t="shared" ca="1" si="18"/>
        <v>insert into equipment (equipment_type, yearly_cost, year) values ('mens lacrosse',50415.89,2004);</v>
      </c>
      <c r="E223">
        <v>222</v>
      </c>
      <c r="F223">
        <f t="shared" si="20"/>
        <v>11</v>
      </c>
      <c r="G223" t="str">
        <f t="shared" si="19"/>
        <v>insert into equipment_purpose (equipment_id, team_id) values (222,11);</v>
      </c>
    </row>
    <row r="224" spans="1:7" x14ac:dyDescent="0.2">
      <c r="A224" t="s">
        <v>15</v>
      </c>
      <c r="B224" s="2" t="str">
        <f t="shared" ca="1" si="17"/>
        <v>37033.71</v>
      </c>
      <c r="C224">
        <f t="shared" si="21"/>
        <v>2005</v>
      </c>
      <c r="D224" t="str">
        <f t="shared" ca="1" si="18"/>
        <v>insert into equipment (equipment_type, yearly_cost, year) values ('mens lacrosse',37033.71,2005);</v>
      </c>
      <c r="E224">
        <v>223</v>
      </c>
      <c r="F224">
        <f t="shared" si="20"/>
        <v>11</v>
      </c>
      <c r="G224" t="str">
        <f t="shared" si="19"/>
        <v>insert into equipment_purpose (equipment_id, team_id) values (223,11);</v>
      </c>
    </row>
    <row r="225" spans="1:7" x14ac:dyDescent="0.2">
      <c r="A225" t="s">
        <v>15</v>
      </c>
      <c r="B225" s="2" t="str">
        <f t="shared" ca="1" si="17"/>
        <v>77972.93</v>
      </c>
      <c r="C225">
        <f t="shared" si="21"/>
        <v>2006</v>
      </c>
      <c r="D225" t="str">
        <f t="shared" ca="1" si="18"/>
        <v>insert into equipment (equipment_type, yearly_cost, year) values ('mens lacrosse',77972.93,2006);</v>
      </c>
      <c r="E225">
        <v>224</v>
      </c>
      <c r="F225">
        <f t="shared" si="20"/>
        <v>11</v>
      </c>
      <c r="G225" t="str">
        <f t="shared" si="19"/>
        <v>insert into equipment_purpose (equipment_id, team_id) values (224,11);</v>
      </c>
    </row>
    <row r="226" spans="1:7" x14ac:dyDescent="0.2">
      <c r="A226" t="s">
        <v>15</v>
      </c>
      <c r="B226" s="2" t="str">
        <f t="shared" ca="1" si="17"/>
        <v>71893.23</v>
      </c>
      <c r="C226">
        <f t="shared" si="21"/>
        <v>2007</v>
      </c>
      <c r="D226" t="str">
        <f t="shared" ca="1" si="18"/>
        <v>insert into equipment (equipment_type, yearly_cost, year) values ('mens lacrosse',71893.23,2007);</v>
      </c>
      <c r="E226">
        <v>225</v>
      </c>
      <c r="F226">
        <f t="shared" si="20"/>
        <v>11</v>
      </c>
      <c r="G226" t="str">
        <f t="shared" si="19"/>
        <v>insert into equipment_purpose (equipment_id, team_id) values (225,11);</v>
      </c>
    </row>
    <row r="227" spans="1:7" x14ac:dyDescent="0.2">
      <c r="A227" t="s">
        <v>15</v>
      </c>
      <c r="B227" s="2" t="str">
        <f t="shared" ca="1" si="17"/>
        <v>4388.18</v>
      </c>
      <c r="C227">
        <f t="shared" si="21"/>
        <v>2008</v>
      </c>
      <c r="D227" t="str">
        <f t="shared" ca="1" si="18"/>
        <v>insert into equipment (equipment_type, yearly_cost, year) values ('mens lacrosse',4388.18,2008);</v>
      </c>
      <c r="E227">
        <v>226</v>
      </c>
      <c r="F227">
        <f t="shared" si="20"/>
        <v>11</v>
      </c>
      <c r="G227" t="str">
        <f t="shared" si="19"/>
        <v>insert into equipment_purpose (equipment_id, team_id) values (226,11);</v>
      </c>
    </row>
    <row r="228" spans="1:7" x14ac:dyDescent="0.2">
      <c r="A228" t="s">
        <v>15</v>
      </c>
      <c r="B228" s="2" t="str">
        <f t="shared" ca="1" si="17"/>
        <v>20225.54</v>
      </c>
      <c r="C228">
        <f t="shared" si="21"/>
        <v>2009</v>
      </c>
      <c r="D228" t="str">
        <f t="shared" ca="1" si="18"/>
        <v>insert into equipment (equipment_type, yearly_cost, year) values ('mens lacrosse',20225.54,2009);</v>
      </c>
      <c r="E228">
        <v>227</v>
      </c>
      <c r="F228">
        <f t="shared" si="20"/>
        <v>11</v>
      </c>
      <c r="G228" t="str">
        <f t="shared" si="19"/>
        <v>insert into equipment_purpose (equipment_id, team_id) values (227,11);</v>
      </c>
    </row>
    <row r="229" spans="1:7" x14ac:dyDescent="0.2">
      <c r="A229" t="s">
        <v>15</v>
      </c>
      <c r="B229" s="2" t="str">
        <f t="shared" ca="1" si="17"/>
        <v>45045.28</v>
      </c>
      <c r="C229">
        <f t="shared" si="21"/>
        <v>2010</v>
      </c>
      <c r="D229" t="str">
        <f t="shared" ca="1" si="18"/>
        <v>insert into equipment (equipment_type, yearly_cost, year) values ('mens lacrosse',45045.28,2010);</v>
      </c>
      <c r="E229">
        <v>228</v>
      </c>
      <c r="F229">
        <f t="shared" si="20"/>
        <v>11</v>
      </c>
      <c r="G229" t="str">
        <f t="shared" si="19"/>
        <v>insert into equipment_purpose (equipment_id, team_id) values (228,11);</v>
      </c>
    </row>
    <row r="230" spans="1:7" x14ac:dyDescent="0.2">
      <c r="A230" t="s">
        <v>15</v>
      </c>
      <c r="B230" s="2" t="str">
        <f t="shared" ca="1" si="17"/>
        <v>85682.44</v>
      </c>
      <c r="C230">
        <f t="shared" si="21"/>
        <v>2011</v>
      </c>
      <c r="D230" t="str">
        <f t="shared" ca="1" si="18"/>
        <v>insert into equipment (equipment_type, yearly_cost, year) values ('mens lacrosse',85682.44,2011);</v>
      </c>
      <c r="E230">
        <v>229</v>
      </c>
      <c r="F230">
        <f t="shared" si="20"/>
        <v>11</v>
      </c>
      <c r="G230" t="str">
        <f t="shared" si="19"/>
        <v>insert into equipment_purpose (equipment_id, team_id) values (229,11);</v>
      </c>
    </row>
    <row r="231" spans="1:7" x14ac:dyDescent="0.2">
      <c r="A231" t="s">
        <v>15</v>
      </c>
      <c r="B231" s="2" t="str">
        <f t="shared" ca="1" si="17"/>
        <v>29134.16</v>
      </c>
      <c r="C231">
        <f t="shared" si="21"/>
        <v>2012</v>
      </c>
      <c r="D231" t="str">
        <f t="shared" ca="1" si="18"/>
        <v>insert into equipment (equipment_type, yearly_cost, year) values ('mens lacrosse',29134.16,2012);</v>
      </c>
      <c r="E231">
        <v>230</v>
      </c>
      <c r="F231">
        <f t="shared" si="20"/>
        <v>11</v>
      </c>
      <c r="G231" t="str">
        <f t="shared" si="19"/>
        <v>insert into equipment_purpose (equipment_id, team_id) values (230,11);</v>
      </c>
    </row>
    <row r="232" spans="1:7" x14ac:dyDescent="0.2">
      <c r="A232" t="s">
        <v>15</v>
      </c>
      <c r="B232" s="2" t="str">
        <f t="shared" ca="1" si="17"/>
        <v>80262.59</v>
      </c>
      <c r="C232">
        <f t="shared" si="21"/>
        <v>2013</v>
      </c>
      <c r="D232" t="str">
        <f t="shared" ca="1" si="18"/>
        <v>insert into equipment (equipment_type, yearly_cost, year) values ('mens lacrosse',80262.59,2013);</v>
      </c>
      <c r="E232">
        <v>231</v>
      </c>
      <c r="F232">
        <f t="shared" si="20"/>
        <v>11</v>
      </c>
      <c r="G232" t="str">
        <f t="shared" si="19"/>
        <v>insert into equipment_purpose (equipment_id, team_id) values (231,11);</v>
      </c>
    </row>
    <row r="233" spans="1:7" x14ac:dyDescent="0.2">
      <c r="A233" t="s">
        <v>15</v>
      </c>
      <c r="B233" s="2" t="str">
        <f t="shared" ca="1" si="17"/>
        <v>54984.48</v>
      </c>
      <c r="C233">
        <f t="shared" si="21"/>
        <v>2014</v>
      </c>
      <c r="D233" t="str">
        <f t="shared" ca="1" si="18"/>
        <v>insert into equipment (equipment_type, yearly_cost, year) values ('mens lacrosse',54984.48,2014);</v>
      </c>
      <c r="E233">
        <v>232</v>
      </c>
      <c r="F233">
        <f t="shared" si="20"/>
        <v>11</v>
      </c>
      <c r="G233" t="str">
        <f t="shared" si="19"/>
        <v>insert into equipment_purpose (equipment_id, team_id) values (232,11);</v>
      </c>
    </row>
    <row r="234" spans="1:7" x14ac:dyDescent="0.2">
      <c r="A234" t="s">
        <v>15</v>
      </c>
      <c r="B234" s="2" t="str">
        <f t="shared" ca="1" si="17"/>
        <v>8025.41</v>
      </c>
      <c r="C234">
        <f t="shared" si="21"/>
        <v>2015</v>
      </c>
      <c r="D234" t="str">
        <f t="shared" ca="1" si="18"/>
        <v>insert into equipment (equipment_type, yearly_cost, year) values ('mens lacrosse',8025.41,2015);</v>
      </c>
      <c r="E234">
        <v>233</v>
      </c>
      <c r="F234">
        <f t="shared" si="20"/>
        <v>11</v>
      </c>
      <c r="G234" t="str">
        <f t="shared" si="19"/>
        <v>insert into equipment_purpose (equipment_id, team_id) values (233,11);</v>
      </c>
    </row>
    <row r="235" spans="1:7" x14ac:dyDescent="0.2">
      <c r="A235" t="s">
        <v>15</v>
      </c>
      <c r="B235" s="2" t="str">
        <f t="shared" ca="1" si="17"/>
        <v>18126.07</v>
      </c>
      <c r="C235">
        <f t="shared" si="21"/>
        <v>2016</v>
      </c>
      <c r="D235" t="str">
        <f t="shared" ca="1" si="18"/>
        <v>insert into equipment (equipment_type, yearly_cost, year) values ('mens lacrosse',18126.07,2016);</v>
      </c>
      <c r="E235">
        <v>234</v>
      </c>
      <c r="F235">
        <f t="shared" si="20"/>
        <v>11</v>
      </c>
      <c r="G235" t="str">
        <f t="shared" si="19"/>
        <v>insert into equipment_purpose (equipment_id, team_id) values (234,11);</v>
      </c>
    </row>
    <row r="236" spans="1:7" x14ac:dyDescent="0.2">
      <c r="A236" t="s">
        <v>16</v>
      </c>
      <c r="B236" s="2" t="str">
        <f t="shared" ca="1" si="17"/>
        <v>69420.01</v>
      </c>
      <c r="C236">
        <v>1990</v>
      </c>
      <c r="D236" t="str">
        <f t="shared" ca="1" si="18"/>
        <v>insert into equipment (equipment_type, yearly_cost, year) values ('womens lacrosse',69420.01,1990);</v>
      </c>
      <c r="E236">
        <v>235</v>
      </c>
      <c r="F236">
        <f t="shared" si="20"/>
        <v>12</v>
      </c>
      <c r="G236" t="str">
        <f t="shared" si="19"/>
        <v>insert into equipment_purpose (equipment_id, team_id) values (235,12);</v>
      </c>
    </row>
    <row r="237" spans="1:7" x14ac:dyDescent="0.2">
      <c r="A237" t="s">
        <v>16</v>
      </c>
      <c r="B237" s="2" t="str">
        <f t="shared" ca="1" si="17"/>
        <v>43362.36</v>
      </c>
      <c r="C237">
        <f t="shared" si="21"/>
        <v>1991</v>
      </c>
      <c r="D237" t="str">
        <f t="shared" ca="1" si="18"/>
        <v>insert into equipment (equipment_type, yearly_cost, year) values ('womens lacrosse',43362.36,1991);</v>
      </c>
      <c r="E237">
        <v>236</v>
      </c>
      <c r="F237">
        <f t="shared" si="20"/>
        <v>12</v>
      </c>
      <c r="G237" t="str">
        <f t="shared" si="19"/>
        <v>insert into equipment_purpose (equipment_id, team_id) values (236,12);</v>
      </c>
    </row>
    <row r="238" spans="1:7" x14ac:dyDescent="0.2">
      <c r="A238" t="s">
        <v>16</v>
      </c>
      <c r="B238" s="2" t="str">
        <f t="shared" ca="1" si="17"/>
        <v>18378.85</v>
      </c>
      <c r="C238">
        <f t="shared" si="21"/>
        <v>1992</v>
      </c>
      <c r="D238" t="str">
        <f t="shared" ca="1" si="18"/>
        <v>insert into equipment (equipment_type, yearly_cost, year) values ('womens lacrosse',18378.85,1992);</v>
      </c>
      <c r="E238">
        <v>237</v>
      </c>
      <c r="F238">
        <f t="shared" si="20"/>
        <v>12</v>
      </c>
      <c r="G238" t="str">
        <f t="shared" si="19"/>
        <v>insert into equipment_purpose (equipment_id, team_id) values (237,12);</v>
      </c>
    </row>
    <row r="239" spans="1:7" x14ac:dyDescent="0.2">
      <c r="A239" t="s">
        <v>16</v>
      </c>
      <c r="B239" s="2" t="str">
        <f t="shared" ca="1" si="17"/>
        <v>40361.93</v>
      </c>
      <c r="C239">
        <f t="shared" si="21"/>
        <v>1993</v>
      </c>
      <c r="D239" t="str">
        <f t="shared" ca="1" si="18"/>
        <v>insert into equipment (equipment_type, yearly_cost, year) values ('womens lacrosse',40361.93,1993);</v>
      </c>
      <c r="E239">
        <v>238</v>
      </c>
      <c r="F239">
        <f t="shared" si="20"/>
        <v>12</v>
      </c>
      <c r="G239" t="str">
        <f t="shared" si="19"/>
        <v>insert into equipment_purpose (equipment_id, team_id) values (238,12);</v>
      </c>
    </row>
    <row r="240" spans="1:7" x14ac:dyDescent="0.2">
      <c r="A240" t="s">
        <v>16</v>
      </c>
      <c r="B240" s="2" t="str">
        <f t="shared" ca="1" si="17"/>
        <v>14314.61</v>
      </c>
      <c r="C240">
        <f t="shared" si="21"/>
        <v>1994</v>
      </c>
      <c r="D240" t="str">
        <f t="shared" ca="1" si="18"/>
        <v>insert into equipment (equipment_type, yearly_cost, year) values ('womens lacrosse',14314.61,1994);</v>
      </c>
      <c r="E240">
        <v>239</v>
      </c>
      <c r="F240">
        <f t="shared" si="20"/>
        <v>12</v>
      </c>
      <c r="G240" t="str">
        <f t="shared" si="19"/>
        <v>insert into equipment_purpose (equipment_id, team_id) values (239,12);</v>
      </c>
    </row>
    <row r="241" spans="1:7" x14ac:dyDescent="0.2">
      <c r="A241" t="s">
        <v>16</v>
      </c>
      <c r="B241" s="2" t="str">
        <f t="shared" ca="1" si="17"/>
        <v>46052.85</v>
      </c>
      <c r="C241">
        <f t="shared" si="21"/>
        <v>1995</v>
      </c>
      <c r="D241" t="str">
        <f t="shared" ca="1" si="18"/>
        <v>insert into equipment (equipment_type, yearly_cost, year) values ('womens lacrosse',46052.85,1995);</v>
      </c>
      <c r="E241">
        <v>240</v>
      </c>
      <c r="F241">
        <f t="shared" si="20"/>
        <v>12</v>
      </c>
      <c r="G241" t="str">
        <f t="shared" si="19"/>
        <v>insert into equipment_purpose (equipment_id, team_id) values (240,12);</v>
      </c>
    </row>
    <row r="242" spans="1:7" x14ac:dyDescent="0.2">
      <c r="A242" t="s">
        <v>16</v>
      </c>
      <c r="B242" s="2" t="str">
        <f t="shared" ca="1" si="17"/>
        <v>21678.45</v>
      </c>
      <c r="C242">
        <f t="shared" si="21"/>
        <v>1996</v>
      </c>
      <c r="D242" t="str">
        <f t="shared" ca="1" si="18"/>
        <v>insert into equipment (equipment_type, yearly_cost, year) values ('womens lacrosse',21678.45,1996);</v>
      </c>
      <c r="E242">
        <v>241</v>
      </c>
      <c r="F242">
        <f t="shared" si="20"/>
        <v>12</v>
      </c>
      <c r="G242" t="str">
        <f t="shared" si="19"/>
        <v>insert into equipment_purpose (equipment_id, team_id) values (241,12);</v>
      </c>
    </row>
    <row r="243" spans="1:7" x14ac:dyDescent="0.2">
      <c r="A243" t="s">
        <v>16</v>
      </c>
      <c r="B243" s="2" t="str">
        <f t="shared" ca="1" si="17"/>
        <v>92605.72</v>
      </c>
      <c r="C243">
        <f t="shared" si="21"/>
        <v>1997</v>
      </c>
      <c r="D243" t="str">
        <f t="shared" ca="1" si="18"/>
        <v>insert into equipment (equipment_type, yearly_cost, year) values ('womens lacrosse',92605.72,1997);</v>
      </c>
      <c r="E243">
        <v>242</v>
      </c>
      <c r="F243">
        <f t="shared" si="20"/>
        <v>12</v>
      </c>
      <c r="G243" t="str">
        <f t="shared" si="19"/>
        <v>insert into equipment_purpose (equipment_id, team_id) values (242,12);</v>
      </c>
    </row>
    <row r="244" spans="1:7" x14ac:dyDescent="0.2">
      <c r="A244" t="s">
        <v>16</v>
      </c>
      <c r="B244" s="2" t="str">
        <f t="shared" ca="1" si="17"/>
        <v>47971.81</v>
      </c>
      <c r="C244">
        <f t="shared" si="21"/>
        <v>1998</v>
      </c>
      <c r="D244" t="str">
        <f t="shared" ca="1" si="18"/>
        <v>insert into equipment (equipment_type, yearly_cost, year) values ('womens lacrosse',47971.81,1998);</v>
      </c>
      <c r="E244">
        <v>243</v>
      </c>
      <c r="F244">
        <f t="shared" si="20"/>
        <v>12</v>
      </c>
      <c r="G244" t="str">
        <f t="shared" si="19"/>
        <v>insert into equipment_purpose (equipment_id, team_id) values (243,12);</v>
      </c>
    </row>
    <row r="245" spans="1:7" x14ac:dyDescent="0.2">
      <c r="A245" t="s">
        <v>16</v>
      </c>
      <c r="B245" s="2" t="str">
        <f t="shared" ca="1" si="17"/>
        <v>60552.94</v>
      </c>
      <c r="C245">
        <f t="shared" si="21"/>
        <v>1999</v>
      </c>
      <c r="D245" t="str">
        <f t="shared" ca="1" si="18"/>
        <v>insert into equipment (equipment_type, yearly_cost, year) values ('womens lacrosse',60552.94,1999);</v>
      </c>
      <c r="E245">
        <v>244</v>
      </c>
      <c r="F245">
        <f t="shared" si="20"/>
        <v>12</v>
      </c>
      <c r="G245" t="str">
        <f t="shared" si="19"/>
        <v>insert into equipment_purpose (equipment_id, team_id) values (244,12);</v>
      </c>
    </row>
    <row r="246" spans="1:7" x14ac:dyDescent="0.2">
      <c r="A246" t="s">
        <v>16</v>
      </c>
      <c r="B246" s="2" t="str">
        <f t="shared" ca="1" si="17"/>
        <v>79400.27</v>
      </c>
      <c r="C246">
        <f t="shared" si="21"/>
        <v>2000</v>
      </c>
      <c r="D246" t="str">
        <f t="shared" ca="1" si="18"/>
        <v>insert into equipment (equipment_type, yearly_cost, year) values ('womens lacrosse',79400.27,2000);</v>
      </c>
      <c r="E246">
        <v>245</v>
      </c>
      <c r="F246">
        <f t="shared" si="20"/>
        <v>12</v>
      </c>
      <c r="G246" t="str">
        <f t="shared" si="19"/>
        <v>insert into equipment_purpose (equipment_id, team_id) values (245,12);</v>
      </c>
    </row>
    <row r="247" spans="1:7" x14ac:dyDescent="0.2">
      <c r="A247" t="s">
        <v>16</v>
      </c>
      <c r="B247" s="2" t="str">
        <f t="shared" ca="1" si="17"/>
        <v>26291.27</v>
      </c>
      <c r="C247">
        <f t="shared" si="21"/>
        <v>2001</v>
      </c>
      <c r="D247" t="str">
        <f t="shared" ca="1" si="18"/>
        <v>insert into equipment (equipment_type, yearly_cost, year) values ('womens lacrosse',26291.27,2001);</v>
      </c>
      <c r="E247">
        <v>246</v>
      </c>
      <c r="F247">
        <f t="shared" si="20"/>
        <v>12</v>
      </c>
      <c r="G247" t="str">
        <f t="shared" si="19"/>
        <v>insert into equipment_purpose (equipment_id, team_id) values (246,12);</v>
      </c>
    </row>
    <row r="248" spans="1:7" x14ac:dyDescent="0.2">
      <c r="A248" t="s">
        <v>16</v>
      </c>
      <c r="B248" s="2" t="str">
        <f t="shared" ca="1" si="17"/>
        <v>69793.24</v>
      </c>
      <c r="C248">
        <f t="shared" si="21"/>
        <v>2002</v>
      </c>
      <c r="D248" t="str">
        <f t="shared" ca="1" si="18"/>
        <v>insert into equipment (equipment_type, yearly_cost, year) values ('womens lacrosse',69793.24,2002);</v>
      </c>
      <c r="E248">
        <v>247</v>
      </c>
      <c r="F248">
        <f t="shared" si="20"/>
        <v>12</v>
      </c>
      <c r="G248" t="str">
        <f t="shared" si="19"/>
        <v>insert into equipment_purpose (equipment_id, team_id) values (247,12);</v>
      </c>
    </row>
    <row r="249" spans="1:7" x14ac:dyDescent="0.2">
      <c r="A249" t="s">
        <v>16</v>
      </c>
      <c r="B249" s="2" t="str">
        <f t="shared" ca="1" si="17"/>
        <v>14112.62</v>
      </c>
      <c r="C249">
        <f t="shared" si="21"/>
        <v>2003</v>
      </c>
      <c r="D249" t="str">
        <f t="shared" ca="1" si="18"/>
        <v>insert into equipment (equipment_type, yearly_cost, year) values ('womens lacrosse',14112.62,2003);</v>
      </c>
      <c r="E249">
        <v>248</v>
      </c>
      <c r="F249">
        <f t="shared" si="20"/>
        <v>12</v>
      </c>
      <c r="G249" t="str">
        <f t="shared" si="19"/>
        <v>insert into equipment_purpose (equipment_id, team_id) values (248,12);</v>
      </c>
    </row>
    <row r="250" spans="1:7" x14ac:dyDescent="0.2">
      <c r="A250" t="s">
        <v>16</v>
      </c>
      <c r="B250" s="2" t="str">
        <f t="shared" ca="1" si="17"/>
        <v>19276.67</v>
      </c>
      <c r="C250">
        <f t="shared" si="21"/>
        <v>2004</v>
      </c>
      <c r="D250" t="str">
        <f t="shared" ca="1" si="18"/>
        <v>insert into equipment (equipment_type, yearly_cost, year) values ('womens lacrosse',19276.67,2004);</v>
      </c>
      <c r="E250">
        <v>249</v>
      </c>
      <c r="F250">
        <f t="shared" si="20"/>
        <v>12</v>
      </c>
      <c r="G250" t="str">
        <f t="shared" si="19"/>
        <v>insert into equipment_purpose (equipment_id, team_id) values (249,12);</v>
      </c>
    </row>
    <row r="251" spans="1:7" x14ac:dyDescent="0.2">
      <c r="A251" t="s">
        <v>16</v>
      </c>
      <c r="B251" s="2" t="str">
        <f t="shared" ca="1" si="17"/>
        <v>57590.20</v>
      </c>
      <c r="C251">
        <f t="shared" si="21"/>
        <v>2005</v>
      </c>
      <c r="D251" t="str">
        <f t="shared" ca="1" si="18"/>
        <v>insert into equipment (equipment_type, yearly_cost, year) values ('womens lacrosse',57590.20,2005);</v>
      </c>
      <c r="E251">
        <v>250</v>
      </c>
      <c r="F251">
        <f t="shared" si="20"/>
        <v>12</v>
      </c>
      <c r="G251" t="str">
        <f t="shared" si="19"/>
        <v>insert into equipment_purpose (equipment_id, team_id) values (250,12);</v>
      </c>
    </row>
    <row r="252" spans="1:7" x14ac:dyDescent="0.2">
      <c r="A252" t="s">
        <v>16</v>
      </c>
      <c r="B252" s="2" t="str">
        <f t="shared" ca="1" si="17"/>
        <v>11714.22</v>
      </c>
      <c r="C252">
        <f t="shared" si="21"/>
        <v>2006</v>
      </c>
      <c r="D252" t="str">
        <f t="shared" ca="1" si="18"/>
        <v>insert into equipment (equipment_type, yearly_cost, year) values ('womens lacrosse',11714.22,2006);</v>
      </c>
      <c r="E252">
        <v>251</v>
      </c>
      <c r="F252">
        <f t="shared" si="20"/>
        <v>12</v>
      </c>
      <c r="G252" t="str">
        <f t="shared" si="19"/>
        <v>insert into equipment_purpose (equipment_id, team_id) values (251,12);</v>
      </c>
    </row>
    <row r="253" spans="1:7" x14ac:dyDescent="0.2">
      <c r="A253" t="s">
        <v>16</v>
      </c>
      <c r="B253" s="2" t="str">
        <f t="shared" ca="1" si="17"/>
        <v>53213.92</v>
      </c>
      <c r="C253">
        <f t="shared" si="21"/>
        <v>2007</v>
      </c>
      <c r="D253" t="str">
        <f t="shared" ca="1" si="18"/>
        <v>insert into equipment (equipment_type, yearly_cost, year) values ('womens lacrosse',53213.92,2007);</v>
      </c>
      <c r="E253">
        <v>252</v>
      </c>
      <c r="F253">
        <f t="shared" si="20"/>
        <v>12</v>
      </c>
      <c r="G253" t="str">
        <f t="shared" si="19"/>
        <v>insert into equipment_purpose (equipment_id, team_id) values (252,12);</v>
      </c>
    </row>
    <row r="254" spans="1:7" x14ac:dyDescent="0.2">
      <c r="A254" t="s">
        <v>16</v>
      </c>
      <c r="B254" s="2" t="str">
        <f t="shared" ca="1" si="17"/>
        <v>50098.90</v>
      </c>
      <c r="C254">
        <f t="shared" si="21"/>
        <v>2008</v>
      </c>
      <c r="D254" t="str">
        <f t="shared" ca="1" si="18"/>
        <v>insert into equipment (equipment_type, yearly_cost, year) values ('womens lacrosse',50098.90,2008);</v>
      </c>
      <c r="E254">
        <v>253</v>
      </c>
      <c r="F254">
        <f t="shared" si="20"/>
        <v>12</v>
      </c>
      <c r="G254" t="str">
        <f t="shared" si="19"/>
        <v>insert into equipment_purpose (equipment_id, team_id) values (253,12);</v>
      </c>
    </row>
    <row r="255" spans="1:7" x14ac:dyDescent="0.2">
      <c r="A255" t="s">
        <v>16</v>
      </c>
      <c r="B255" s="2" t="str">
        <f t="shared" ca="1" si="17"/>
        <v>18532.31</v>
      </c>
      <c r="C255">
        <f t="shared" si="21"/>
        <v>2009</v>
      </c>
      <c r="D255" t="str">
        <f t="shared" ca="1" si="18"/>
        <v>insert into equipment (equipment_type, yearly_cost, year) values ('womens lacrosse',18532.31,2009);</v>
      </c>
      <c r="E255">
        <v>254</v>
      </c>
      <c r="F255">
        <f t="shared" si="20"/>
        <v>12</v>
      </c>
      <c r="G255" t="str">
        <f t="shared" si="19"/>
        <v>insert into equipment_purpose (equipment_id, team_id) values (254,12);</v>
      </c>
    </row>
    <row r="256" spans="1:7" x14ac:dyDescent="0.2">
      <c r="A256" t="s">
        <v>16</v>
      </c>
      <c r="B256" s="2" t="str">
        <f t="shared" ca="1" si="17"/>
        <v>33664.65</v>
      </c>
      <c r="C256">
        <f t="shared" si="21"/>
        <v>2010</v>
      </c>
      <c r="D256" t="str">
        <f t="shared" ca="1" si="18"/>
        <v>insert into equipment (equipment_type, yearly_cost, year) values ('womens lacrosse',33664.65,2010);</v>
      </c>
      <c r="E256">
        <v>255</v>
      </c>
      <c r="F256">
        <f t="shared" si="20"/>
        <v>12</v>
      </c>
      <c r="G256" t="str">
        <f t="shared" si="19"/>
        <v>insert into equipment_purpose (equipment_id, team_id) values (255,12);</v>
      </c>
    </row>
    <row r="257" spans="1:7" x14ac:dyDescent="0.2">
      <c r="A257" t="s">
        <v>16</v>
      </c>
      <c r="B257" s="2" t="str">
        <f t="shared" ca="1" si="17"/>
        <v>80088.56</v>
      </c>
      <c r="C257">
        <f t="shared" si="21"/>
        <v>2011</v>
      </c>
      <c r="D257" t="str">
        <f t="shared" ca="1" si="18"/>
        <v>insert into equipment (equipment_type, yearly_cost, year) values ('womens lacrosse',80088.56,2011);</v>
      </c>
      <c r="E257">
        <v>256</v>
      </c>
      <c r="F257">
        <f t="shared" si="20"/>
        <v>12</v>
      </c>
      <c r="G257" t="str">
        <f t="shared" si="19"/>
        <v>insert into equipment_purpose (equipment_id, team_id) values (256,12);</v>
      </c>
    </row>
    <row r="258" spans="1:7" x14ac:dyDescent="0.2">
      <c r="A258" t="s">
        <v>16</v>
      </c>
      <c r="B258" s="2" t="str">
        <f t="shared" ca="1" si="17"/>
        <v>11290.49</v>
      </c>
      <c r="C258">
        <f t="shared" si="21"/>
        <v>2012</v>
      </c>
      <c r="D258" t="str">
        <f t="shared" ca="1" si="18"/>
        <v>insert into equipment (equipment_type, yearly_cost, year) values ('womens lacrosse',11290.49,2012);</v>
      </c>
      <c r="E258">
        <v>257</v>
      </c>
      <c r="F258">
        <f t="shared" si="20"/>
        <v>12</v>
      </c>
      <c r="G258" t="str">
        <f t="shared" si="19"/>
        <v>insert into equipment_purpose (equipment_id, team_id) values (257,12);</v>
      </c>
    </row>
    <row r="259" spans="1:7" x14ac:dyDescent="0.2">
      <c r="A259" t="s">
        <v>16</v>
      </c>
      <c r="B259" s="2" t="str">
        <f t="shared" ref="B259:B297" ca="1" si="22">RANDBETWEEN(1000,100000)&amp;"."&amp;TEXT(RANDBETWEEN(0,99),"00")</f>
        <v>47590.36</v>
      </c>
      <c r="C259">
        <f t="shared" si="21"/>
        <v>2013</v>
      </c>
      <c r="D259" t="str">
        <f t="shared" ref="D259:D297" ca="1" si="23">"insert into equipment (equipment_type, yearly_cost, year) values ('"&amp;A259&amp;"',"&amp;B259&amp;","&amp;C259&amp;");"</f>
        <v>insert into equipment (equipment_type, yearly_cost, year) values ('womens lacrosse',47590.36,2013);</v>
      </c>
      <c r="E259">
        <v>258</v>
      </c>
      <c r="F259">
        <f t="shared" si="20"/>
        <v>12</v>
      </c>
      <c r="G259" t="str">
        <f t="shared" ref="G259:G297" si="24">"insert into equipment_purpose (equipment_id, team_id) values ("&amp;E259&amp;","&amp;F259&amp;");"</f>
        <v>insert into equipment_purpose (equipment_id, team_id) values (258,12);</v>
      </c>
    </row>
    <row r="260" spans="1:7" x14ac:dyDescent="0.2">
      <c r="A260" t="s">
        <v>16</v>
      </c>
      <c r="B260" s="2" t="str">
        <f t="shared" ca="1" si="22"/>
        <v>38008.84</v>
      </c>
      <c r="C260">
        <f t="shared" si="21"/>
        <v>2014</v>
      </c>
      <c r="D260" t="str">
        <f t="shared" ca="1" si="23"/>
        <v>insert into equipment (equipment_type, yearly_cost, year) values ('womens lacrosse',38008.84,2014);</v>
      </c>
      <c r="E260">
        <v>259</v>
      </c>
      <c r="F260">
        <f t="shared" ref="F260:F297" si="25">IF(A260=A259,F259,F259+1)</f>
        <v>12</v>
      </c>
      <c r="G260" t="str">
        <f t="shared" si="24"/>
        <v>insert into equipment_purpose (equipment_id, team_id) values (259,12);</v>
      </c>
    </row>
    <row r="261" spans="1:7" x14ac:dyDescent="0.2">
      <c r="A261" t="s">
        <v>16</v>
      </c>
      <c r="B261" s="2" t="str">
        <f t="shared" ca="1" si="22"/>
        <v>28586.52</v>
      </c>
      <c r="C261">
        <f t="shared" si="21"/>
        <v>2015</v>
      </c>
      <c r="D261" t="str">
        <f t="shared" ca="1" si="23"/>
        <v>insert into equipment (equipment_type, yearly_cost, year) values ('womens lacrosse',28586.52,2015);</v>
      </c>
      <c r="E261">
        <v>260</v>
      </c>
      <c r="F261">
        <f t="shared" si="25"/>
        <v>12</v>
      </c>
      <c r="G261" t="str">
        <f t="shared" si="24"/>
        <v>insert into equipment_purpose (equipment_id, team_id) values (260,12);</v>
      </c>
    </row>
    <row r="262" spans="1:7" x14ac:dyDescent="0.2">
      <c r="A262" t="s">
        <v>16</v>
      </c>
      <c r="B262" s="2" t="str">
        <f t="shared" ca="1" si="22"/>
        <v>92879.68</v>
      </c>
      <c r="C262">
        <f t="shared" si="21"/>
        <v>2016</v>
      </c>
      <c r="D262" t="str">
        <f t="shared" ca="1" si="23"/>
        <v>insert into equipment (equipment_type, yearly_cost, year) values ('womens lacrosse',92879.68,2016);</v>
      </c>
      <c r="E262">
        <v>261</v>
      </c>
      <c r="F262">
        <f t="shared" si="25"/>
        <v>12</v>
      </c>
      <c r="G262" t="str">
        <f t="shared" si="24"/>
        <v>insert into equipment_purpose (equipment_id, team_id) values (261,12);</v>
      </c>
    </row>
    <row r="263" spans="1:7" x14ac:dyDescent="0.2">
      <c r="A263" t="s">
        <v>17</v>
      </c>
      <c r="B263" s="2" t="str">
        <f t="shared" ca="1" si="22"/>
        <v>66355.37</v>
      </c>
      <c r="C263">
        <v>2006</v>
      </c>
      <c r="D263" t="str">
        <f t="shared" ca="1" si="23"/>
        <v>insert into equipment (equipment_type, yearly_cost, year) values ('football',66355.37,2006);</v>
      </c>
      <c r="E263">
        <v>262</v>
      </c>
      <c r="F263">
        <f t="shared" si="25"/>
        <v>13</v>
      </c>
      <c r="G263" t="str">
        <f t="shared" si="24"/>
        <v>insert into equipment_purpose (equipment_id, team_id) values (262,13);</v>
      </c>
    </row>
    <row r="264" spans="1:7" x14ac:dyDescent="0.2">
      <c r="A264" t="s">
        <v>17</v>
      </c>
      <c r="B264" s="2" t="str">
        <f t="shared" ca="1" si="22"/>
        <v>71927.58</v>
      </c>
      <c r="C264">
        <f t="shared" si="21"/>
        <v>2007</v>
      </c>
      <c r="D264" t="str">
        <f t="shared" ca="1" si="23"/>
        <v>insert into equipment (equipment_type, yearly_cost, year) values ('football',71927.58,2007);</v>
      </c>
      <c r="E264">
        <v>263</v>
      </c>
      <c r="F264">
        <f t="shared" si="25"/>
        <v>13</v>
      </c>
      <c r="G264" t="str">
        <f t="shared" si="24"/>
        <v>insert into equipment_purpose (equipment_id, team_id) values (263,13);</v>
      </c>
    </row>
    <row r="265" spans="1:7" x14ac:dyDescent="0.2">
      <c r="A265" t="s">
        <v>17</v>
      </c>
      <c r="B265" s="2" t="str">
        <f t="shared" ca="1" si="22"/>
        <v>73856.05</v>
      </c>
      <c r="C265">
        <f t="shared" si="21"/>
        <v>2008</v>
      </c>
      <c r="D265" t="str">
        <f t="shared" ca="1" si="23"/>
        <v>insert into equipment (equipment_type, yearly_cost, year) values ('football',73856.05,2008);</v>
      </c>
      <c r="E265">
        <v>264</v>
      </c>
      <c r="F265">
        <f t="shared" si="25"/>
        <v>13</v>
      </c>
      <c r="G265" t="str">
        <f t="shared" si="24"/>
        <v>insert into equipment_purpose (equipment_id, team_id) values (264,13);</v>
      </c>
    </row>
    <row r="266" spans="1:7" x14ac:dyDescent="0.2">
      <c r="A266" t="s">
        <v>17</v>
      </c>
      <c r="B266" s="2" t="str">
        <f t="shared" ca="1" si="22"/>
        <v>29076.40</v>
      </c>
      <c r="C266">
        <f t="shared" si="21"/>
        <v>2009</v>
      </c>
      <c r="D266" t="str">
        <f t="shared" ca="1" si="23"/>
        <v>insert into equipment (equipment_type, yearly_cost, year) values ('football',29076.40,2009);</v>
      </c>
      <c r="E266">
        <v>265</v>
      </c>
      <c r="F266">
        <f t="shared" si="25"/>
        <v>13</v>
      </c>
      <c r="G266" t="str">
        <f t="shared" si="24"/>
        <v>insert into equipment_purpose (equipment_id, team_id) values (265,13);</v>
      </c>
    </row>
    <row r="267" spans="1:7" x14ac:dyDescent="0.2">
      <c r="A267" t="s">
        <v>17</v>
      </c>
      <c r="B267" s="2" t="str">
        <f t="shared" ca="1" si="22"/>
        <v>70251.86</v>
      </c>
      <c r="C267">
        <f t="shared" si="21"/>
        <v>2010</v>
      </c>
      <c r="D267" t="str">
        <f t="shared" ca="1" si="23"/>
        <v>insert into equipment (equipment_type, yearly_cost, year) values ('football',70251.86,2010);</v>
      </c>
      <c r="E267">
        <v>266</v>
      </c>
      <c r="F267">
        <f t="shared" si="25"/>
        <v>13</v>
      </c>
      <c r="G267" t="str">
        <f t="shared" si="24"/>
        <v>insert into equipment_purpose (equipment_id, team_id) values (266,13);</v>
      </c>
    </row>
    <row r="268" spans="1:7" x14ac:dyDescent="0.2">
      <c r="A268" t="s">
        <v>17</v>
      </c>
      <c r="B268" s="2" t="str">
        <f t="shared" ca="1" si="22"/>
        <v>41769.62</v>
      </c>
      <c r="C268">
        <f t="shared" si="21"/>
        <v>2011</v>
      </c>
      <c r="D268" t="str">
        <f t="shared" ca="1" si="23"/>
        <v>insert into equipment (equipment_type, yearly_cost, year) values ('football',41769.62,2011);</v>
      </c>
      <c r="E268">
        <v>267</v>
      </c>
      <c r="F268">
        <f t="shared" si="25"/>
        <v>13</v>
      </c>
      <c r="G268" t="str">
        <f t="shared" si="24"/>
        <v>insert into equipment_purpose (equipment_id, team_id) values (267,13);</v>
      </c>
    </row>
    <row r="269" spans="1:7" x14ac:dyDescent="0.2">
      <c r="A269" t="s">
        <v>17</v>
      </c>
      <c r="B269" s="2" t="str">
        <f t="shared" ca="1" si="22"/>
        <v>33922.74</v>
      </c>
      <c r="C269">
        <f t="shared" si="21"/>
        <v>2012</v>
      </c>
      <c r="D269" t="str">
        <f t="shared" ca="1" si="23"/>
        <v>insert into equipment (equipment_type, yearly_cost, year) values ('football',33922.74,2012);</v>
      </c>
      <c r="E269">
        <v>268</v>
      </c>
      <c r="F269">
        <f t="shared" si="25"/>
        <v>13</v>
      </c>
      <c r="G269" t="str">
        <f t="shared" si="24"/>
        <v>insert into equipment_purpose (equipment_id, team_id) values (268,13);</v>
      </c>
    </row>
    <row r="270" spans="1:7" x14ac:dyDescent="0.2">
      <c r="A270" t="s">
        <v>17</v>
      </c>
      <c r="B270" s="2" t="str">
        <f t="shared" ca="1" si="22"/>
        <v>76225.62</v>
      </c>
      <c r="C270">
        <f t="shared" si="21"/>
        <v>2013</v>
      </c>
      <c r="D270" t="str">
        <f t="shared" ca="1" si="23"/>
        <v>insert into equipment (equipment_type, yearly_cost, year) values ('football',76225.62,2013);</v>
      </c>
      <c r="E270">
        <v>269</v>
      </c>
      <c r="F270">
        <f t="shared" si="25"/>
        <v>13</v>
      </c>
      <c r="G270" t="str">
        <f t="shared" si="24"/>
        <v>insert into equipment_purpose (equipment_id, team_id) values (269,13);</v>
      </c>
    </row>
    <row r="271" spans="1:7" x14ac:dyDescent="0.2">
      <c r="A271" t="s">
        <v>17</v>
      </c>
      <c r="B271" s="2" t="str">
        <f t="shared" ca="1" si="22"/>
        <v>30129.88</v>
      </c>
      <c r="C271">
        <f t="shared" si="21"/>
        <v>2014</v>
      </c>
      <c r="D271" t="str">
        <f t="shared" ca="1" si="23"/>
        <v>insert into equipment (equipment_type, yearly_cost, year) values ('football',30129.88,2014);</v>
      </c>
      <c r="E271">
        <v>270</v>
      </c>
      <c r="F271">
        <f t="shared" si="25"/>
        <v>13</v>
      </c>
      <c r="G271" t="str">
        <f t="shared" si="24"/>
        <v>insert into equipment_purpose (equipment_id, team_id) values (270,13);</v>
      </c>
    </row>
    <row r="272" spans="1:7" x14ac:dyDescent="0.2">
      <c r="A272" t="s">
        <v>17</v>
      </c>
      <c r="B272" s="2" t="str">
        <f t="shared" ca="1" si="22"/>
        <v>72220.71</v>
      </c>
      <c r="C272">
        <f t="shared" si="21"/>
        <v>2015</v>
      </c>
      <c r="D272" t="str">
        <f t="shared" ca="1" si="23"/>
        <v>insert into equipment (equipment_type, yearly_cost, year) values ('football',72220.71,2015);</v>
      </c>
      <c r="E272">
        <v>271</v>
      </c>
      <c r="F272">
        <f t="shared" si="25"/>
        <v>13</v>
      </c>
      <c r="G272" t="str">
        <f t="shared" si="24"/>
        <v>insert into equipment_purpose (equipment_id, team_id) values (271,13);</v>
      </c>
    </row>
    <row r="273" spans="1:7" x14ac:dyDescent="0.2">
      <c r="A273" t="s">
        <v>17</v>
      </c>
      <c r="B273" s="2" t="str">
        <f t="shared" ca="1" si="22"/>
        <v>38543.49</v>
      </c>
      <c r="C273">
        <f t="shared" si="21"/>
        <v>2016</v>
      </c>
      <c r="D273" t="str">
        <f t="shared" ca="1" si="23"/>
        <v>insert into equipment (equipment_type, yearly_cost, year) values ('football',38543.49,2016);</v>
      </c>
      <c r="E273">
        <v>272</v>
      </c>
      <c r="F273">
        <f t="shared" si="25"/>
        <v>13</v>
      </c>
      <c r="G273" t="str">
        <f t="shared" si="24"/>
        <v>insert into equipment_purpose (equipment_id, team_id) values (272,13);</v>
      </c>
    </row>
    <row r="274" spans="1:7" x14ac:dyDescent="0.2">
      <c r="A274" t="s">
        <v>18</v>
      </c>
      <c r="B274" s="2" t="str">
        <f t="shared" ca="1" si="22"/>
        <v>5578.85</v>
      </c>
      <c r="C274">
        <v>1993</v>
      </c>
      <c r="D274" t="str">
        <f t="shared" ca="1" si="23"/>
        <v>insert into equipment (equipment_type, yearly_cost, year) values ('gymnastics',5578.85,1993);</v>
      </c>
      <c r="E274">
        <v>273</v>
      </c>
      <c r="F274">
        <f t="shared" si="25"/>
        <v>14</v>
      </c>
      <c r="G274" t="str">
        <f t="shared" si="24"/>
        <v>insert into equipment_purpose (equipment_id, team_id) values (273,14);</v>
      </c>
    </row>
    <row r="275" spans="1:7" x14ac:dyDescent="0.2">
      <c r="A275" t="s">
        <v>18</v>
      </c>
      <c r="B275" s="2" t="str">
        <f t="shared" ca="1" si="22"/>
        <v>8603.85</v>
      </c>
      <c r="C275">
        <f t="shared" si="21"/>
        <v>1994</v>
      </c>
      <c r="D275" t="str">
        <f t="shared" ca="1" si="23"/>
        <v>insert into equipment (equipment_type, yearly_cost, year) values ('gymnastics',8603.85,1994);</v>
      </c>
      <c r="E275">
        <v>274</v>
      </c>
      <c r="F275">
        <f t="shared" si="25"/>
        <v>14</v>
      </c>
      <c r="G275" t="str">
        <f t="shared" si="24"/>
        <v>insert into equipment_purpose (equipment_id, team_id) values (274,14);</v>
      </c>
    </row>
    <row r="276" spans="1:7" x14ac:dyDescent="0.2">
      <c r="A276" t="s">
        <v>18</v>
      </c>
      <c r="B276" s="2" t="str">
        <f t="shared" ca="1" si="22"/>
        <v>51732.30</v>
      </c>
      <c r="C276">
        <f t="shared" si="21"/>
        <v>1995</v>
      </c>
      <c r="D276" t="str">
        <f t="shared" ca="1" si="23"/>
        <v>insert into equipment (equipment_type, yearly_cost, year) values ('gymnastics',51732.30,1995);</v>
      </c>
      <c r="E276">
        <v>275</v>
      </c>
      <c r="F276">
        <f t="shared" si="25"/>
        <v>14</v>
      </c>
      <c r="G276" t="str">
        <f t="shared" si="24"/>
        <v>insert into equipment_purpose (equipment_id, team_id) values (275,14);</v>
      </c>
    </row>
    <row r="277" spans="1:7" x14ac:dyDescent="0.2">
      <c r="A277" t="s">
        <v>18</v>
      </c>
      <c r="B277" s="2" t="str">
        <f t="shared" ca="1" si="22"/>
        <v>16199.52</v>
      </c>
      <c r="C277">
        <f t="shared" si="21"/>
        <v>1996</v>
      </c>
      <c r="D277" t="str">
        <f t="shared" ca="1" si="23"/>
        <v>insert into equipment (equipment_type, yearly_cost, year) values ('gymnastics',16199.52,1996);</v>
      </c>
      <c r="E277">
        <v>276</v>
      </c>
      <c r="F277">
        <f t="shared" si="25"/>
        <v>14</v>
      </c>
      <c r="G277" t="str">
        <f t="shared" si="24"/>
        <v>insert into equipment_purpose (equipment_id, team_id) values (276,14);</v>
      </c>
    </row>
    <row r="278" spans="1:7" x14ac:dyDescent="0.2">
      <c r="A278" t="s">
        <v>18</v>
      </c>
      <c r="B278" s="2" t="str">
        <f t="shared" ca="1" si="22"/>
        <v>24171.16</v>
      </c>
      <c r="C278">
        <f t="shared" si="21"/>
        <v>1997</v>
      </c>
      <c r="D278" t="str">
        <f t="shared" ca="1" si="23"/>
        <v>insert into equipment (equipment_type, yearly_cost, year) values ('gymnastics',24171.16,1997);</v>
      </c>
      <c r="E278">
        <v>277</v>
      </c>
      <c r="F278">
        <f t="shared" si="25"/>
        <v>14</v>
      </c>
      <c r="G278" t="str">
        <f t="shared" si="24"/>
        <v>insert into equipment_purpose (equipment_id, team_id) values (277,14);</v>
      </c>
    </row>
    <row r="279" spans="1:7" x14ac:dyDescent="0.2">
      <c r="A279" t="s">
        <v>18</v>
      </c>
      <c r="B279" s="2" t="str">
        <f t="shared" ca="1" si="22"/>
        <v>35491.75</v>
      </c>
      <c r="C279">
        <f t="shared" si="21"/>
        <v>1998</v>
      </c>
      <c r="D279" t="str">
        <f t="shared" ca="1" si="23"/>
        <v>insert into equipment (equipment_type, yearly_cost, year) values ('gymnastics',35491.75,1998);</v>
      </c>
      <c r="E279">
        <v>278</v>
      </c>
      <c r="F279">
        <f t="shared" si="25"/>
        <v>14</v>
      </c>
      <c r="G279" t="str">
        <f t="shared" si="24"/>
        <v>insert into equipment_purpose (equipment_id, team_id) values (278,14);</v>
      </c>
    </row>
    <row r="280" spans="1:7" x14ac:dyDescent="0.2">
      <c r="A280" t="s">
        <v>18</v>
      </c>
      <c r="B280" s="2" t="str">
        <f t="shared" ca="1" si="22"/>
        <v>30351.76</v>
      </c>
      <c r="C280">
        <f t="shared" si="21"/>
        <v>1999</v>
      </c>
      <c r="D280" t="str">
        <f t="shared" ca="1" si="23"/>
        <v>insert into equipment (equipment_type, yearly_cost, year) values ('gymnastics',30351.76,1999);</v>
      </c>
      <c r="E280">
        <v>279</v>
      </c>
      <c r="F280">
        <f t="shared" si="25"/>
        <v>14</v>
      </c>
      <c r="G280" t="str">
        <f t="shared" si="24"/>
        <v>insert into equipment_purpose (equipment_id, team_id) values (279,14);</v>
      </c>
    </row>
    <row r="281" spans="1:7" x14ac:dyDescent="0.2">
      <c r="A281" t="s">
        <v>18</v>
      </c>
      <c r="B281" s="2" t="str">
        <f t="shared" ca="1" si="22"/>
        <v>82825.58</v>
      </c>
      <c r="C281">
        <f t="shared" si="21"/>
        <v>2000</v>
      </c>
      <c r="D281" t="str">
        <f t="shared" ca="1" si="23"/>
        <v>insert into equipment (equipment_type, yearly_cost, year) values ('gymnastics',82825.58,2000);</v>
      </c>
      <c r="E281">
        <v>280</v>
      </c>
      <c r="F281">
        <f t="shared" si="25"/>
        <v>14</v>
      </c>
      <c r="G281" t="str">
        <f t="shared" si="24"/>
        <v>insert into equipment_purpose (equipment_id, team_id) values (280,14);</v>
      </c>
    </row>
    <row r="282" spans="1:7" x14ac:dyDescent="0.2">
      <c r="A282" t="s">
        <v>18</v>
      </c>
      <c r="B282" s="2" t="str">
        <f t="shared" ca="1" si="22"/>
        <v>52297.70</v>
      </c>
      <c r="C282">
        <f t="shared" si="21"/>
        <v>2001</v>
      </c>
      <c r="D282" t="str">
        <f t="shared" ca="1" si="23"/>
        <v>insert into equipment (equipment_type, yearly_cost, year) values ('gymnastics',52297.70,2001);</v>
      </c>
      <c r="E282">
        <v>281</v>
      </c>
      <c r="F282">
        <f t="shared" si="25"/>
        <v>14</v>
      </c>
      <c r="G282" t="str">
        <f t="shared" si="24"/>
        <v>insert into equipment_purpose (equipment_id, team_id) values (281,14);</v>
      </c>
    </row>
    <row r="283" spans="1:7" x14ac:dyDescent="0.2">
      <c r="A283" t="s">
        <v>18</v>
      </c>
      <c r="B283" s="2" t="str">
        <f t="shared" ca="1" si="22"/>
        <v>15605.79</v>
      </c>
      <c r="C283">
        <f t="shared" si="21"/>
        <v>2002</v>
      </c>
      <c r="D283" t="str">
        <f t="shared" ca="1" si="23"/>
        <v>insert into equipment (equipment_type, yearly_cost, year) values ('gymnastics',15605.79,2002);</v>
      </c>
      <c r="E283">
        <v>282</v>
      </c>
      <c r="F283">
        <f t="shared" si="25"/>
        <v>14</v>
      </c>
      <c r="G283" t="str">
        <f t="shared" si="24"/>
        <v>insert into equipment_purpose (equipment_id, team_id) values (282,14);</v>
      </c>
    </row>
    <row r="284" spans="1:7" x14ac:dyDescent="0.2">
      <c r="A284" t="s">
        <v>18</v>
      </c>
      <c r="B284" s="2" t="str">
        <f t="shared" ca="1" si="22"/>
        <v>55650.55</v>
      </c>
      <c r="C284">
        <f t="shared" si="21"/>
        <v>2003</v>
      </c>
      <c r="D284" t="str">
        <f t="shared" ca="1" si="23"/>
        <v>insert into equipment (equipment_type, yearly_cost, year) values ('gymnastics',55650.55,2003);</v>
      </c>
      <c r="E284">
        <v>283</v>
      </c>
      <c r="F284">
        <f t="shared" si="25"/>
        <v>14</v>
      </c>
      <c r="G284" t="str">
        <f t="shared" si="24"/>
        <v>insert into equipment_purpose (equipment_id, team_id) values (283,14);</v>
      </c>
    </row>
    <row r="285" spans="1:7" x14ac:dyDescent="0.2">
      <c r="A285" t="s">
        <v>18</v>
      </c>
      <c r="B285" s="2" t="str">
        <f t="shared" ca="1" si="22"/>
        <v>42999.34</v>
      </c>
      <c r="C285">
        <f t="shared" si="21"/>
        <v>2004</v>
      </c>
      <c r="D285" t="str">
        <f t="shared" ca="1" si="23"/>
        <v>insert into equipment (equipment_type, yearly_cost, year) values ('gymnastics',42999.34,2004);</v>
      </c>
      <c r="E285">
        <v>284</v>
      </c>
      <c r="F285">
        <f t="shared" si="25"/>
        <v>14</v>
      </c>
      <c r="G285" t="str">
        <f t="shared" si="24"/>
        <v>insert into equipment_purpose (equipment_id, team_id) values (284,14);</v>
      </c>
    </row>
    <row r="286" spans="1:7" x14ac:dyDescent="0.2">
      <c r="A286" t="s">
        <v>18</v>
      </c>
      <c r="B286" s="2" t="str">
        <f t="shared" ca="1" si="22"/>
        <v>46117.19</v>
      </c>
      <c r="C286">
        <f t="shared" si="21"/>
        <v>2005</v>
      </c>
      <c r="D286" t="str">
        <f t="shared" ca="1" si="23"/>
        <v>insert into equipment (equipment_type, yearly_cost, year) values ('gymnastics',46117.19,2005);</v>
      </c>
      <c r="E286">
        <v>285</v>
      </c>
      <c r="F286">
        <f t="shared" si="25"/>
        <v>14</v>
      </c>
      <c r="G286" t="str">
        <f t="shared" si="24"/>
        <v>insert into equipment_purpose (equipment_id, team_id) values (285,14);</v>
      </c>
    </row>
    <row r="287" spans="1:7" x14ac:dyDescent="0.2">
      <c r="A287" t="s">
        <v>18</v>
      </c>
      <c r="B287" s="2" t="str">
        <f t="shared" ca="1" si="22"/>
        <v>86491.59</v>
      </c>
      <c r="C287">
        <f t="shared" ref="C287:C297" si="26">C286+1</f>
        <v>2006</v>
      </c>
      <c r="D287" t="str">
        <f t="shared" ca="1" si="23"/>
        <v>insert into equipment (equipment_type, yearly_cost, year) values ('gymnastics',86491.59,2006);</v>
      </c>
      <c r="E287">
        <v>286</v>
      </c>
      <c r="F287">
        <f t="shared" si="25"/>
        <v>14</v>
      </c>
      <c r="G287" t="str">
        <f t="shared" si="24"/>
        <v>insert into equipment_purpose (equipment_id, team_id) values (286,14);</v>
      </c>
    </row>
    <row r="288" spans="1:7" x14ac:dyDescent="0.2">
      <c r="A288" t="s">
        <v>18</v>
      </c>
      <c r="B288" s="2" t="str">
        <f t="shared" ca="1" si="22"/>
        <v>5136.27</v>
      </c>
      <c r="C288">
        <f t="shared" si="26"/>
        <v>2007</v>
      </c>
      <c r="D288" t="str">
        <f t="shared" ca="1" si="23"/>
        <v>insert into equipment (equipment_type, yearly_cost, year) values ('gymnastics',5136.27,2007);</v>
      </c>
      <c r="E288">
        <v>287</v>
      </c>
      <c r="F288">
        <f t="shared" si="25"/>
        <v>14</v>
      </c>
      <c r="G288" t="str">
        <f t="shared" si="24"/>
        <v>insert into equipment_purpose (equipment_id, team_id) values (287,14);</v>
      </c>
    </row>
    <row r="289" spans="1:7" x14ac:dyDescent="0.2">
      <c r="A289" t="s">
        <v>18</v>
      </c>
      <c r="B289" s="2" t="str">
        <f t="shared" ca="1" si="22"/>
        <v>53111.59</v>
      </c>
      <c r="C289">
        <f t="shared" si="26"/>
        <v>2008</v>
      </c>
      <c r="D289" t="str">
        <f t="shared" ca="1" si="23"/>
        <v>insert into equipment (equipment_type, yearly_cost, year) values ('gymnastics',53111.59,2008);</v>
      </c>
      <c r="E289">
        <v>288</v>
      </c>
      <c r="F289">
        <f t="shared" si="25"/>
        <v>14</v>
      </c>
      <c r="G289" t="str">
        <f t="shared" si="24"/>
        <v>insert into equipment_purpose (equipment_id, team_id) values (288,14);</v>
      </c>
    </row>
    <row r="290" spans="1:7" x14ac:dyDescent="0.2">
      <c r="A290" t="s">
        <v>18</v>
      </c>
      <c r="B290" s="2" t="str">
        <f t="shared" ca="1" si="22"/>
        <v>33174.70</v>
      </c>
      <c r="C290">
        <f t="shared" si="26"/>
        <v>2009</v>
      </c>
      <c r="D290" t="str">
        <f t="shared" ca="1" si="23"/>
        <v>insert into equipment (equipment_type, yearly_cost, year) values ('gymnastics',33174.70,2009);</v>
      </c>
      <c r="E290">
        <v>289</v>
      </c>
      <c r="F290">
        <f t="shared" si="25"/>
        <v>14</v>
      </c>
      <c r="G290" t="str">
        <f t="shared" si="24"/>
        <v>insert into equipment_purpose (equipment_id, team_id) values (289,14);</v>
      </c>
    </row>
    <row r="291" spans="1:7" x14ac:dyDescent="0.2">
      <c r="A291" t="s">
        <v>18</v>
      </c>
      <c r="B291" s="2" t="str">
        <f t="shared" ca="1" si="22"/>
        <v>93158.93</v>
      </c>
      <c r="C291">
        <f t="shared" si="26"/>
        <v>2010</v>
      </c>
      <c r="D291" t="str">
        <f t="shared" ca="1" si="23"/>
        <v>insert into equipment (equipment_type, yearly_cost, year) values ('gymnastics',93158.93,2010);</v>
      </c>
      <c r="E291">
        <v>290</v>
      </c>
      <c r="F291">
        <f t="shared" si="25"/>
        <v>14</v>
      </c>
      <c r="G291" t="str">
        <f t="shared" si="24"/>
        <v>insert into equipment_purpose (equipment_id, team_id) values (290,14);</v>
      </c>
    </row>
    <row r="292" spans="1:7" x14ac:dyDescent="0.2">
      <c r="A292" t="s">
        <v>18</v>
      </c>
      <c r="B292" s="2" t="str">
        <f t="shared" ca="1" si="22"/>
        <v>93403.79</v>
      </c>
      <c r="C292">
        <f t="shared" si="26"/>
        <v>2011</v>
      </c>
      <c r="D292" t="str">
        <f t="shared" ca="1" si="23"/>
        <v>insert into equipment (equipment_type, yearly_cost, year) values ('gymnastics',93403.79,2011);</v>
      </c>
      <c r="E292">
        <v>291</v>
      </c>
      <c r="F292">
        <f t="shared" si="25"/>
        <v>14</v>
      </c>
      <c r="G292" t="str">
        <f t="shared" si="24"/>
        <v>insert into equipment_purpose (equipment_id, team_id) values (291,14);</v>
      </c>
    </row>
    <row r="293" spans="1:7" x14ac:dyDescent="0.2">
      <c r="A293" t="s">
        <v>18</v>
      </c>
      <c r="B293" s="2" t="str">
        <f t="shared" ca="1" si="22"/>
        <v>20295.80</v>
      </c>
      <c r="C293">
        <f t="shared" si="26"/>
        <v>2012</v>
      </c>
      <c r="D293" t="str">
        <f t="shared" ca="1" si="23"/>
        <v>insert into equipment (equipment_type, yearly_cost, year) values ('gymnastics',20295.80,2012);</v>
      </c>
      <c r="E293">
        <v>292</v>
      </c>
      <c r="F293">
        <f t="shared" si="25"/>
        <v>14</v>
      </c>
      <c r="G293" t="str">
        <f t="shared" si="24"/>
        <v>insert into equipment_purpose (equipment_id, team_id) values (292,14);</v>
      </c>
    </row>
    <row r="294" spans="1:7" x14ac:dyDescent="0.2">
      <c r="A294" t="s">
        <v>18</v>
      </c>
      <c r="B294" s="2" t="str">
        <f t="shared" ca="1" si="22"/>
        <v>64956.70</v>
      </c>
      <c r="C294">
        <f t="shared" si="26"/>
        <v>2013</v>
      </c>
      <c r="D294" t="str">
        <f t="shared" ca="1" si="23"/>
        <v>insert into equipment (equipment_type, yearly_cost, year) values ('gymnastics',64956.70,2013);</v>
      </c>
      <c r="E294">
        <v>293</v>
      </c>
      <c r="F294">
        <f t="shared" si="25"/>
        <v>14</v>
      </c>
      <c r="G294" t="str">
        <f t="shared" si="24"/>
        <v>insert into equipment_purpose (equipment_id, team_id) values (293,14);</v>
      </c>
    </row>
    <row r="295" spans="1:7" x14ac:dyDescent="0.2">
      <c r="A295" t="s">
        <v>18</v>
      </c>
      <c r="B295" s="2" t="str">
        <f t="shared" ca="1" si="22"/>
        <v>37942.73</v>
      </c>
      <c r="C295">
        <f t="shared" si="26"/>
        <v>2014</v>
      </c>
      <c r="D295" t="str">
        <f t="shared" ca="1" si="23"/>
        <v>insert into equipment (equipment_type, yearly_cost, year) values ('gymnastics',37942.73,2014);</v>
      </c>
      <c r="E295">
        <v>294</v>
      </c>
      <c r="F295">
        <f t="shared" si="25"/>
        <v>14</v>
      </c>
      <c r="G295" t="str">
        <f t="shared" si="24"/>
        <v>insert into equipment_purpose (equipment_id, team_id) values (294,14);</v>
      </c>
    </row>
    <row r="296" spans="1:7" x14ac:dyDescent="0.2">
      <c r="A296" t="s">
        <v>18</v>
      </c>
      <c r="B296" s="2" t="str">
        <f t="shared" ca="1" si="22"/>
        <v>75371.80</v>
      </c>
      <c r="C296">
        <f t="shared" si="26"/>
        <v>2015</v>
      </c>
      <c r="D296" t="str">
        <f t="shared" ca="1" si="23"/>
        <v>insert into equipment (equipment_type, yearly_cost, year) values ('gymnastics',75371.80,2015);</v>
      </c>
      <c r="E296">
        <v>295</v>
      </c>
      <c r="F296">
        <f t="shared" si="25"/>
        <v>14</v>
      </c>
      <c r="G296" t="str">
        <f t="shared" si="24"/>
        <v>insert into equipment_purpose (equipment_id, team_id) values (295,14);</v>
      </c>
    </row>
    <row r="297" spans="1:7" x14ac:dyDescent="0.2">
      <c r="A297" t="s">
        <v>18</v>
      </c>
      <c r="B297" s="2" t="str">
        <f t="shared" ca="1" si="22"/>
        <v>24492.01</v>
      </c>
      <c r="C297">
        <f t="shared" si="26"/>
        <v>2016</v>
      </c>
      <c r="D297" t="str">
        <f t="shared" ca="1" si="23"/>
        <v>insert into equipment (equipment_type, yearly_cost, year) values ('gymnastics',24492.01,2016);</v>
      </c>
      <c r="E297">
        <v>296</v>
      </c>
      <c r="F297">
        <f t="shared" si="25"/>
        <v>14</v>
      </c>
      <c r="G297" t="str">
        <f t="shared" si="24"/>
        <v>insert into equipment_purpose (equipment_id, team_id) values (296,14);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N2" sqref="N2"/>
    </sheetView>
  </sheetViews>
  <sheetFormatPr baseColWidth="10" defaultRowHeight="16" x14ac:dyDescent="0.2"/>
  <cols>
    <col min="8" max="8" width="18" bestFit="1" customWidth="1"/>
    <col min="9" max="9" width="19.5" bestFit="1" customWidth="1"/>
    <col min="10" max="10" width="16.33203125" customWidth="1"/>
  </cols>
  <sheetData>
    <row r="1" spans="1:14" x14ac:dyDescent="0.2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4" x14ac:dyDescent="0.2">
      <c r="G2">
        <f ca="1">RANDBETWEEN(1,12)</f>
        <v>2</v>
      </c>
      <c r="H2" t="str">
        <f ca="1">VLOOKUP(G2,$A$4:$C$15,3)&amp;" "&amp;VLOOKUP(RANDBETWEEN(1,5),$A$4:$F$8,6)</f>
        <v>Arizona Center</v>
      </c>
      <c r="I2" t="str">
        <f ca="1">RANDBETWEEN(1000,9999)&amp;" "&amp;VLOOKUP(RANDBETWEEN(1,2),$B$19:$C$22,2)&amp;" "&amp;RANDBETWEEN(1000,9999)&amp;" "&amp;VLOOKUP(RANDBETWEEN(3,4),$B$19:$C$22,2)</f>
        <v>9392 North 8394 West</v>
      </c>
      <c r="J2" t="str">
        <f ca="1">VLOOKUP(G2,$A$4:$B$15,2)</f>
        <v>Phoenix</v>
      </c>
      <c r="K2" t="str">
        <f ca="1">VLOOKUP(G2,$A$4:$D$15,4)</f>
        <v>AZ</v>
      </c>
      <c r="L2">
        <f ca="1">VLOOKUP(G2,$A$4:$E$15,5)</f>
        <v>76102</v>
      </c>
      <c r="M2" t="str">
        <f ca="1">RANDBETWEEN(100,10000)&amp;"."&amp;TEXT(RANDBETWEEN(0,99),"00")</f>
        <v>4929.14</v>
      </c>
      <c r="N2" t="str">
        <f ca="1">"insert into venue (venue_name, street_venue, city_venue, state_venue, zip_venue, fees) values ('"&amp;H2&amp;"','"&amp;I2&amp;"','"&amp;J2&amp;"','"&amp;K2&amp;"',"&amp;L2&amp;","&amp;M2&amp;");"</f>
        <v>insert into venue (venue_name, street_venue, city_venue, state_venue, zip_venue, fees) values ('Arizona Center','9392 North 8394 West','Phoenix','AZ',76102,4929.14);</v>
      </c>
    </row>
    <row r="3" spans="1:14" x14ac:dyDescent="0.2">
      <c r="G3">
        <f t="shared" ref="G3:G66" ca="1" si="0">RANDBETWEEN(1,12)</f>
        <v>11</v>
      </c>
      <c r="H3" t="str">
        <f t="shared" ref="H3:H66" ca="1" si="1">VLOOKUP(G3,$A$4:$C$15,3)&amp;" "&amp;VLOOKUP(RANDBETWEEN(1,5),$A$4:$F$8,6)</f>
        <v>South Dakota Field</v>
      </c>
      <c r="I3" t="str">
        <f t="shared" ref="I3:I66" ca="1" si="2">RANDBETWEEN(1000,9999)&amp;" "&amp;VLOOKUP(RANDBETWEEN(1,2),$B$19:$C$22,2)&amp;" "&amp;RANDBETWEEN(1000,9999)&amp;" "&amp;VLOOKUP(RANDBETWEEN(3,4),$B$19:$C$22,2)</f>
        <v>4965 North 9889 West</v>
      </c>
      <c r="J3" t="str">
        <f t="shared" ref="J3:J18" ca="1" si="3">VLOOKUP(G3,$A$4:$B$15,2)</f>
        <v>Pierre</v>
      </c>
      <c r="K3" t="str">
        <f t="shared" ref="K3:K18" ca="1" si="4">VLOOKUP(G3,$A$4:$D$15,4)</f>
        <v>SD</v>
      </c>
      <c r="L3">
        <f t="shared" ref="L3:L18" ca="1" si="5">VLOOKUP(G3,$A$4:$E$15,5)</f>
        <v>73520</v>
      </c>
      <c r="M3" t="str">
        <f t="shared" ref="M3:M66" ca="1" si="6">RANDBETWEEN(100,10000)&amp;"."&amp;TEXT(RANDBETWEEN(0,99),"00")</f>
        <v>5488.42</v>
      </c>
      <c r="N3" t="str">
        <f t="shared" ref="N3:N66" ca="1" si="7">"insert into venue (venue_name, street_venue, city_venue, state_venue, zip_venue, fees) values ('"&amp;H3&amp;"','"&amp;I3&amp;"','"&amp;J3&amp;"','"&amp;K3&amp;"',"&amp;L3&amp;","&amp;M3&amp;");"</f>
        <v>insert into venue (venue_name, street_venue, city_venue, state_venue, zip_venue, fees) values ('South Dakota Field','4965 North 9889 West','Pierre','SD',73520,5488.42);</v>
      </c>
    </row>
    <row r="4" spans="1:14" x14ac:dyDescent="0.2">
      <c r="A4">
        <v>1</v>
      </c>
      <c r="B4" t="s">
        <v>53</v>
      </c>
      <c r="C4" t="s">
        <v>40</v>
      </c>
      <c r="D4" t="s">
        <v>65</v>
      </c>
      <c r="E4">
        <v>84101</v>
      </c>
      <c r="F4" t="s">
        <v>45</v>
      </c>
      <c r="G4">
        <f t="shared" ca="1" si="0"/>
        <v>5</v>
      </c>
      <c r="H4" t="str">
        <f t="shared" ca="1" si="1"/>
        <v>Cal State Field</v>
      </c>
      <c r="I4" t="str">
        <f t="shared" ca="1" si="2"/>
        <v>3959 South 3580 East</v>
      </c>
      <c r="J4" t="str">
        <f t="shared" ca="1" si="3"/>
        <v>Berkley</v>
      </c>
      <c r="K4" t="str">
        <f t="shared" ca="1" si="4"/>
        <v>CA</v>
      </c>
      <c r="L4">
        <f t="shared" ca="1" si="5"/>
        <v>84050</v>
      </c>
      <c r="M4" t="str">
        <f t="shared" ca="1" si="6"/>
        <v>8185.25</v>
      </c>
      <c r="N4" t="str">
        <f t="shared" ca="1" si="7"/>
        <v>insert into venue (venue_name, street_venue, city_venue, state_venue, zip_venue, fees) values ('Cal State Field','3959 South 3580 East','Berkley','CA',84050,8185.25);</v>
      </c>
    </row>
    <row r="5" spans="1:14" x14ac:dyDescent="0.2">
      <c r="A5">
        <v>2</v>
      </c>
      <c r="B5" t="s">
        <v>54</v>
      </c>
      <c r="C5" t="s">
        <v>41</v>
      </c>
      <c r="D5" t="s">
        <v>66</v>
      </c>
      <c r="E5">
        <v>76102</v>
      </c>
      <c r="F5" t="s">
        <v>46</v>
      </c>
      <c r="G5">
        <f t="shared" ca="1" si="0"/>
        <v>6</v>
      </c>
      <c r="H5" t="str">
        <f t="shared" ca="1" si="1"/>
        <v>USC Center</v>
      </c>
      <c r="I5" t="str">
        <f t="shared" ca="1" si="2"/>
        <v>9847 North 4063 East</v>
      </c>
      <c r="J5" t="str">
        <f t="shared" ca="1" si="3"/>
        <v>Los Angeles</v>
      </c>
      <c r="K5" t="str">
        <f t="shared" ca="1" si="4"/>
        <v>CA</v>
      </c>
      <c r="L5">
        <f t="shared" ca="1" si="5"/>
        <v>26848</v>
      </c>
      <c r="M5" t="str">
        <f t="shared" ca="1" si="6"/>
        <v>2801.59</v>
      </c>
      <c r="N5" t="str">
        <f t="shared" ca="1" si="7"/>
        <v>insert into venue (venue_name, street_venue, city_venue, state_venue, zip_venue, fees) values ('USC Center','9847 North 4063 East','Los Angeles','CA',26848,2801.59);</v>
      </c>
    </row>
    <row r="6" spans="1:14" x14ac:dyDescent="0.2">
      <c r="A6">
        <v>3</v>
      </c>
      <c r="B6" t="s">
        <v>55</v>
      </c>
      <c r="C6" t="s">
        <v>42</v>
      </c>
      <c r="D6" t="s">
        <v>67</v>
      </c>
      <c r="E6">
        <v>56290</v>
      </c>
      <c r="F6" t="s">
        <v>47</v>
      </c>
      <c r="G6">
        <f t="shared" ca="1" si="0"/>
        <v>9</v>
      </c>
      <c r="H6" t="str">
        <f t="shared" ca="1" si="1"/>
        <v>BYU Arena</v>
      </c>
      <c r="I6" t="str">
        <f t="shared" ca="1" si="2"/>
        <v>5595 North 7174 East</v>
      </c>
      <c r="J6" t="str">
        <f t="shared" ca="1" si="3"/>
        <v>Provo</v>
      </c>
      <c r="K6" t="str">
        <f t="shared" ca="1" si="4"/>
        <v>UT</v>
      </c>
      <c r="L6">
        <f t="shared" ca="1" si="5"/>
        <v>75673</v>
      </c>
      <c r="M6" t="str">
        <f t="shared" ca="1" si="6"/>
        <v>6754.57</v>
      </c>
      <c r="N6" t="str">
        <f t="shared" ca="1" si="7"/>
        <v>insert into venue (venue_name, street_venue, city_venue, state_venue, zip_venue, fees) values ('BYU Arena','5595 North 7174 East','Provo','UT',75673,6754.57);</v>
      </c>
    </row>
    <row r="7" spans="1:14" x14ac:dyDescent="0.2">
      <c r="A7">
        <v>4</v>
      </c>
      <c r="B7" t="s">
        <v>56</v>
      </c>
      <c r="C7" t="s">
        <v>43</v>
      </c>
      <c r="D7" t="s">
        <v>68</v>
      </c>
      <c r="E7">
        <v>12958</v>
      </c>
      <c r="F7" t="s">
        <v>48</v>
      </c>
      <c r="G7">
        <f t="shared" ca="1" si="0"/>
        <v>9</v>
      </c>
      <c r="H7" t="str">
        <f t="shared" ca="1" si="1"/>
        <v>BYU Center</v>
      </c>
      <c r="I7" t="str">
        <f t="shared" ca="1" si="2"/>
        <v>3026 South 1694 West</v>
      </c>
      <c r="J7" t="str">
        <f t="shared" ca="1" si="3"/>
        <v>Provo</v>
      </c>
      <c r="K7" t="str">
        <f t="shared" ca="1" si="4"/>
        <v>UT</v>
      </c>
      <c r="L7">
        <f t="shared" ca="1" si="5"/>
        <v>75673</v>
      </c>
      <c r="M7" t="str">
        <f t="shared" ca="1" si="6"/>
        <v>8219.95</v>
      </c>
      <c r="N7" t="str">
        <f t="shared" ca="1" si="7"/>
        <v>insert into venue (venue_name, street_venue, city_venue, state_venue, zip_venue, fees) values ('BYU Center','3026 South 1694 West','Provo','UT',75673,8219.95);</v>
      </c>
    </row>
    <row r="8" spans="1:14" x14ac:dyDescent="0.2">
      <c r="A8">
        <v>5</v>
      </c>
      <c r="B8" t="s">
        <v>57</v>
      </c>
      <c r="C8" t="s">
        <v>32</v>
      </c>
      <c r="D8" t="s">
        <v>69</v>
      </c>
      <c r="E8">
        <v>84050</v>
      </c>
      <c r="F8" t="s">
        <v>44</v>
      </c>
      <c r="G8">
        <f t="shared" ca="1" si="0"/>
        <v>2</v>
      </c>
      <c r="H8" t="str">
        <f t="shared" ca="1" si="1"/>
        <v>Arizona Place</v>
      </c>
      <c r="I8" t="str">
        <f t="shared" ca="1" si="2"/>
        <v>6488 North 3648 West</v>
      </c>
      <c r="J8" t="str">
        <f t="shared" ca="1" si="3"/>
        <v>Phoenix</v>
      </c>
      <c r="K8" t="str">
        <f t="shared" ca="1" si="4"/>
        <v>AZ</v>
      </c>
      <c r="L8">
        <f t="shared" ca="1" si="5"/>
        <v>76102</v>
      </c>
      <c r="M8" t="str">
        <f t="shared" ca="1" si="6"/>
        <v>8424.21</v>
      </c>
      <c r="N8" t="str">
        <f t="shared" ca="1" si="7"/>
        <v>insert into venue (venue_name, street_venue, city_venue, state_venue, zip_venue, fees) values ('Arizona Place','6488 North 3648 West','Phoenix','AZ',76102,8424.21);</v>
      </c>
    </row>
    <row r="9" spans="1:14" x14ac:dyDescent="0.2">
      <c r="A9">
        <v>6</v>
      </c>
      <c r="B9" t="s">
        <v>58</v>
      </c>
      <c r="C9" t="s">
        <v>33</v>
      </c>
      <c r="D9" t="s">
        <v>69</v>
      </c>
      <c r="E9">
        <v>26848</v>
      </c>
      <c r="G9">
        <f t="shared" ca="1" si="0"/>
        <v>5</v>
      </c>
      <c r="H9" t="str">
        <f t="shared" ca="1" si="1"/>
        <v>Cal State Field</v>
      </c>
      <c r="I9" t="str">
        <f t="shared" ca="1" si="2"/>
        <v>7186 North 2675 West</v>
      </c>
      <c r="J9" t="str">
        <f t="shared" ca="1" si="3"/>
        <v>Berkley</v>
      </c>
      <c r="K9" t="str">
        <f t="shared" ca="1" si="4"/>
        <v>CA</v>
      </c>
      <c r="L9">
        <f t="shared" ca="1" si="5"/>
        <v>84050</v>
      </c>
      <c r="M9" t="str">
        <f t="shared" ca="1" si="6"/>
        <v>4383.28</v>
      </c>
      <c r="N9" t="str">
        <f t="shared" ca="1" si="7"/>
        <v>insert into venue (venue_name, street_venue, city_venue, state_venue, zip_venue, fees) values ('Cal State Field','7186 North 2675 West','Berkley','CA',84050,4383.28);</v>
      </c>
    </row>
    <row r="10" spans="1:14" x14ac:dyDescent="0.2">
      <c r="A10">
        <v>7</v>
      </c>
      <c r="B10" t="s">
        <v>34</v>
      </c>
      <c r="C10" t="s">
        <v>64</v>
      </c>
      <c r="D10" t="s">
        <v>66</v>
      </c>
      <c r="E10">
        <v>85765</v>
      </c>
      <c r="G10">
        <f t="shared" ca="1" si="0"/>
        <v>11</v>
      </c>
      <c r="H10" t="str">
        <f t="shared" ca="1" si="1"/>
        <v>South Dakota Stadium</v>
      </c>
      <c r="I10" t="str">
        <f t="shared" ca="1" si="2"/>
        <v>2462 South 7731 East</v>
      </c>
      <c r="J10" t="str">
        <f t="shared" ca="1" si="3"/>
        <v>Pierre</v>
      </c>
      <c r="K10" t="str">
        <f t="shared" ca="1" si="4"/>
        <v>SD</v>
      </c>
      <c r="L10">
        <f t="shared" ca="1" si="5"/>
        <v>73520</v>
      </c>
      <c r="M10" t="str">
        <f t="shared" ca="1" si="6"/>
        <v>5816.87</v>
      </c>
      <c r="N10" t="str">
        <f t="shared" ca="1" si="7"/>
        <v>insert into venue (venue_name, street_venue, city_venue, state_venue, zip_venue, fees) values ('South Dakota Stadium','2462 South 7731 East','Pierre','SD',73520,5816.87);</v>
      </c>
    </row>
    <row r="11" spans="1:14" x14ac:dyDescent="0.2">
      <c r="A11">
        <v>8</v>
      </c>
      <c r="B11" t="s">
        <v>62</v>
      </c>
      <c r="C11" t="s">
        <v>35</v>
      </c>
      <c r="D11" t="s">
        <v>70</v>
      </c>
      <c r="E11">
        <v>76485</v>
      </c>
      <c r="G11">
        <f t="shared" ca="1" si="0"/>
        <v>1</v>
      </c>
      <c r="H11" t="str">
        <f t="shared" ca="1" si="1"/>
        <v>Utah Stadium</v>
      </c>
      <c r="I11" t="str">
        <f t="shared" ca="1" si="2"/>
        <v>1698 North 7374 West</v>
      </c>
      <c r="J11" t="str">
        <f t="shared" ca="1" si="3"/>
        <v>Salt Lake City</v>
      </c>
      <c r="K11" t="str">
        <f t="shared" ca="1" si="4"/>
        <v>UT</v>
      </c>
      <c r="L11">
        <f t="shared" ca="1" si="5"/>
        <v>84101</v>
      </c>
      <c r="M11" t="str">
        <f t="shared" ca="1" si="6"/>
        <v>3214.61</v>
      </c>
      <c r="N11" t="str">
        <f t="shared" ca="1" si="7"/>
        <v>insert into venue (venue_name, street_venue, city_venue, state_venue, zip_venue, fees) values ('Utah Stadium','1698 North 7374 West','Salt Lake City','UT',84101,3214.61);</v>
      </c>
    </row>
    <row r="12" spans="1:14" x14ac:dyDescent="0.2">
      <c r="A12">
        <v>8</v>
      </c>
      <c r="B12" t="s">
        <v>59</v>
      </c>
      <c r="C12" t="s">
        <v>36</v>
      </c>
      <c r="D12" t="s">
        <v>65</v>
      </c>
      <c r="E12">
        <v>75673</v>
      </c>
      <c r="G12">
        <f t="shared" ca="1" si="0"/>
        <v>1</v>
      </c>
      <c r="H12" t="str">
        <f t="shared" ca="1" si="1"/>
        <v>Utah Center</v>
      </c>
      <c r="I12" t="str">
        <f t="shared" ca="1" si="2"/>
        <v>8330 South 9640 East</v>
      </c>
      <c r="J12" t="str">
        <f t="shared" ca="1" si="3"/>
        <v>Salt Lake City</v>
      </c>
      <c r="K12" t="str">
        <f t="shared" ca="1" si="4"/>
        <v>UT</v>
      </c>
      <c r="L12">
        <f t="shared" ca="1" si="5"/>
        <v>84101</v>
      </c>
      <c r="M12" t="str">
        <f t="shared" ca="1" si="6"/>
        <v>7149.77</v>
      </c>
      <c r="N12" t="str">
        <f t="shared" ca="1" si="7"/>
        <v>insert into venue (venue_name, street_venue, city_venue, state_venue, zip_venue, fees) values ('Utah Center','8330 South 9640 East','Salt Lake City','UT',84101,7149.77);</v>
      </c>
    </row>
    <row r="13" spans="1:14" x14ac:dyDescent="0.2">
      <c r="A13">
        <v>10</v>
      </c>
      <c r="B13" t="s">
        <v>60</v>
      </c>
      <c r="C13" t="s">
        <v>37</v>
      </c>
      <c r="D13" t="s">
        <v>71</v>
      </c>
      <c r="E13">
        <v>19837</v>
      </c>
      <c r="G13">
        <f t="shared" ca="1" si="0"/>
        <v>9</v>
      </c>
      <c r="H13" t="str">
        <f t="shared" ca="1" si="1"/>
        <v>BYU Field</v>
      </c>
      <c r="I13" t="str">
        <f t="shared" ca="1" si="2"/>
        <v>3007 North 9625 East</v>
      </c>
      <c r="J13" t="str">
        <f t="shared" ca="1" si="3"/>
        <v>Provo</v>
      </c>
      <c r="K13" t="str">
        <f t="shared" ca="1" si="4"/>
        <v>UT</v>
      </c>
      <c r="L13">
        <f t="shared" ca="1" si="5"/>
        <v>75673</v>
      </c>
      <c r="M13" t="str">
        <f t="shared" ca="1" si="6"/>
        <v>8663.83</v>
      </c>
      <c r="N13" t="str">
        <f t="shared" ca="1" si="7"/>
        <v>insert into venue (venue_name, street_venue, city_venue, state_venue, zip_venue, fees) values ('BYU Field','3007 North 9625 East','Provo','UT',75673,8663.83);</v>
      </c>
    </row>
    <row r="14" spans="1:14" x14ac:dyDescent="0.2">
      <c r="A14">
        <v>11</v>
      </c>
      <c r="B14" t="s">
        <v>61</v>
      </c>
      <c r="C14" t="s">
        <v>38</v>
      </c>
      <c r="D14" t="s">
        <v>72</v>
      </c>
      <c r="E14">
        <v>73520</v>
      </c>
      <c r="G14">
        <f t="shared" ca="1" si="0"/>
        <v>6</v>
      </c>
      <c r="H14" t="str">
        <f t="shared" ca="1" si="1"/>
        <v>USC Field</v>
      </c>
      <c r="I14" t="str">
        <f t="shared" ca="1" si="2"/>
        <v>5193 South 7868 East</v>
      </c>
      <c r="J14" t="str">
        <f t="shared" ca="1" si="3"/>
        <v>Los Angeles</v>
      </c>
      <c r="K14" t="str">
        <f t="shared" ca="1" si="4"/>
        <v>CA</v>
      </c>
      <c r="L14">
        <f t="shared" ca="1" si="5"/>
        <v>26848</v>
      </c>
      <c r="M14" t="str">
        <f t="shared" ca="1" si="6"/>
        <v>3851.76</v>
      </c>
      <c r="N14" t="str">
        <f t="shared" ca="1" si="7"/>
        <v>insert into venue (venue_name, street_venue, city_venue, state_venue, zip_venue, fees) values ('USC Field','5193 South 7868 East','Los Angeles','CA',26848,3851.76);</v>
      </c>
    </row>
    <row r="15" spans="1:14" x14ac:dyDescent="0.2">
      <c r="A15">
        <v>12</v>
      </c>
      <c r="B15" t="s">
        <v>63</v>
      </c>
      <c r="C15" t="s">
        <v>39</v>
      </c>
      <c r="D15" t="s">
        <v>73</v>
      </c>
      <c r="E15">
        <v>28895</v>
      </c>
      <c r="G15">
        <f t="shared" ca="1" si="0"/>
        <v>9</v>
      </c>
      <c r="H15" t="str">
        <f t="shared" ca="1" si="1"/>
        <v>BYU Field</v>
      </c>
      <c r="I15" t="str">
        <f t="shared" ca="1" si="2"/>
        <v>1535 North 1909 East</v>
      </c>
      <c r="J15" t="str">
        <f t="shared" ca="1" si="3"/>
        <v>Provo</v>
      </c>
      <c r="K15" t="str">
        <f t="shared" ca="1" si="4"/>
        <v>UT</v>
      </c>
      <c r="L15">
        <f t="shared" ca="1" si="5"/>
        <v>75673</v>
      </c>
      <c r="M15" t="str">
        <f t="shared" ca="1" si="6"/>
        <v>8562.73</v>
      </c>
      <c r="N15" t="str">
        <f t="shared" ca="1" si="7"/>
        <v>insert into venue (venue_name, street_venue, city_venue, state_venue, zip_venue, fees) values ('BYU Field','1535 North 1909 East','Provo','UT',75673,8562.73);</v>
      </c>
    </row>
    <row r="16" spans="1:14" x14ac:dyDescent="0.2">
      <c r="G16">
        <f t="shared" ca="1" si="0"/>
        <v>4</v>
      </c>
      <c r="H16" t="str">
        <f t="shared" ca="1" si="1"/>
        <v>Oregon Field</v>
      </c>
      <c r="I16" t="str">
        <f t="shared" ca="1" si="2"/>
        <v>9836 North 2784 East</v>
      </c>
      <c r="J16" t="str">
        <f t="shared" ca="1" si="3"/>
        <v>Portland</v>
      </c>
      <c r="K16" t="str">
        <f t="shared" ca="1" si="4"/>
        <v>OR</v>
      </c>
      <c r="L16">
        <f t="shared" ca="1" si="5"/>
        <v>12958</v>
      </c>
      <c r="M16" t="str">
        <f t="shared" ca="1" si="6"/>
        <v>5187.66</v>
      </c>
      <c r="N16" t="str">
        <f t="shared" ca="1" si="7"/>
        <v>insert into venue (venue_name, street_venue, city_venue, state_venue, zip_venue, fees) values ('Oregon Field','9836 North 2784 East','Portland','OR',12958,5187.66);</v>
      </c>
    </row>
    <row r="17" spans="2:14" x14ac:dyDescent="0.2">
      <c r="G17">
        <f t="shared" ca="1" si="0"/>
        <v>8</v>
      </c>
      <c r="H17" t="str">
        <f t="shared" ca="1" si="1"/>
        <v>BYU Center</v>
      </c>
      <c r="I17" t="str">
        <f t="shared" ca="1" si="2"/>
        <v>6132 South 1954 West</v>
      </c>
      <c r="J17" t="str">
        <f t="shared" ca="1" si="3"/>
        <v>Provo</v>
      </c>
      <c r="K17" t="str">
        <f t="shared" ca="1" si="4"/>
        <v>UT</v>
      </c>
      <c r="L17">
        <f t="shared" ca="1" si="5"/>
        <v>75673</v>
      </c>
      <c r="M17" t="str">
        <f t="shared" ca="1" si="6"/>
        <v>625.87</v>
      </c>
      <c r="N17" t="str">
        <f t="shared" ca="1" si="7"/>
        <v>insert into venue (venue_name, street_venue, city_venue, state_venue, zip_venue, fees) values ('BYU Center','6132 South 1954 West','Provo','UT',75673,625.87);</v>
      </c>
    </row>
    <row r="18" spans="2:14" x14ac:dyDescent="0.2">
      <c r="G18">
        <f t="shared" ca="1" si="0"/>
        <v>6</v>
      </c>
      <c r="H18" t="str">
        <f t="shared" ca="1" si="1"/>
        <v>USC Arena</v>
      </c>
      <c r="I18" t="str">
        <f t="shared" ca="1" si="2"/>
        <v>8241 North 8468 West</v>
      </c>
      <c r="J18" t="str">
        <f t="shared" ca="1" si="3"/>
        <v>Los Angeles</v>
      </c>
      <c r="K18" t="str">
        <f t="shared" ca="1" si="4"/>
        <v>CA</v>
      </c>
      <c r="L18">
        <f t="shared" ca="1" si="5"/>
        <v>26848</v>
      </c>
      <c r="M18" t="str">
        <f t="shared" ca="1" si="6"/>
        <v>301.23</v>
      </c>
      <c r="N18" t="str">
        <f t="shared" ca="1" si="7"/>
        <v>insert into venue (venue_name, street_venue, city_venue, state_venue, zip_venue, fees) values ('USC Arena','8241 North 8468 West','Los Angeles','CA',26848,301.23);</v>
      </c>
    </row>
    <row r="19" spans="2:14" x14ac:dyDescent="0.2">
      <c r="B19">
        <v>1</v>
      </c>
      <c r="C19" t="s">
        <v>49</v>
      </c>
      <c r="G19">
        <f t="shared" ca="1" si="0"/>
        <v>8</v>
      </c>
      <c r="H19" t="str">
        <f t="shared" ca="1" si="1"/>
        <v>BYU Place</v>
      </c>
      <c r="I19" t="str">
        <f t="shared" ca="1" si="2"/>
        <v>8270 South 4983 East</v>
      </c>
      <c r="J19" t="str">
        <f t="shared" ref="J19:J30" ca="1" si="8">VLOOKUP(G19,$A$4:$B$15,2)</f>
        <v>Provo</v>
      </c>
      <c r="K19" t="str">
        <f t="shared" ref="K19:K30" ca="1" si="9">VLOOKUP(G19,$A$4:$D$15,4)</f>
        <v>UT</v>
      </c>
      <c r="L19">
        <f t="shared" ref="L19:L30" ca="1" si="10">VLOOKUP(G19,$A$4:$E$15,5)</f>
        <v>75673</v>
      </c>
      <c r="M19" t="str">
        <f t="shared" ca="1" si="6"/>
        <v>2091.99</v>
      </c>
      <c r="N19" t="str">
        <f t="shared" ca="1" si="7"/>
        <v>insert into venue (venue_name, street_venue, city_venue, state_venue, zip_venue, fees) values ('BYU Place','8270 South 4983 East','Provo','UT',75673,2091.99);</v>
      </c>
    </row>
    <row r="20" spans="2:14" x14ac:dyDescent="0.2">
      <c r="B20">
        <v>2</v>
      </c>
      <c r="C20" t="s">
        <v>50</v>
      </c>
      <c r="G20">
        <f t="shared" ca="1" si="0"/>
        <v>12</v>
      </c>
      <c r="H20" t="str">
        <f t="shared" ca="1" si="1"/>
        <v>North Dakota Arena</v>
      </c>
      <c r="I20" t="str">
        <f t="shared" ca="1" si="2"/>
        <v>1264 South 9177 West</v>
      </c>
      <c r="J20" t="str">
        <f t="shared" ca="1" si="8"/>
        <v>Bismarck</v>
      </c>
      <c r="K20" t="str">
        <f t="shared" ca="1" si="9"/>
        <v>ND</v>
      </c>
      <c r="L20">
        <f t="shared" ca="1" si="10"/>
        <v>28895</v>
      </c>
      <c r="M20" t="str">
        <f t="shared" ca="1" si="6"/>
        <v>3886.60</v>
      </c>
      <c r="N20" t="str">
        <f t="shared" ca="1" si="7"/>
        <v>insert into venue (venue_name, street_venue, city_venue, state_venue, zip_venue, fees) values ('North Dakota Arena','1264 South 9177 West','Bismarck','ND',28895,3886.60);</v>
      </c>
    </row>
    <row r="21" spans="2:14" x14ac:dyDescent="0.2">
      <c r="B21">
        <v>3</v>
      </c>
      <c r="C21" t="s">
        <v>51</v>
      </c>
      <c r="G21">
        <f t="shared" ca="1" si="0"/>
        <v>2</v>
      </c>
      <c r="H21" t="str">
        <f t="shared" ca="1" si="1"/>
        <v>Arizona Place</v>
      </c>
      <c r="I21" t="str">
        <f t="shared" ca="1" si="2"/>
        <v>8614 South 3047 East</v>
      </c>
      <c r="J21" t="str">
        <f t="shared" ca="1" si="8"/>
        <v>Phoenix</v>
      </c>
      <c r="K21" t="str">
        <f t="shared" ca="1" si="9"/>
        <v>AZ</v>
      </c>
      <c r="L21">
        <f t="shared" ca="1" si="10"/>
        <v>76102</v>
      </c>
      <c r="M21" t="str">
        <f t="shared" ca="1" si="6"/>
        <v>711.38</v>
      </c>
      <c r="N21" t="str">
        <f t="shared" ca="1" si="7"/>
        <v>insert into venue (venue_name, street_venue, city_venue, state_venue, zip_venue, fees) values ('Arizona Place','8614 South 3047 East','Phoenix','AZ',76102,711.38);</v>
      </c>
    </row>
    <row r="22" spans="2:14" x14ac:dyDescent="0.2">
      <c r="B22">
        <v>4</v>
      </c>
      <c r="C22" t="s">
        <v>52</v>
      </c>
      <c r="G22">
        <f t="shared" ca="1" si="0"/>
        <v>8</v>
      </c>
      <c r="H22" t="str">
        <f t="shared" ca="1" si="1"/>
        <v>BYU Arena</v>
      </c>
      <c r="I22" t="str">
        <f t="shared" ca="1" si="2"/>
        <v>3106 North 7366 West</v>
      </c>
      <c r="J22" t="str">
        <f t="shared" ca="1" si="8"/>
        <v>Provo</v>
      </c>
      <c r="K22" t="str">
        <f t="shared" ca="1" si="9"/>
        <v>UT</v>
      </c>
      <c r="L22">
        <f t="shared" ca="1" si="10"/>
        <v>75673</v>
      </c>
      <c r="M22" t="str">
        <f t="shared" ca="1" si="6"/>
        <v>6090.14</v>
      </c>
      <c r="N22" t="str">
        <f t="shared" ca="1" si="7"/>
        <v>insert into venue (venue_name, street_venue, city_venue, state_venue, zip_venue, fees) values ('BYU Arena','3106 North 7366 West','Provo','UT',75673,6090.14);</v>
      </c>
    </row>
    <row r="23" spans="2:14" x14ac:dyDescent="0.2">
      <c r="G23">
        <f t="shared" ca="1" si="0"/>
        <v>4</v>
      </c>
      <c r="H23" t="str">
        <f t="shared" ca="1" si="1"/>
        <v>Oregon Stadium</v>
      </c>
      <c r="I23" t="str">
        <f t="shared" ca="1" si="2"/>
        <v>5216 South 8319 East</v>
      </c>
      <c r="J23" t="str">
        <f t="shared" ca="1" si="8"/>
        <v>Portland</v>
      </c>
      <c r="K23" t="str">
        <f t="shared" ca="1" si="9"/>
        <v>OR</v>
      </c>
      <c r="L23">
        <f t="shared" ca="1" si="10"/>
        <v>12958</v>
      </c>
      <c r="M23" t="str">
        <f t="shared" ca="1" si="6"/>
        <v>719.80</v>
      </c>
      <c r="N23" t="str">
        <f t="shared" ca="1" si="7"/>
        <v>insert into venue (venue_name, street_venue, city_venue, state_venue, zip_venue, fees) values ('Oregon Stadium','5216 South 8319 East','Portland','OR',12958,719.80);</v>
      </c>
    </row>
    <row r="24" spans="2:14" x14ac:dyDescent="0.2">
      <c r="G24">
        <f t="shared" ca="1" si="0"/>
        <v>12</v>
      </c>
      <c r="H24" t="str">
        <f t="shared" ca="1" si="1"/>
        <v>North Dakota Arena</v>
      </c>
      <c r="I24" t="str">
        <f t="shared" ca="1" si="2"/>
        <v>3547 North 9134 East</v>
      </c>
      <c r="J24" t="str">
        <f t="shared" ca="1" si="8"/>
        <v>Bismarck</v>
      </c>
      <c r="K24" t="str">
        <f t="shared" ca="1" si="9"/>
        <v>ND</v>
      </c>
      <c r="L24">
        <f t="shared" ca="1" si="10"/>
        <v>28895</v>
      </c>
      <c r="M24" t="str">
        <f t="shared" ca="1" si="6"/>
        <v>5265.80</v>
      </c>
      <c r="N24" t="str">
        <f t="shared" ca="1" si="7"/>
        <v>insert into venue (venue_name, street_venue, city_venue, state_venue, zip_venue, fees) values ('North Dakota Arena','3547 North 9134 East','Bismarck','ND',28895,5265.80);</v>
      </c>
    </row>
    <row r="25" spans="2:14" x14ac:dyDescent="0.2">
      <c r="G25">
        <f t="shared" ca="1" si="0"/>
        <v>10</v>
      </c>
      <c r="H25" t="str">
        <f t="shared" ca="1" si="1"/>
        <v>Nevada Stadium</v>
      </c>
      <c r="I25" t="str">
        <f t="shared" ca="1" si="2"/>
        <v>7750 North 9928 East</v>
      </c>
      <c r="J25" t="str">
        <f t="shared" ca="1" si="8"/>
        <v>Las Vegas</v>
      </c>
      <c r="K25" t="str">
        <f t="shared" ca="1" si="9"/>
        <v>NV</v>
      </c>
      <c r="L25">
        <f t="shared" ca="1" si="10"/>
        <v>19837</v>
      </c>
      <c r="M25" t="str">
        <f t="shared" ca="1" si="6"/>
        <v>9372.88</v>
      </c>
      <c r="N25" t="str">
        <f t="shared" ca="1" si="7"/>
        <v>insert into venue (venue_name, street_venue, city_venue, state_venue, zip_venue, fees) values ('Nevada Stadium','7750 North 9928 East','Las Vegas','NV',19837,9372.88);</v>
      </c>
    </row>
    <row r="26" spans="2:14" x14ac:dyDescent="0.2">
      <c r="G26">
        <f t="shared" ca="1" si="0"/>
        <v>10</v>
      </c>
      <c r="H26" t="str">
        <f t="shared" ca="1" si="1"/>
        <v>Nevada Center</v>
      </c>
      <c r="I26" t="str">
        <f t="shared" ca="1" si="2"/>
        <v>2949 North 8302 East</v>
      </c>
      <c r="J26" t="str">
        <f t="shared" ca="1" si="8"/>
        <v>Las Vegas</v>
      </c>
      <c r="K26" t="str">
        <f t="shared" ca="1" si="9"/>
        <v>NV</v>
      </c>
      <c r="L26">
        <f t="shared" ca="1" si="10"/>
        <v>19837</v>
      </c>
      <c r="M26" t="str">
        <f t="shared" ca="1" si="6"/>
        <v>3322.44</v>
      </c>
      <c r="N26" t="str">
        <f t="shared" ca="1" si="7"/>
        <v>insert into venue (venue_name, street_venue, city_venue, state_venue, zip_venue, fees) values ('Nevada Center','2949 North 8302 East','Las Vegas','NV',19837,3322.44);</v>
      </c>
    </row>
    <row r="27" spans="2:14" x14ac:dyDescent="0.2">
      <c r="G27">
        <f t="shared" ca="1" si="0"/>
        <v>5</v>
      </c>
      <c r="H27" t="str">
        <f t="shared" ca="1" si="1"/>
        <v>Cal State Field</v>
      </c>
      <c r="I27" t="str">
        <f t="shared" ca="1" si="2"/>
        <v>7903 North 8902 East</v>
      </c>
      <c r="J27" t="str">
        <f t="shared" ca="1" si="8"/>
        <v>Berkley</v>
      </c>
      <c r="K27" t="str">
        <f t="shared" ca="1" si="9"/>
        <v>CA</v>
      </c>
      <c r="L27">
        <f t="shared" ca="1" si="10"/>
        <v>84050</v>
      </c>
      <c r="M27" t="str">
        <f t="shared" ca="1" si="6"/>
        <v>2865.13</v>
      </c>
      <c r="N27" t="str">
        <f t="shared" ca="1" si="7"/>
        <v>insert into venue (venue_name, street_venue, city_venue, state_venue, zip_venue, fees) values ('Cal State Field','7903 North 8902 East','Berkley','CA',84050,2865.13);</v>
      </c>
    </row>
    <row r="28" spans="2:14" x14ac:dyDescent="0.2">
      <c r="G28">
        <f t="shared" ca="1" si="0"/>
        <v>7</v>
      </c>
      <c r="H28" t="str">
        <f t="shared" ca="1" si="1"/>
        <v>ASU Place</v>
      </c>
      <c r="I28" t="str">
        <f t="shared" ca="1" si="2"/>
        <v>6171 North 3256 West</v>
      </c>
      <c r="J28" t="str">
        <f t="shared" ca="1" si="8"/>
        <v>Tempe</v>
      </c>
      <c r="K28" t="str">
        <f t="shared" ca="1" si="9"/>
        <v>AZ</v>
      </c>
      <c r="L28">
        <f t="shared" ca="1" si="10"/>
        <v>85765</v>
      </c>
      <c r="M28" t="str">
        <f t="shared" ca="1" si="6"/>
        <v>7624.90</v>
      </c>
      <c r="N28" t="str">
        <f t="shared" ca="1" si="7"/>
        <v>insert into venue (venue_name, street_venue, city_venue, state_venue, zip_venue, fees) values ('ASU Place','6171 North 3256 West','Tempe','AZ',85765,7624.90);</v>
      </c>
    </row>
    <row r="29" spans="2:14" x14ac:dyDescent="0.2">
      <c r="G29">
        <f t="shared" ca="1" si="0"/>
        <v>3</v>
      </c>
      <c r="H29" t="str">
        <f t="shared" ca="1" si="1"/>
        <v>Washington Field</v>
      </c>
      <c r="I29" t="str">
        <f t="shared" ca="1" si="2"/>
        <v>2687 South 5770 East</v>
      </c>
      <c r="J29" t="str">
        <f t="shared" ca="1" si="8"/>
        <v>Seattle</v>
      </c>
      <c r="K29" t="str">
        <f t="shared" ca="1" si="9"/>
        <v>WA</v>
      </c>
      <c r="L29">
        <f t="shared" ca="1" si="10"/>
        <v>56290</v>
      </c>
      <c r="M29" t="str">
        <f t="shared" ca="1" si="6"/>
        <v>3042.78</v>
      </c>
      <c r="N29" t="str">
        <f t="shared" ca="1" si="7"/>
        <v>insert into venue (venue_name, street_venue, city_venue, state_venue, zip_venue, fees) values ('Washington Field','2687 South 5770 East','Seattle','WA',56290,3042.78);</v>
      </c>
    </row>
    <row r="30" spans="2:14" x14ac:dyDescent="0.2">
      <c r="G30">
        <f t="shared" ca="1" si="0"/>
        <v>3</v>
      </c>
      <c r="H30" t="str">
        <f t="shared" ca="1" si="1"/>
        <v>Washington Center</v>
      </c>
      <c r="I30" t="str">
        <f t="shared" ca="1" si="2"/>
        <v>9059 South 6371 East</v>
      </c>
      <c r="J30" t="str">
        <f t="shared" ca="1" si="8"/>
        <v>Seattle</v>
      </c>
      <c r="K30" t="str">
        <f t="shared" ca="1" si="9"/>
        <v>WA</v>
      </c>
      <c r="L30">
        <f t="shared" ca="1" si="10"/>
        <v>56290</v>
      </c>
      <c r="M30" t="str">
        <f t="shared" ca="1" si="6"/>
        <v>727.30</v>
      </c>
      <c r="N30" t="str">
        <f t="shared" ca="1" si="7"/>
        <v>insert into venue (venue_name, street_venue, city_venue, state_venue, zip_venue, fees) values ('Washington Center','9059 South 6371 East','Seattle','WA',56290,727.30);</v>
      </c>
    </row>
    <row r="31" spans="2:14" x14ac:dyDescent="0.2">
      <c r="G31">
        <f t="shared" ca="1" si="0"/>
        <v>8</v>
      </c>
      <c r="H31" t="str">
        <f t="shared" ca="1" si="1"/>
        <v>BYU Center</v>
      </c>
      <c r="I31" t="str">
        <f t="shared" ca="1" si="2"/>
        <v>3365 South 1354 East</v>
      </c>
      <c r="J31" t="str">
        <f t="shared" ref="J31:J94" ca="1" si="11">VLOOKUP(G31,$A$4:$B$15,2)</f>
        <v>Provo</v>
      </c>
      <c r="K31" t="str">
        <f t="shared" ref="K31:K94" ca="1" si="12">VLOOKUP(G31,$A$4:$D$15,4)</f>
        <v>UT</v>
      </c>
      <c r="L31">
        <f t="shared" ref="L31:L94" ca="1" si="13">VLOOKUP(G31,$A$4:$E$15,5)</f>
        <v>75673</v>
      </c>
      <c r="M31" t="str">
        <f t="shared" ca="1" si="6"/>
        <v>2342.19</v>
      </c>
      <c r="N31" t="str">
        <f t="shared" ca="1" si="7"/>
        <v>insert into venue (venue_name, street_venue, city_venue, state_venue, zip_venue, fees) values ('BYU Center','3365 South 1354 East','Provo','UT',75673,2342.19);</v>
      </c>
    </row>
    <row r="32" spans="2:14" x14ac:dyDescent="0.2">
      <c r="G32">
        <f t="shared" ca="1" si="0"/>
        <v>2</v>
      </c>
      <c r="H32" t="str">
        <f t="shared" ca="1" si="1"/>
        <v>Arizona Field</v>
      </c>
      <c r="I32" t="str">
        <f t="shared" ca="1" si="2"/>
        <v>9027 North 6412 West</v>
      </c>
      <c r="J32" t="str">
        <f t="shared" ca="1" si="11"/>
        <v>Phoenix</v>
      </c>
      <c r="K32" t="str">
        <f t="shared" ca="1" si="12"/>
        <v>AZ</v>
      </c>
      <c r="L32">
        <f t="shared" ca="1" si="13"/>
        <v>76102</v>
      </c>
      <c r="M32" t="str">
        <f t="shared" ca="1" si="6"/>
        <v>1448.65</v>
      </c>
      <c r="N32" t="str">
        <f t="shared" ca="1" si="7"/>
        <v>insert into venue (venue_name, street_venue, city_venue, state_venue, zip_venue, fees) values ('Arizona Field','9027 North 6412 West','Phoenix','AZ',76102,1448.65);</v>
      </c>
    </row>
    <row r="33" spans="7:14" x14ac:dyDescent="0.2">
      <c r="G33">
        <f t="shared" ca="1" si="0"/>
        <v>4</v>
      </c>
      <c r="H33" t="str">
        <f t="shared" ca="1" si="1"/>
        <v>Oregon Center</v>
      </c>
      <c r="I33" t="str">
        <f t="shared" ca="1" si="2"/>
        <v>3238 North 7271 West</v>
      </c>
      <c r="J33" t="str">
        <f t="shared" ca="1" si="11"/>
        <v>Portland</v>
      </c>
      <c r="K33" t="str">
        <f t="shared" ca="1" si="12"/>
        <v>OR</v>
      </c>
      <c r="L33">
        <f t="shared" ca="1" si="13"/>
        <v>12958</v>
      </c>
      <c r="M33" t="str">
        <f t="shared" ca="1" si="6"/>
        <v>4564.45</v>
      </c>
      <c r="N33" t="str">
        <f t="shared" ca="1" si="7"/>
        <v>insert into venue (venue_name, street_venue, city_venue, state_venue, zip_venue, fees) values ('Oregon Center','3238 North 7271 West','Portland','OR',12958,4564.45);</v>
      </c>
    </row>
    <row r="34" spans="7:14" x14ac:dyDescent="0.2">
      <c r="G34">
        <f t="shared" ca="1" si="0"/>
        <v>9</v>
      </c>
      <c r="H34" t="str">
        <f t="shared" ca="1" si="1"/>
        <v>BYU Place</v>
      </c>
      <c r="I34" t="str">
        <f t="shared" ca="1" si="2"/>
        <v>8078 North 4774 West</v>
      </c>
      <c r="J34" t="str">
        <f t="shared" ca="1" si="11"/>
        <v>Provo</v>
      </c>
      <c r="K34" t="str">
        <f t="shared" ca="1" si="12"/>
        <v>UT</v>
      </c>
      <c r="L34">
        <f t="shared" ca="1" si="13"/>
        <v>75673</v>
      </c>
      <c r="M34" t="str">
        <f t="shared" ca="1" si="6"/>
        <v>491.51</v>
      </c>
      <c r="N34" t="str">
        <f t="shared" ca="1" si="7"/>
        <v>insert into venue (venue_name, street_venue, city_venue, state_venue, zip_venue, fees) values ('BYU Place','8078 North 4774 West','Provo','UT',75673,491.51);</v>
      </c>
    </row>
    <row r="35" spans="7:14" x14ac:dyDescent="0.2">
      <c r="G35">
        <f t="shared" ca="1" si="0"/>
        <v>12</v>
      </c>
      <c r="H35" t="str">
        <f t="shared" ca="1" si="1"/>
        <v>North Dakota Center</v>
      </c>
      <c r="I35" t="str">
        <f t="shared" ca="1" si="2"/>
        <v>3036 North 5310 West</v>
      </c>
      <c r="J35" t="str">
        <f t="shared" ca="1" si="11"/>
        <v>Bismarck</v>
      </c>
      <c r="K35" t="str">
        <f t="shared" ca="1" si="12"/>
        <v>ND</v>
      </c>
      <c r="L35">
        <f t="shared" ca="1" si="13"/>
        <v>28895</v>
      </c>
      <c r="M35" t="str">
        <f t="shared" ca="1" si="6"/>
        <v>3729.70</v>
      </c>
      <c r="N35" t="str">
        <f t="shared" ca="1" si="7"/>
        <v>insert into venue (venue_name, street_venue, city_venue, state_venue, zip_venue, fees) values ('North Dakota Center','3036 North 5310 West','Bismarck','ND',28895,3729.70);</v>
      </c>
    </row>
    <row r="36" spans="7:14" x14ac:dyDescent="0.2">
      <c r="G36">
        <f t="shared" ca="1" si="0"/>
        <v>10</v>
      </c>
      <c r="H36" t="str">
        <f t="shared" ca="1" si="1"/>
        <v>Nevada Place</v>
      </c>
      <c r="I36" t="str">
        <f t="shared" ca="1" si="2"/>
        <v>4311 South 2603 West</v>
      </c>
      <c r="J36" t="str">
        <f t="shared" ca="1" si="11"/>
        <v>Las Vegas</v>
      </c>
      <c r="K36" t="str">
        <f t="shared" ca="1" si="12"/>
        <v>NV</v>
      </c>
      <c r="L36">
        <f t="shared" ca="1" si="13"/>
        <v>19837</v>
      </c>
      <c r="M36" t="str">
        <f t="shared" ca="1" si="6"/>
        <v>7382.99</v>
      </c>
      <c r="N36" t="str">
        <f t="shared" ca="1" si="7"/>
        <v>insert into venue (venue_name, street_venue, city_venue, state_venue, zip_venue, fees) values ('Nevada Place','4311 South 2603 West','Las Vegas','NV',19837,7382.99);</v>
      </c>
    </row>
    <row r="37" spans="7:14" x14ac:dyDescent="0.2">
      <c r="G37">
        <f t="shared" ca="1" si="0"/>
        <v>8</v>
      </c>
      <c r="H37" t="str">
        <f t="shared" ca="1" si="1"/>
        <v>BYU Stadium</v>
      </c>
      <c r="I37" t="str">
        <f t="shared" ca="1" si="2"/>
        <v>5740 North 9641 East</v>
      </c>
      <c r="J37" t="str">
        <f t="shared" ca="1" si="11"/>
        <v>Provo</v>
      </c>
      <c r="K37" t="str">
        <f t="shared" ca="1" si="12"/>
        <v>UT</v>
      </c>
      <c r="L37">
        <f t="shared" ca="1" si="13"/>
        <v>75673</v>
      </c>
      <c r="M37" t="str">
        <f t="shared" ca="1" si="6"/>
        <v>5370.83</v>
      </c>
      <c r="N37" t="str">
        <f t="shared" ca="1" si="7"/>
        <v>insert into venue (venue_name, street_venue, city_venue, state_venue, zip_venue, fees) values ('BYU Stadium','5740 North 9641 East','Provo','UT',75673,5370.83);</v>
      </c>
    </row>
    <row r="38" spans="7:14" x14ac:dyDescent="0.2">
      <c r="G38">
        <f t="shared" ca="1" si="0"/>
        <v>11</v>
      </c>
      <c r="H38" t="str">
        <f t="shared" ca="1" si="1"/>
        <v>South Dakota Arena</v>
      </c>
      <c r="I38" t="str">
        <f t="shared" ca="1" si="2"/>
        <v>7490 North 8692 East</v>
      </c>
      <c r="J38" t="str">
        <f t="shared" ca="1" si="11"/>
        <v>Pierre</v>
      </c>
      <c r="K38" t="str">
        <f t="shared" ca="1" si="12"/>
        <v>SD</v>
      </c>
      <c r="L38">
        <f t="shared" ca="1" si="13"/>
        <v>73520</v>
      </c>
      <c r="M38" t="str">
        <f t="shared" ca="1" si="6"/>
        <v>8349.56</v>
      </c>
      <c r="N38" t="str">
        <f t="shared" ca="1" si="7"/>
        <v>insert into venue (venue_name, street_venue, city_venue, state_venue, zip_venue, fees) values ('South Dakota Arena','7490 North 8692 East','Pierre','SD',73520,8349.56);</v>
      </c>
    </row>
    <row r="39" spans="7:14" x14ac:dyDescent="0.2">
      <c r="G39">
        <f t="shared" ca="1" si="0"/>
        <v>2</v>
      </c>
      <c r="H39" t="str">
        <f t="shared" ca="1" si="1"/>
        <v>Arizona Center</v>
      </c>
      <c r="I39" t="str">
        <f t="shared" ca="1" si="2"/>
        <v>5362 North 9982 East</v>
      </c>
      <c r="J39" t="str">
        <f t="shared" ca="1" si="11"/>
        <v>Phoenix</v>
      </c>
      <c r="K39" t="str">
        <f t="shared" ca="1" si="12"/>
        <v>AZ</v>
      </c>
      <c r="L39">
        <f t="shared" ca="1" si="13"/>
        <v>76102</v>
      </c>
      <c r="M39" t="str">
        <f t="shared" ca="1" si="6"/>
        <v>4151.79</v>
      </c>
      <c r="N39" t="str">
        <f t="shared" ca="1" si="7"/>
        <v>insert into venue (venue_name, street_venue, city_venue, state_venue, zip_venue, fees) values ('Arizona Center','5362 North 9982 East','Phoenix','AZ',76102,4151.79);</v>
      </c>
    </row>
    <row r="40" spans="7:14" x14ac:dyDescent="0.2">
      <c r="G40">
        <f t="shared" ca="1" si="0"/>
        <v>7</v>
      </c>
      <c r="H40" t="str">
        <f t="shared" ca="1" si="1"/>
        <v>ASU Stadium</v>
      </c>
      <c r="I40" t="str">
        <f t="shared" ca="1" si="2"/>
        <v>8373 South 7278 East</v>
      </c>
      <c r="J40" t="str">
        <f t="shared" ca="1" si="11"/>
        <v>Tempe</v>
      </c>
      <c r="K40" t="str">
        <f t="shared" ca="1" si="12"/>
        <v>AZ</v>
      </c>
      <c r="L40">
        <f t="shared" ca="1" si="13"/>
        <v>85765</v>
      </c>
      <c r="M40" t="str">
        <f t="shared" ca="1" si="6"/>
        <v>5698.65</v>
      </c>
      <c r="N40" t="str">
        <f t="shared" ca="1" si="7"/>
        <v>insert into venue (venue_name, street_venue, city_venue, state_venue, zip_venue, fees) values ('ASU Stadium','8373 South 7278 East','Tempe','AZ',85765,5698.65);</v>
      </c>
    </row>
    <row r="41" spans="7:14" x14ac:dyDescent="0.2">
      <c r="G41">
        <f t="shared" ca="1" si="0"/>
        <v>10</v>
      </c>
      <c r="H41" t="str">
        <f t="shared" ca="1" si="1"/>
        <v>Nevada Field</v>
      </c>
      <c r="I41" t="str">
        <f t="shared" ca="1" si="2"/>
        <v>2809 North 7619 East</v>
      </c>
      <c r="J41" t="str">
        <f t="shared" ca="1" si="11"/>
        <v>Las Vegas</v>
      </c>
      <c r="K41" t="str">
        <f t="shared" ca="1" si="12"/>
        <v>NV</v>
      </c>
      <c r="L41">
        <f t="shared" ca="1" si="13"/>
        <v>19837</v>
      </c>
      <c r="M41" t="str">
        <f t="shared" ca="1" si="6"/>
        <v>4920.04</v>
      </c>
      <c r="N41" t="str">
        <f t="shared" ca="1" si="7"/>
        <v>insert into venue (venue_name, street_venue, city_venue, state_venue, zip_venue, fees) values ('Nevada Field','2809 North 7619 East','Las Vegas','NV',19837,4920.04);</v>
      </c>
    </row>
    <row r="42" spans="7:14" x14ac:dyDescent="0.2">
      <c r="G42">
        <f t="shared" ca="1" si="0"/>
        <v>11</v>
      </c>
      <c r="H42" t="str">
        <f t="shared" ca="1" si="1"/>
        <v>South Dakota Arena</v>
      </c>
      <c r="I42" t="str">
        <f t="shared" ca="1" si="2"/>
        <v>8263 North 5056 West</v>
      </c>
      <c r="J42" t="str">
        <f t="shared" ca="1" si="11"/>
        <v>Pierre</v>
      </c>
      <c r="K42" t="str">
        <f t="shared" ca="1" si="12"/>
        <v>SD</v>
      </c>
      <c r="L42">
        <f t="shared" ca="1" si="13"/>
        <v>73520</v>
      </c>
      <c r="M42" t="str">
        <f t="shared" ca="1" si="6"/>
        <v>1609.00</v>
      </c>
      <c r="N42" t="str">
        <f t="shared" ca="1" si="7"/>
        <v>insert into venue (venue_name, street_venue, city_venue, state_venue, zip_venue, fees) values ('South Dakota Arena','8263 North 5056 West','Pierre','SD',73520,1609.00);</v>
      </c>
    </row>
    <row r="43" spans="7:14" x14ac:dyDescent="0.2">
      <c r="G43">
        <f t="shared" ca="1" si="0"/>
        <v>1</v>
      </c>
      <c r="H43" t="str">
        <f t="shared" ca="1" si="1"/>
        <v>Utah Field</v>
      </c>
      <c r="I43" t="str">
        <f t="shared" ca="1" si="2"/>
        <v>6710 South 1914 West</v>
      </c>
      <c r="J43" t="str">
        <f t="shared" ca="1" si="11"/>
        <v>Salt Lake City</v>
      </c>
      <c r="K43" t="str">
        <f t="shared" ca="1" si="12"/>
        <v>UT</v>
      </c>
      <c r="L43">
        <f t="shared" ca="1" si="13"/>
        <v>84101</v>
      </c>
      <c r="M43" t="str">
        <f t="shared" ca="1" si="6"/>
        <v>2151.45</v>
      </c>
      <c r="N43" t="str">
        <f t="shared" ca="1" si="7"/>
        <v>insert into venue (venue_name, street_venue, city_venue, state_venue, zip_venue, fees) values ('Utah Field','6710 South 1914 West','Salt Lake City','UT',84101,2151.45);</v>
      </c>
    </row>
    <row r="44" spans="7:14" x14ac:dyDescent="0.2">
      <c r="G44">
        <f t="shared" ca="1" si="0"/>
        <v>10</v>
      </c>
      <c r="H44" t="str">
        <f t="shared" ca="1" si="1"/>
        <v>Nevada Arena</v>
      </c>
      <c r="I44" t="str">
        <f t="shared" ca="1" si="2"/>
        <v>1057 North 8599 East</v>
      </c>
      <c r="J44" t="str">
        <f t="shared" ca="1" si="11"/>
        <v>Las Vegas</v>
      </c>
      <c r="K44" t="str">
        <f t="shared" ca="1" si="12"/>
        <v>NV</v>
      </c>
      <c r="L44">
        <f t="shared" ca="1" si="13"/>
        <v>19837</v>
      </c>
      <c r="M44" t="str">
        <f t="shared" ca="1" si="6"/>
        <v>3243.72</v>
      </c>
      <c r="N44" t="str">
        <f t="shared" ca="1" si="7"/>
        <v>insert into venue (venue_name, street_venue, city_venue, state_venue, zip_venue, fees) values ('Nevada Arena','1057 North 8599 East','Las Vegas','NV',19837,3243.72);</v>
      </c>
    </row>
    <row r="45" spans="7:14" x14ac:dyDescent="0.2">
      <c r="G45">
        <f t="shared" ca="1" si="0"/>
        <v>8</v>
      </c>
      <c r="H45" t="str">
        <f t="shared" ca="1" si="1"/>
        <v>BYU Place</v>
      </c>
      <c r="I45" t="str">
        <f t="shared" ca="1" si="2"/>
        <v>1999 South 5282 West</v>
      </c>
      <c r="J45" t="str">
        <f t="shared" ca="1" si="11"/>
        <v>Provo</v>
      </c>
      <c r="K45" t="str">
        <f t="shared" ca="1" si="12"/>
        <v>UT</v>
      </c>
      <c r="L45">
        <f t="shared" ca="1" si="13"/>
        <v>75673</v>
      </c>
      <c r="M45" t="str">
        <f t="shared" ca="1" si="6"/>
        <v>6690.73</v>
      </c>
      <c r="N45" t="str">
        <f t="shared" ca="1" si="7"/>
        <v>insert into venue (venue_name, street_venue, city_venue, state_venue, zip_venue, fees) values ('BYU Place','1999 South 5282 West','Provo','UT',75673,6690.73);</v>
      </c>
    </row>
    <row r="46" spans="7:14" x14ac:dyDescent="0.2">
      <c r="G46">
        <f t="shared" ca="1" si="0"/>
        <v>11</v>
      </c>
      <c r="H46" t="str">
        <f t="shared" ca="1" si="1"/>
        <v>South Dakota Stadium</v>
      </c>
      <c r="I46" t="str">
        <f t="shared" ca="1" si="2"/>
        <v>9564 North 3451 East</v>
      </c>
      <c r="J46" t="str">
        <f t="shared" ca="1" si="11"/>
        <v>Pierre</v>
      </c>
      <c r="K46" t="str">
        <f t="shared" ca="1" si="12"/>
        <v>SD</v>
      </c>
      <c r="L46">
        <f t="shared" ca="1" si="13"/>
        <v>73520</v>
      </c>
      <c r="M46" t="str">
        <f t="shared" ca="1" si="6"/>
        <v>2861.90</v>
      </c>
      <c r="N46" t="str">
        <f t="shared" ca="1" si="7"/>
        <v>insert into venue (venue_name, street_venue, city_venue, state_venue, zip_venue, fees) values ('South Dakota Stadium','9564 North 3451 East','Pierre','SD',73520,2861.90);</v>
      </c>
    </row>
    <row r="47" spans="7:14" x14ac:dyDescent="0.2">
      <c r="G47">
        <f t="shared" ca="1" si="0"/>
        <v>9</v>
      </c>
      <c r="H47" t="str">
        <f t="shared" ca="1" si="1"/>
        <v>BYU Center</v>
      </c>
      <c r="I47" t="str">
        <f t="shared" ca="1" si="2"/>
        <v>5544 North 7732 East</v>
      </c>
      <c r="J47" t="str">
        <f t="shared" ca="1" si="11"/>
        <v>Provo</v>
      </c>
      <c r="K47" t="str">
        <f t="shared" ca="1" si="12"/>
        <v>UT</v>
      </c>
      <c r="L47">
        <f t="shared" ca="1" si="13"/>
        <v>75673</v>
      </c>
      <c r="M47" t="str">
        <f t="shared" ca="1" si="6"/>
        <v>7995.56</v>
      </c>
      <c r="N47" t="str">
        <f t="shared" ca="1" si="7"/>
        <v>insert into venue (venue_name, street_venue, city_venue, state_venue, zip_venue, fees) values ('BYU Center','5544 North 7732 East','Provo','UT',75673,7995.56);</v>
      </c>
    </row>
    <row r="48" spans="7:14" x14ac:dyDescent="0.2">
      <c r="G48">
        <f t="shared" ca="1" si="0"/>
        <v>5</v>
      </c>
      <c r="H48" t="str">
        <f t="shared" ca="1" si="1"/>
        <v>Cal State Arena</v>
      </c>
      <c r="I48" t="str">
        <f t="shared" ca="1" si="2"/>
        <v>3798 South 6501 East</v>
      </c>
      <c r="J48" t="str">
        <f t="shared" ca="1" si="11"/>
        <v>Berkley</v>
      </c>
      <c r="K48" t="str">
        <f t="shared" ca="1" si="12"/>
        <v>CA</v>
      </c>
      <c r="L48">
        <f t="shared" ca="1" si="13"/>
        <v>84050</v>
      </c>
      <c r="M48" t="str">
        <f t="shared" ca="1" si="6"/>
        <v>5348.91</v>
      </c>
      <c r="N48" t="str">
        <f t="shared" ca="1" si="7"/>
        <v>insert into venue (venue_name, street_venue, city_venue, state_venue, zip_venue, fees) values ('Cal State Arena','3798 South 6501 East','Berkley','CA',84050,5348.91);</v>
      </c>
    </row>
    <row r="49" spans="7:14" x14ac:dyDescent="0.2">
      <c r="G49">
        <f t="shared" ca="1" si="0"/>
        <v>10</v>
      </c>
      <c r="H49" t="str">
        <f t="shared" ca="1" si="1"/>
        <v>Nevada Arena</v>
      </c>
      <c r="I49" t="str">
        <f t="shared" ca="1" si="2"/>
        <v>8553 North 9575 West</v>
      </c>
      <c r="J49" t="str">
        <f t="shared" ca="1" si="11"/>
        <v>Las Vegas</v>
      </c>
      <c r="K49" t="str">
        <f t="shared" ca="1" si="12"/>
        <v>NV</v>
      </c>
      <c r="L49">
        <f t="shared" ca="1" si="13"/>
        <v>19837</v>
      </c>
      <c r="M49" t="str">
        <f t="shared" ca="1" si="6"/>
        <v>2144.58</v>
      </c>
      <c r="N49" t="str">
        <f t="shared" ca="1" si="7"/>
        <v>insert into venue (venue_name, street_venue, city_venue, state_venue, zip_venue, fees) values ('Nevada Arena','8553 North 9575 West','Las Vegas','NV',19837,2144.58);</v>
      </c>
    </row>
    <row r="50" spans="7:14" x14ac:dyDescent="0.2">
      <c r="G50">
        <f t="shared" ca="1" si="0"/>
        <v>4</v>
      </c>
      <c r="H50" t="str">
        <f t="shared" ca="1" si="1"/>
        <v>Oregon Center</v>
      </c>
      <c r="I50" t="str">
        <f t="shared" ca="1" si="2"/>
        <v>8030 South 5985 West</v>
      </c>
      <c r="J50" t="str">
        <f t="shared" ca="1" si="11"/>
        <v>Portland</v>
      </c>
      <c r="K50" t="str">
        <f t="shared" ca="1" si="12"/>
        <v>OR</v>
      </c>
      <c r="L50">
        <f t="shared" ca="1" si="13"/>
        <v>12958</v>
      </c>
      <c r="M50" t="str">
        <f t="shared" ca="1" si="6"/>
        <v>691.06</v>
      </c>
      <c r="N50" t="str">
        <f t="shared" ca="1" si="7"/>
        <v>insert into venue (venue_name, street_venue, city_venue, state_venue, zip_venue, fees) values ('Oregon Center','8030 South 5985 West','Portland','OR',12958,691.06);</v>
      </c>
    </row>
    <row r="51" spans="7:14" x14ac:dyDescent="0.2">
      <c r="G51">
        <f t="shared" ca="1" si="0"/>
        <v>10</v>
      </c>
      <c r="H51" t="str">
        <f t="shared" ca="1" si="1"/>
        <v>Nevada Stadium</v>
      </c>
      <c r="I51" t="str">
        <f t="shared" ca="1" si="2"/>
        <v>7224 North 6035 East</v>
      </c>
      <c r="J51" t="str">
        <f t="shared" ca="1" si="11"/>
        <v>Las Vegas</v>
      </c>
      <c r="K51" t="str">
        <f t="shared" ca="1" si="12"/>
        <v>NV</v>
      </c>
      <c r="L51">
        <f t="shared" ca="1" si="13"/>
        <v>19837</v>
      </c>
      <c r="M51" t="str">
        <f t="shared" ca="1" si="6"/>
        <v>8229.31</v>
      </c>
      <c r="N51" t="str">
        <f t="shared" ca="1" si="7"/>
        <v>insert into venue (venue_name, street_venue, city_venue, state_venue, zip_venue, fees) values ('Nevada Stadium','7224 North 6035 East','Las Vegas','NV',19837,8229.31);</v>
      </c>
    </row>
    <row r="52" spans="7:14" x14ac:dyDescent="0.2">
      <c r="G52">
        <f t="shared" ca="1" si="0"/>
        <v>3</v>
      </c>
      <c r="H52" t="str">
        <f t="shared" ca="1" si="1"/>
        <v>Washington Arena</v>
      </c>
      <c r="I52" t="str">
        <f t="shared" ca="1" si="2"/>
        <v>8904 South 1687 West</v>
      </c>
      <c r="J52" t="str">
        <f t="shared" ca="1" si="11"/>
        <v>Seattle</v>
      </c>
      <c r="K52" t="str">
        <f t="shared" ca="1" si="12"/>
        <v>WA</v>
      </c>
      <c r="L52">
        <f t="shared" ca="1" si="13"/>
        <v>56290</v>
      </c>
      <c r="M52" t="str">
        <f t="shared" ca="1" si="6"/>
        <v>6077.27</v>
      </c>
      <c r="N52" t="str">
        <f t="shared" ca="1" si="7"/>
        <v>insert into venue (venue_name, street_venue, city_venue, state_venue, zip_venue, fees) values ('Washington Arena','8904 South 1687 West','Seattle','WA',56290,6077.27);</v>
      </c>
    </row>
    <row r="53" spans="7:14" x14ac:dyDescent="0.2">
      <c r="G53">
        <f t="shared" ca="1" si="0"/>
        <v>4</v>
      </c>
      <c r="H53" t="str">
        <f t="shared" ca="1" si="1"/>
        <v>Oregon Center</v>
      </c>
      <c r="I53" t="str">
        <f t="shared" ca="1" si="2"/>
        <v>7856 South 3024 West</v>
      </c>
      <c r="J53" t="str">
        <f t="shared" ca="1" si="11"/>
        <v>Portland</v>
      </c>
      <c r="K53" t="str">
        <f t="shared" ca="1" si="12"/>
        <v>OR</v>
      </c>
      <c r="L53">
        <f t="shared" ca="1" si="13"/>
        <v>12958</v>
      </c>
      <c r="M53" t="str">
        <f t="shared" ca="1" si="6"/>
        <v>3520.74</v>
      </c>
      <c r="N53" t="str">
        <f t="shared" ca="1" si="7"/>
        <v>insert into venue (venue_name, street_venue, city_venue, state_venue, zip_venue, fees) values ('Oregon Center','7856 South 3024 West','Portland','OR',12958,3520.74);</v>
      </c>
    </row>
    <row r="54" spans="7:14" x14ac:dyDescent="0.2">
      <c r="G54">
        <f t="shared" ca="1" si="0"/>
        <v>6</v>
      </c>
      <c r="H54" t="str">
        <f t="shared" ca="1" si="1"/>
        <v>USC Place</v>
      </c>
      <c r="I54" t="str">
        <f t="shared" ca="1" si="2"/>
        <v>8790 North 7168 East</v>
      </c>
      <c r="J54" t="str">
        <f t="shared" ca="1" si="11"/>
        <v>Los Angeles</v>
      </c>
      <c r="K54" t="str">
        <f t="shared" ca="1" si="12"/>
        <v>CA</v>
      </c>
      <c r="L54">
        <f t="shared" ca="1" si="13"/>
        <v>26848</v>
      </c>
      <c r="M54" t="str">
        <f t="shared" ca="1" si="6"/>
        <v>6577.99</v>
      </c>
      <c r="N54" t="str">
        <f t="shared" ca="1" si="7"/>
        <v>insert into venue (venue_name, street_venue, city_venue, state_venue, zip_venue, fees) values ('USC Place','8790 North 7168 East','Los Angeles','CA',26848,6577.99);</v>
      </c>
    </row>
    <row r="55" spans="7:14" x14ac:dyDescent="0.2">
      <c r="G55">
        <f t="shared" ca="1" si="0"/>
        <v>6</v>
      </c>
      <c r="H55" t="str">
        <f t="shared" ca="1" si="1"/>
        <v>USC Center</v>
      </c>
      <c r="I55" t="str">
        <f t="shared" ca="1" si="2"/>
        <v>3715 South 4450 West</v>
      </c>
      <c r="J55" t="str">
        <f t="shared" ca="1" si="11"/>
        <v>Los Angeles</v>
      </c>
      <c r="K55" t="str">
        <f t="shared" ca="1" si="12"/>
        <v>CA</v>
      </c>
      <c r="L55">
        <f t="shared" ca="1" si="13"/>
        <v>26848</v>
      </c>
      <c r="M55" t="str">
        <f t="shared" ca="1" si="6"/>
        <v>6076.22</v>
      </c>
      <c r="N55" t="str">
        <f t="shared" ca="1" si="7"/>
        <v>insert into venue (venue_name, street_venue, city_venue, state_venue, zip_venue, fees) values ('USC Center','3715 South 4450 West','Los Angeles','CA',26848,6076.22);</v>
      </c>
    </row>
    <row r="56" spans="7:14" x14ac:dyDescent="0.2">
      <c r="G56">
        <f t="shared" ca="1" si="0"/>
        <v>6</v>
      </c>
      <c r="H56" t="str">
        <f t="shared" ca="1" si="1"/>
        <v>USC Field</v>
      </c>
      <c r="I56" t="str">
        <f t="shared" ca="1" si="2"/>
        <v>3072 North 4768 East</v>
      </c>
      <c r="J56" t="str">
        <f t="shared" ca="1" si="11"/>
        <v>Los Angeles</v>
      </c>
      <c r="K56" t="str">
        <f t="shared" ca="1" si="12"/>
        <v>CA</v>
      </c>
      <c r="L56">
        <f t="shared" ca="1" si="13"/>
        <v>26848</v>
      </c>
      <c r="M56" t="str">
        <f t="shared" ca="1" si="6"/>
        <v>7902.78</v>
      </c>
      <c r="N56" t="str">
        <f t="shared" ca="1" si="7"/>
        <v>insert into venue (venue_name, street_venue, city_venue, state_venue, zip_venue, fees) values ('USC Field','3072 North 4768 East','Los Angeles','CA',26848,7902.78);</v>
      </c>
    </row>
    <row r="57" spans="7:14" x14ac:dyDescent="0.2">
      <c r="G57">
        <f t="shared" ca="1" si="0"/>
        <v>11</v>
      </c>
      <c r="H57" t="str">
        <f t="shared" ca="1" si="1"/>
        <v>South Dakota Center</v>
      </c>
      <c r="I57" t="str">
        <f t="shared" ca="1" si="2"/>
        <v>8193 South 2529 West</v>
      </c>
      <c r="J57" t="str">
        <f t="shared" ca="1" si="11"/>
        <v>Pierre</v>
      </c>
      <c r="K57" t="str">
        <f t="shared" ca="1" si="12"/>
        <v>SD</v>
      </c>
      <c r="L57">
        <f t="shared" ca="1" si="13"/>
        <v>73520</v>
      </c>
      <c r="M57" t="str">
        <f t="shared" ca="1" si="6"/>
        <v>4534.08</v>
      </c>
      <c r="N57" t="str">
        <f t="shared" ca="1" si="7"/>
        <v>insert into venue (venue_name, street_venue, city_venue, state_venue, zip_venue, fees) values ('South Dakota Center','8193 South 2529 West','Pierre','SD',73520,4534.08);</v>
      </c>
    </row>
    <row r="58" spans="7:14" x14ac:dyDescent="0.2">
      <c r="G58">
        <f t="shared" ca="1" si="0"/>
        <v>8</v>
      </c>
      <c r="H58" t="str">
        <f t="shared" ca="1" si="1"/>
        <v>BYU Arena</v>
      </c>
      <c r="I58" t="str">
        <f t="shared" ca="1" si="2"/>
        <v>8605 South 5012 East</v>
      </c>
      <c r="J58" t="str">
        <f t="shared" ca="1" si="11"/>
        <v>Provo</v>
      </c>
      <c r="K58" t="str">
        <f t="shared" ca="1" si="12"/>
        <v>UT</v>
      </c>
      <c r="L58">
        <f t="shared" ca="1" si="13"/>
        <v>75673</v>
      </c>
      <c r="M58" t="str">
        <f t="shared" ca="1" si="6"/>
        <v>7743.10</v>
      </c>
      <c r="N58" t="str">
        <f t="shared" ca="1" si="7"/>
        <v>insert into venue (venue_name, street_venue, city_venue, state_venue, zip_venue, fees) values ('BYU Arena','8605 South 5012 East','Provo','UT',75673,7743.10);</v>
      </c>
    </row>
    <row r="59" spans="7:14" x14ac:dyDescent="0.2">
      <c r="G59">
        <f t="shared" ca="1" si="0"/>
        <v>1</v>
      </c>
      <c r="H59" t="str">
        <f t="shared" ca="1" si="1"/>
        <v>Utah Field</v>
      </c>
      <c r="I59" t="str">
        <f t="shared" ca="1" si="2"/>
        <v>7186 North 9092 West</v>
      </c>
      <c r="J59" t="str">
        <f t="shared" ca="1" si="11"/>
        <v>Salt Lake City</v>
      </c>
      <c r="K59" t="str">
        <f t="shared" ca="1" si="12"/>
        <v>UT</v>
      </c>
      <c r="L59">
        <f t="shared" ca="1" si="13"/>
        <v>84101</v>
      </c>
      <c r="M59" t="str">
        <f t="shared" ca="1" si="6"/>
        <v>1107.81</v>
      </c>
      <c r="N59" t="str">
        <f t="shared" ca="1" si="7"/>
        <v>insert into venue (venue_name, street_venue, city_venue, state_venue, zip_venue, fees) values ('Utah Field','7186 North 9092 West','Salt Lake City','UT',84101,1107.81);</v>
      </c>
    </row>
    <row r="60" spans="7:14" x14ac:dyDescent="0.2">
      <c r="G60">
        <f t="shared" ca="1" si="0"/>
        <v>9</v>
      </c>
      <c r="H60" t="str">
        <f t="shared" ca="1" si="1"/>
        <v>BYU Center</v>
      </c>
      <c r="I60" t="str">
        <f t="shared" ca="1" si="2"/>
        <v>6753 South 4498 West</v>
      </c>
      <c r="J60" t="str">
        <f t="shared" ca="1" si="11"/>
        <v>Provo</v>
      </c>
      <c r="K60" t="str">
        <f t="shared" ca="1" si="12"/>
        <v>UT</v>
      </c>
      <c r="L60">
        <f t="shared" ca="1" si="13"/>
        <v>75673</v>
      </c>
      <c r="M60" t="str">
        <f t="shared" ca="1" si="6"/>
        <v>6840.34</v>
      </c>
      <c r="N60" t="str">
        <f t="shared" ca="1" si="7"/>
        <v>insert into venue (venue_name, street_venue, city_venue, state_venue, zip_venue, fees) values ('BYU Center','6753 South 4498 West','Provo','UT',75673,6840.34);</v>
      </c>
    </row>
    <row r="61" spans="7:14" x14ac:dyDescent="0.2">
      <c r="G61">
        <f t="shared" ca="1" si="0"/>
        <v>4</v>
      </c>
      <c r="H61" t="str">
        <f t="shared" ca="1" si="1"/>
        <v>Oregon Field</v>
      </c>
      <c r="I61" t="str">
        <f t="shared" ca="1" si="2"/>
        <v>4645 South 7012 East</v>
      </c>
      <c r="J61" t="str">
        <f t="shared" ca="1" si="11"/>
        <v>Portland</v>
      </c>
      <c r="K61" t="str">
        <f t="shared" ca="1" si="12"/>
        <v>OR</v>
      </c>
      <c r="L61">
        <f t="shared" ca="1" si="13"/>
        <v>12958</v>
      </c>
      <c r="M61" t="str">
        <f t="shared" ca="1" si="6"/>
        <v>9292.82</v>
      </c>
      <c r="N61" t="str">
        <f t="shared" ca="1" si="7"/>
        <v>insert into venue (venue_name, street_venue, city_venue, state_venue, zip_venue, fees) values ('Oregon Field','4645 South 7012 East','Portland','OR',12958,9292.82);</v>
      </c>
    </row>
    <row r="62" spans="7:14" x14ac:dyDescent="0.2">
      <c r="G62">
        <f t="shared" ca="1" si="0"/>
        <v>11</v>
      </c>
      <c r="H62" t="str">
        <f t="shared" ca="1" si="1"/>
        <v>South Dakota Center</v>
      </c>
      <c r="I62" t="str">
        <f t="shared" ca="1" si="2"/>
        <v>6127 South 5888 East</v>
      </c>
      <c r="J62" t="str">
        <f t="shared" ca="1" si="11"/>
        <v>Pierre</v>
      </c>
      <c r="K62" t="str">
        <f t="shared" ca="1" si="12"/>
        <v>SD</v>
      </c>
      <c r="L62">
        <f t="shared" ca="1" si="13"/>
        <v>73520</v>
      </c>
      <c r="M62" t="str">
        <f t="shared" ca="1" si="6"/>
        <v>457.51</v>
      </c>
      <c r="N62" t="str">
        <f t="shared" ca="1" si="7"/>
        <v>insert into venue (venue_name, street_venue, city_venue, state_venue, zip_venue, fees) values ('South Dakota Center','6127 South 5888 East','Pierre','SD',73520,457.51);</v>
      </c>
    </row>
    <row r="63" spans="7:14" x14ac:dyDescent="0.2">
      <c r="G63">
        <f t="shared" ca="1" si="0"/>
        <v>9</v>
      </c>
      <c r="H63" t="str">
        <f t="shared" ca="1" si="1"/>
        <v>BYU Stadium</v>
      </c>
      <c r="I63" t="str">
        <f t="shared" ca="1" si="2"/>
        <v>8599 South 8342 West</v>
      </c>
      <c r="J63" t="str">
        <f t="shared" ca="1" si="11"/>
        <v>Provo</v>
      </c>
      <c r="K63" t="str">
        <f t="shared" ca="1" si="12"/>
        <v>UT</v>
      </c>
      <c r="L63">
        <f t="shared" ca="1" si="13"/>
        <v>75673</v>
      </c>
      <c r="M63" t="str">
        <f t="shared" ca="1" si="6"/>
        <v>6115.82</v>
      </c>
      <c r="N63" t="str">
        <f t="shared" ca="1" si="7"/>
        <v>insert into venue (venue_name, street_venue, city_venue, state_venue, zip_venue, fees) values ('BYU Stadium','8599 South 8342 West','Provo','UT',75673,6115.82);</v>
      </c>
    </row>
    <row r="64" spans="7:14" x14ac:dyDescent="0.2">
      <c r="G64">
        <f t="shared" ca="1" si="0"/>
        <v>9</v>
      </c>
      <c r="H64" t="str">
        <f t="shared" ca="1" si="1"/>
        <v>BYU Arena</v>
      </c>
      <c r="I64" t="str">
        <f t="shared" ca="1" si="2"/>
        <v>4245 South 5318 East</v>
      </c>
      <c r="J64" t="str">
        <f t="shared" ca="1" si="11"/>
        <v>Provo</v>
      </c>
      <c r="K64" t="str">
        <f t="shared" ca="1" si="12"/>
        <v>UT</v>
      </c>
      <c r="L64">
        <f t="shared" ca="1" si="13"/>
        <v>75673</v>
      </c>
      <c r="M64" t="str">
        <f t="shared" ca="1" si="6"/>
        <v>7310.94</v>
      </c>
      <c r="N64" t="str">
        <f t="shared" ca="1" si="7"/>
        <v>insert into venue (venue_name, street_venue, city_venue, state_venue, zip_venue, fees) values ('BYU Arena','4245 South 5318 East','Provo','UT',75673,7310.94);</v>
      </c>
    </row>
    <row r="65" spans="7:14" x14ac:dyDescent="0.2">
      <c r="G65">
        <f t="shared" ca="1" si="0"/>
        <v>3</v>
      </c>
      <c r="H65" t="str">
        <f t="shared" ca="1" si="1"/>
        <v>Washington Field</v>
      </c>
      <c r="I65" t="str">
        <f t="shared" ca="1" si="2"/>
        <v>6964 North 8379 East</v>
      </c>
      <c r="J65" t="str">
        <f t="shared" ca="1" si="11"/>
        <v>Seattle</v>
      </c>
      <c r="K65" t="str">
        <f t="shared" ca="1" si="12"/>
        <v>WA</v>
      </c>
      <c r="L65">
        <f t="shared" ca="1" si="13"/>
        <v>56290</v>
      </c>
      <c r="M65" t="str">
        <f t="shared" ca="1" si="6"/>
        <v>1122.11</v>
      </c>
      <c r="N65" t="str">
        <f t="shared" ca="1" si="7"/>
        <v>insert into venue (venue_name, street_venue, city_venue, state_venue, zip_venue, fees) values ('Washington Field','6964 North 8379 East','Seattle','WA',56290,1122.11);</v>
      </c>
    </row>
    <row r="66" spans="7:14" x14ac:dyDescent="0.2">
      <c r="G66">
        <f t="shared" ca="1" si="0"/>
        <v>9</v>
      </c>
      <c r="H66" t="str">
        <f t="shared" ca="1" si="1"/>
        <v>BYU Stadium</v>
      </c>
      <c r="I66" t="str">
        <f t="shared" ca="1" si="2"/>
        <v>6300 North 9338 East</v>
      </c>
      <c r="J66" t="str">
        <f t="shared" ca="1" si="11"/>
        <v>Provo</v>
      </c>
      <c r="K66" t="str">
        <f t="shared" ca="1" si="12"/>
        <v>UT</v>
      </c>
      <c r="L66">
        <f t="shared" ca="1" si="13"/>
        <v>75673</v>
      </c>
      <c r="M66" t="str">
        <f t="shared" ca="1" si="6"/>
        <v>5327.10</v>
      </c>
      <c r="N66" t="str">
        <f t="shared" ca="1" si="7"/>
        <v>insert into venue (venue_name, street_venue, city_venue, state_venue, zip_venue, fees) values ('BYU Stadium','6300 North 9338 East','Provo','UT',75673,5327.10);</v>
      </c>
    </row>
    <row r="67" spans="7:14" x14ac:dyDescent="0.2">
      <c r="G67">
        <f t="shared" ref="G67:G100" ca="1" si="14">RANDBETWEEN(1,12)</f>
        <v>11</v>
      </c>
      <c r="H67" t="str">
        <f t="shared" ref="H67:H100" ca="1" si="15">VLOOKUP(G67,$A$4:$C$15,3)&amp;" "&amp;VLOOKUP(RANDBETWEEN(1,5),$A$4:$F$8,6)</f>
        <v>South Dakota Place</v>
      </c>
      <c r="I67" t="str">
        <f t="shared" ref="I67:I100" ca="1" si="16">RANDBETWEEN(1000,9999)&amp;" "&amp;VLOOKUP(RANDBETWEEN(1,2),$B$19:$C$22,2)&amp;" "&amp;RANDBETWEEN(1000,9999)&amp;" "&amp;VLOOKUP(RANDBETWEEN(3,4),$B$19:$C$22,2)</f>
        <v>4446 North 6897 West</v>
      </c>
      <c r="J67" t="str">
        <f t="shared" ca="1" si="11"/>
        <v>Pierre</v>
      </c>
      <c r="K67" t="str">
        <f t="shared" ca="1" si="12"/>
        <v>SD</v>
      </c>
      <c r="L67">
        <f t="shared" ca="1" si="13"/>
        <v>73520</v>
      </c>
      <c r="M67" t="str">
        <f t="shared" ref="M67:M100" ca="1" si="17">RANDBETWEEN(100,10000)&amp;"."&amp;TEXT(RANDBETWEEN(0,99),"00")</f>
        <v>4262.97</v>
      </c>
      <c r="N67" t="str">
        <f t="shared" ref="N67:N100" ca="1" si="18">"insert into venue (venue_name, street_venue, city_venue, state_venue, zip_venue, fees) values ('"&amp;H67&amp;"','"&amp;I67&amp;"','"&amp;J67&amp;"','"&amp;K67&amp;"',"&amp;L67&amp;","&amp;M67&amp;");"</f>
        <v>insert into venue (venue_name, street_venue, city_venue, state_venue, zip_venue, fees) values ('South Dakota Place','4446 North 6897 West','Pierre','SD',73520,4262.97);</v>
      </c>
    </row>
    <row r="68" spans="7:14" x14ac:dyDescent="0.2">
      <c r="G68">
        <f t="shared" ca="1" si="14"/>
        <v>3</v>
      </c>
      <c r="H68" t="str">
        <f t="shared" ca="1" si="15"/>
        <v>Washington Center</v>
      </c>
      <c r="I68" t="str">
        <f t="shared" ca="1" si="16"/>
        <v>9241 South 9961 East</v>
      </c>
      <c r="J68" t="str">
        <f t="shared" ca="1" si="11"/>
        <v>Seattle</v>
      </c>
      <c r="K68" t="str">
        <f t="shared" ca="1" si="12"/>
        <v>WA</v>
      </c>
      <c r="L68">
        <f t="shared" ca="1" si="13"/>
        <v>56290</v>
      </c>
      <c r="M68" t="str">
        <f t="shared" ca="1" si="17"/>
        <v>3064.06</v>
      </c>
      <c r="N68" t="str">
        <f t="shared" ca="1" si="18"/>
        <v>insert into venue (venue_name, street_venue, city_venue, state_venue, zip_venue, fees) values ('Washington Center','9241 South 9961 East','Seattle','WA',56290,3064.06);</v>
      </c>
    </row>
    <row r="69" spans="7:14" x14ac:dyDescent="0.2">
      <c r="G69">
        <f t="shared" ca="1" si="14"/>
        <v>8</v>
      </c>
      <c r="H69" t="str">
        <f t="shared" ca="1" si="15"/>
        <v>BYU Stadium</v>
      </c>
      <c r="I69" t="str">
        <f t="shared" ca="1" si="16"/>
        <v>5736 South 6779 West</v>
      </c>
      <c r="J69" t="str">
        <f t="shared" ca="1" si="11"/>
        <v>Provo</v>
      </c>
      <c r="K69" t="str">
        <f t="shared" ca="1" si="12"/>
        <v>UT</v>
      </c>
      <c r="L69">
        <f t="shared" ca="1" si="13"/>
        <v>75673</v>
      </c>
      <c r="M69" t="str">
        <f t="shared" ca="1" si="17"/>
        <v>7723.12</v>
      </c>
      <c r="N69" t="str">
        <f t="shared" ca="1" si="18"/>
        <v>insert into venue (venue_name, street_venue, city_venue, state_venue, zip_venue, fees) values ('BYU Stadium','5736 South 6779 West','Provo','UT',75673,7723.12);</v>
      </c>
    </row>
    <row r="70" spans="7:14" x14ac:dyDescent="0.2">
      <c r="G70">
        <f t="shared" ca="1" si="14"/>
        <v>3</v>
      </c>
      <c r="H70" t="str">
        <f t="shared" ca="1" si="15"/>
        <v>Washington Stadium</v>
      </c>
      <c r="I70" t="str">
        <f t="shared" ca="1" si="16"/>
        <v>4989 North 3723 West</v>
      </c>
      <c r="J70" t="str">
        <f t="shared" ca="1" si="11"/>
        <v>Seattle</v>
      </c>
      <c r="K70" t="str">
        <f t="shared" ca="1" si="12"/>
        <v>WA</v>
      </c>
      <c r="L70">
        <f t="shared" ca="1" si="13"/>
        <v>56290</v>
      </c>
      <c r="M70" t="str">
        <f t="shared" ca="1" si="17"/>
        <v>999.27</v>
      </c>
      <c r="N70" t="str">
        <f t="shared" ca="1" si="18"/>
        <v>insert into venue (venue_name, street_venue, city_venue, state_venue, zip_venue, fees) values ('Washington Stadium','4989 North 3723 West','Seattle','WA',56290,999.27);</v>
      </c>
    </row>
    <row r="71" spans="7:14" x14ac:dyDescent="0.2">
      <c r="G71">
        <f t="shared" ca="1" si="14"/>
        <v>4</v>
      </c>
      <c r="H71" t="str">
        <f t="shared" ca="1" si="15"/>
        <v>Oregon Field</v>
      </c>
      <c r="I71" t="str">
        <f t="shared" ca="1" si="16"/>
        <v>5934 South 5951 East</v>
      </c>
      <c r="J71" t="str">
        <f t="shared" ca="1" si="11"/>
        <v>Portland</v>
      </c>
      <c r="K71" t="str">
        <f t="shared" ca="1" si="12"/>
        <v>OR</v>
      </c>
      <c r="L71">
        <f t="shared" ca="1" si="13"/>
        <v>12958</v>
      </c>
      <c r="M71" t="str">
        <f t="shared" ca="1" si="17"/>
        <v>3253.08</v>
      </c>
      <c r="N71" t="str">
        <f t="shared" ca="1" si="18"/>
        <v>insert into venue (venue_name, street_venue, city_venue, state_venue, zip_venue, fees) values ('Oregon Field','5934 South 5951 East','Portland','OR',12958,3253.08);</v>
      </c>
    </row>
    <row r="72" spans="7:14" x14ac:dyDescent="0.2">
      <c r="G72">
        <f t="shared" ca="1" si="14"/>
        <v>5</v>
      </c>
      <c r="H72" t="str">
        <f t="shared" ca="1" si="15"/>
        <v>Cal State Field</v>
      </c>
      <c r="I72" t="str">
        <f t="shared" ca="1" si="16"/>
        <v>6220 North 3815 West</v>
      </c>
      <c r="J72" t="str">
        <f t="shared" ca="1" si="11"/>
        <v>Berkley</v>
      </c>
      <c r="K72" t="str">
        <f t="shared" ca="1" si="12"/>
        <v>CA</v>
      </c>
      <c r="L72">
        <f t="shared" ca="1" si="13"/>
        <v>84050</v>
      </c>
      <c r="M72" t="str">
        <f t="shared" ca="1" si="17"/>
        <v>1174.02</v>
      </c>
      <c r="N72" t="str">
        <f t="shared" ca="1" si="18"/>
        <v>insert into venue (venue_name, street_venue, city_venue, state_venue, zip_venue, fees) values ('Cal State Field','6220 North 3815 West','Berkley','CA',84050,1174.02);</v>
      </c>
    </row>
    <row r="73" spans="7:14" x14ac:dyDescent="0.2">
      <c r="G73">
        <f t="shared" ca="1" si="14"/>
        <v>6</v>
      </c>
      <c r="H73" t="str">
        <f t="shared" ca="1" si="15"/>
        <v>USC Place</v>
      </c>
      <c r="I73" t="str">
        <f t="shared" ca="1" si="16"/>
        <v>5658 North 9793 West</v>
      </c>
      <c r="J73" t="str">
        <f t="shared" ca="1" si="11"/>
        <v>Los Angeles</v>
      </c>
      <c r="K73" t="str">
        <f t="shared" ca="1" si="12"/>
        <v>CA</v>
      </c>
      <c r="L73">
        <f t="shared" ca="1" si="13"/>
        <v>26848</v>
      </c>
      <c r="M73" t="str">
        <f t="shared" ca="1" si="17"/>
        <v>6693.15</v>
      </c>
      <c r="N73" t="str">
        <f t="shared" ca="1" si="18"/>
        <v>insert into venue (venue_name, street_venue, city_venue, state_venue, zip_venue, fees) values ('USC Place','5658 North 9793 West','Los Angeles','CA',26848,6693.15);</v>
      </c>
    </row>
    <row r="74" spans="7:14" x14ac:dyDescent="0.2">
      <c r="G74">
        <f t="shared" ca="1" si="14"/>
        <v>9</v>
      </c>
      <c r="H74" t="str">
        <f t="shared" ca="1" si="15"/>
        <v>BYU Field</v>
      </c>
      <c r="I74" t="str">
        <f t="shared" ca="1" si="16"/>
        <v>8035 South 2791 East</v>
      </c>
      <c r="J74" t="str">
        <f t="shared" ca="1" si="11"/>
        <v>Provo</v>
      </c>
      <c r="K74" t="str">
        <f t="shared" ca="1" si="12"/>
        <v>UT</v>
      </c>
      <c r="L74">
        <f t="shared" ca="1" si="13"/>
        <v>75673</v>
      </c>
      <c r="M74" t="str">
        <f t="shared" ca="1" si="17"/>
        <v>2948.26</v>
      </c>
      <c r="N74" t="str">
        <f t="shared" ca="1" si="18"/>
        <v>insert into venue (venue_name, street_venue, city_venue, state_venue, zip_venue, fees) values ('BYU Field','8035 South 2791 East','Provo','UT',75673,2948.26);</v>
      </c>
    </row>
    <row r="75" spans="7:14" x14ac:dyDescent="0.2">
      <c r="G75">
        <f t="shared" ca="1" si="14"/>
        <v>10</v>
      </c>
      <c r="H75" t="str">
        <f t="shared" ca="1" si="15"/>
        <v>Nevada Stadium</v>
      </c>
      <c r="I75" t="str">
        <f t="shared" ca="1" si="16"/>
        <v>2697 South 8334 West</v>
      </c>
      <c r="J75" t="str">
        <f t="shared" ca="1" si="11"/>
        <v>Las Vegas</v>
      </c>
      <c r="K75" t="str">
        <f t="shared" ca="1" si="12"/>
        <v>NV</v>
      </c>
      <c r="L75">
        <f t="shared" ca="1" si="13"/>
        <v>19837</v>
      </c>
      <c r="M75" t="str">
        <f t="shared" ca="1" si="17"/>
        <v>2125.06</v>
      </c>
      <c r="N75" t="str">
        <f t="shared" ca="1" si="18"/>
        <v>insert into venue (venue_name, street_venue, city_venue, state_venue, zip_venue, fees) values ('Nevada Stadium','2697 South 8334 West','Las Vegas','NV',19837,2125.06);</v>
      </c>
    </row>
    <row r="76" spans="7:14" x14ac:dyDescent="0.2">
      <c r="G76">
        <f t="shared" ca="1" si="14"/>
        <v>1</v>
      </c>
      <c r="H76" t="str">
        <f t="shared" ca="1" si="15"/>
        <v>Utah Place</v>
      </c>
      <c r="I76" t="str">
        <f t="shared" ca="1" si="16"/>
        <v>5994 South 7701 West</v>
      </c>
      <c r="J76" t="str">
        <f t="shared" ca="1" si="11"/>
        <v>Salt Lake City</v>
      </c>
      <c r="K76" t="str">
        <f t="shared" ca="1" si="12"/>
        <v>UT</v>
      </c>
      <c r="L76">
        <f t="shared" ca="1" si="13"/>
        <v>84101</v>
      </c>
      <c r="M76" t="str">
        <f t="shared" ca="1" si="17"/>
        <v>1089.85</v>
      </c>
      <c r="N76" t="str">
        <f t="shared" ca="1" si="18"/>
        <v>insert into venue (venue_name, street_venue, city_venue, state_venue, zip_venue, fees) values ('Utah Place','5994 South 7701 West','Salt Lake City','UT',84101,1089.85);</v>
      </c>
    </row>
    <row r="77" spans="7:14" x14ac:dyDescent="0.2">
      <c r="G77">
        <f t="shared" ca="1" si="14"/>
        <v>2</v>
      </c>
      <c r="H77" t="str">
        <f t="shared" ca="1" si="15"/>
        <v>Arizona Arena</v>
      </c>
      <c r="I77" t="str">
        <f t="shared" ca="1" si="16"/>
        <v>1147 North 5366 East</v>
      </c>
      <c r="J77" t="str">
        <f t="shared" ca="1" si="11"/>
        <v>Phoenix</v>
      </c>
      <c r="K77" t="str">
        <f t="shared" ca="1" si="12"/>
        <v>AZ</v>
      </c>
      <c r="L77">
        <f t="shared" ca="1" si="13"/>
        <v>76102</v>
      </c>
      <c r="M77" t="str">
        <f t="shared" ca="1" si="17"/>
        <v>8321.11</v>
      </c>
      <c r="N77" t="str">
        <f t="shared" ca="1" si="18"/>
        <v>insert into venue (venue_name, street_venue, city_venue, state_venue, zip_venue, fees) values ('Arizona Arena','1147 North 5366 East','Phoenix','AZ',76102,8321.11);</v>
      </c>
    </row>
    <row r="78" spans="7:14" x14ac:dyDescent="0.2">
      <c r="G78">
        <f t="shared" ca="1" si="14"/>
        <v>11</v>
      </c>
      <c r="H78" t="str">
        <f t="shared" ca="1" si="15"/>
        <v>South Dakota Field</v>
      </c>
      <c r="I78" t="str">
        <f t="shared" ca="1" si="16"/>
        <v>9653 South 3174 West</v>
      </c>
      <c r="J78" t="str">
        <f t="shared" ca="1" si="11"/>
        <v>Pierre</v>
      </c>
      <c r="K78" t="str">
        <f t="shared" ca="1" si="12"/>
        <v>SD</v>
      </c>
      <c r="L78">
        <f t="shared" ca="1" si="13"/>
        <v>73520</v>
      </c>
      <c r="M78" t="str">
        <f t="shared" ca="1" si="17"/>
        <v>7593.01</v>
      </c>
      <c r="N78" t="str">
        <f t="shared" ca="1" si="18"/>
        <v>insert into venue (venue_name, street_venue, city_venue, state_venue, zip_venue, fees) values ('South Dakota Field','9653 South 3174 West','Pierre','SD',73520,7593.01);</v>
      </c>
    </row>
    <row r="79" spans="7:14" x14ac:dyDescent="0.2">
      <c r="G79">
        <f t="shared" ca="1" si="14"/>
        <v>11</v>
      </c>
      <c r="H79" t="str">
        <f t="shared" ca="1" si="15"/>
        <v>South Dakota Center</v>
      </c>
      <c r="I79" t="str">
        <f t="shared" ca="1" si="16"/>
        <v>2698 South 9125 West</v>
      </c>
      <c r="J79" t="str">
        <f t="shared" ca="1" si="11"/>
        <v>Pierre</v>
      </c>
      <c r="K79" t="str">
        <f t="shared" ca="1" si="12"/>
        <v>SD</v>
      </c>
      <c r="L79">
        <f t="shared" ca="1" si="13"/>
        <v>73520</v>
      </c>
      <c r="M79" t="str">
        <f t="shared" ca="1" si="17"/>
        <v>188.85</v>
      </c>
      <c r="N79" t="str">
        <f t="shared" ca="1" si="18"/>
        <v>insert into venue (venue_name, street_venue, city_venue, state_venue, zip_venue, fees) values ('South Dakota Center','2698 South 9125 West','Pierre','SD',73520,188.85);</v>
      </c>
    </row>
    <row r="80" spans="7:14" x14ac:dyDescent="0.2">
      <c r="G80">
        <f t="shared" ca="1" si="14"/>
        <v>7</v>
      </c>
      <c r="H80" t="str">
        <f t="shared" ca="1" si="15"/>
        <v>ASU Stadium</v>
      </c>
      <c r="I80" t="str">
        <f t="shared" ca="1" si="16"/>
        <v>9866 North 2135 West</v>
      </c>
      <c r="J80" t="str">
        <f t="shared" ca="1" si="11"/>
        <v>Tempe</v>
      </c>
      <c r="K80" t="str">
        <f t="shared" ca="1" si="12"/>
        <v>AZ</v>
      </c>
      <c r="L80">
        <f t="shared" ca="1" si="13"/>
        <v>85765</v>
      </c>
      <c r="M80" t="str">
        <f t="shared" ca="1" si="17"/>
        <v>8006.38</v>
      </c>
      <c r="N80" t="str">
        <f t="shared" ca="1" si="18"/>
        <v>insert into venue (venue_name, street_venue, city_venue, state_venue, zip_venue, fees) values ('ASU Stadium','9866 North 2135 West','Tempe','AZ',85765,8006.38);</v>
      </c>
    </row>
    <row r="81" spans="7:14" x14ac:dyDescent="0.2">
      <c r="G81">
        <f t="shared" ca="1" si="14"/>
        <v>7</v>
      </c>
      <c r="H81" t="str">
        <f t="shared" ca="1" si="15"/>
        <v>ASU Center</v>
      </c>
      <c r="I81" t="str">
        <f t="shared" ca="1" si="16"/>
        <v>1652 South 6978 East</v>
      </c>
      <c r="J81" t="str">
        <f t="shared" ca="1" si="11"/>
        <v>Tempe</v>
      </c>
      <c r="K81" t="str">
        <f t="shared" ca="1" si="12"/>
        <v>AZ</v>
      </c>
      <c r="L81">
        <f t="shared" ca="1" si="13"/>
        <v>85765</v>
      </c>
      <c r="M81" t="str">
        <f t="shared" ca="1" si="17"/>
        <v>5926.77</v>
      </c>
      <c r="N81" t="str">
        <f t="shared" ca="1" si="18"/>
        <v>insert into venue (venue_name, street_venue, city_venue, state_venue, zip_venue, fees) values ('ASU Center','1652 South 6978 East','Tempe','AZ',85765,5926.77);</v>
      </c>
    </row>
    <row r="82" spans="7:14" x14ac:dyDescent="0.2">
      <c r="G82">
        <f t="shared" ca="1" si="14"/>
        <v>5</v>
      </c>
      <c r="H82" t="str">
        <f t="shared" ca="1" si="15"/>
        <v>Cal State Stadium</v>
      </c>
      <c r="I82" t="str">
        <f t="shared" ca="1" si="16"/>
        <v>7189 North 2960 East</v>
      </c>
      <c r="J82" t="str">
        <f t="shared" ca="1" si="11"/>
        <v>Berkley</v>
      </c>
      <c r="K82" t="str">
        <f t="shared" ca="1" si="12"/>
        <v>CA</v>
      </c>
      <c r="L82">
        <f t="shared" ca="1" si="13"/>
        <v>84050</v>
      </c>
      <c r="M82" t="str">
        <f t="shared" ca="1" si="17"/>
        <v>8368.36</v>
      </c>
      <c r="N82" t="str">
        <f t="shared" ca="1" si="18"/>
        <v>insert into venue (venue_name, street_venue, city_venue, state_venue, zip_venue, fees) values ('Cal State Stadium','7189 North 2960 East','Berkley','CA',84050,8368.36);</v>
      </c>
    </row>
    <row r="83" spans="7:14" x14ac:dyDescent="0.2">
      <c r="G83">
        <f t="shared" ca="1" si="14"/>
        <v>10</v>
      </c>
      <c r="H83" t="str">
        <f t="shared" ca="1" si="15"/>
        <v>Nevada Center</v>
      </c>
      <c r="I83" t="str">
        <f t="shared" ca="1" si="16"/>
        <v>9431 South 6881 West</v>
      </c>
      <c r="J83" t="str">
        <f t="shared" ca="1" si="11"/>
        <v>Las Vegas</v>
      </c>
      <c r="K83" t="str">
        <f t="shared" ca="1" si="12"/>
        <v>NV</v>
      </c>
      <c r="L83">
        <f t="shared" ca="1" si="13"/>
        <v>19837</v>
      </c>
      <c r="M83" t="str">
        <f t="shared" ca="1" si="17"/>
        <v>5700.01</v>
      </c>
      <c r="N83" t="str">
        <f t="shared" ca="1" si="18"/>
        <v>insert into venue (venue_name, street_venue, city_venue, state_venue, zip_venue, fees) values ('Nevada Center','9431 South 6881 West','Las Vegas','NV',19837,5700.01);</v>
      </c>
    </row>
    <row r="84" spans="7:14" x14ac:dyDescent="0.2">
      <c r="G84">
        <f t="shared" ca="1" si="14"/>
        <v>2</v>
      </c>
      <c r="H84" t="str">
        <f t="shared" ca="1" si="15"/>
        <v>Arizona Place</v>
      </c>
      <c r="I84" t="str">
        <f t="shared" ca="1" si="16"/>
        <v>7478 South 2047 West</v>
      </c>
      <c r="J84" t="str">
        <f t="shared" ca="1" si="11"/>
        <v>Phoenix</v>
      </c>
      <c r="K84" t="str">
        <f t="shared" ca="1" si="12"/>
        <v>AZ</v>
      </c>
      <c r="L84">
        <f t="shared" ca="1" si="13"/>
        <v>76102</v>
      </c>
      <c r="M84" t="str">
        <f t="shared" ca="1" si="17"/>
        <v>2865.51</v>
      </c>
      <c r="N84" t="str">
        <f t="shared" ca="1" si="18"/>
        <v>insert into venue (venue_name, street_venue, city_venue, state_venue, zip_venue, fees) values ('Arizona Place','7478 South 2047 West','Phoenix','AZ',76102,2865.51);</v>
      </c>
    </row>
    <row r="85" spans="7:14" x14ac:dyDescent="0.2">
      <c r="G85">
        <f t="shared" ca="1" si="14"/>
        <v>5</v>
      </c>
      <c r="H85" t="str">
        <f t="shared" ca="1" si="15"/>
        <v>Cal State Field</v>
      </c>
      <c r="I85" t="str">
        <f t="shared" ca="1" si="16"/>
        <v>8803 North 9006 West</v>
      </c>
      <c r="J85" t="str">
        <f t="shared" ca="1" si="11"/>
        <v>Berkley</v>
      </c>
      <c r="K85" t="str">
        <f t="shared" ca="1" si="12"/>
        <v>CA</v>
      </c>
      <c r="L85">
        <f t="shared" ca="1" si="13"/>
        <v>84050</v>
      </c>
      <c r="M85" t="str">
        <f t="shared" ca="1" si="17"/>
        <v>2269.47</v>
      </c>
      <c r="N85" t="str">
        <f t="shared" ca="1" si="18"/>
        <v>insert into venue (venue_name, street_venue, city_venue, state_venue, zip_venue, fees) values ('Cal State Field','8803 North 9006 West','Berkley','CA',84050,2269.47);</v>
      </c>
    </row>
    <row r="86" spans="7:14" x14ac:dyDescent="0.2">
      <c r="G86">
        <f t="shared" ca="1" si="14"/>
        <v>8</v>
      </c>
      <c r="H86" t="str">
        <f t="shared" ca="1" si="15"/>
        <v>BYU Arena</v>
      </c>
      <c r="I86" t="str">
        <f t="shared" ca="1" si="16"/>
        <v>9064 North 3811 West</v>
      </c>
      <c r="J86" t="str">
        <f t="shared" ca="1" si="11"/>
        <v>Provo</v>
      </c>
      <c r="K86" t="str">
        <f t="shared" ca="1" si="12"/>
        <v>UT</v>
      </c>
      <c r="L86">
        <f t="shared" ca="1" si="13"/>
        <v>75673</v>
      </c>
      <c r="M86" t="str">
        <f t="shared" ca="1" si="17"/>
        <v>6863.23</v>
      </c>
      <c r="N86" t="str">
        <f t="shared" ca="1" si="18"/>
        <v>insert into venue (venue_name, street_venue, city_venue, state_venue, zip_venue, fees) values ('BYU Arena','9064 North 3811 West','Provo','UT',75673,6863.23);</v>
      </c>
    </row>
    <row r="87" spans="7:14" x14ac:dyDescent="0.2">
      <c r="G87">
        <f t="shared" ca="1" si="14"/>
        <v>6</v>
      </c>
      <c r="H87" t="str">
        <f t="shared" ca="1" si="15"/>
        <v>USC Center</v>
      </c>
      <c r="I87" t="str">
        <f t="shared" ca="1" si="16"/>
        <v>9982 South 4855 East</v>
      </c>
      <c r="J87" t="str">
        <f t="shared" ca="1" si="11"/>
        <v>Los Angeles</v>
      </c>
      <c r="K87" t="str">
        <f t="shared" ca="1" si="12"/>
        <v>CA</v>
      </c>
      <c r="L87">
        <f t="shared" ca="1" si="13"/>
        <v>26848</v>
      </c>
      <c r="M87" t="str">
        <f t="shared" ca="1" si="17"/>
        <v>7378.01</v>
      </c>
      <c r="N87" t="str">
        <f t="shared" ca="1" si="18"/>
        <v>insert into venue (venue_name, street_venue, city_venue, state_venue, zip_venue, fees) values ('USC Center','9982 South 4855 East','Los Angeles','CA',26848,7378.01);</v>
      </c>
    </row>
    <row r="88" spans="7:14" x14ac:dyDescent="0.2">
      <c r="G88">
        <f t="shared" ca="1" si="14"/>
        <v>9</v>
      </c>
      <c r="H88" t="str">
        <f t="shared" ca="1" si="15"/>
        <v>BYU Stadium</v>
      </c>
      <c r="I88" t="str">
        <f t="shared" ca="1" si="16"/>
        <v>1246 North 4711 East</v>
      </c>
      <c r="J88" t="str">
        <f t="shared" ca="1" si="11"/>
        <v>Provo</v>
      </c>
      <c r="K88" t="str">
        <f t="shared" ca="1" si="12"/>
        <v>UT</v>
      </c>
      <c r="L88">
        <f t="shared" ca="1" si="13"/>
        <v>75673</v>
      </c>
      <c r="M88" t="str">
        <f t="shared" ca="1" si="17"/>
        <v>1990.10</v>
      </c>
      <c r="N88" t="str">
        <f t="shared" ca="1" si="18"/>
        <v>insert into venue (venue_name, street_venue, city_venue, state_venue, zip_venue, fees) values ('BYU Stadium','1246 North 4711 East','Provo','UT',75673,1990.10);</v>
      </c>
    </row>
    <row r="89" spans="7:14" x14ac:dyDescent="0.2">
      <c r="G89">
        <f t="shared" ca="1" si="14"/>
        <v>3</v>
      </c>
      <c r="H89" t="str">
        <f t="shared" ca="1" si="15"/>
        <v>Washington Field</v>
      </c>
      <c r="I89" t="str">
        <f t="shared" ca="1" si="16"/>
        <v>5499 North 8889 East</v>
      </c>
      <c r="J89" t="str">
        <f t="shared" ca="1" si="11"/>
        <v>Seattle</v>
      </c>
      <c r="K89" t="str">
        <f t="shared" ca="1" si="12"/>
        <v>WA</v>
      </c>
      <c r="L89">
        <f t="shared" ca="1" si="13"/>
        <v>56290</v>
      </c>
      <c r="M89" t="str">
        <f t="shared" ca="1" si="17"/>
        <v>4655.84</v>
      </c>
      <c r="N89" t="str">
        <f t="shared" ca="1" si="18"/>
        <v>insert into venue (venue_name, street_venue, city_venue, state_venue, zip_venue, fees) values ('Washington Field','5499 North 8889 East','Seattle','WA',56290,4655.84);</v>
      </c>
    </row>
    <row r="90" spans="7:14" x14ac:dyDescent="0.2">
      <c r="G90">
        <f t="shared" ca="1" si="14"/>
        <v>12</v>
      </c>
      <c r="H90" t="str">
        <f t="shared" ca="1" si="15"/>
        <v>North Dakota Place</v>
      </c>
      <c r="I90" t="str">
        <f t="shared" ca="1" si="16"/>
        <v>3493 South 5804 West</v>
      </c>
      <c r="J90" t="str">
        <f t="shared" ca="1" si="11"/>
        <v>Bismarck</v>
      </c>
      <c r="K90" t="str">
        <f t="shared" ca="1" si="12"/>
        <v>ND</v>
      </c>
      <c r="L90">
        <f t="shared" ca="1" si="13"/>
        <v>28895</v>
      </c>
      <c r="M90" t="str">
        <f t="shared" ca="1" si="17"/>
        <v>9469.56</v>
      </c>
      <c r="N90" t="str">
        <f t="shared" ca="1" si="18"/>
        <v>insert into venue (venue_name, street_venue, city_venue, state_venue, zip_venue, fees) values ('North Dakota Place','3493 South 5804 West','Bismarck','ND',28895,9469.56);</v>
      </c>
    </row>
    <row r="91" spans="7:14" x14ac:dyDescent="0.2">
      <c r="G91">
        <f t="shared" ca="1" si="14"/>
        <v>6</v>
      </c>
      <c r="H91" t="str">
        <f t="shared" ca="1" si="15"/>
        <v>USC Stadium</v>
      </c>
      <c r="I91" t="str">
        <f t="shared" ca="1" si="16"/>
        <v>9916 North 2954 West</v>
      </c>
      <c r="J91" t="str">
        <f t="shared" ca="1" si="11"/>
        <v>Los Angeles</v>
      </c>
      <c r="K91" t="str">
        <f t="shared" ca="1" si="12"/>
        <v>CA</v>
      </c>
      <c r="L91">
        <f t="shared" ca="1" si="13"/>
        <v>26848</v>
      </c>
      <c r="M91" t="str">
        <f t="shared" ca="1" si="17"/>
        <v>2239.91</v>
      </c>
      <c r="N91" t="str">
        <f t="shared" ca="1" si="18"/>
        <v>insert into venue (venue_name, street_venue, city_venue, state_venue, zip_venue, fees) values ('USC Stadium','9916 North 2954 West','Los Angeles','CA',26848,2239.91);</v>
      </c>
    </row>
    <row r="92" spans="7:14" x14ac:dyDescent="0.2">
      <c r="G92">
        <f t="shared" ca="1" si="14"/>
        <v>9</v>
      </c>
      <c r="H92" t="str">
        <f t="shared" ca="1" si="15"/>
        <v>BYU Stadium</v>
      </c>
      <c r="I92" t="str">
        <f t="shared" ca="1" si="16"/>
        <v>7248 North 2913 West</v>
      </c>
      <c r="J92" t="str">
        <f t="shared" ca="1" si="11"/>
        <v>Provo</v>
      </c>
      <c r="K92" t="str">
        <f t="shared" ca="1" si="12"/>
        <v>UT</v>
      </c>
      <c r="L92">
        <f t="shared" ca="1" si="13"/>
        <v>75673</v>
      </c>
      <c r="M92" t="str">
        <f t="shared" ca="1" si="17"/>
        <v>1028.69</v>
      </c>
      <c r="N92" t="str">
        <f t="shared" ca="1" si="18"/>
        <v>insert into venue (venue_name, street_venue, city_venue, state_venue, zip_venue, fees) values ('BYU Stadium','7248 North 2913 West','Provo','UT',75673,1028.69);</v>
      </c>
    </row>
    <row r="93" spans="7:14" x14ac:dyDescent="0.2">
      <c r="G93">
        <f t="shared" ca="1" si="14"/>
        <v>9</v>
      </c>
      <c r="H93" t="str">
        <f t="shared" ca="1" si="15"/>
        <v>BYU Center</v>
      </c>
      <c r="I93" t="str">
        <f t="shared" ca="1" si="16"/>
        <v>6664 North 3407 West</v>
      </c>
      <c r="J93" t="str">
        <f t="shared" ca="1" si="11"/>
        <v>Provo</v>
      </c>
      <c r="K93" t="str">
        <f t="shared" ca="1" si="12"/>
        <v>UT</v>
      </c>
      <c r="L93">
        <f t="shared" ca="1" si="13"/>
        <v>75673</v>
      </c>
      <c r="M93" t="str">
        <f t="shared" ca="1" si="17"/>
        <v>3694.48</v>
      </c>
      <c r="N93" t="str">
        <f t="shared" ca="1" si="18"/>
        <v>insert into venue (venue_name, street_venue, city_venue, state_venue, zip_venue, fees) values ('BYU Center','6664 North 3407 West','Provo','UT',75673,3694.48);</v>
      </c>
    </row>
    <row r="94" spans="7:14" x14ac:dyDescent="0.2">
      <c r="G94">
        <f t="shared" ca="1" si="14"/>
        <v>1</v>
      </c>
      <c r="H94" t="str">
        <f t="shared" ca="1" si="15"/>
        <v>Utah Place</v>
      </c>
      <c r="I94" t="str">
        <f t="shared" ca="1" si="16"/>
        <v>6149 North 1572 West</v>
      </c>
      <c r="J94" t="str">
        <f t="shared" ca="1" si="11"/>
        <v>Salt Lake City</v>
      </c>
      <c r="K94" t="str">
        <f t="shared" ca="1" si="12"/>
        <v>UT</v>
      </c>
      <c r="L94">
        <f t="shared" ca="1" si="13"/>
        <v>84101</v>
      </c>
      <c r="M94" t="str">
        <f t="shared" ca="1" si="17"/>
        <v>5612.75</v>
      </c>
      <c r="N94" t="str">
        <f t="shared" ca="1" si="18"/>
        <v>insert into venue (venue_name, street_venue, city_venue, state_venue, zip_venue, fees) values ('Utah Place','6149 North 1572 West','Salt Lake City','UT',84101,5612.75);</v>
      </c>
    </row>
    <row r="95" spans="7:14" x14ac:dyDescent="0.2">
      <c r="G95">
        <f t="shared" ca="1" si="14"/>
        <v>6</v>
      </c>
      <c r="H95" t="str">
        <f t="shared" ca="1" si="15"/>
        <v>USC Center</v>
      </c>
      <c r="I95" t="str">
        <f t="shared" ca="1" si="16"/>
        <v>9980 North 8447 East</v>
      </c>
      <c r="J95" t="str">
        <f t="shared" ref="J95:J100" ca="1" si="19">VLOOKUP(G95,$A$4:$B$15,2)</f>
        <v>Los Angeles</v>
      </c>
      <c r="K95" t="str">
        <f t="shared" ref="K95:K100" ca="1" si="20">VLOOKUP(G95,$A$4:$D$15,4)</f>
        <v>CA</v>
      </c>
      <c r="L95">
        <f t="shared" ref="L95:L100" ca="1" si="21">VLOOKUP(G95,$A$4:$E$15,5)</f>
        <v>26848</v>
      </c>
      <c r="M95" t="str">
        <f t="shared" ca="1" si="17"/>
        <v>9699.78</v>
      </c>
      <c r="N95" t="str">
        <f t="shared" ca="1" si="18"/>
        <v>insert into venue (venue_name, street_venue, city_venue, state_venue, zip_venue, fees) values ('USC Center','9980 North 8447 East','Los Angeles','CA',26848,9699.78);</v>
      </c>
    </row>
    <row r="96" spans="7:14" x14ac:dyDescent="0.2">
      <c r="G96">
        <f t="shared" ca="1" si="14"/>
        <v>1</v>
      </c>
      <c r="H96" t="str">
        <f t="shared" ca="1" si="15"/>
        <v>Utah Arena</v>
      </c>
      <c r="I96" t="str">
        <f t="shared" ca="1" si="16"/>
        <v>7634 South 1250 West</v>
      </c>
      <c r="J96" t="str">
        <f t="shared" ca="1" si="19"/>
        <v>Salt Lake City</v>
      </c>
      <c r="K96" t="str">
        <f t="shared" ca="1" si="20"/>
        <v>UT</v>
      </c>
      <c r="L96">
        <f t="shared" ca="1" si="21"/>
        <v>84101</v>
      </c>
      <c r="M96" t="str">
        <f t="shared" ca="1" si="17"/>
        <v>6956.99</v>
      </c>
      <c r="N96" t="str">
        <f t="shared" ca="1" si="18"/>
        <v>insert into venue (venue_name, street_venue, city_venue, state_venue, zip_venue, fees) values ('Utah Arena','7634 South 1250 West','Salt Lake City','UT',84101,6956.99);</v>
      </c>
    </row>
    <row r="97" spans="7:14" x14ac:dyDescent="0.2">
      <c r="G97">
        <f t="shared" ca="1" si="14"/>
        <v>2</v>
      </c>
      <c r="H97" t="str">
        <f t="shared" ca="1" si="15"/>
        <v>Arizona Place</v>
      </c>
      <c r="I97" t="str">
        <f t="shared" ca="1" si="16"/>
        <v>5140 South 6426 West</v>
      </c>
      <c r="J97" t="str">
        <f t="shared" ca="1" si="19"/>
        <v>Phoenix</v>
      </c>
      <c r="K97" t="str">
        <f t="shared" ca="1" si="20"/>
        <v>AZ</v>
      </c>
      <c r="L97">
        <f t="shared" ca="1" si="21"/>
        <v>76102</v>
      </c>
      <c r="M97" t="str">
        <f t="shared" ca="1" si="17"/>
        <v>2813.18</v>
      </c>
      <c r="N97" t="str">
        <f t="shared" ca="1" si="18"/>
        <v>insert into venue (venue_name, street_venue, city_venue, state_venue, zip_venue, fees) values ('Arizona Place','5140 South 6426 West','Phoenix','AZ',76102,2813.18);</v>
      </c>
    </row>
    <row r="98" spans="7:14" x14ac:dyDescent="0.2">
      <c r="G98">
        <f t="shared" ca="1" si="14"/>
        <v>1</v>
      </c>
      <c r="H98" t="str">
        <f t="shared" ca="1" si="15"/>
        <v>Utah Arena</v>
      </c>
      <c r="I98" t="str">
        <f t="shared" ca="1" si="16"/>
        <v>3047 North 3177 West</v>
      </c>
      <c r="J98" t="str">
        <f t="shared" ca="1" si="19"/>
        <v>Salt Lake City</v>
      </c>
      <c r="K98" t="str">
        <f t="shared" ca="1" si="20"/>
        <v>UT</v>
      </c>
      <c r="L98">
        <f t="shared" ca="1" si="21"/>
        <v>84101</v>
      </c>
      <c r="M98" t="str">
        <f t="shared" ca="1" si="17"/>
        <v>3909.46</v>
      </c>
      <c r="N98" t="str">
        <f t="shared" ca="1" si="18"/>
        <v>insert into venue (venue_name, street_venue, city_venue, state_venue, zip_venue, fees) values ('Utah Arena','3047 North 3177 West','Salt Lake City','UT',84101,3909.46);</v>
      </c>
    </row>
    <row r="99" spans="7:14" x14ac:dyDescent="0.2">
      <c r="G99">
        <f t="shared" ca="1" si="14"/>
        <v>7</v>
      </c>
      <c r="H99" t="str">
        <f t="shared" ca="1" si="15"/>
        <v>ASU Field</v>
      </c>
      <c r="I99" t="str">
        <f t="shared" ca="1" si="16"/>
        <v>6479 South 6189 East</v>
      </c>
      <c r="J99" t="str">
        <f t="shared" ca="1" si="19"/>
        <v>Tempe</v>
      </c>
      <c r="K99" t="str">
        <f t="shared" ca="1" si="20"/>
        <v>AZ</v>
      </c>
      <c r="L99">
        <f t="shared" ca="1" si="21"/>
        <v>85765</v>
      </c>
      <c r="M99" t="str">
        <f t="shared" ca="1" si="17"/>
        <v>4803.46</v>
      </c>
      <c r="N99" t="str">
        <f t="shared" ca="1" si="18"/>
        <v>insert into venue (venue_name, street_venue, city_venue, state_venue, zip_venue, fees) values ('ASU Field','6479 South 6189 East','Tempe','AZ',85765,4803.46);</v>
      </c>
    </row>
    <row r="100" spans="7:14" x14ac:dyDescent="0.2">
      <c r="G100">
        <f t="shared" ca="1" si="14"/>
        <v>9</v>
      </c>
      <c r="H100" t="str">
        <f t="shared" ca="1" si="15"/>
        <v>BYU Center</v>
      </c>
      <c r="I100" t="str">
        <f t="shared" ca="1" si="16"/>
        <v>3087 North 7413 East</v>
      </c>
      <c r="J100" t="str">
        <f t="shared" ca="1" si="19"/>
        <v>Provo</v>
      </c>
      <c r="K100" t="str">
        <f t="shared" ca="1" si="20"/>
        <v>UT</v>
      </c>
      <c r="L100">
        <f t="shared" ca="1" si="21"/>
        <v>75673</v>
      </c>
      <c r="M100" t="str">
        <f t="shared" ca="1" si="17"/>
        <v>3845.62</v>
      </c>
      <c r="N100" t="str">
        <f t="shared" ca="1" si="18"/>
        <v>insert into venue (venue_name, street_venue, city_venue, state_venue, zip_venue, fees) values ('BYU Center','3087 North 7413 East','Provo','UT',75673,3845.62);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62" workbookViewId="0">
      <selection activeCell="K2" sqref="K2:K201"/>
    </sheetView>
  </sheetViews>
  <sheetFormatPr baseColWidth="10" defaultRowHeight="16" x14ac:dyDescent="0.2"/>
  <cols>
    <col min="7" max="7" width="19.33203125" bestFit="1" customWidth="1"/>
  </cols>
  <sheetData>
    <row r="1" spans="1:11" x14ac:dyDescent="0.2">
      <c r="A1" t="s">
        <v>74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  <row r="2" spans="1:11" x14ac:dyDescent="0.2">
      <c r="A2" t="s">
        <v>23</v>
      </c>
      <c r="D2">
        <f ca="1">RANDBETWEEN(1,14)</f>
        <v>12</v>
      </c>
      <c r="E2" t="str">
        <f ca="1">RANDBETWEEN(100,100000)&amp;"."&amp;TEXT(RANDBETWEEN(0,99),"00")</f>
        <v>30378.22</v>
      </c>
      <c r="F2" s="1" t="str">
        <f ca="1">RANDBETWEEN(1995,2017)&amp;"-"&amp;TEXT(RANDBETWEEN(1,12),"00")&amp;"-"&amp;TEXT(RANDBETWEEN(1,30),"00")</f>
        <v>2017-10-16</v>
      </c>
      <c r="G2" t="str">
        <f ca="1">VLOOKUP(D2,$A$17:$C$30,3)</f>
        <v>Boise State</v>
      </c>
      <c r="H2">
        <f ca="1">RANDBETWEEN(1000,10000)</f>
        <v>7431</v>
      </c>
      <c r="I2">
        <f ca="1">VLOOKUP(D2,$A$17:$B$30,2)</f>
        <v>12</v>
      </c>
      <c r="J2">
        <f ca="1">RANDBETWEEN(1,99)</f>
        <v>21</v>
      </c>
      <c r="K2" t="str">
        <f ca="1">"INSERT INTO EVENT (income, event_date, opposing_team, attendance, team_id,venue_id) values ("&amp;E2&amp;",'"&amp;F2&amp;"','"&amp;G2&amp;"',"&amp;H2&amp;","&amp;I2&amp;","&amp;J2&amp;");"</f>
        <v>INSERT INTO EVENT (income, event_date, opposing_team, attendance, team_id,venue_id) values (30378.22,'2017-10-16','Boise State',7431,12,21);</v>
      </c>
    </row>
    <row r="3" spans="1:11" x14ac:dyDescent="0.2">
      <c r="A3" t="s">
        <v>75</v>
      </c>
      <c r="D3">
        <f t="shared" ref="D3:D66" ca="1" si="0">RANDBETWEEN(1,14)</f>
        <v>10</v>
      </c>
      <c r="E3" t="str">
        <f t="shared" ref="E3:E66" ca="1" si="1">RANDBETWEEN(100,100000)&amp;"."&amp;TEXT(RANDBETWEEN(0,99),"00")</f>
        <v>43991.78</v>
      </c>
      <c r="F3" s="1" t="str">
        <f t="shared" ref="F3:F66" ca="1" si="2">RANDBETWEEN(1995,2017)&amp;"-"&amp;TEXT(RANDBETWEEN(1,12),"00")&amp;"-"&amp;TEXT(RANDBETWEEN(1,30),"00")</f>
        <v>2008-06-16</v>
      </c>
      <c r="G3" t="str">
        <f t="shared" ref="G3:G66" ca="1" si="3">VLOOKUP(D3,$A$17:$C$30,3)</f>
        <v>Colorado State</v>
      </c>
      <c r="H3">
        <f t="shared" ref="H3:H66" ca="1" si="4">RANDBETWEEN(1000,10000)</f>
        <v>8763</v>
      </c>
      <c r="I3">
        <f t="shared" ref="I3:I66" ca="1" si="5">VLOOKUP(D3,$A$17:$B$30,2)</f>
        <v>10</v>
      </c>
      <c r="J3">
        <f t="shared" ref="J3:J66" ca="1" si="6">RANDBETWEEN(1,99)</f>
        <v>31</v>
      </c>
      <c r="K3" t="str">
        <f t="shared" ref="K3:K66" ca="1" si="7">"INSERT INTO EVENT (income, event_date, opposing_team, attendance, team_id,venue_id) values ("&amp;E3&amp;",'"&amp;F3&amp;"','"&amp;G3&amp;"',"&amp;H3&amp;","&amp;I3&amp;","&amp;J3&amp;");"</f>
        <v>INSERT INTO EVENT (income, event_date, opposing_team, attendance, team_id,venue_id) values (43991.78,'2008-06-16','Colorado State',8763,10,31);</v>
      </c>
    </row>
    <row r="4" spans="1:11" x14ac:dyDescent="0.2">
      <c r="A4" t="s">
        <v>76</v>
      </c>
      <c r="D4">
        <f t="shared" ca="1" si="0"/>
        <v>9</v>
      </c>
      <c r="E4" t="str">
        <f t="shared" ca="1" si="1"/>
        <v>7907.28</v>
      </c>
      <c r="F4" s="1" t="str">
        <f t="shared" ca="1" si="2"/>
        <v>2004-07-10</v>
      </c>
      <c r="G4" t="str">
        <f t="shared" ca="1" si="3"/>
        <v>Wyoming</v>
      </c>
      <c r="H4">
        <f t="shared" ca="1" si="4"/>
        <v>2529</v>
      </c>
      <c r="I4">
        <f t="shared" ca="1" si="5"/>
        <v>9</v>
      </c>
      <c r="J4">
        <f t="shared" ca="1" si="6"/>
        <v>44</v>
      </c>
      <c r="K4" t="str">
        <f t="shared" ca="1" si="7"/>
        <v>INSERT INTO EVENT (income, event_date, opposing_team, attendance, team_id,venue_id) values (7907.28,'2004-07-10','Wyoming',2529,9,44);</v>
      </c>
    </row>
    <row r="5" spans="1:11" x14ac:dyDescent="0.2">
      <c r="A5" t="s">
        <v>77</v>
      </c>
      <c r="D5">
        <f t="shared" ca="1" si="0"/>
        <v>5</v>
      </c>
      <c r="E5" t="str">
        <f t="shared" ca="1" si="1"/>
        <v>24988.13</v>
      </c>
      <c r="F5" s="1" t="str">
        <f t="shared" ca="1" si="2"/>
        <v>1996-10-08</v>
      </c>
      <c r="G5" t="str">
        <f t="shared" ca="1" si="3"/>
        <v>USU</v>
      </c>
      <c r="H5">
        <f t="shared" ca="1" si="4"/>
        <v>5302</v>
      </c>
      <c r="I5">
        <f t="shared" ca="1" si="5"/>
        <v>5</v>
      </c>
      <c r="J5">
        <f t="shared" ca="1" si="6"/>
        <v>90</v>
      </c>
      <c r="K5" t="str">
        <f t="shared" ca="1" si="7"/>
        <v>INSERT INTO EVENT (income, event_date, opposing_team, attendance, team_id,venue_id) values (24988.13,'1996-10-08','USU',5302,5,90);</v>
      </c>
    </row>
    <row r="6" spans="1:11" x14ac:dyDescent="0.2">
      <c r="A6" t="s">
        <v>78</v>
      </c>
      <c r="D6">
        <f t="shared" ca="1" si="0"/>
        <v>1</v>
      </c>
      <c r="E6" t="str">
        <f t="shared" ca="1" si="1"/>
        <v>57194.31</v>
      </c>
      <c r="F6" s="1" t="str">
        <f t="shared" ca="1" si="2"/>
        <v>2010-05-15</v>
      </c>
      <c r="G6" t="str">
        <f t="shared" ca="1" si="3"/>
        <v>BYU</v>
      </c>
      <c r="H6">
        <f t="shared" ca="1" si="4"/>
        <v>9950</v>
      </c>
      <c r="I6">
        <f t="shared" ca="1" si="5"/>
        <v>1</v>
      </c>
      <c r="J6">
        <f t="shared" ca="1" si="6"/>
        <v>89</v>
      </c>
      <c r="K6" t="str">
        <f t="shared" ca="1" si="7"/>
        <v>INSERT INTO EVENT (income, event_date, opposing_team, attendance, team_id,venue_id) values (57194.31,'2010-05-15','BYU',9950,1,89);</v>
      </c>
    </row>
    <row r="7" spans="1:11" x14ac:dyDescent="0.2">
      <c r="A7" t="s">
        <v>79</v>
      </c>
      <c r="D7">
        <f t="shared" ca="1" si="0"/>
        <v>7</v>
      </c>
      <c r="E7" t="str">
        <f t="shared" ca="1" si="1"/>
        <v>83137.91</v>
      </c>
      <c r="F7" s="1" t="str">
        <f t="shared" ca="1" si="2"/>
        <v>2003-11-04</v>
      </c>
      <c r="G7" t="str">
        <f t="shared" ca="1" si="3"/>
        <v>SUU</v>
      </c>
      <c r="H7">
        <f t="shared" ca="1" si="4"/>
        <v>5129</v>
      </c>
      <c r="I7">
        <f t="shared" ca="1" si="5"/>
        <v>7</v>
      </c>
      <c r="J7">
        <f t="shared" ca="1" si="6"/>
        <v>9</v>
      </c>
      <c r="K7" t="str">
        <f t="shared" ca="1" si="7"/>
        <v>INSERT INTO EVENT (income, event_date, opposing_team, attendance, team_id,venue_id) values (83137.91,'2003-11-04','SUU',5129,7,9);</v>
      </c>
    </row>
    <row r="8" spans="1:11" x14ac:dyDescent="0.2">
      <c r="A8" t="s">
        <v>80</v>
      </c>
      <c r="D8">
        <f t="shared" ca="1" si="0"/>
        <v>14</v>
      </c>
      <c r="E8" t="str">
        <f t="shared" ca="1" si="1"/>
        <v>38607.58</v>
      </c>
      <c r="F8" s="1" t="str">
        <f t="shared" ca="1" si="2"/>
        <v>2009-04-30</v>
      </c>
      <c r="G8" t="str">
        <f t="shared" ca="1" si="3"/>
        <v>Oregon University</v>
      </c>
      <c r="H8">
        <f t="shared" ca="1" si="4"/>
        <v>4654</v>
      </c>
      <c r="I8">
        <f t="shared" ca="1" si="5"/>
        <v>14</v>
      </c>
      <c r="J8">
        <f t="shared" ca="1" si="6"/>
        <v>32</v>
      </c>
      <c r="K8" t="str">
        <f t="shared" ca="1" si="7"/>
        <v>INSERT INTO EVENT (income, event_date, opposing_team, attendance, team_id,venue_id) values (38607.58,'2009-04-30','Oregon University',4654,14,32);</v>
      </c>
    </row>
    <row r="9" spans="1:11" x14ac:dyDescent="0.2">
      <c r="A9" t="s">
        <v>81</v>
      </c>
      <c r="D9">
        <f t="shared" ca="1" si="0"/>
        <v>8</v>
      </c>
      <c r="E9" t="str">
        <f t="shared" ca="1" si="1"/>
        <v>74274.91</v>
      </c>
      <c r="F9" s="1" t="str">
        <f t="shared" ca="1" si="2"/>
        <v>1999-01-26</v>
      </c>
      <c r="G9" t="str">
        <f t="shared" ca="1" si="3"/>
        <v>Nevada</v>
      </c>
      <c r="H9">
        <f t="shared" ca="1" si="4"/>
        <v>1322</v>
      </c>
      <c r="I9">
        <f t="shared" ca="1" si="5"/>
        <v>8</v>
      </c>
      <c r="J9">
        <f t="shared" ca="1" si="6"/>
        <v>19</v>
      </c>
      <c r="K9" t="str">
        <f t="shared" ca="1" si="7"/>
        <v>INSERT INTO EVENT (income, event_date, opposing_team, attendance, team_id,venue_id) values (74274.91,'1999-01-26','Nevada',1322,8,19);</v>
      </c>
    </row>
    <row r="10" spans="1:11" x14ac:dyDescent="0.2">
      <c r="A10" t="s">
        <v>82</v>
      </c>
      <c r="D10">
        <f t="shared" ca="1" si="0"/>
        <v>9</v>
      </c>
      <c r="E10" t="str">
        <f t="shared" ca="1" si="1"/>
        <v>77197.97</v>
      </c>
      <c r="F10" s="1" t="str">
        <f t="shared" ca="1" si="2"/>
        <v>2011-08-20</v>
      </c>
      <c r="G10" t="str">
        <f t="shared" ca="1" si="3"/>
        <v>Wyoming</v>
      </c>
      <c r="H10">
        <f t="shared" ca="1" si="4"/>
        <v>4590</v>
      </c>
      <c r="I10">
        <f t="shared" ca="1" si="5"/>
        <v>9</v>
      </c>
      <c r="J10">
        <f t="shared" ca="1" si="6"/>
        <v>90</v>
      </c>
      <c r="K10" t="str">
        <f t="shared" ca="1" si="7"/>
        <v>INSERT INTO EVENT (income, event_date, opposing_team, attendance, team_id,venue_id) values (77197.97,'2011-08-20','Wyoming',4590,9,90);</v>
      </c>
    </row>
    <row r="11" spans="1:11" x14ac:dyDescent="0.2">
      <c r="A11" t="s">
        <v>83</v>
      </c>
      <c r="D11">
        <f t="shared" ca="1" si="0"/>
        <v>8</v>
      </c>
      <c r="E11" t="str">
        <f t="shared" ca="1" si="1"/>
        <v>39663.65</v>
      </c>
      <c r="F11" s="1" t="str">
        <f t="shared" ca="1" si="2"/>
        <v>2003-03-22</v>
      </c>
      <c r="G11" t="str">
        <f t="shared" ca="1" si="3"/>
        <v>Nevada</v>
      </c>
      <c r="H11">
        <f t="shared" ca="1" si="4"/>
        <v>9519</v>
      </c>
      <c r="I11">
        <f t="shared" ca="1" si="5"/>
        <v>8</v>
      </c>
      <c r="J11">
        <f t="shared" ca="1" si="6"/>
        <v>73</v>
      </c>
      <c r="K11" t="str">
        <f t="shared" ca="1" si="7"/>
        <v>INSERT INTO EVENT (income, event_date, opposing_team, attendance, team_id,venue_id) values (39663.65,'2003-03-22','Nevada',9519,8,73);</v>
      </c>
    </row>
    <row r="12" spans="1:11" x14ac:dyDescent="0.2">
      <c r="A12" t="s">
        <v>84</v>
      </c>
      <c r="D12">
        <f t="shared" ca="1" si="0"/>
        <v>1</v>
      </c>
      <c r="E12" t="str">
        <f t="shared" ca="1" si="1"/>
        <v>91680.95</v>
      </c>
      <c r="F12" s="1" t="str">
        <f t="shared" ca="1" si="2"/>
        <v>2012-11-18</v>
      </c>
      <c r="G12" t="str">
        <f t="shared" ca="1" si="3"/>
        <v>BYU</v>
      </c>
      <c r="H12">
        <f t="shared" ca="1" si="4"/>
        <v>2638</v>
      </c>
      <c r="I12">
        <f t="shared" ca="1" si="5"/>
        <v>1</v>
      </c>
      <c r="J12">
        <f t="shared" ca="1" si="6"/>
        <v>93</v>
      </c>
      <c r="K12" t="str">
        <f t="shared" ca="1" si="7"/>
        <v>INSERT INTO EVENT (income, event_date, opposing_team, attendance, team_id,venue_id) values (91680.95,'2012-11-18','BYU',2638,1,93);</v>
      </c>
    </row>
    <row r="13" spans="1:11" x14ac:dyDescent="0.2">
      <c r="A13" t="s">
        <v>24</v>
      </c>
      <c r="D13">
        <f t="shared" ca="1" si="0"/>
        <v>9</v>
      </c>
      <c r="E13" t="str">
        <f t="shared" ca="1" si="1"/>
        <v>82833.88</v>
      </c>
      <c r="F13" s="1" t="str">
        <f t="shared" ca="1" si="2"/>
        <v>2016-04-11</v>
      </c>
      <c r="G13" t="str">
        <f t="shared" ca="1" si="3"/>
        <v>Wyoming</v>
      </c>
      <c r="H13">
        <f t="shared" ca="1" si="4"/>
        <v>6018</v>
      </c>
      <c r="I13">
        <f t="shared" ca="1" si="5"/>
        <v>9</v>
      </c>
      <c r="J13">
        <f t="shared" ca="1" si="6"/>
        <v>77</v>
      </c>
      <c r="K13" t="str">
        <f t="shared" ca="1" si="7"/>
        <v>INSERT INTO EVENT (income, event_date, opposing_team, attendance, team_id,venue_id) values (82833.88,'2016-04-11','Wyoming',6018,9,77);</v>
      </c>
    </row>
    <row r="14" spans="1:11" x14ac:dyDescent="0.2">
      <c r="A14" t="s">
        <v>25</v>
      </c>
      <c r="D14">
        <f t="shared" ca="1" si="0"/>
        <v>8</v>
      </c>
      <c r="E14" t="str">
        <f t="shared" ca="1" si="1"/>
        <v>41633.67</v>
      </c>
      <c r="F14" s="1" t="str">
        <f t="shared" ca="1" si="2"/>
        <v>1998-11-18</v>
      </c>
      <c r="G14" t="str">
        <f t="shared" ca="1" si="3"/>
        <v>Nevada</v>
      </c>
      <c r="H14">
        <f t="shared" ca="1" si="4"/>
        <v>2871</v>
      </c>
      <c r="I14">
        <f t="shared" ca="1" si="5"/>
        <v>8</v>
      </c>
      <c r="J14">
        <f t="shared" ca="1" si="6"/>
        <v>64</v>
      </c>
      <c r="K14" t="str">
        <f t="shared" ca="1" si="7"/>
        <v>INSERT INTO EVENT (income, event_date, opposing_team, attendance, team_id,venue_id) values (41633.67,'1998-11-18','Nevada',2871,8,64);</v>
      </c>
    </row>
    <row r="15" spans="1:11" x14ac:dyDescent="0.2">
      <c r="D15">
        <f t="shared" ca="1" si="0"/>
        <v>9</v>
      </c>
      <c r="E15" t="str">
        <f t="shared" ca="1" si="1"/>
        <v>9889.63</v>
      </c>
      <c r="F15" s="1" t="str">
        <f t="shared" ca="1" si="2"/>
        <v>2001-03-21</v>
      </c>
      <c r="G15" t="str">
        <f t="shared" ca="1" si="3"/>
        <v>Wyoming</v>
      </c>
      <c r="H15">
        <f t="shared" ca="1" si="4"/>
        <v>4829</v>
      </c>
      <c r="I15">
        <f t="shared" ca="1" si="5"/>
        <v>9</v>
      </c>
      <c r="J15">
        <f t="shared" ca="1" si="6"/>
        <v>85</v>
      </c>
      <c r="K15" t="str">
        <f t="shared" ca="1" si="7"/>
        <v>INSERT INTO EVENT (income, event_date, opposing_team, attendance, team_id,venue_id) values (9889.63,'2001-03-21','Wyoming',4829,9,85);</v>
      </c>
    </row>
    <row r="16" spans="1:11" x14ac:dyDescent="0.2">
      <c r="D16">
        <f t="shared" ca="1" si="0"/>
        <v>4</v>
      </c>
      <c r="E16" t="str">
        <f t="shared" ca="1" si="1"/>
        <v>59972.46</v>
      </c>
      <c r="F16" s="1" t="str">
        <f t="shared" ca="1" si="2"/>
        <v>2008-12-01</v>
      </c>
      <c r="G16" t="str">
        <f t="shared" ca="1" si="3"/>
        <v>Oregon State</v>
      </c>
      <c r="H16">
        <f t="shared" ca="1" si="4"/>
        <v>9421</v>
      </c>
      <c r="I16">
        <f t="shared" ca="1" si="5"/>
        <v>4</v>
      </c>
      <c r="J16">
        <f t="shared" ca="1" si="6"/>
        <v>90</v>
      </c>
      <c r="K16" t="str">
        <f t="shared" ca="1" si="7"/>
        <v>INSERT INTO EVENT (income, event_date, opposing_team, attendance, team_id,venue_id) values (59972.46,'2008-12-01','Oregon State',9421,4,90);</v>
      </c>
    </row>
    <row r="17" spans="1:11" x14ac:dyDescent="0.2">
      <c r="A17">
        <v>1</v>
      </c>
      <c r="B17">
        <v>1</v>
      </c>
      <c r="C17" t="s">
        <v>36</v>
      </c>
      <c r="D17">
        <f t="shared" ca="1" si="0"/>
        <v>4</v>
      </c>
      <c r="E17" t="str">
        <f t="shared" ca="1" si="1"/>
        <v>23955.44</v>
      </c>
      <c r="F17" s="1" t="str">
        <f t="shared" ca="1" si="2"/>
        <v>2008-06-17</v>
      </c>
      <c r="G17" t="str">
        <f t="shared" ca="1" si="3"/>
        <v>Oregon State</v>
      </c>
      <c r="H17">
        <f t="shared" ca="1" si="4"/>
        <v>4695</v>
      </c>
      <c r="I17">
        <f t="shared" ca="1" si="5"/>
        <v>4</v>
      </c>
      <c r="J17">
        <f t="shared" ca="1" si="6"/>
        <v>76</v>
      </c>
      <c r="K17" t="str">
        <f t="shared" ca="1" si="7"/>
        <v>INSERT INTO EVENT (income, event_date, opposing_team, attendance, team_id,venue_id) values (23955.44,'2008-06-17','Oregon State',4695,4,76);</v>
      </c>
    </row>
    <row r="18" spans="1:11" x14ac:dyDescent="0.2">
      <c r="A18">
        <v>2</v>
      </c>
      <c r="B18">
        <f>B17+1</f>
        <v>2</v>
      </c>
      <c r="C18" t="s">
        <v>64</v>
      </c>
      <c r="D18">
        <f t="shared" ca="1" si="0"/>
        <v>12</v>
      </c>
      <c r="E18" t="str">
        <f t="shared" ca="1" si="1"/>
        <v>41003.34</v>
      </c>
      <c r="F18" s="1" t="str">
        <f t="shared" ca="1" si="2"/>
        <v>2015-06-14</v>
      </c>
      <c r="G18" t="str">
        <f t="shared" ca="1" si="3"/>
        <v>Boise State</v>
      </c>
      <c r="H18">
        <f t="shared" ca="1" si="4"/>
        <v>7174</v>
      </c>
      <c r="I18">
        <f t="shared" ca="1" si="5"/>
        <v>12</v>
      </c>
      <c r="J18">
        <f t="shared" ca="1" si="6"/>
        <v>84</v>
      </c>
      <c r="K18" t="str">
        <f t="shared" ca="1" si="7"/>
        <v>INSERT INTO EVENT (income, event_date, opposing_team, attendance, team_id,venue_id) values (41003.34,'2015-06-14','Boise State',7174,12,84);</v>
      </c>
    </row>
    <row r="19" spans="1:11" x14ac:dyDescent="0.2">
      <c r="A19">
        <v>3</v>
      </c>
      <c r="B19">
        <f>B18+1</f>
        <v>3</v>
      </c>
      <c r="C19" t="s">
        <v>35</v>
      </c>
      <c r="D19">
        <f t="shared" ca="1" si="0"/>
        <v>12</v>
      </c>
      <c r="E19" t="str">
        <f t="shared" ca="1" si="1"/>
        <v>89369.93</v>
      </c>
      <c r="F19" s="1" t="str">
        <f t="shared" ca="1" si="2"/>
        <v>2011-07-04</v>
      </c>
      <c r="G19" t="str">
        <f t="shared" ca="1" si="3"/>
        <v>Boise State</v>
      </c>
      <c r="H19">
        <f t="shared" ca="1" si="4"/>
        <v>4492</v>
      </c>
      <c r="I19">
        <f t="shared" ca="1" si="5"/>
        <v>12</v>
      </c>
      <c r="J19">
        <f t="shared" ca="1" si="6"/>
        <v>77</v>
      </c>
      <c r="K19" t="str">
        <f t="shared" ca="1" si="7"/>
        <v>INSERT INTO EVENT (income, event_date, opposing_team, attendance, team_id,venue_id) values (89369.93,'2011-07-04','Boise State',4492,12,77);</v>
      </c>
    </row>
    <row r="20" spans="1:11" x14ac:dyDescent="0.2">
      <c r="A20">
        <v>4</v>
      </c>
      <c r="B20">
        <f t="shared" ref="B20:B30" si="8">B19+1</f>
        <v>4</v>
      </c>
      <c r="C20" t="s">
        <v>91</v>
      </c>
      <c r="D20">
        <f t="shared" ca="1" si="0"/>
        <v>5</v>
      </c>
      <c r="E20" t="str">
        <f t="shared" ca="1" si="1"/>
        <v>79756.51</v>
      </c>
      <c r="F20" s="1" t="str">
        <f t="shared" ca="1" si="2"/>
        <v>2012-04-24</v>
      </c>
      <c r="G20" t="str">
        <f t="shared" ca="1" si="3"/>
        <v>USU</v>
      </c>
      <c r="H20">
        <f t="shared" ca="1" si="4"/>
        <v>1178</v>
      </c>
      <c r="I20">
        <f t="shared" ca="1" si="5"/>
        <v>5</v>
      </c>
      <c r="J20">
        <f t="shared" ca="1" si="6"/>
        <v>13</v>
      </c>
      <c r="K20" t="str">
        <f t="shared" ca="1" si="7"/>
        <v>INSERT INTO EVENT (income, event_date, opposing_team, attendance, team_id,venue_id) values (79756.51,'2012-04-24','USU',1178,5,13);</v>
      </c>
    </row>
    <row r="21" spans="1:11" x14ac:dyDescent="0.2">
      <c r="A21">
        <v>5</v>
      </c>
      <c r="B21">
        <f t="shared" si="8"/>
        <v>5</v>
      </c>
      <c r="C21" t="s">
        <v>92</v>
      </c>
      <c r="D21">
        <f t="shared" ca="1" si="0"/>
        <v>12</v>
      </c>
      <c r="E21" t="str">
        <f t="shared" ca="1" si="1"/>
        <v>96039.72</v>
      </c>
      <c r="F21" s="1" t="str">
        <f t="shared" ca="1" si="2"/>
        <v>1998-03-25</v>
      </c>
      <c r="G21" t="str">
        <f t="shared" ca="1" si="3"/>
        <v>Boise State</v>
      </c>
      <c r="H21">
        <f t="shared" ca="1" si="4"/>
        <v>2963</v>
      </c>
      <c r="I21">
        <f t="shared" ca="1" si="5"/>
        <v>12</v>
      </c>
      <c r="J21">
        <f t="shared" ca="1" si="6"/>
        <v>64</v>
      </c>
      <c r="K21" t="str">
        <f t="shared" ca="1" si="7"/>
        <v>INSERT INTO EVENT (income, event_date, opposing_team, attendance, team_id,venue_id) values (96039.72,'1998-03-25','Boise State',2963,12,64);</v>
      </c>
    </row>
    <row r="22" spans="1:11" x14ac:dyDescent="0.2">
      <c r="A22">
        <v>6</v>
      </c>
      <c r="B22">
        <f t="shared" si="8"/>
        <v>6</v>
      </c>
      <c r="C22" t="s">
        <v>93</v>
      </c>
      <c r="D22">
        <f t="shared" ca="1" si="0"/>
        <v>14</v>
      </c>
      <c r="E22" t="str">
        <f t="shared" ca="1" si="1"/>
        <v>81118.24</v>
      </c>
      <c r="F22" s="1" t="str">
        <f t="shared" ca="1" si="2"/>
        <v>2002-02-27</v>
      </c>
      <c r="G22" t="str">
        <f t="shared" ca="1" si="3"/>
        <v>Oregon University</v>
      </c>
      <c r="H22">
        <f t="shared" ca="1" si="4"/>
        <v>6614</v>
      </c>
      <c r="I22">
        <f t="shared" ca="1" si="5"/>
        <v>14</v>
      </c>
      <c r="J22">
        <f t="shared" ca="1" si="6"/>
        <v>78</v>
      </c>
      <c r="K22" t="str">
        <f t="shared" ca="1" si="7"/>
        <v>INSERT INTO EVENT (income, event_date, opposing_team, attendance, team_id,venue_id) values (81118.24,'2002-02-27','Oregon University',6614,14,78);</v>
      </c>
    </row>
    <row r="23" spans="1:11" x14ac:dyDescent="0.2">
      <c r="A23">
        <v>7</v>
      </c>
      <c r="B23">
        <f t="shared" si="8"/>
        <v>7</v>
      </c>
      <c r="C23" t="s">
        <v>94</v>
      </c>
      <c r="D23">
        <f t="shared" ca="1" si="0"/>
        <v>6</v>
      </c>
      <c r="E23" t="str">
        <f t="shared" ca="1" si="1"/>
        <v>88499.58</v>
      </c>
      <c r="F23" s="1" t="str">
        <f t="shared" ca="1" si="2"/>
        <v>2016-03-09</v>
      </c>
      <c r="G23" t="str">
        <f t="shared" ca="1" si="3"/>
        <v>UVU</v>
      </c>
      <c r="H23">
        <f t="shared" ca="1" si="4"/>
        <v>5605</v>
      </c>
      <c r="I23">
        <f t="shared" ca="1" si="5"/>
        <v>6</v>
      </c>
      <c r="J23">
        <f t="shared" ca="1" si="6"/>
        <v>76</v>
      </c>
      <c r="K23" t="str">
        <f t="shared" ca="1" si="7"/>
        <v>INSERT INTO EVENT (income, event_date, opposing_team, attendance, team_id,venue_id) values (88499.58,'2016-03-09','UVU',5605,6,76);</v>
      </c>
    </row>
    <row r="24" spans="1:11" x14ac:dyDescent="0.2">
      <c r="A24">
        <v>8</v>
      </c>
      <c r="B24">
        <f t="shared" si="8"/>
        <v>8</v>
      </c>
      <c r="C24" t="s">
        <v>37</v>
      </c>
      <c r="D24">
        <f t="shared" ca="1" si="0"/>
        <v>4</v>
      </c>
      <c r="E24" t="str">
        <f t="shared" ca="1" si="1"/>
        <v>77875.99</v>
      </c>
      <c r="F24" s="1" t="str">
        <f t="shared" ca="1" si="2"/>
        <v>2017-12-27</v>
      </c>
      <c r="G24" t="str">
        <f t="shared" ca="1" si="3"/>
        <v>Oregon State</v>
      </c>
      <c r="H24">
        <f t="shared" ca="1" si="4"/>
        <v>8871</v>
      </c>
      <c r="I24">
        <f t="shared" ca="1" si="5"/>
        <v>4</v>
      </c>
      <c r="J24">
        <f t="shared" ca="1" si="6"/>
        <v>76</v>
      </c>
      <c r="K24" t="str">
        <f t="shared" ca="1" si="7"/>
        <v>INSERT INTO EVENT (income, event_date, opposing_team, attendance, team_id,venue_id) values (77875.99,'2017-12-27','Oregon State',8871,4,76);</v>
      </c>
    </row>
    <row r="25" spans="1:11" x14ac:dyDescent="0.2">
      <c r="A25">
        <v>9</v>
      </c>
      <c r="B25">
        <f t="shared" si="8"/>
        <v>9</v>
      </c>
      <c r="C25" t="s">
        <v>95</v>
      </c>
      <c r="D25">
        <f t="shared" ca="1" si="0"/>
        <v>6</v>
      </c>
      <c r="E25" t="str">
        <f t="shared" ca="1" si="1"/>
        <v>13155.13</v>
      </c>
      <c r="F25" s="1" t="str">
        <f t="shared" ca="1" si="2"/>
        <v>2004-07-17</v>
      </c>
      <c r="G25" t="str">
        <f t="shared" ca="1" si="3"/>
        <v>UVU</v>
      </c>
      <c r="H25">
        <f t="shared" ca="1" si="4"/>
        <v>8456</v>
      </c>
      <c r="I25">
        <f t="shared" ca="1" si="5"/>
        <v>6</v>
      </c>
      <c r="J25">
        <f t="shared" ca="1" si="6"/>
        <v>11</v>
      </c>
      <c r="K25" t="str">
        <f t="shared" ca="1" si="7"/>
        <v>INSERT INTO EVENT (income, event_date, opposing_team, attendance, team_id,venue_id) values (13155.13,'2004-07-17','UVU',8456,6,11);</v>
      </c>
    </row>
    <row r="26" spans="1:11" x14ac:dyDescent="0.2">
      <c r="A26">
        <v>10</v>
      </c>
      <c r="B26">
        <f t="shared" si="8"/>
        <v>10</v>
      </c>
      <c r="C26" t="s">
        <v>96</v>
      </c>
      <c r="D26">
        <f t="shared" ca="1" si="0"/>
        <v>6</v>
      </c>
      <c r="E26" t="str">
        <f t="shared" ca="1" si="1"/>
        <v>84712.93</v>
      </c>
      <c r="F26" s="1" t="str">
        <f t="shared" ca="1" si="2"/>
        <v>2013-07-18</v>
      </c>
      <c r="G26" t="str">
        <f t="shared" ca="1" si="3"/>
        <v>UVU</v>
      </c>
      <c r="H26">
        <f t="shared" ca="1" si="4"/>
        <v>3757</v>
      </c>
      <c r="I26">
        <f t="shared" ca="1" si="5"/>
        <v>6</v>
      </c>
      <c r="J26">
        <f t="shared" ca="1" si="6"/>
        <v>97</v>
      </c>
      <c r="K26" t="str">
        <f t="shared" ca="1" si="7"/>
        <v>INSERT INTO EVENT (income, event_date, opposing_team, attendance, team_id,venue_id) values (84712.93,'2013-07-18','UVU',3757,6,97);</v>
      </c>
    </row>
    <row r="27" spans="1:11" x14ac:dyDescent="0.2">
      <c r="A27">
        <v>11</v>
      </c>
      <c r="B27">
        <f t="shared" si="8"/>
        <v>11</v>
      </c>
      <c r="C27" t="s">
        <v>97</v>
      </c>
      <c r="D27">
        <f t="shared" ca="1" si="0"/>
        <v>12</v>
      </c>
      <c r="E27" t="str">
        <f t="shared" ca="1" si="1"/>
        <v>53732.67</v>
      </c>
      <c r="F27" s="1" t="str">
        <f t="shared" ca="1" si="2"/>
        <v>2002-03-30</v>
      </c>
      <c r="G27" t="str">
        <f t="shared" ca="1" si="3"/>
        <v>Boise State</v>
      </c>
      <c r="H27">
        <f t="shared" ca="1" si="4"/>
        <v>7275</v>
      </c>
      <c r="I27">
        <f t="shared" ca="1" si="5"/>
        <v>12</v>
      </c>
      <c r="J27">
        <f t="shared" ca="1" si="6"/>
        <v>67</v>
      </c>
      <c r="K27" t="str">
        <f t="shared" ca="1" si="7"/>
        <v>INSERT INTO EVENT (income, event_date, opposing_team, attendance, team_id,venue_id) values (53732.67,'2002-03-30','Boise State',7275,12,67);</v>
      </c>
    </row>
    <row r="28" spans="1:11" x14ac:dyDescent="0.2">
      <c r="A28">
        <v>12</v>
      </c>
      <c r="B28">
        <f t="shared" si="8"/>
        <v>12</v>
      </c>
      <c r="C28" t="s">
        <v>98</v>
      </c>
      <c r="D28">
        <f t="shared" ca="1" si="0"/>
        <v>3</v>
      </c>
      <c r="E28" t="str">
        <f t="shared" ca="1" si="1"/>
        <v>53547.72</v>
      </c>
      <c r="F28" s="1" t="str">
        <f t="shared" ca="1" si="2"/>
        <v>1999-11-02</v>
      </c>
      <c r="G28" t="str">
        <f t="shared" ca="1" si="3"/>
        <v>NYU</v>
      </c>
      <c r="H28">
        <f t="shared" ca="1" si="4"/>
        <v>3898</v>
      </c>
      <c r="I28">
        <f t="shared" ca="1" si="5"/>
        <v>3</v>
      </c>
      <c r="J28">
        <f t="shared" ca="1" si="6"/>
        <v>40</v>
      </c>
      <c r="K28" t="str">
        <f t="shared" ca="1" si="7"/>
        <v>INSERT INTO EVENT (income, event_date, opposing_team, attendance, team_id,venue_id) values (53547.72,'1999-11-02','NYU',3898,3,40);</v>
      </c>
    </row>
    <row r="29" spans="1:11" x14ac:dyDescent="0.2">
      <c r="A29">
        <v>13</v>
      </c>
      <c r="B29">
        <f t="shared" si="8"/>
        <v>13</v>
      </c>
      <c r="C29" t="s">
        <v>99</v>
      </c>
      <c r="D29">
        <f t="shared" ca="1" si="0"/>
        <v>10</v>
      </c>
      <c r="E29" t="str">
        <f t="shared" ca="1" si="1"/>
        <v>32898.60</v>
      </c>
      <c r="F29" s="1" t="str">
        <f t="shared" ca="1" si="2"/>
        <v>2002-08-06</v>
      </c>
      <c r="G29" t="str">
        <f t="shared" ca="1" si="3"/>
        <v>Colorado State</v>
      </c>
      <c r="H29">
        <f t="shared" ca="1" si="4"/>
        <v>5607</v>
      </c>
      <c r="I29">
        <f t="shared" ca="1" si="5"/>
        <v>10</v>
      </c>
      <c r="J29">
        <f t="shared" ca="1" si="6"/>
        <v>70</v>
      </c>
      <c r="K29" t="str">
        <f t="shared" ca="1" si="7"/>
        <v>INSERT INTO EVENT (income, event_date, opposing_team, attendance, team_id,venue_id) values (32898.60,'2002-08-06','Colorado State',5607,10,70);</v>
      </c>
    </row>
    <row r="30" spans="1:11" x14ac:dyDescent="0.2">
      <c r="A30">
        <v>14</v>
      </c>
      <c r="B30">
        <f t="shared" si="8"/>
        <v>14</v>
      </c>
      <c r="C30" t="s">
        <v>100</v>
      </c>
      <c r="D30">
        <f t="shared" ca="1" si="0"/>
        <v>5</v>
      </c>
      <c r="E30" t="str">
        <f t="shared" ca="1" si="1"/>
        <v>42254.32</v>
      </c>
      <c r="F30" s="1" t="str">
        <f t="shared" ca="1" si="2"/>
        <v>1999-10-26</v>
      </c>
      <c r="G30" t="str">
        <f t="shared" ca="1" si="3"/>
        <v>USU</v>
      </c>
      <c r="H30">
        <f t="shared" ca="1" si="4"/>
        <v>3510</v>
      </c>
      <c r="I30">
        <f t="shared" ca="1" si="5"/>
        <v>5</v>
      </c>
      <c r="J30">
        <f t="shared" ca="1" si="6"/>
        <v>86</v>
      </c>
      <c r="K30" t="str">
        <f t="shared" ca="1" si="7"/>
        <v>INSERT INTO EVENT (income, event_date, opposing_team, attendance, team_id,venue_id) values (42254.32,'1999-10-26','USU',3510,5,86);</v>
      </c>
    </row>
    <row r="31" spans="1:11" x14ac:dyDescent="0.2">
      <c r="D31">
        <f t="shared" ca="1" si="0"/>
        <v>8</v>
      </c>
      <c r="E31" t="str">
        <f t="shared" ca="1" si="1"/>
        <v>27101.63</v>
      </c>
      <c r="F31" s="1" t="str">
        <f t="shared" ca="1" si="2"/>
        <v>2003-02-23</v>
      </c>
      <c r="G31" t="str">
        <f t="shared" ca="1" si="3"/>
        <v>Nevada</v>
      </c>
      <c r="H31">
        <f t="shared" ca="1" si="4"/>
        <v>5675</v>
      </c>
      <c r="I31">
        <f t="shared" ca="1" si="5"/>
        <v>8</v>
      </c>
      <c r="J31">
        <f t="shared" ca="1" si="6"/>
        <v>54</v>
      </c>
      <c r="K31" t="str">
        <f t="shared" ca="1" si="7"/>
        <v>INSERT INTO EVENT (income, event_date, opposing_team, attendance, team_id,venue_id) values (27101.63,'2003-02-23','Nevada',5675,8,54);</v>
      </c>
    </row>
    <row r="32" spans="1:11" x14ac:dyDescent="0.2">
      <c r="D32">
        <f t="shared" ca="1" si="0"/>
        <v>7</v>
      </c>
      <c r="E32" t="str">
        <f t="shared" ca="1" si="1"/>
        <v>56116.34</v>
      </c>
      <c r="F32" s="1" t="str">
        <f t="shared" ca="1" si="2"/>
        <v>1995-08-30</v>
      </c>
      <c r="G32" t="str">
        <f t="shared" ca="1" si="3"/>
        <v>SUU</v>
      </c>
      <c r="H32">
        <f t="shared" ca="1" si="4"/>
        <v>2813</v>
      </c>
      <c r="I32">
        <f t="shared" ca="1" si="5"/>
        <v>7</v>
      </c>
      <c r="J32">
        <f t="shared" ca="1" si="6"/>
        <v>79</v>
      </c>
      <c r="K32" t="str">
        <f t="shared" ca="1" si="7"/>
        <v>INSERT INTO EVENT (income, event_date, opposing_team, attendance, team_id,venue_id) values (56116.34,'1995-08-30','SUU',2813,7,79);</v>
      </c>
    </row>
    <row r="33" spans="4:11" x14ac:dyDescent="0.2">
      <c r="D33">
        <f t="shared" ca="1" si="0"/>
        <v>7</v>
      </c>
      <c r="E33" t="str">
        <f t="shared" ca="1" si="1"/>
        <v>44488.53</v>
      </c>
      <c r="F33" s="1" t="str">
        <f t="shared" ca="1" si="2"/>
        <v>2002-08-25</v>
      </c>
      <c r="G33" t="str">
        <f t="shared" ca="1" si="3"/>
        <v>SUU</v>
      </c>
      <c r="H33">
        <f t="shared" ca="1" si="4"/>
        <v>5573</v>
      </c>
      <c r="I33">
        <f t="shared" ca="1" si="5"/>
        <v>7</v>
      </c>
      <c r="J33">
        <f t="shared" ca="1" si="6"/>
        <v>20</v>
      </c>
      <c r="K33" t="str">
        <f t="shared" ca="1" si="7"/>
        <v>INSERT INTO EVENT (income, event_date, opposing_team, attendance, team_id,venue_id) values (44488.53,'2002-08-25','SUU',5573,7,20);</v>
      </c>
    </row>
    <row r="34" spans="4:11" x14ac:dyDescent="0.2">
      <c r="D34">
        <f t="shared" ca="1" si="0"/>
        <v>14</v>
      </c>
      <c r="E34" t="str">
        <f t="shared" ca="1" si="1"/>
        <v>53541.33</v>
      </c>
      <c r="F34" s="1" t="str">
        <f t="shared" ca="1" si="2"/>
        <v>2008-03-10</v>
      </c>
      <c r="G34" t="str">
        <f t="shared" ca="1" si="3"/>
        <v>Oregon University</v>
      </c>
      <c r="H34">
        <f t="shared" ca="1" si="4"/>
        <v>7363</v>
      </c>
      <c r="I34">
        <f t="shared" ca="1" si="5"/>
        <v>14</v>
      </c>
      <c r="J34">
        <f t="shared" ca="1" si="6"/>
        <v>64</v>
      </c>
      <c r="K34" t="str">
        <f t="shared" ca="1" si="7"/>
        <v>INSERT INTO EVENT (income, event_date, opposing_team, attendance, team_id,venue_id) values (53541.33,'2008-03-10','Oregon University',7363,14,64);</v>
      </c>
    </row>
    <row r="35" spans="4:11" x14ac:dyDescent="0.2">
      <c r="D35">
        <f t="shared" ca="1" si="0"/>
        <v>9</v>
      </c>
      <c r="E35" t="str">
        <f t="shared" ca="1" si="1"/>
        <v>71294.61</v>
      </c>
      <c r="F35" s="1" t="str">
        <f t="shared" ca="1" si="2"/>
        <v>1997-07-02</v>
      </c>
      <c r="G35" t="str">
        <f t="shared" ca="1" si="3"/>
        <v>Wyoming</v>
      </c>
      <c r="H35">
        <f t="shared" ca="1" si="4"/>
        <v>9438</v>
      </c>
      <c r="I35">
        <f t="shared" ca="1" si="5"/>
        <v>9</v>
      </c>
      <c r="J35">
        <f t="shared" ca="1" si="6"/>
        <v>26</v>
      </c>
      <c r="K35" t="str">
        <f t="shared" ca="1" si="7"/>
        <v>INSERT INTO EVENT (income, event_date, opposing_team, attendance, team_id,venue_id) values (71294.61,'1997-07-02','Wyoming',9438,9,26);</v>
      </c>
    </row>
    <row r="36" spans="4:11" x14ac:dyDescent="0.2">
      <c r="D36">
        <f t="shared" ca="1" si="0"/>
        <v>4</v>
      </c>
      <c r="E36" t="str">
        <f t="shared" ca="1" si="1"/>
        <v>78251.76</v>
      </c>
      <c r="F36" s="1" t="str">
        <f t="shared" ca="1" si="2"/>
        <v>1999-08-27</v>
      </c>
      <c r="G36" t="str">
        <f t="shared" ca="1" si="3"/>
        <v>Oregon State</v>
      </c>
      <c r="H36">
        <f t="shared" ca="1" si="4"/>
        <v>1947</v>
      </c>
      <c r="I36">
        <f t="shared" ca="1" si="5"/>
        <v>4</v>
      </c>
      <c r="J36">
        <f t="shared" ca="1" si="6"/>
        <v>69</v>
      </c>
      <c r="K36" t="str">
        <f t="shared" ca="1" si="7"/>
        <v>INSERT INTO EVENT (income, event_date, opposing_team, attendance, team_id,venue_id) values (78251.76,'1999-08-27','Oregon State',1947,4,69);</v>
      </c>
    </row>
    <row r="37" spans="4:11" x14ac:dyDescent="0.2">
      <c r="D37">
        <f t="shared" ca="1" si="0"/>
        <v>10</v>
      </c>
      <c r="E37" t="str">
        <f t="shared" ca="1" si="1"/>
        <v>50684.27</v>
      </c>
      <c r="F37" s="1" t="str">
        <f t="shared" ca="1" si="2"/>
        <v>2010-12-07</v>
      </c>
      <c r="G37" t="str">
        <f t="shared" ca="1" si="3"/>
        <v>Colorado State</v>
      </c>
      <c r="H37">
        <f t="shared" ca="1" si="4"/>
        <v>8503</v>
      </c>
      <c r="I37">
        <f t="shared" ca="1" si="5"/>
        <v>10</v>
      </c>
      <c r="J37">
        <f t="shared" ca="1" si="6"/>
        <v>35</v>
      </c>
      <c r="K37" t="str">
        <f t="shared" ca="1" si="7"/>
        <v>INSERT INTO EVENT (income, event_date, opposing_team, attendance, team_id,venue_id) values (50684.27,'2010-12-07','Colorado State',8503,10,35);</v>
      </c>
    </row>
    <row r="38" spans="4:11" x14ac:dyDescent="0.2">
      <c r="D38">
        <f t="shared" ca="1" si="0"/>
        <v>4</v>
      </c>
      <c r="E38" t="str">
        <f t="shared" ca="1" si="1"/>
        <v>81021.83</v>
      </c>
      <c r="F38" s="1" t="str">
        <f t="shared" ca="1" si="2"/>
        <v>2017-05-04</v>
      </c>
      <c r="G38" t="str">
        <f t="shared" ca="1" si="3"/>
        <v>Oregon State</v>
      </c>
      <c r="H38">
        <f t="shared" ca="1" si="4"/>
        <v>1582</v>
      </c>
      <c r="I38">
        <f t="shared" ca="1" si="5"/>
        <v>4</v>
      </c>
      <c r="J38">
        <f t="shared" ca="1" si="6"/>
        <v>22</v>
      </c>
      <c r="K38" t="str">
        <f t="shared" ca="1" si="7"/>
        <v>INSERT INTO EVENT (income, event_date, opposing_team, attendance, team_id,venue_id) values (81021.83,'2017-05-04','Oregon State',1582,4,22);</v>
      </c>
    </row>
    <row r="39" spans="4:11" x14ac:dyDescent="0.2">
      <c r="D39">
        <f t="shared" ca="1" si="0"/>
        <v>12</v>
      </c>
      <c r="E39" t="str">
        <f t="shared" ca="1" si="1"/>
        <v>70015.03</v>
      </c>
      <c r="F39" s="1" t="str">
        <f t="shared" ca="1" si="2"/>
        <v>2000-04-29</v>
      </c>
      <c r="G39" t="str">
        <f t="shared" ca="1" si="3"/>
        <v>Boise State</v>
      </c>
      <c r="H39">
        <f t="shared" ca="1" si="4"/>
        <v>3984</v>
      </c>
      <c r="I39">
        <f t="shared" ca="1" si="5"/>
        <v>12</v>
      </c>
      <c r="J39">
        <f t="shared" ca="1" si="6"/>
        <v>63</v>
      </c>
      <c r="K39" t="str">
        <f t="shared" ca="1" si="7"/>
        <v>INSERT INTO EVENT (income, event_date, opposing_team, attendance, team_id,venue_id) values (70015.03,'2000-04-29','Boise State',3984,12,63);</v>
      </c>
    </row>
    <row r="40" spans="4:11" x14ac:dyDescent="0.2">
      <c r="D40">
        <f t="shared" ca="1" si="0"/>
        <v>8</v>
      </c>
      <c r="E40" t="str">
        <f t="shared" ca="1" si="1"/>
        <v>25404.50</v>
      </c>
      <c r="F40" s="1" t="str">
        <f t="shared" ca="1" si="2"/>
        <v>2017-09-09</v>
      </c>
      <c r="G40" t="str">
        <f t="shared" ca="1" si="3"/>
        <v>Nevada</v>
      </c>
      <c r="H40">
        <f t="shared" ca="1" si="4"/>
        <v>5605</v>
      </c>
      <c r="I40">
        <f t="shared" ca="1" si="5"/>
        <v>8</v>
      </c>
      <c r="J40">
        <f t="shared" ca="1" si="6"/>
        <v>26</v>
      </c>
      <c r="K40" t="str">
        <f t="shared" ca="1" si="7"/>
        <v>INSERT INTO EVENT (income, event_date, opposing_team, attendance, team_id,venue_id) values (25404.50,'2017-09-09','Nevada',5605,8,26);</v>
      </c>
    </row>
    <row r="41" spans="4:11" x14ac:dyDescent="0.2">
      <c r="D41">
        <f t="shared" ca="1" si="0"/>
        <v>12</v>
      </c>
      <c r="E41" t="str">
        <f t="shared" ca="1" si="1"/>
        <v>54064.13</v>
      </c>
      <c r="F41" s="1" t="str">
        <f t="shared" ca="1" si="2"/>
        <v>2003-09-03</v>
      </c>
      <c r="G41" t="str">
        <f t="shared" ca="1" si="3"/>
        <v>Boise State</v>
      </c>
      <c r="H41">
        <f t="shared" ca="1" si="4"/>
        <v>5256</v>
      </c>
      <c r="I41">
        <f t="shared" ca="1" si="5"/>
        <v>12</v>
      </c>
      <c r="J41">
        <f t="shared" ca="1" si="6"/>
        <v>61</v>
      </c>
      <c r="K41" t="str">
        <f t="shared" ca="1" si="7"/>
        <v>INSERT INTO EVENT (income, event_date, opposing_team, attendance, team_id,venue_id) values (54064.13,'2003-09-03','Boise State',5256,12,61);</v>
      </c>
    </row>
    <row r="42" spans="4:11" x14ac:dyDescent="0.2">
      <c r="D42">
        <f t="shared" ca="1" si="0"/>
        <v>5</v>
      </c>
      <c r="E42" t="str">
        <f t="shared" ca="1" si="1"/>
        <v>14258.89</v>
      </c>
      <c r="F42" s="1" t="str">
        <f t="shared" ca="1" si="2"/>
        <v>2016-10-01</v>
      </c>
      <c r="G42" t="str">
        <f t="shared" ca="1" si="3"/>
        <v>USU</v>
      </c>
      <c r="H42">
        <f t="shared" ca="1" si="4"/>
        <v>4483</v>
      </c>
      <c r="I42">
        <f t="shared" ca="1" si="5"/>
        <v>5</v>
      </c>
      <c r="J42">
        <f t="shared" ca="1" si="6"/>
        <v>43</v>
      </c>
      <c r="K42" t="str">
        <f t="shared" ca="1" si="7"/>
        <v>INSERT INTO EVENT (income, event_date, opposing_team, attendance, team_id,venue_id) values (14258.89,'2016-10-01','USU',4483,5,43);</v>
      </c>
    </row>
    <row r="43" spans="4:11" x14ac:dyDescent="0.2">
      <c r="D43">
        <f t="shared" ca="1" si="0"/>
        <v>14</v>
      </c>
      <c r="E43" t="str">
        <f t="shared" ca="1" si="1"/>
        <v>8431.43</v>
      </c>
      <c r="F43" s="1" t="str">
        <f t="shared" ca="1" si="2"/>
        <v>2012-03-20</v>
      </c>
      <c r="G43" t="str">
        <f t="shared" ca="1" si="3"/>
        <v>Oregon University</v>
      </c>
      <c r="H43">
        <f t="shared" ca="1" si="4"/>
        <v>5284</v>
      </c>
      <c r="I43">
        <f t="shared" ca="1" si="5"/>
        <v>14</v>
      </c>
      <c r="J43">
        <f t="shared" ca="1" si="6"/>
        <v>59</v>
      </c>
      <c r="K43" t="str">
        <f t="shared" ca="1" si="7"/>
        <v>INSERT INTO EVENT (income, event_date, opposing_team, attendance, team_id,venue_id) values (8431.43,'2012-03-20','Oregon University',5284,14,59);</v>
      </c>
    </row>
    <row r="44" spans="4:11" x14ac:dyDescent="0.2">
      <c r="D44">
        <f t="shared" ca="1" si="0"/>
        <v>9</v>
      </c>
      <c r="E44" t="str">
        <f t="shared" ca="1" si="1"/>
        <v>73137.43</v>
      </c>
      <c r="F44" s="1" t="str">
        <f t="shared" ca="1" si="2"/>
        <v>2007-08-13</v>
      </c>
      <c r="G44" t="str">
        <f t="shared" ca="1" si="3"/>
        <v>Wyoming</v>
      </c>
      <c r="H44">
        <f t="shared" ca="1" si="4"/>
        <v>7243</v>
      </c>
      <c r="I44">
        <f t="shared" ca="1" si="5"/>
        <v>9</v>
      </c>
      <c r="J44">
        <f t="shared" ca="1" si="6"/>
        <v>83</v>
      </c>
      <c r="K44" t="str">
        <f t="shared" ca="1" si="7"/>
        <v>INSERT INTO EVENT (income, event_date, opposing_team, attendance, team_id,venue_id) values (73137.43,'2007-08-13','Wyoming',7243,9,83);</v>
      </c>
    </row>
    <row r="45" spans="4:11" x14ac:dyDescent="0.2">
      <c r="D45">
        <f t="shared" ca="1" si="0"/>
        <v>7</v>
      </c>
      <c r="E45" t="str">
        <f t="shared" ca="1" si="1"/>
        <v>77370.17</v>
      </c>
      <c r="F45" s="1" t="str">
        <f t="shared" ca="1" si="2"/>
        <v>1997-10-07</v>
      </c>
      <c r="G45" t="str">
        <f t="shared" ca="1" si="3"/>
        <v>SUU</v>
      </c>
      <c r="H45">
        <f t="shared" ca="1" si="4"/>
        <v>7607</v>
      </c>
      <c r="I45">
        <f t="shared" ca="1" si="5"/>
        <v>7</v>
      </c>
      <c r="J45">
        <f t="shared" ca="1" si="6"/>
        <v>94</v>
      </c>
      <c r="K45" t="str">
        <f t="shared" ca="1" si="7"/>
        <v>INSERT INTO EVENT (income, event_date, opposing_team, attendance, team_id,venue_id) values (77370.17,'1997-10-07','SUU',7607,7,94);</v>
      </c>
    </row>
    <row r="46" spans="4:11" x14ac:dyDescent="0.2">
      <c r="D46">
        <f t="shared" ca="1" si="0"/>
        <v>13</v>
      </c>
      <c r="E46" t="str">
        <f t="shared" ca="1" si="1"/>
        <v>73506.83</v>
      </c>
      <c r="F46" s="1" t="str">
        <f t="shared" ca="1" si="2"/>
        <v>2017-01-13</v>
      </c>
      <c r="G46" t="str">
        <f t="shared" ca="1" si="3"/>
        <v>Washington State</v>
      </c>
      <c r="H46">
        <f t="shared" ca="1" si="4"/>
        <v>4731</v>
      </c>
      <c r="I46">
        <f t="shared" ca="1" si="5"/>
        <v>13</v>
      </c>
      <c r="J46">
        <f t="shared" ca="1" si="6"/>
        <v>52</v>
      </c>
      <c r="K46" t="str">
        <f t="shared" ca="1" si="7"/>
        <v>INSERT INTO EVENT (income, event_date, opposing_team, attendance, team_id,venue_id) values (73506.83,'2017-01-13','Washington State',4731,13,52);</v>
      </c>
    </row>
    <row r="47" spans="4:11" x14ac:dyDescent="0.2">
      <c r="D47">
        <f t="shared" ca="1" si="0"/>
        <v>7</v>
      </c>
      <c r="E47" t="str">
        <f t="shared" ca="1" si="1"/>
        <v>24344.66</v>
      </c>
      <c r="F47" s="1" t="str">
        <f t="shared" ca="1" si="2"/>
        <v>1996-05-06</v>
      </c>
      <c r="G47" t="str">
        <f t="shared" ca="1" si="3"/>
        <v>SUU</v>
      </c>
      <c r="H47">
        <f t="shared" ca="1" si="4"/>
        <v>5315</v>
      </c>
      <c r="I47">
        <f t="shared" ca="1" si="5"/>
        <v>7</v>
      </c>
      <c r="J47">
        <f t="shared" ca="1" si="6"/>
        <v>96</v>
      </c>
      <c r="K47" t="str">
        <f t="shared" ca="1" si="7"/>
        <v>INSERT INTO EVENT (income, event_date, opposing_team, attendance, team_id,venue_id) values (24344.66,'1996-05-06','SUU',5315,7,96);</v>
      </c>
    </row>
    <row r="48" spans="4:11" x14ac:dyDescent="0.2">
      <c r="D48">
        <f t="shared" ca="1" si="0"/>
        <v>8</v>
      </c>
      <c r="E48" t="str">
        <f t="shared" ca="1" si="1"/>
        <v>70890.56</v>
      </c>
      <c r="F48" s="1" t="str">
        <f t="shared" ca="1" si="2"/>
        <v>2008-11-24</v>
      </c>
      <c r="G48" t="str">
        <f t="shared" ca="1" si="3"/>
        <v>Nevada</v>
      </c>
      <c r="H48">
        <f t="shared" ca="1" si="4"/>
        <v>9282</v>
      </c>
      <c r="I48">
        <f t="shared" ca="1" si="5"/>
        <v>8</v>
      </c>
      <c r="J48">
        <f t="shared" ca="1" si="6"/>
        <v>34</v>
      </c>
      <c r="K48" t="str">
        <f t="shared" ca="1" si="7"/>
        <v>INSERT INTO EVENT (income, event_date, opposing_team, attendance, team_id,venue_id) values (70890.56,'2008-11-24','Nevada',9282,8,34);</v>
      </c>
    </row>
    <row r="49" spans="4:11" x14ac:dyDescent="0.2">
      <c r="D49">
        <f t="shared" ca="1" si="0"/>
        <v>6</v>
      </c>
      <c r="E49" t="str">
        <f t="shared" ca="1" si="1"/>
        <v>77112.94</v>
      </c>
      <c r="F49" s="1" t="str">
        <f t="shared" ca="1" si="2"/>
        <v>1997-11-08</v>
      </c>
      <c r="G49" t="str">
        <f t="shared" ca="1" si="3"/>
        <v>UVU</v>
      </c>
      <c r="H49">
        <f t="shared" ca="1" si="4"/>
        <v>4112</v>
      </c>
      <c r="I49">
        <f t="shared" ca="1" si="5"/>
        <v>6</v>
      </c>
      <c r="J49">
        <f t="shared" ca="1" si="6"/>
        <v>98</v>
      </c>
      <c r="K49" t="str">
        <f t="shared" ca="1" si="7"/>
        <v>INSERT INTO EVENT (income, event_date, opposing_team, attendance, team_id,venue_id) values (77112.94,'1997-11-08','UVU',4112,6,98);</v>
      </c>
    </row>
    <row r="50" spans="4:11" x14ac:dyDescent="0.2">
      <c r="D50">
        <f t="shared" ca="1" si="0"/>
        <v>10</v>
      </c>
      <c r="E50" t="str">
        <f t="shared" ca="1" si="1"/>
        <v>32420.44</v>
      </c>
      <c r="F50" s="1" t="str">
        <f t="shared" ca="1" si="2"/>
        <v>2013-09-24</v>
      </c>
      <c r="G50" t="str">
        <f t="shared" ca="1" si="3"/>
        <v>Colorado State</v>
      </c>
      <c r="H50">
        <f t="shared" ca="1" si="4"/>
        <v>5377</v>
      </c>
      <c r="I50">
        <f t="shared" ca="1" si="5"/>
        <v>10</v>
      </c>
      <c r="J50">
        <f t="shared" ca="1" si="6"/>
        <v>73</v>
      </c>
      <c r="K50" t="str">
        <f t="shared" ca="1" si="7"/>
        <v>INSERT INTO EVENT (income, event_date, opposing_team, attendance, team_id,venue_id) values (32420.44,'2013-09-24','Colorado State',5377,10,73);</v>
      </c>
    </row>
    <row r="51" spans="4:11" x14ac:dyDescent="0.2">
      <c r="D51">
        <f t="shared" ca="1" si="0"/>
        <v>13</v>
      </c>
      <c r="E51" t="str">
        <f t="shared" ca="1" si="1"/>
        <v>52366.82</v>
      </c>
      <c r="F51" s="1" t="str">
        <f t="shared" ca="1" si="2"/>
        <v>2007-06-25</v>
      </c>
      <c r="G51" t="str">
        <f t="shared" ca="1" si="3"/>
        <v>Washington State</v>
      </c>
      <c r="H51">
        <f t="shared" ca="1" si="4"/>
        <v>6005</v>
      </c>
      <c r="I51">
        <f t="shared" ca="1" si="5"/>
        <v>13</v>
      </c>
      <c r="J51">
        <f t="shared" ca="1" si="6"/>
        <v>21</v>
      </c>
      <c r="K51" t="str">
        <f t="shared" ca="1" si="7"/>
        <v>INSERT INTO EVENT (income, event_date, opposing_team, attendance, team_id,venue_id) values (52366.82,'2007-06-25','Washington State',6005,13,21);</v>
      </c>
    </row>
    <row r="52" spans="4:11" x14ac:dyDescent="0.2">
      <c r="D52">
        <f t="shared" ca="1" si="0"/>
        <v>1</v>
      </c>
      <c r="E52" t="str">
        <f t="shared" ca="1" si="1"/>
        <v>22980.68</v>
      </c>
      <c r="F52" s="1" t="str">
        <f t="shared" ca="1" si="2"/>
        <v>1997-05-11</v>
      </c>
      <c r="G52" t="str">
        <f t="shared" ca="1" si="3"/>
        <v>BYU</v>
      </c>
      <c r="H52">
        <f t="shared" ca="1" si="4"/>
        <v>4582</v>
      </c>
      <c r="I52">
        <f t="shared" ca="1" si="5"/>
        <v>1</v>
      </c>
      <c r="J52">
        <f t="shared" ca="1" si="6"/>
        <v>19</v>
      </c>
      <c r="K52" t="str">
        <f t="shared" ca="1" si="7"/>
        <v>INSERT INTO EVENT (income, event_date, opposing_team, attendance, team_id,venue_id) values (22980.68,'1997-05-11','BYU',4582,1,19);</v>
      </c>
    </row>
    <row r="53" spans="4:11" x14ac:dyDescent="0.2">
      <c r="D53">
        <f t="shared" ca="1" si="0"/>
        <v>10</v>
      </c>
      <c r="E53" t="str">
        <f t="shared" ca="1" si="1"/>
        <v>7030.96</v>
      </c>
      <c r="F53" s="1" t="str">
        <f t="shared" ca="1" si="2"/>
        <v>2002-01-16</v>
      </c>
      <c r="G53" t="str">
        <f t="shared" ca="1" si="3"/>
        <v>Colorado State</v>
      </c>
      <c r="H53">
        <f t="shared" ca="1" si="4"/>
        <v>4121</v>
      </c>
      <c r="I53">
        <f t="shared" ca="1" si="5"/>
        <v>10</v>
      </c>
      <c r="J53">
        <f t="shared" ca="1" si="6"/>
        <v>4</v>
      </c>
      <c r="K53" t="str">
        <f t="shared" ca="1" si="7"/>
        <v>INSERT INTO EVENT (income, event_date, opposing_team, attendance, team_id,venue_id) values (7030.96,'2002-01-16','Colorado State',4121,10,4);</v>
      </c>
    </row>
    <row r="54" spans="4:11" x14ac:dyDescent="0.2">
      <c r="D54">
        <f t="shared" ca="1" si="0"/>
        <v>7</v>
      </c>
      <c r="E54" t="str">
        <f t="shared" ca="1" si="1"/>
        <v>39036.42</v>
      </c>
      <c r="F54" s="1" t="str">
        <f t="shared" ca="1" si="2"/>
        <v>1996-09-29</v>
      </c>
      <c r="G54" t="str">
        <f t="shared" ca="1" si="3"/>
        <v>SUU</v>
      </c>
      <c r="H54">
        <f t="shared" ca="1" si="4"/>
        <v>2191</v>
      </c>
      <c r="I54">
        <f t="shared" ca="1" si="5"/>
        <v>7</v>
      </c>
      <c r="J54">
        <f t="shared" ca="1" si="6"/>
        <v>96</v>
      </c>
      <c r="K54" t="str">
        <f t="shared" ca="1" si="7"/>
        <v>INSERT INTO EVENT (income, event_date, opposing_team, attendance, team_id,venue_id) values (39036.42,'1996-09-29','SUU',2191,7,96);</v>
      </c>
    </row>
    <row r="55" spans="4:11" x14ac:dyDescent="0.2">
      <c r="D55">
        <f t="shared" ca="1" si="0"/>
        <v>5</v>
      </c>
      <c r="E55" t="str">
        <f t="shared" ca="1" si="1"/>
        <v>96106.05</v>
      </c>
      <c r="F55" s="1" t="str">
        <f t="shared" ca="1" si="2"/>
        <v>2007-07-15</v>
      </c>
      <c r="G55" t="str">
        <f t="shared" ca="1" si="3"/>
        <v>USU</v>
      </c>
      <c r="H55">
        <f t="shared" ca="1" si="4"/>
        <v>7792</v>
      </c>
      <c r="I55">
        <f t="shared" ca="1" si="5"/>
        <v>5</v>
      </c>
      <c r="J55">
        <f t="shared" ca="1" si="6"/>
        <v>93</v>
      </c>
      <c r="K55" t="str">
        <f t="shared" ca="1" si="7"/>
        <v>INSERT INTO EVENT (income, event_date, opposing_team, attendance, team_id,venue_id) values (96106.05,'2007-07-15','USU',7792,5,93);</v>
      </c>
    </row>
    <row r="56" spans="4:11" x14ac:dyDescent="0.2">
      <c r="D56">
        <f t="shared" ca="1" si="0"/>
        <v>12</v>
      </c>
      <c r="E56" t="str">
        <f t="shared" ca="1" si="1"/>
        <v>9479.23</v>
      </c>
      <c r="F56" s="1" t="str">
        <f t="shared" ca="1" si="2"/>
        <v>1997-07-04</v>
      </c>
      <c r="G56" t="str">
        <f t="shared" ca="1" si="3"/>
        <v>Boise State</v>
      </c>
      <c r="H56">
        <f t="shared" ca="1" si="4"/>
        <v>3772</v>
      </c>
      <c r="I56">
        <f t="shared" ca="1" si="5"/>
        <v>12</v>
      </c>
      <c r="J56">
        <f t="shared" ca="1" si="6"/>
        <v>39</v>
      </c>
      <c r="K56" t="str">
        <f t="shared" ca="1" si="7"/>
        <v>INSERT INTO EVENT (income, event_date, opposing_team, attendance, team_id,venue_id) values (9479.23,'1997-07-04','Boise State',3772,12,39);</v>
      </c>
    </row>
    <row r="57" spans="4:11" x14ac:dyDescent="0.2">
      <c r="D57">
        <f t="shared" ca="1" si="0"/>
        <v>4</v>
      </c>
      <c r="E57" t="str">
        <f t="shared" ca="1" si="1"/>
        <v>10292.16</v>
      </c>
      <c r="F57" s="1" t="str">
        <f t="shared" ca="1" si="2"/>
        <v>2001-03-25</v>
      </c>
      <c r="G57" t="str">
        <f t="shared" ca="1" si="3"/>
        <v>Oregon State</v>
      </c>
      <c r="H57">
        <f t="shared" ca="1" si="4"/>
        <v>5951</v>
      </c>
      <c r="I57">
        <f t="shared" ca="1" si="5"/>
        <v>4</v>
      </c>
      <c r="J57">
        <f t="shared" ca="1" si="6"/>
        <v>75</v>
      </c>
      <c r="K57" t="str">
        <f t="shared" ca="1" si="7"/>
        <v>INSERT INTO EVENT (income, event_date, opposing_team, attendance, team_id,venue_id) values (10292.16,'2001-03-25','Oregon State',5951,4,75);</v>
      </c>
    </row>
    <row r="58" spans="4:11" x14ac:dyDescent="0.2">
      <c r="D58">
        <f t="shared" ca="1" si="0"/>
        <v>9</v>
      </c>
      <c r="E58" t="str">
        <f t="shared" ca="1" si="1"/>
        <v>69603.74</v>
      </c>
      <c r="F58" s="1" t="str">
        <f t="shared" ca="1" si="2"/>
        <v>2008-05-10</v>
      </c>
      <c r="G58" t="str">
        <f t="shared" ca="1" si="3"/>
        <v>Wyoming</v>
      </c>
      <c r="H58">
        <f t="shared" ca="1" si="4"/>
        <v>3715</v>
      </c>
      <c r="I58">
        <f t="shared" ca="1" si="5"/>
        <v>9</v>
      </c>
      <c r="J58">
        <f t="shared" ca="1" si="6"/>
        <v>90</v>
      </c>
      <c r="K58" t="str">
        <f t="shared" ca="1" si="7"/>
        <v>INSERT INTO EVENT (income, event_date, opposing_team, attendance, team_id,venue_id) values (69603.74,'2008-05-10','Wyoming',3715,9,90);</v>
      </c>
    </row>
    <row r="59" spans="4:11" x14ac:dyDescent="0.2">
      <c r="D59">
        <f t="shared" ca="1" si="0"/>
        <v>8</v>
      </c>
      <c r="E59" t="str">
        <f t="shared" ca="1" si="1"/>
        <v>84380.18</v>
      </c>
      <c r="F59" s="1" t="str">
        <f t="shared" ca="1" si="2"/>
        <v>2011-09-03</v>
      </c>
      <c r="G59" t="str">
        <f t="shared" ca="1" si="3"/>
        <v>Nevada</v>
      </c>
      <c r="H59">
        <f t="shared" ca="1" si="4"/>
        <v>1151</v>
      </c>
      <c r="I59">
        <f t="shared" ca="1" si="5"/>
        <v>8</v>
      </c>
      <c r="J59">
        <f t="shared" ca="1" si="6"/>
        <v>66</v>
      </c>
      <c r="K59" t="str">
        <f t="shared" ca="1" si="7"/>
        <v>INSERT INTO EVENT (income, event_date, opposing_team, attendance, team_id,venue_id) values (84380.18,'2011-09-03','Nevada',1151,8,66);</v>
      </c>
    </row>
    <row r="60" spans="4:11" x14ac:dyDescent="0.2">
      <c r="D60">
        <f t="shared" ca="1" si="0"/>
        <v>7</v>
      </c>
      <c r="E60" t="str">
        <f t="shared" ca="1" si="1"/>
        <v>94275.69</v>
      </c>
      <c r="F60" s="1" t="str">
        <f t="shared" ca="1" si="2"/>
        <v>1999-08-24</v>
      </c>
      <c r="G60" t="str">
        <f t="shared" ca="1" si="3"/>
        <v>SUU</v>
      </c>
      <c r="H60">
        <f t="shared" ca="1" si="4"/>
        <v>5254</v>
      </c>
      <c r="I60">
        <f t="shared" ca="1" si="5"/>
        <v>7</v>
      </c>
      <c r="J60">
        <f t="shared" ca="1" si="6"/>
        <v>38</v>
      </c>
      <c r="K60" t="str">
        <f t="shared" ca="1" si="7"/>
        <v>INSERT INTO EVENT (income, event_date, opposing_team, attendance, team_id,venue_id) values (94275.69,'1999-08-24','SUU',5254,7,38);</v>
      </c>
    </row>
    <row r="61" spans="4:11" x14ac:dyDescent="0.2">
      <c r="D61">
        <f t="shared" ca="1" si="0"/>
        <v>9</v>
      </c>
      <c r="E61" t="str">
        <f t="shared" ca="1" si="1"/>
        <v>61132.57</v>
      </c>
      <c r="F61" s="1" t="str">
        <f t="shared" ca="1" si="2"/>
        <v>2015-04-11</v>
      </c>
      <c r="G61" t="str">
        <f t="shared" ca="1" si="3"/>
        <v>Wyoming</v>
      </c>
      <c r="H61">
        <f t="shared" ca="1" si="4"/>
        <v>9685</v>
      </c>
      <c r="I61">
        <f t="shared" ca="1" si="5"/>
        <v>9</v>
      </c>
      <c r="J61">
        <f t="shared" ca="1" si="6"/>
        <v>19</v>
      </c>
      <c r="K61" t="str">
        <f t="shared" ca="1" si="7"/>
        <v>INSERT INTO EVENT (income, event_date, opposing_team, attendance, team_id,venue_id) values (61132.57,'2015-04-11','Wyoming',9685,9,19);</v>
      </c>
    </row>
    <row r="62" spans="4:11" x14ac:dyDescent="0.2">
      <c r="D62">
        <f t="shared" ca="1" si="0"/>
        <v>6</v>
      </c>
      <c r="E62" t="str">
        <f t="shared" ca="1" si="1"/>
        <v>2832.24</v>
      </c>
      <c r="F62" s="1" t="str">
        <f t="shared" ca="1" si="2"/>
        <v>2012-11-29</v>
      </c>
      <c r="G62" t="str">
        <f t="shared" ca="1" si="3"/>
        <v>UVU</v>
      </c>
      <c r="H62">
        <f t="shared" ca="1" si="4"/>
        <v>7218</v>
      </c>
      <c r="I62">
        <f t="shared" ca="1" si="5"/>
        <v>6</v>
      </c>
      <c r="J62">
        <f t="shared" ca="1" si="6"/>
        <v>13</v>
      </c>
      <c r="K62" t="str">
        <f t="shared" ca="1" si="7"/>
        <v>INSERT INTO EVENT (income, event_date, opposing_team, attendance, team_id,venue_id) values (2832.24,'2012-11-29','UVU',7218,6,13);</v>
      </c>
    </row>
    <row r="63" spans="4:11" x14ac:dyDescent="0.2">
      <c r="D63">
        <f t="shared" ca="1" si="0"/>
        <v>4</v>
      </c>
      <c r="E63" t="str">
        <f t="shared" ca="1" si="1"/>
        <v>91007.76</v>
      </c>
      <c r="F63" s="1" t="str">
        <f t="shared" ca="1" si="2"/>
        <v>2001-12-18</v>
      </c>
      <c r="G63" t="str">
        <f t="shared" ca="1" si="3"/>
        <v>Oregon State</v>
      </c>
      <c r="H63">
        <f t="shared" ca="1" si="4"/>
        <v>4562</v>
      </c>
      <c r="I63">
        <f t="shared" ca="1" si="5"/>
        <v>4</v>
      </c>
      <c r="J63">
        <f t="shared" ca="1" si="6"/>
        <v>81</v>
      </c>
      <c r="K63" t="str">
        <f t="shared" ca="1" si="7"/>
        <v>INSERT INTO EVENT (income, event_date, opposing_team, attendance, team_id,venue_id) values (91007.76,'2001-12-18','Oregon State',4562,4,81);</v>
      </c>
    </row>
    <row r="64" spans="4:11" x14ac:dyDescent="0.2">
      <c r="D64">
        <f t="shared" ca="1" si="0"/>
        <v>6</v>
      </c>
      <c r="E64" t="str">
        <f t="shared" ca="1" si="1"/>
        <v>38568.57</v>
      </c>
      <c r="F64" s="1" t="str">
        <f t="shared" ca="1" si="2"/>
        <v>2007-04-07</v>
      </c>
      <c r="G64" t="str">
        <f t="shared" ca="1" si="3"/>
        <v>UVU</v>
      </c>
      <c r="H64">
        <f t="shared" ca="1" si="4"/>
        <v>2129</v>
      </c>
      <c r="I64">
        <f t="shared" ca="1" si="5"/>
        <v>6</v>
      </c>
      <c r="J64">
        <f t="shared" ca="1" si="6"/>
        <v>80</v>
      </c>
      <c r="K64" t="str">
        <f t="shared" ca="1" si="7"/>
        <v>INSERT INTO EVENT (income, event_date, opposing_team, attendance, team_id,venue_id) values (38568.57,'2007-04-07','UVU',2129,6,80);</v>
      </c>
    </row>
    <row r="65" spans="4:11" x14ac:dyDescent="0.2">
      <c r="D65">
        <f t="shared" ca="1" si="0"/>
        <v>14</v>
      </c>
      <c r="E65" t="str">
        <f t="shared" ca="1" si="1"/>
        <v>30810.00</v>
      </c>
      <c r="F65" s="1" t="str">
        <f t="shared" ca="1" si="2"/>
        <v>2008-11-01</v>
      </c>
      <c r="G65" t="str">
        <f t="shared" ca="1" si="3"/>
        <v>Oregon University</v>
      </c>
      <c r="H65">
        <f t="shared" ca="1" si="4"/>
        <v>7670</v>
      </c>
      <c r="I65">
        <f t="shared" ca="1" si="5"/>
        <v>14</v>
      </c>
      <c r="J65">
        <f t="shared" ca="1" si="6"/>
        <v>90</v>
      </c>
      <c r="K65" t="str">
        <f t="shared" ca="1" si="7"/>
        <v>INSERT INTO EVENT (income, event_date, opposing_team, attendance, team_id,venue_id) values (30810.00,'2008-11-01','Oregon University',7670,14,90);</v>
      </c>
    </row>
    <row r="66" spans="4:11" x14ac:dyDescent="0.2">
      <c r="D66">
        <f t="shared" ca="1" si="0"/>
        <v>11</v>
      </c>
      <c r="E66" t="str">
        <f t="shared" ca="1" si="1"/>
        <v>63099.55</v>
      </c>
      <c r="F66" s="1" t="str">
        <f t="shared" ca="1" si="2"/>
        <v>2006-03-17</v>
      </c>
      <c r="G66" t="str">
        <f t="shared" ca="1" si="3"/>
        <v>University of Colorado</v>
      </c>
      <c r="H66">
        <f t="shared" ca="1" si="4"/>
        <v>4372</v>
      </c>
      <c r="I66">
        <f t="shared" ca="1" si="5"/>
        <v>11</v>
      </c>
      <c r="J66">
        <f t="shared" ca="1" si="6"/>
        <v>75</v>
      </c>
      <c r="K66" t="str">
        <f t="shared" ca="1" si="7"/>
        <v>INSERT INTO EVENT (income, event_date, opposing_team, attendance, team_id,venue_id) values (63099.55,'2006-03-17','University of Colorado',4372,11,75);</v>
      </c>
    </row>
    <row r="67" spans="4:11" x14ac:dyDescent="0.2">
      <c r="D67">
        <f t="shared" ref="D67:D130" ca="1" si="9">RANDBETWEEN(1,14)</f>
        <v>1</v>
      </c>
      <c r="E67" t="str">
        <f t="shared" ref="E67:E130" ca="1" si="10">RANDBETWEEN(100,100000)&amp;"."&amp;TEXT(RANDBETWEEN(0,99),"00")</f>
        <v>34029.61</v>
      </c>
      <c r="F67" s="1" t="str">
        <f t="shared" ref="F67:F130" ca="1" si="11">RANDBETWEEN(1995,2017)&amp;"-"&amp;TEXT(RANDBETWEEN(1,12),"00")&amp;"-"&amp;TEXT(RANDBETWEEN(1,30),"00")</f>
        <v>2015-01-01</v>
      </c>
      <c r="G67" t="str">
        <f t="shared" ref="G67:G130" ca="1" si="12">VLOOKUP(D67,$A$17:$C$30,3)</f>
        <v>BYU</v>
      </c>
      <c r="H67">
        <f t="shared" ref="H67:H130" ca="1" si="13">RANDBETWEEN(1000,10000)</f>
        <v>4633</v>
      </c>
      <c r="I67">
        <f t="shared" ref="I67:I130" ca="1" si="14">VLOOKUP(D67,$A$17:$B$30,2)</f>
        <v>1</v>
      </c>
      <c r="J67">
        <f t="shared" ref="J67:J130" ca="1" si="15">RANDBETWEEN(1,99)</f>
        <v>90</v>
      </c>
      <c r="K67" t="str">
        <f t="shared" ref="K67:K130" ca="1" si="16">"INSERT INTO EVENT (income, event_date, opposing_team, attendance, team_id,venue_id) values ("&amp;E67&amp;",'"&amp;F67&amp;"','"&amp;G67&amp;"',"&amp;H67&amp;","&amp;I67&amp;","&amp;J67&amp;");"</f>
        <v>INSERT INTO EVENT (income, event_date, opposing_team, attendance, team_id,venue_id) values (34029.61,'2015-01-01','BYU',4633,1,90);</v>
      </c>
    </row>
    <row r="68" spans="4:11" x14ac:dyDescent="0.2">
      <c r="D68">
        <f t="shared" ca="1" si="9"/>
        <v>8</v>
      </c>
      <c r="E68" t="str">
        <f t="shared" ca="1" si="10"/>
        <v>84285.51</v>
      </c>
      <c r="F68" s="1" t="str">
        <f t="shared" ca="1" si="11"/>
        <v>2013-06-20</v>
      </c>
      <c r="G68" t="str">
        <f t="shared" ca="1" si="12"/>
        <v>Nevada</v>
      </c>
      <c r="H68">
        <f t="shared" ca="1" si="13"/>
        <v>5112</v>
      </c>
      <c r="I68">
        <f t="shared" ca="1" si="14"/>
        <v>8</v>
      </c>
      <c r="J68">
        <f t="shared" ca="1" si="15"/>
        <v>17</v>
      </c>
      <c r="K68" t="str">
        <f t="shared" ca="1" si="16"/>
        <v>INSERT INTO EVENT (income, event_date, opposing_team, attendance, team_id,venue_id) values (84285.51,'2013-06-20','Nevada',5112,8,17);</v>
      </c>
    </row>
    <row r="69" spans="4:11" x14ac:dyDescent="0.2">
      <c r="D69">
        <f t="shared" ca="1" si="9"/>
        <v>3</v>
      </c>
      <c r="E69" t="str">
        <f t="shared" ca="1" si="10"/>
        <v>77863.01</v>
      </c>
      <c r="F69" s="1" t="str">
        <f t="shared" ca="1" si="11"/>
        <v>1996-12-28</v>
      </c>
      <c r="G69" t="str">
        <f t="shared" ca="1" si="12"/>
        <v>NYU</v>
      </c>
      <c r="H69">
        <f t="shared" ca="1" si="13"/>
        <v>7328</v>
      </c>
      <c r="I69">
        <f t="shared" ca="1" si="14"/>
        <v>3</v>
      </c>
      <c r="J69">
        <f t="shared" ca="1" si="15"/>
        <v>42</v>
      </c>
      <c r="K69" t="str">
        <f t="shared" ca="1" si="16"/>
        <v>INSERT INTO EVENT (income, event_date, opposing_team, attendance, team_id,venue_id) values (77863.01,'1996-12-28','NYU',7328,3,42);</v>
      </c>
    </row>
    <row r="70" spans="4:11" x14ac:dyDescent="0.2">
      <c r="D70">
        <f t="shared" ca="1" si="9"/>
        <v>11</v>
      </c>
      <c r="E70" t="str">
        <f t="shared" ca="1" si="10"/>
        <v>11532.56</v>
      </c>
      <c r="F70" s="1" t="str">
        <f t="shared" ca="1" si="11"/>
        <v>2008-11-03</v>
      </c>
      <c r="G70" t="str">
        <f t="shared" ca="1" si="12"/>
        <v>University of Colorado</v>
      </c>
      <c r="H70">
        <f t="shared" ca="1" si="13"/>
        <v>3072</v>
      </c>
      <c r="I70">
        <f t="shared" ca="1" si="14"/>
        <v>11</v>
      </c>
      <c r="J70">
        <f t="shared" ca="1" si="15"/>
        <v>9</v>
      </c>
      <c r="K70" t="str">
        <f t="shared" ca="1" si="16"/>
        <v>INSERT INTO EVENT (income, event_date, opposing_team, attendance, team_id,venue_id) values (11532.56,'2008-11-03','University of Colorado',3072,11,9);</v>
      </c>
    </row>
    <row r="71" spans="4:11" x14ac:dyDescent="0.2">
      <c r="D71">
        <f t="shared" ca="1" si="9"/>
        <v>13</v>
      </c>
      <c r="E71" t="str">
        <f t="shared" ca="1" si="10"/>
        <v>37001.03</v>
      </c>
      <c r="F71" s="1" t="str">
        <f t="shared" ca="1" si="11"/>
        <v>2009-04-27</v>
      </c>
      <c r="G71" t="str">
        <f t="shared" ca="1" si="12"/>
        <v>Washington State</v>
      </c>
      <c r="H71">
        <f t="shared" ca="1" si="13"/>
        <v>1501</v>
      </c>
      <c r="I71">
        <f t="shared" ca="1" si="14"/>
        <v>13</v>
      </c>
      <c r="J71">
        <f t="shared" ca="1" si="15"/>
        <v>67</v>
      </c>
      <c r="K71" t="str">
        <f t="shared" ca="1" si="16"/>
        <v>INSERT INTO EVENT (income, event_date, opposing_team, attendance, team_id,venue_id) values (37001.03,'2009-04-27','Washington State',1501,13,67);</v>
      </c>
    </row>
    <row r="72" spans="4:11" x14ac:dyDescent="0.2">
      <c r="D72">
        <f t="shared" ca="1" si="9"/>
        <v>9</v>
      </c>
      <c r="E72" t="str">
        <f t="shared" ca="1" si="10"/>
        <v>76793.63</v>
      </c>
      <c r="F72" s="1" t="str">
        <f t="shared" ca="1" si="11"/>
        <v>2017-02-30</v>
      </c>
      <c r="G72" t="str">
        <f t="shared" ca="1" si="12"/>
        <v>Wyoming</v>
      </c>
      <c r="H72">
        <f t="shared" ca="1" si="13"/>
        <v>2370</v>
      </c>
      <c r="I72">
        <f t="shared" ca="1" si="14"/>
        <v>9</v>
      </c>
      <c r="J72">
        <f t="shared" ca="1" si="15"/>
        <v>41</v>
      </c>
      <c r="K72" t="str">
        <f t="shared" ca="1" si="16"/>
        <v>INSERT INTO EVENT (income, event_date, opposing_team, attendance, team_id,venue_id) values (76793.63,'2017-02-30','Wyoming',2370,9,41);</v>
      </c>
    </row>
    <row r="73" spans="4:11" x14ac:dyDescent="0.2">
      <c r="D73">
        <f t="shared" ca="1" si="9"/>
        <v>2</v>
      </c>
      <c r="E73" t="str">
        <f t="shared" ca="1" si="10"/>
        <v>11294.60</v>
      </c>
      <c r="F73" s="1" t="str">
        <f t="shared" ca="1" si="11"/>
        <v>2001-05-04</v>
      </c>
      <c r="G73" t="str">
        <f t="shared" ca="1" si="12"/>
        <v>ASU</v>
      </c>
      <c r="H73">
        <f t="shared" ca="1" si="13"/>
        <v>4167</v>
      </c>
      <c r="I73">
        <f t="shared" ca="1" si="14"/>
        <v>2</v>
      </c>
      <c r="J73">
        <f t="shared" ca="1" si="15"/>
        <v>73</v>
      </c>
      <c r="K73" t="str">
        <f t="shared" ca="1" si="16"/>
        <v>INSERT INTO EVENT (income, event_date, opposing_team, attendance, team_id,venue_id) values (11294.60,'2001-05-04','ASU',4167,2,73);</v>
      </c>
    </row>
    <row r="74" spans="4:11" x14ac:dyDescent="0.2">
      <c r="D74">
        <f t="shared" ca="1" si="9"/>
        <v>11</v>
      </c>
      <c r="E74" t="str">
        <f t="shared" ca="1" si="10"/>
        <v>97949.09</v>
      </c>
      <c r="F74" s="1" t="str">
        <f t="shared" ca="1" si="11"/>
        <v>1996-03-07</v>
      </c>
      <c r="G74" t="str">
        <f t="shared" ca="1" si="12"/>
        <v>University of Colorado</v>
      </c>
      <c r="H74">
        <f t="shared" ca="1" si="13"/>
        <v>8073</v>
      </c>
      <c r="I74">
        <f t="shared" ca="1" si="14"/>
        <v>11</v>
      </c>
      <c r="J74">
        <f t="shared" ca="1" si="15"/>
        <v>31</v>
      </c>
      <c r="K74" t="str">
        <f t="shared" ca="1" si="16"/>
        <v>INSERT INTO EVENT (income, event_date, opposing_team, attendance, team_id,venue_id) values (97949.09,'1996-03-07','University of Colorado',8073,11,31);</v>
      </c>
    </row>
    <row r="75" spans="4:11" x14ac:dyDescent="0.2">
      <c r="D75">
        <f t="shared" ca="1" si="9"/>
        <v>1</v>
      </c>
      <c r="E75" t="str">
        <f t="shared" ca="1" si="10"/>
        <v>44108.31</v>
      </c>
      <c r="F75" s="1" t="str">
        <f t="shared" ca="1" si="11"/>
        <v>2015-09-07</v>
      </c>
      <c r="G75" t="str">
        <f t="shared" ca="1" si="12"/>
        <v>BYU</v>
      </c>
      <c r="H75">
        <f t="shared" ca="1" si="13"/>
        <v>7081</v>
      </c>
      <c r="I75">
        <f t="shared" ca="1" si="14"/>
        <v>1</v>
      </c>
      <c r="J75">
        <f t="shared" ca="1" si="15"/>
        <v>64</v>
      </c>
      <c r="K75" t="str">
        <f t="shared" ca="1" si="16"/>
        <v>INSERT INTO EVENT (income, event_date, opposing_team, attendance, team_id,venue_id) values (44108.31,'2015-09-07','BYU',7081,1,64);</v>
      </c>
    </row>
    <row r="76" spans="4:11" x14ac:dyDescent="0.2">
      <c r="D76">
        <f t="shared" ca="1" si="9"/>
        <v>5</v>
      </c>
      <c r="E76" t="str">
        <f t="shared" ca="1" si="10"/>
        <v>46188.62</v>
      </c>
      <c r="F76" s="1" t="str">
        <f t="shared" ca="1" si="11"/>
        <v>2000-02-08</v>
      </c>
      <c r="G76" t="str">
        <f t="shared" ca="1" si="12"/>
        <v>USU</v>
      </c>
      <c r="H76">
        <f t="shared" ca="1" si="13"/>
        <v>9040</v>
      </c>
      <c r="I76">
        <f t="shared" ca="1" si="14"/>
        <v>5</v>
      </c>
      <c r="J76">
        <f t="shared" ca="1" si="15"/>
        <v>43</v>
      </c>
      <c r="K76" t="str">
        <f t="shared" ca="1" si="16"/>
        <v>INSERT INTO EVENT (income, event_date, opposing_team, attendance, team_id,venue_id) values (46188.62,'2000-02-08','USU',9040,5,43);</v>
      </c>
    </row>
    <row r="77" spans="4:11" x14ac:dyDescent="0.2">
      <c r="D77">
        <f t="shared" ca="1" si="9"/>
        <v>14</v>
      </c>
      <c r="E77" t="str">
        <f t="shared" ca="1" si="10"/>
        <v>27147.47</v>
      </c>
      <c r="F77" s="1" t="str">
        <f t="shared" ca="1" si="11"/>
        <v>2013-01-22</v>
      </c>
      <c r="G77" t="str">
        <f t="shared" ca="1" si="12"/>
        <v>Oregon University</v>
      </c>
      <c r="H77">
        <f t="shared" ca="1" si="13"/>
        <v>4468</v>
      </c>
      <c r="I77">
        <f t="shared" ca="1" si="14"/>
        <v>14</v>
      </c>
      <c r="J77">
        <f t="shared" ca="1" si="15"/>
        <v>13</v>
      </c>
      <c r="K77" t="str">
        <f t="shared" ca="1" si="16"/>
        <v>INSERT INTO EVENT (income, event_date, opposing_team, attendance, team_id,venue_id) values (27147.47,'2013-01-22','Oregon University',4468,14,13);</v>
      </c>
    </row>
    <row r="78" spans="4:11" x14ac:dyDescent="0.2">
      <c r="D78">
        <f t="shared" ca="1" si="9"/>
        <v>4</v>
      </c>
      <c r="E78" t="str">
        <f t="shared" ca="1" si="10"/>
        <v>88308.67</v>
      </c>
      <c r="F78" s="1" t="str">
        <f t="shared" ca="1" si="11"/>
        <v>2015-05-17</v>
      </c>
      <c r="G78" t="str">
        <f t="shared" ca="1" si="12"/>
        <v>Oregon State</v>
      </c>
      <c r="H78">
        <f t="shared" ca="1" si="13"/>
        <v>4101</v>
      </c>
      <c r="I78">
        <f t="shared" ca="1" si="14"/>
        <v>4</v>
      </c>
      <c r="J78">
        <f t="shared" ca="1" si="15"/>
        <v>54</v>
      </c>
      <c r="K78" t="str">
        <f t="shared" ca="1" si="16"/>
        <v>INSERT INTO EVENT (income, event_date, opposing_team, attendance, team_id,venue_id) values (88308.67,'2015-05-17','Oregon State',4101,4,54);</v>
      </c>
    </row>
    <row r="79" spans="4:11" x14ac:dyDescent="0.2">
      <c r="D79">
        <f t="shared" ca="1" si="9"/>
        <v>13</v>
      </c>
      <c r="E79" t="str">
        <f t="shared" ca="1" si="10"/>
        <v>89387.42</v>
      </c>
      <c r="F79" s="1" t="str">
        <f t="shared" ca="1" si="11"/>
        <v>2016-04-13</v>
      </c>
      <c r="G79" t="str">
        <f t="shared" ca="1" si="12"/>
        <v>Washington State</v>
      </c>
      <c r="H79">
        <f t="shared" ca="1" si="13"/>
        <v>8618</v>
      </c>
      <c r="I79">
        <f t="shared" ca="1" si="14"/>
        <v>13</v>
      </c>
      <c r="J79">
        <f t="shared" ca="1" si="15"/>
        <v>18</v>
      </c>
      <c r="K79" t="str">
        <f t="shared" ca="1" si="16"/>
        <v>INSERT INTO EVENT (income, event_date, opposing_team, attendance, team_id,venue_id) values (89387.42,'2016-04-13','Washington State',8618,13,18);</v>
      </c>
    </row>
    <row r="80" spans="4:11" x14ac:dyDescent="0.2">
      <c r="D80">
        <f t="shared" ca="1" si="9"/>
        <v>5</v>
      </c>
      <c r="E80" t="str">
        <f t="shared" ca="1" si="10"/>
        <v>45963.22</v>
      </c>
      <c r="F80" s="1" t="str">
        <f t="shared" ca="1" si="11"/>
        <v>2016-05-14</v>
      </c>
      <c r="G80" t="str">
        <f t="shared" ca="1" si="12"/>
        <v>USU</v>
      </c>
      <c r="H80">
        <f t="shared" ca="1" si="13"/>
        <v>4028</v>
      </c>
      <c r="I80">
        <f t="shared" ca="1" si="14"/>
        <v>5</v>
      </c>
      <c r="J80">
        <f t="shared" ca="1" si="15"/>
        <v>19</v>
      </c>
      <c r="K80" t="str">
        <f t="shared" ca="1" si="16"/>
        <v>INSERT INTO EVENT (income, event_date, opposing_team, attendance, team_id,venue_id) values (45963.22,'2016-05-14','USU',4028,5,19);</v>
      </c>
    </row>
    <row r="81" spans="4:11" x14ac:dyDescent="0.2">
      <c r="D81">
        <f t="shared" ca="1" si="9"/>
        <v>12</v>
      </c>
      <c r="E81" t="str">
        <f t="shared" ca="1" si="10"/>
        <v>84647.62</v>
      </c>
      <c r="F81" s="1" t="str">
        <f t="shared" ca="1" si="11"/>
        <v>1999-12-05</v>
      </c>
      <c r="G81" t="str">
        <f t="shared" ca="1" si="12"/>
        <v>Boise State</v>
      </c>
      <c r="H81">
        <f t="shared" ca="1" si="13"/>
        <v>8315</v>
      </c>
      <c r="I81">
        <f t="shared" ca="1" si="14"/>
        <v>12</v>
      </c>
      <c r="J81">
        <f t="shared" ca="1" si="15"/>
        <v>42</v>
      </c>
      <c r="K81" t="str">
        <f t="shared" ca="1" si="16"/>
        <v>INSERT INTO EVENT (income, event_date, opposing_team, attendance, team_id,venue_id) values (84647.62,'1999-12-05','Boise State',8315,12,42);</v>
      </c>
    </row>
    <row r="82" spans="4:11" x14ac:dyDescent="0.2">
      <c r="D82">
        <f t="shared" ca="1" si="9"/>
        <v>13</v>
      </c>
      <c r="E82" t="str">
        <f t="shared" ca="1" si="10"/>
        <v>69693.89</v>
      </c>
      <c r="F82" s="1" t="str">
        <f t="shared" ca="1" si="11"/>
        <v>2000-04-05</v>
      </c>
      <c r="G82" t="str">
        <f t="shared" ca="1" si="12"/>
        <v>Washington State</v>
      </c>
      <c r="H82">
        <f t="shared" ca="1" si="13"/>
        <v>2486</v>
      </c>
      <c r="I82">
        <f t="shared" ca="1" si="14"/>
        <v>13</v>
      </c>
      <c r="J82">
        <f t="shared" ca="1" si="15"/>
        <v>43</v>
      </c>
      <c r="K82" t="str">
        <f t="shared" ca="1" si="16"/>
        <v>INSERT INTO EVENT (income, event_date, opposing_team, attendance, team_id,venue_id) values (69693.89,'2000-04-05','Washington State',2486,13,43);</v>
      </c>
    </row>
    <row r="83" spans="4:11" x14ac:dyDescent="0.2">
      <c r="D83">
        <f t="shared" ca="1" si="9"/>
        <v>11</v>
      </c>
      <c r="E83" t="str">
        <f t="shared" ca="1" si="10"/>
        <v>92837.31</v>
      </c>
      <c r="F83" s="1" t="str">
        <f t="shared" ca="1" si="11"/>
        <v>2016-04-26</v>
      </c>
      <c r="G83" t="str">
        <f t="shared" ca="1" si="12"/>
        <v>University of Colorado</v>
      </c>
      <c r="H83">
        <f t="shared" ca="1" si="13"/>
        <v>5891</v>
      </c>
      <c r="I83">
        <f t="shared" ca="1" si="14"/>
        <v>11</v>
      </c>
      <c r="J83">
        <f t="shared" ca="1" si="15"/>
        <v>1</v>
      </c>
      <c r="K83" t="str">
        <f t="shared" ca="1" si="16"/>
        <v>INSERT INTO EVENT (income, event_date, opposing_team, attendance, team_id,venue_id) values (92837.31,'2016-04-26','University of Colorado',5891,11,1);</v>
      </c>
    </row>
    <row r="84" spans="4:11" x14ac:dyDescent="0.2">
      <c r="D84">
        <f t="shared" ca="1" si="9"/>
        <v>13</v>
      </c>
      <c r="E84" t="str">
        <f t="shared" ca="1" si="10"/>
        <v>88844.52</v>
      </c>
      <c r="F84" s="1" t="str">
        <f t="shared" ca="1" si="11"/>
        <v>2002-07-02</v>
      </c>
      <c r="G84" t="str">
        <f t="shared" ca="1" si="12"/>
        <v>Washington State</v>
      </c>
      <c r="H84">
        <f t="shared" ca="1" si="13"/>
        <v>9376</v>
      </c>
      <c r="I84">
        <f t="shared" ca="1" si="14"/>
        <v>13</v>
      </c>
      <c r="J84">
        <f t="shared" ca="1" si="15"/>
        <v>90</v>
      </c>
      <c r="K84" t="str">
        <f t="shared" ca="1" si="16"/>
        <v>INSERT INTO EVENT (income, event_date, opposing_team, attendance, team_id,venue_id) values (88844.52,'2002-07-02','Washington State',9376,13,90);</v>
      </c>
    </row>
    <row r="85" spans="4:11" x14ac:dyDescent="0.2">
      <c r="D85">
        <f t="shared" ca="1" si="9"/>
        <v>13</v>
      </c>
      <c r="E85" t="str">
        <f t="shared" ca="1" si="10"/>
        <v>63223.15</v>
      </c>
      <c r="F85" s="1" t="str">
        <f t="shared" ca="1" si="11"/>
        <v>2016-11-02</v>
      </c>
      <c r="G85" t="str">
        <f t="shared" ca="1" si="12"/>
        <v>Washington State</v>
      </c>
      <c r="H85">
        <f t="shared" ca="1" si="13"/>
        <v>1742</v>
      </c>
      <c r="I85">
        <f t="shared" ca="1" si="14"/>
        <v>13</v>
      </c>
      <c r="J85">
        <f t="shared" ca="1" si="15"/>
        <v>82</v>
      </c>
      <c r="K85" t="str">
        <f t="shared" ca="1" si="16"/>
        <v>INSERT INTO EVENT (income, event_date, opposing_team, attendance, team_id,venue_id) values (63223.15,'2016-11-02','Washington State',1742,13,82);</v>
      </c>
    </row>
    <row r="86" spans="4:11" x14ac:dyDescent="0.2">
      <c r="D86">
        <f t="shared" ca="1" si="9"/>
        <v>9</v>
      </c>
      <c r="E86" t="str">
        <f t="shared" ca="1" si="10"/>
        <v>95780.72</v>
      </c>
      <c r="F86" s="1" t="str">
        <f t="shared" ca="1" si="11"/>
        <v>2011-04-05</v>
      </c>
      <c r="G86" t="str">
        <f t="shared" ca="1" si="12"/>
        <v>Wyoming</v>
      </c>
      <c r="H86">
        <f t="shared" ca="1" si="13"/>
        <v>1322</v>
      </c>
      <c r="I86">
        <f t="shared" ca="1" si="14"/>
        <v>9</v>
      </c>
      <c r="J86">
        <f t="shared" ca="1" si="15"/>
        <v>63</v>
      </c>
      <c r="K86" t="str">
        <f t="shared" ca="1" si="16"/>
        <v>INSERT INTO EVENT (income, event_date, opposing_team, attendance, team_id,venue_id) values (95780.72,'2011-04-05','Wyoming',1322,9,63);</v>
      </c>
    </row>
    <row r="87" spans="4:11" x14ac:dyDescent="0.2">
      <c r="D87">
        <f t="shared" ca="1" si="9"/>
        <v>2</v>
      </c>
      <c r="E87" t="str">
        <f t="shared" ca="1" si="10"/>
        <v>19444.64</v>
      </c>
      <c r="F87" s="1" t="str">
        <f t="shared" ca="1" si="11"/>
        <v>2012-01-23</v>
      </c>
      <c r="G87" t="str">
        <f t="shared" ca="1" si="12"/>
        <v>ASU</v>
      </c>
      <c r="H87">
        <f t="shared" ca="1" si="13"/>
        <v>4199</v>
      </c>
      <c r="I87">
        <f t="shared" ca="1" si="14"/>
        <v>2</v>
      </c>
      <c r="J87">
        <f t="shared" ca="1" si="15"/>
        <v>62</v>
      </c>
      <c r="K87" t="str">
        <f t="shared" ca="1" si="16"/>
        <v>INSERT INTO EVENT (income, event_date, opposing_team, attendance, team_id,venue_id) values (19444.64,'2012-01-23','ASU',4199,2,62);</v>
      </c>
    </row>
    <row r="88" spans="4:11" x14ac:dyDescent="0.2">
      <c r="D88">
        <f t="shared" ca="1" si="9"/>
        <v>5</v>
      </c>
      <c r="E88" t="str">
        <f t="shared" ca="1" si="10"/>
        <v>50212.81</v>
      </c>
      <c r="F88" s="1" t="str">
        <f t="shared" ca="1" si="11"/>
        <v>2008-05-23</v>
      </c>
      <c r="G88" t="str">
        <f t="shared" ca="1" si="12"/>
        <v>USU</v>
      </c>
      <c r="H88">
        <f t="shared" ca="1" si="13"/>
        <v>2537</v>
      </c>
      <c r="I88">
        <f t="shared" ca="1" si="14"/>
        <v>5</v>
      </c>
      <c r="J88">
        <f t="shared" ca="1" si="15"/>
        <v>21</v>
      </c>
      <c r="K88" t="str">
        <f t="shared" ca="1" si="16"/>
        <v>INSERT INTO EVENT (income, event_date, opposing_team, attendance, team_id,venue_id) values (50212.81,'2008-05-23','USU',2537,5,21);</v>
      </c>
    </row>
    <row r="89" spans="4:11" x14ac:dyDescent="0.2">
      <c r="D89">
        <f t="shared" ca="1" si="9"/>
        <v>5</v>
      </c>
      <c r="E89" t="str">
        <f t="shared" ca="1" si="10"/>
        <v>17054.30</v>
      </c>
      <c r="F89" s="1" t="str">
        <f t="shared" ca="1" si="11"/>
        <v>2010-01-09</v>
      </c>
      <c r="G89" t="str">
        <f t="shared" ca="1" si="12"/>
        <v>USU</v>
      </c>
      <c r="H89">
        <f t="shared" ca="1" si="13"/>
        <v>7828</v>
      </c>
      <c r="I89">
        <f t="shared" ca="1" si="14"/>
        <v>5</v>
      </c>
      <c r="J89">
        <f t="shared" ca="1" si="15"/>
        <v>9</v>
      </c>
      <c r="K89" t="str">
        <f t="shared" ca="1" si="16"/>
        <v>INSERT INTO EVENT (income, event_date, opposing_team, attendance, team_id,venue_id) values (17054.30,'2010-01-09','USU',7828,5,9);</v>
      </c>
    </row>
    <row r="90" spans="4:11" x14ac:dyDescent="0.2">
      <c r="D90">
        <f t="shared" ca="1" si="9"/>
        <v>14</v>
      </c>
      <c r="E90" t="str">
        <f t="shared" ca="1" si="10"/>
        <v>97554.20</v>
      </c>
      <c r="F90" s="1" t="str">
        <f t="shared" ca="1" si="11"/>
        <v>2006-04-12</v>
      </c>
      <c r="G90" t="str">
        <f t="shared" ca="1" si="12"/>
        <v>Oregon University</v>
      </c>
      <c r="H90">
        <f t="shared" ca="1" si="13"/>
        <v>2240</v>
      </c>
      <c r="I90">
        <f t="shared" ca="1" si="14"/>
        <v>14</v>
      </c>
      <c r="J90">
        <f t="shared" ca="1" si="15"/>
        <v>83</v>
      </c>
      <c r="K90" t="str">
        <f t="shared" ca="1" si="16"/>
        <v>INSERT INTO EVENT (income, event_date, opposing_team, attendance, team_id,venue_id) values (97554.20,'2006-04-12','Oregon University',2240,14,83);</v>
      </c>
    </row>
    <row r="91" spans="4:11" x14ac:dyDescent="0.2">
      <c r="D91">
        <f t="shared" ca="1" si="9"/>
        <v>2</v>
      </c>
      <c r="E91" t="str">
        <f t="shared" ca="1" si="10"/>
        <v>23444.62</v>
      </c>
      <c r="F91" s="1" t="str">
        <f t="shared" ca="1" si="11"/>
        <v>2007-11-01</v>
      </c>
      <c r="G91" t="str">
        <f t="shared" ca="1" si="12"/>
        <v>ASU</v>
      </c>
      <c r="H91">
        <f t="shared" ca="1" si="13"/>
        <v>6835</v>
      </c>
      <c r="I91">
        <f t="shared" ca="1" si="14"/>
        <v>2</v>
      </c>
      <c r="J91">
        <f t="shared" ca="1" si="15"/>
        <v>97</v>
      </c>
      <c r="K91" t="str">
        <f t="shared" ca="1" si="16"/>
        <v>INSERT INTO EVENT (income, event_date, opposing_team, attendance, team_id,venue_id) values (23444.62,'2007-11-01','ASU',6835,2,97);</v>
      </c>
    </row>
    <row r="92" spans="4:11" x14ac:dyDescent="0.2">
      <c r="D92">
        <f t="shared" ca="1" si="9"/>
        <v>8</v>
      </c>
      <c r="E92" t="str">
        <f t="shared" ca="1" si="10"/>
        <v>78856.89</v>
      </c>
      <c r="F92" s="1" t="str">
        <f t="shared" ca="1" si="11"/>
        <v>2011-05-29</v>
      </c>
      <c r="G92" t="str">
        <f t="shared" ca="1" si="12"/>
        <v>Nevada</v>
      </c>
      <c r="H92">
        <f t="shared" ca="1" si="13"/>
        <v>1554</v>
      </c>
      <c r="I92">
        <f t="shared" ca="1" si="14"/>
        <v>8</v>
      </c>
      <c r="J92">
        <f t="shared" ca="1" si="15"/>
        <v>89</v>
      </c>
      <c r="K92" t="str">
        <f t="shared" ca="1" si="16"/>
        <v>INSERT INTO EVENT (income, event_date, opposing_team, attendance, team_id,venue_id) values (78856.89,'2011-05-29','Nevada',1554,8,89);</v>
      </c>
    </row>
    <row r="93" spans="4:11" x14ac:dyDescent="0.2">
      <c r="D93">
        <f t="shared" ca="1" si="9"/>
        <v>11</v>
      </c>
      <c r="E93" t="str">
        <f t="shared" ca="1" si="10"/>
        <v>75840.59</v>
      </c>
      <c r="F93" s="1" t="str">
        <f t="shared" ca="1" si="11"/>
        <v>2005-11-24</v>
      </c>
      <c r="G93" t="str">
        <f t="shared" ca="1" si="12"/>
        <v>University of Colorado</v>
      </c>
      <c r="H93">
        <f t="shared" ca="1" si="13"/>
        <v>5093</v>
      </c>
      <c r="I93">
        <f t="shared" ca="1" si="14"/>
        <v>11</v>
      </c>
      <c r="J93">
        <f t="shared" ca="1" si="15"/>
        <v>95</v>
      </c>
      <c r="K93" t="str">
        <f t="shared" ca="1" si="16"/>
        <v>INSERT INTO EVENT (income, event_date, opposing_team, attendance, team_id,venue_id) values (75840.59,'2005-11-24','University of Colorado',5093,11,95);</v>
      </c>
    </row>
    <row r="94" spans="4:11" x14ac:dyDescent="0.2">
      <c r="D94">
        <f t="shared" ca="1" si="9"/>
        <v>12</v>
      </c>
      <c r="E94" t="str">
        <f t="shared" ca="1" si="10"/>
        <v>35064.04</v>
      </c>
      <c r="F94" s="1" t="str">
        <f t="shared" ca="1" si="11"/>
        <v>2000-12-03</v>
      </c>
      <c r="G94" t="str">
        <f t="shared" ca="1" si="12"/>
        <v>Boise State</v>
      </c>
      <c r="H94">
        <f t="shared" ca="1" si="13"/>
        <v>4739</v>
      </c>
      <c r="I94">
        <f t="shared" ca="1" si="14"/>
        <v>12</v>
      </c>
      <c r="J94">
        <f t="shared" ca="1" si="15"/>
        <v>94</v>
      </c>
      <c r="K94" t="str">
        <f t="shared" ca="1" si="16"/>
        <v>INSERT INTO EVENT (income, event_date, opposing_team, attendance, team_id,venue_id) values (35064.04,'2000-12-03','Boise State',4739,12,94);</v>
      </c>
    </row>
    <row r="95" spans="4:11" x14ac:dyDescent="0.2">
      <c r="D95">
        <f t="shared" ca="1" si="9"/>
        <v>12</v>
      </c>
      <c r="E95" t="str">
        <f t="shared" ca="1" si="10"/>
        <v>45991.51</v>
      </c>
      <c r="F95" s="1" t="str">
        <f t="shared" ca="1" si="11"/>
        <v>2009-10-06</v>
      </c>
      <c r="G95" t="str">
        <f t="shared" ca="1" si="12"/>
        <v>Boise State</v>
      </c>
      <c r="H95">
        <f t="shared" ca="1" si="13"/>
        <v>9447</v>
      </c>
      <c r="I95">
        <f t="shared" ca="1" si="14"/>
        <v>12</v>
      </c>
      <c r="J95">
        <f t="shared" ca="1" si="15"/>
        <v>8</v>
      </c>
      <c r="K95" t="str">
        <f t="shared" ca="1" si="16"/>
        <v>INSERT INTO EVENT (income, event_date, opposing_team, attendance, team_id,venue_id) values (45991.51,'2009-10-06','Boise State',9447,12,8);</v>
      </c>
    </row>
    <row r="96" spans="4:11" x14ac:dyDescent="0.2">
      <c r="D96">
        <f t="shared" ca="1" si="9"/>
        <v>8</v>
      </c>
      <c r="E96" t="str">
        <f t="shared" ca="1" si="10"/>
        <v>23544.74</v>
      </c>
      <c r="F96" s="1" t="str">
        <f t="shared" ca="1" si="11"/>
        <v>2012-07-14</v>
      </c>
      <c r="G96" t="str">
        <f t="shared" ca="1" si="12"/>
        <v>Nevada</v>
      </c>
      <c r="H96">
        <f t="shared" ca="1" si="13"/>
        <v>4751</v>
      </c>
      <c r="I96">
        <f t="shared" ca="1" si="14"/>
        <v>8</v>
      </c>
      <c r="J96">
        <f t="shared" ca="1" si="15"/>
        <v>7</v>
      </c>
      <c r="K96" t="str">
        <f t="shared" ca="1" si="16"/>
        <v>INSERT INTO EVENT (income, event_date, opposing_team, attendance, team_id,venue_id) values (23544.74,'2012-07-14','Nevada',4751,8,7);</v>
      </c>
    </row>
    <row r="97" spans="4:11" x14ac:dyDescent="0.2">
      <c r="D97">
        <f t="shared" ca="1" si="9"/>
        <v>1</v>
      </c>
      <c r="E97" t="str">
        <f t="shared" ca="1" si="10"/>
        <v>47166.13</v>
      </c>
      <c r="F97" s="1" t="str">
        <f t="shared" ca="1" si="11"/>
        <v>2005-06-29</v>
      </c>
      <c r="G97" t="str">
        <f t="shared" ca="1" si="12"/>
        <v>BYU</v>
      </c>
      <c r="H97">
        <f t="shared" ca="1" si="13"/>
        <v>3665</v>
      </c>
      <c r="I97">
        <f t="shared" ca="1" si="14"/>
        <v>1</v>
      </c>
      <c r="J97">
        <f t="shared" ca="1" si="15"/>
        <v>16</v>
      </c>
      <c r="K97" t="str">
        <f t="shared" ca="1" si="16"/>
        <v>INSERT INTO EVENT (income, event_date, opposing_team, attendance, team_id,venue_id) values (47166.13,'2005-06-29','BYU',3665,1,16);</v>
      </c>
    </row>
    <row r="98" spans="4:11" x14ac:dyDescent="0.2">
      <c r="D98">
        <f t="shared" ca="1" si="9"/>
        <v>6</v>
      </c>
      <c r="E98" t="str">
        <f t="shared" ca="1" si="10"/>
        <v>11594.13</v>
      </c>
      <c r="F98" s="1" t="str">
        <f t="shared" ca="1" si="11"/>
        <v>2001-07-21</v>
      </c>
      <c r="G98" t="str">
        <f t="shared" ca="1" si="12"/>
        <v>UVU</v>
      </c>
      <c r="H98">
        <f t="shared" ca="1" si="13"/>
        <v>2856</v>
      </c>
      <c r="I98">
        <f t="shared" ca="1" si="14"/>
        <v>6</v>
      </c>
      <c r="J98">
        <f t="shared" ca="1" si="15"/>
        <v>5</v>
      </c>
      <c r="K98" t="str">
        <f t="shared" ca="1" si="16"/>
        <v>INSERT INTO EVENT (income, event_date, opposing_team, attendance, team_id,venue_id) values (11594.13,'2001-07-21','UVU',2856,6,5);</v>
      </c>
    </row>
    <row r="99" spans="4:11" x14ac:dyDescent="0.2">
      <c r="D99">
        <f t="shared" ca="1" si="9"/>
        <v>3</v>
      </c>
      <c r="E99" t="str">
        <f t="shared" ca="1" si="10"/>
        <v>91628.57</v>
      </c>
      <c r="F99" s="1" t="str">
        <f t="shared" ca="1" si="11"/>
        <v>2003-03-28</v>
      </c>
      <c r="G99" t="str">
        <f t="shared" ca="1" si="12"/>
        <v>NYU</v>
      </c>
      <c r="H99">
        <f t="shared" ca="1" si="13"/>
        <v>8015</v>
      </c>
      <c r="I99">
        <f t="shared" ca="1" si="14"/>
        <v>3</v>
      </c>
      <c r="J99">
        <f t="shared" ca="1" si="15"/>
        <v>83</v>
      </c>
      <c r="K99" t="str">
        <f t="shared" ca="1" si="16"/>
        <v>INSERT INTO EVENT (income, event_date, opposing_team, attendance, team_id,venue_id) values (91628.57,'2003-03-28','NYU',8015,3,83);</v>
      </c>
    </row>
    <row r="100" spans="4:11" x14ac:dyDescent="0.2">
      <c r="D100">
        <f t="shared" ca="1" si="9"/>
        <v>3</v>
      </c>
      <c r="E100" t="str">
        <f t="shared" ca="1" si="10"/>
        <v>35225.27</v>
      </c>
      <c r="F100" s="1" t="str">
        <f t="shared" ca="1" si="11"/>
        <v>1995-02-07</v>
      </c>
      <c r="G100" t="str">
        <f t="shared" ca="1" si="12"/>
        <v>NYU</v>
      </c>
      <c r="H100">
        <f t="shared" ca="1" si="13"/>
        <v>2393</v>
      </c>
      <c r="I100">
        <f t="shared" ca="1" si="14"/>
        <v>3</v>
      </c>
      <c r="J100">
        <f t="shared" ca="1" si="15"/>
        <v>23</v>
      </c>
      <c r="K100" t="str">
        <f t="shared" ca="1" si="16"/>
        <v>INSERT INTO EVENT (income, event_date, opposing_team, attendance, team_id,venue_id) values (35225.27,'1995-02-07','NYU',2393,3,23);</v>
      </c>
    </row>
    <row r="101" spans="4:11" x14ac:dyDescent="0.2">
      <c r="D101">
        <f t="shared" ca="1" si="9"/>
        <v>7</v>
      </c>
      <c r="E101" t="str">
        <f t="shared" ca="1" si="10"/>
        <v>23359.31</v>
      </c>
      <c r="F101" s="1" t="str">
        <f t="shared" ca="1" si="11"/>
        <v>1998-06-26</v>
      </c>
      <c r="G101" t="str">
        <f t="shared" ca="1" si="12"/>
        <v>SUU</v>
      </c>
      <c r="H101">
        <f t="shared" ca="1" si="13"/>
        <v>9789</v>
      </c>
      <c r="I101">
        <f t="shared" ca="1" si="14"/>
        <v>7</v>
      </c>
      <c r="J101">
        <f t="shared" ca="1" si="15"/>
        <v>70</v>
      </c>
      <c r="K101" t="str">
        <f t="shared" ca="1" si="16"/>
        <v>INSERT INTO EVENT (income, event_date, opposing_team, attendance, team_id,venue_id) values (23359.31,'1998-06-26','SUU',9789,7,70);</v>
      </c>
    </row>
    <row r="102" spans="4:11" x14ac:dyDescent="0.2">
      <c r="D102">
        <f t="shared" ca="1" si="9"/>
        <v>2</v>
      </c>
      <c r="E102" t="str">
        <f t="shared" ca="1" si="10"/>
        <v>81403.05</v>
      </c>
      <c r="F102" s="1" t="str">
        <f t="shared" ca="1" si="11"/>
        <v>1999-11-13</v>
      </c>
      <c r="G102" t="str">
        <f t="shared" ca="1" si="12"/>
        <v>ASU</v>
      </c>
      <c r="H102">
        <f t="shared" ca="1" si="13"/>
        <v>9995</v>
      </c>
      <c r="I102">
        <f t="shared" ca="1" si="14"/>
        <v>2</v>
      </c>
      <c r="J102">
        <f t="shared" ca="1" si="15"/>
        <v>90</v>
      </c>
      <c r="K102" t="str">
        <f t="shared" ca="1" si="16"/>
        <v>INSERT INTO EVENT (income, event_date, opposing_team, attendance, team_id,venue_id) values (81403.05,'1999-11-13','ASU',9995,2,90);</v>
      </c>
    </row>
    <row r="103" spans="4:11" x14ac:dyDescent="0.2">
      <c r="D103">
        <f t="shared" ca="1" si="9"/>
        <v>10</v>
      </c>
      <c r="E103" t="str">
        <f t="shared" ca="1" si="10"/>
        <v>88294.05</v>
      </c>
      <c r="F103" s="1" t="str">
        <f t="shared" ca="1" si="11"/>
        <v>2015-12-16</v>
      </c>
      <c r="G103" t="str">
        <f t="shared" ca="1" si="12"/>
        <v>Colorado State</v>
      </c>
      <c r="H103">
        <f t="shared" ca="1" si="13"/>
        <v>8490</v>
      </c>
      <c r="I103">
        <f t="shared" ca="1" si="14"/>
        <v>10</v>
      </c>
      <c r="J103">
        <f t="shared" ca="1" si="15"/>
        <v>98</v>
      </c>
      <c r="K103" t="str">
        <f t="shared" ca="1" si="16"/>
        <v>INSERT INTO EVENT (income, event_date, opposing_team, attendance, team_id,venue_id) values (88294.05,'2015-12-16','Colorado State',8490,10,98);</v>
      </c>
    </row>
    <row r="104" spans="4:11" x14ac:dyDescent="0.2">
      <c r="D104">
        <f t="shared" ca="1" si="9"/>
        <v>7</v>
      </c>
      <c r="E104" t="str">
        <f t="shared" ca="1" si="10"/>
        <v>24592.15</v>
      </c>
      <c r="F104" s="1" t="str">
        <f t="shared" ca="1" si="11"/>
        <v>2015-11-05</v>
      </c>
      <c r="G104" t="str">
        <f t="shared" ca="1" si="12"/>
        <v>SUU</v>
      </c>
      <c r="H104">
        <f t="shared" ca="1" si="13"/>
        <v>9366</v>
      </c>
      <c r="I104">
        <f t="shared" ca="1" si="14"/>
        <v>7</v>
      </c>
      <c r="J104">
        <f t="shared" ca="1" si="15"/>
        <v>86</v>
      </c>
      <c r="K104" t="str">
        <f t="shared" ca="1" si="16"/>
        <v>INSERT INTO EVENT (income, event_date, opposing_team, attendance, team_id,venue_id) values (24592.15,'2015-11-05','SUU',9366,7,86);</v>
      </c>
    </row>
    <row r="105" spans="4:11" x14ac:dyDescent="0.2">
      <c r="D105">
        <f t="shared" ca="1" si="9"/>
        <v>6</v>
      </c>
      <c r="E105" t="str">
        <f t="shared" ca="1" si="10"/>
        <v>31768.93</v>
      </c>
      <c r="F105" s="1" t="str">
        <f t="shared" ca="1" si="11"/>
        <v>2010-07-02</v>
      </c>
      <c r="G105" t="str">
        <f t="shared" ca="1" si="12"/>
        <v>UVU</v>
      </c>
      <c r="H105">
        <f t="shared" ca="1" si="13"/>
        <v>6858</v>
      </c>
      <c r="I105">
        <f t="shared" ca="1" si="14"/>
        <v>6</v>
      </c>
      <c r="J105">
        <f t="shared" ca="1" si="15"/>
        <v>36</v>
      </c>
      <c r="K105" t="str">
        <f t="shared" ca="1" si="16"/>
        <v>INSERT INTO EVENT (income, event_date, opposing_team, attendance, team_id,venue_id) values (31768.93,'2010-07-02','UVU',6858,6,36);</v>
      </c>
    </row>
    <row r="106" spans="4:11" x14ac:dyDescent="0.2">
      <c r="D106">
        <f t="shared" ca="1" si="9"/>
        <v>4</v>
      </c>
      <c r="E106" t="str">
        <f t="shared" ca="1" si="10"/>
        <v>53283.97</v>
      </c>
      <c r="F106" s="1" t="str">
        <f t="shared" ca="1" si="11"/>
        <v>2012-05-07</v>
      </c>
      <c r="G106" t="str">
        <f t="shared" ca="1" si="12"/>
        <v>Oregon State</v>
      </c>
      <c r="H106">
        <f t="shared" ca="1" si="13"/>
        <v>8111</v>
      </c>
      <c r="I106">
        <f t="shared" ca="1" si="14"/>
        <v>4</v>
      </c>
      <c r="J106">
        <f t="shared" ca="1" si="15"/>
        <v>42</v>
      </c>
      <c r="K106" t="str">
        <f t="shared" ca="1" si="16"/>
        <v>INSERT INTO EVENT (income, event_date, opposing_team, attendance, team_id,venue_id) values (53283.97,'2012-05-07','Oregon State',8111,4,42);</v>
      </c>
    </row>
    <row r="107" spans="4:11" x14ac:dyDescent="0.2">
      <c r="D107">
        <f t="shared" ca="1" si="9"/>
        <v>4</v>
      </c>
      <c r="E107" t="str">
        <f t="shared" ca="1" si="10"/>
        <v>24581.05</v>
      </c>
      <c r="F107" s="1" t="str">
        <f t="shared" ca="1" si="11"/>
        <v>2001-10-01</v>
      </c>
      <c r="G107" t="str">
        <f t="shared" ca="1" si="12"/>
        <v>Oregon State</v>
      </c>
      <c r="H107">
        <f t="shared" ca="1" si="13"/>
        <v>4025</v>
      </c>
      <c r="I107">
        <f t="shared" ca="1" si="14"/>
        <v>4</v>
      </c>
      <c r="J107">
        <f t="shared" ca="1" si="15"/>
        <v>39</v>
      </c>
      <c r="K107" t="str">
        <f t="shared" ca="1" si="16"/>
        <v>INSERT INTO EVENT (income, event_date, opposing_team, attendance, team_id,venue_id) values (24581.05,'2001-10-01','Oregon State',4025,4,39);</v>
      </c>
    </row>
    <row r="108" spans="4:11" x14ac:dyDescent="0.2">
      <c r="D108">
        <f t="shared" ca="1" si="9"/>
        <v>8</v>
      </c>
      <c r="E108" t="str">
        <f t="shared" ca="1" si="10"/>
        <v>10206.16</v>
      </c>
      <c r="F108" s="1" t="str">
        <f t="shared" ca="1" si="11"/>
        <v>2005-07-09</v>
      </c>
      <c r="G108" t="str">
        <f t="shared" ca="1" si="12"/>
        <v>Nevada</v>
      </c>
      <c r="H108">
        <f t="shared" ca="1" si="13"/>
        <v>8222</v>
      </c>
      <c r="I108">
        <f t="shared" ca="1" si="14"/>
        <v>8</v>
      </c>
      <c r="J108">
        <f t="shared" ca="1" si="15"/>
        <v>79</v>
      </c>
      <c r="K108" t="str">
        <f t="shared" ca="1" si="16"/>
        <v>INSERT INTO EVENT (income, event_date, opposing_team, attendance, team_id,venue_id) values (10206.16,'2005-07-09','Nevada',8222,8,79);</v>
      </c>
    </row>
    <row r="109" spans="4:11" x14ac:dyDescent="0.2">
      <c r="D109">
        <f t="shared" ca="1" si="9"/>
        <v>6</v>
      </c>
      <c r="E109" t="str">
        <f t="shared" ca="1" si="10"/>
        <v>97375.94</v>
      </c>
      <c r="F109" s="1" t="str">
        <f t="shared" ca="1" si="11"/>
        <v>2006-11-09</v>
      </c>
      <c r="G109" t="str">
        <f t="shared" ca="1" si="12"/>
        <v>UVU</v>
      </c>
      <c r="H109">
        <f t="shared" ca="1" si="13"/>
        <v>5413</v>
      </c>
      <c r="I109">
        <f t="shared" ca="1" si="14"/>
        <v>6</v>
      </c>
      <c r="J109">
        <f t="shared" ca="1" si="15"/>
        <v>16</v>
      </c>
      <c r="K109" t="str">
        <f t="shared" ca="1" si="16"/>
        <v>INSERT INTO EVENT (income, event_date, opposing_team, attendance, team_id,venue_id) values (97375.94,'2006-11-09','UVU',5413,6,16);</v>
      </c>
    </row>
    <row r="110" spans="4:11" x14ac:dyDescent="0.2">
      <c r="D110">
        <f t="shared" ca="1" si="9"/>
        <v>7</v>
      </c>
      <c r="E110" t="str">
        <f t="shared" ca="1" si="10"/>
        <v>51318.99</v>
      </c>
      <c r="F110" s="1" t="str">
        <f t="shared" ca="1" si="11"/>
        <v>1996-07-03</v>
      </c>
      <c r="G110" t="str">
        <f t="shared" ca="1" si="12"/>
        <v>SUU</v>
      </c>
      <c r="H110">
        <f t="shared" ca="1" si="13"/>
        <v>4779</v>
      </c>
      <c r="I110">
        <f t="shared" ca="1" si="14"/>
        <v>7</v>
      </c>
      <c r="J110">
        <f t="shared" ca="1" si="15"/>
        <v>97</v>
      </c>
      <c r="K110" t="str">
        <f t="shared" ca="1" si="16"/>
        <v>INSERT INTO EVENT (income, event_date, opposing_team, attendance, team_id,venue_id) values (51318.99,'1996-07-03','SUU',4779,7,97);</v>
      </c>
    </row>
    <row r="111" spans="4:11" x14ac:dyDescent="0.2">
      <c r="D111">
        <f t="shared" ca="1" si="9"/>
        <v>8</v>
      </c>
      <c r="E111" t="str">
        <f t="shared" ca="1" si="10"/>
        <v>3336.48</v>
      </c>
      <c r="F111" s="1" t="str">
        <f t="shared" ca="1" si="11"/>
        <v>1997-12-18</v>
      </c>
      <c r="G111" t="str">
        <f t="shared" ca="1" si="12"/>
        <v>Nevada</v>
      </c>
      <c r="H111">
        <f t="shared" ca="1" si="13"/>
        <v>2200</v>
      </c>
      <c r="I111">
        <f t="shared" ca="1" si="14"/>
        <v>8</v>
      </c>
      <c r="J111">
        <f t="shared" ca="1" si="15"/>
        <v>26</v>
      </c>
      <c r="K111" t="str">
        <f t="shared" ca="1" si="16"/>
        <v>INSERT INTO EVENT (income, event_date, opposing_team, attendance, team_id,venue_id) values (3336.48,'1997-12-18','Nevada',2200,8,26);</v>
      </c>
    </row>
    <row r="112" spans="4:11" x14ac:dyDescent="0.2">
      <c r="D112">
        <f t="shared" ca="1" si="9"/>
        <v>8</v>
      </c>
      <c r="E112" t="str">
        <f t="shared" ca="1" si="10"/>
        <v>58149.00</v>
      </c>
      <c r="F112" s="1" t="str">
        <f t="shared" ca="1" si="11"/>
        <v>2002-05-09</v>
      </c>
      <c r="G112" t="str">
        <f t="shared" ca="1" si="12"/>
        <v>Nevada</v>
      </c>
      <c r="H112">
        <f t="shared" ca="1" si="13"/>
        <v>1678</v>
      </c>
      <c r="I112">
        <f t="shared" ca="1" si="14"/>
        <v>8</v>
      </c>
      <c r="J112">
        <f t="shared" ca="1" si="15"/>
        <v>79</v>
      </c>
      <c r="K112" t="str">
        <f t="shared" ca="1" si="16"/>
        <v>INSERT INTO EVENT (income, event_date, opposing_team, attendance, team_id,venue_id) values (58149.00,'2002-05-09','Nevada',1678,8,79);</v>
      </c>
    </row>
    <row r="113" spans="4:11" x14ac:dyDescent="0.2">
      <c r="D113">
        <f t="shared" ca="1" si="9"/>
        <v>3</v>
      </c>
      <c r="E113" t="str">
        <f t="shared" ca="1" si="10"/>
        <v>84401.43</v>
      </c>
      <c r="F113" s="1" t="str">
        <f t="shared" ca="1" si="11"/>
        <v>1999-07-14</v>
      </c>
      <c r="G113" t="str">
        <f t="shared" ca="1" si="12"/>
        <v>NYU</v>
      </c>
      <c r="H113">
        <f t="shared" ca="1" si="13"/>
        <v>3480</v>
      </c>
      <c r="I113">
        <f t="shared" ca="1" si="14"/>
        <v>3</v>
      </c>
      <c r="J113">
        <f t="shared" ca="1" si="15"/>
        <v>3</v>
      </c>
      <c r="K113" t="str">
        <f t="shared" ca="1" si="16"/>
        <v>INSERT INTO EVENT (income, event_date, opposing_team, attendance, team_id,venue_id) values (84401.43,'1999-07-14','NYU',3480,3,3);</v>
      </c>
    </row>
    <row r="114" spans="4:11" x14ac:dyDescent="0.2">
      <c r="D114">
        <f t="shared" ca="1" si="9"/>
        <v>5</v>
      </c>
      <c r="E114" t="str">
        <f t="shared" ca="1" si="10"/>
        <v>56969.22</v>
      </c>
      <c r="F114" s="1" t="str">
        <f t="shared" ca="1" si="11"/>
        <v>2004-01-17</v>
      </c>
      <c r="G114" t="str">
        <f t="shared" ca="1" si="12"/>
        <v>USU</v>
      </c>
      <c r="H114">
        <f t="shared" ca="1" si="13"/>
        <v>3628</v>
      </c>
      <c r="I114">
        <f t="shared" ca="1" si="14"/>
        <v>5</v>
      </c>
      <c r="J114">
        <f t="shared" ca="1" si="15"/>
        <v>30</v>
      </c>
      <c r="K114" t="str">
        <f t="shared" ca="1" si="16"/>
        <v>INSERT INTO EVENT (income, event_date, opposing_team, attendance, team_id,venue_id) values (56969.22,'2004-01-17','USU',3628,5,30);</v>
      </c>
    </row>
    <row r="115" spans="4:11" x14ac:dyDescent="0.2">
      <c r="D115">
        <f t="shared" ca="1" si="9"/>
        <v>1</v>
      </c>
      <c r="E115" t="str">
        <f t="shared" ca="1" si="10"/>
        <v>81412.33</v>
      </c>
      <c r="F115" s="1" t="str">
        <f t="shared" ca="1" si="11"/>
        <v>2002-09-23</v>
      </c>
      <c r="G115" t="str">
        <f t="shared" ca="1" si="12"/>
        <v>BYU</v>
      </c>
      <c r="H115">
        <f t="shared" ca="1" si="13"/>
        <v>1099</v>
      </c>
      <c r="I115">
        <f t="shared" ca="1" si="14"/>
        <v>1</v>
      </c>
      <c r="J115">
        <f t="shared" ca="1" si="15"/>
        <v>79</v>
      </c>
      <c r="K115" t="str">
        <f t="shared" ca="1" si="16"/>
        <v>INSERT INTO EVENT (income, event_date, opposing_team, attendance, team_id,venue_id) values (81412.33,'2002-09-23','BYU',1099,1,79);</v>
      </c>
    </row>
    <row r="116" spans="4:11" x14ac:dyDescent="0.2">
      <c r="D116">
        <f t="shared" ca="1" si="9"/>
        <v>10</v>
      </c>
      <c r="E116" t="str">
        <f t="shared" ca="1" si="10"/>
        <v>41357.47</v>
      </c>
      <c r="F116" s="1" t="str">
        <f t="shared" ca="1" si="11"/>
        <v>2010-11-05</v>
      </c>
      <c r="G116" t="str">
        <f t="shared" ca="1" si="12"/>
        <v>Colorado State</v>
      </c>
      <c r="H116">
        <f t="shared" ca="1" si="13"/>
        <v>6819</v>
      </c>
      <c r="I116">
        <f t="shared" ca="1" si="14"/>
        <v>10</v>
      </c>
      <c r="J116">
        <f t="shared" ca="1" si="15"/>
        <v>42</v>
      </c>
      <c r="K116" t="str">
        <f t="shared" ca="1" si="16"/>
        <v>INSERT INTO EVENT (income, event_date, opposing_team, attendance, team_id,venue_id) values (41357.47,'2010-11-05','Colorado State',6819,10,42);</v>
      </c>
    </row>
    <row r="117" spans="4:11" x14ac:dyDescent="0.2">
      <c r="D117">
        <f t="shared" ca="1" si="9"/>
        <v>3</v>
      </c>
      <c r="E117" t="str">
        <f t="shared" ca="1" si="10"/>
        <v>52189.73</v>
      </c>
      <c r="F117" s="1" t="str">
        <f t="shared" ca="1" si="11"/>
        <v>2001-07-16</v>
      </c>
      <c r="G117" t="str">
        <f t="shared" ca="1" si="12"/>
        <v>NYU</v>
      </c>
      <c r="H117">
        <f t="shared" ca="1" si="13"/>
        <v>2932</v>
      </c>
      <c r="I117">
        <f t="shared" ca="1" si="14"/>
        <v>3</v>
      </c>
      <c r="J117">
        <f t="shared" ca="1" si="15"/>
        <v>49</v>
      </c>
      <c r="K117" t="str">
        <f t="shared" ca="1" si="16"/>
        <v>INSERT INTO EVENT (income, event_date, opposing_team, attendance, team_id,venue_id) values (52189.73,'2001-07-16','NYU',2932,3,49);</v>
      </c>
    </row>
    <row r="118" spans="4:11" x14ac:dyDescent="0.2">
      <c r="D118">
        <f t="shared" ca="1" si="9"/>
        <v>5</v>
      </c>
      <c r="E118" t="str">
        <f t="shared" ca="1" si="10"/>
        <v>1556.68</v>
      </c>
      <c r="F118" s="1" t="str">
        <f t="shared" ca="1" si="11"/>
        <v>2011-06-25</v>
      </c>
      <c r="G118" t="str">
        <f t="shared" ca="1" si="12"/>
        <v>USU</v>
      </c>
      <c r="H118">
        <f t="shared" ca="1" si="13"/>
        <v>8789</v>
      </c>
      <c r="I118">
        <f t="shared" ca="1" si="14"/>
        <v>5</v>
      </c>
      <c r="J118">
        <f t="shared" ca="1" si="15"/>
        <v>30</v>
      </c>
      <c r="K118" t="str">
        <f t="shared" ca="1" si="16"/>
        <v>INSERT INTO EVENT (income, event_date, opposing_team, attendance, team_id,venue_id) values (1556.68,'2011-06-25','USU',8789,5,30);</v>
      </c>
    </row>
    <row r="119" spans="4:11" x14ac:dyDescent="0.2">
      <c r="D119">
        <f t="shared" ca="1" si="9"/>
        <v>8</v>
      </c>
      <c r="E119" t="str">
        <f t="shared" ca="1" si="10"/>
        <v>40882.46</v>
      </c>
      <c r="F119" s="1" t="str">
        <f t="shared" ca="1" si="11"/>
        <v>2006-05-14</v>
      </c>
      <c r="G119" t="str">
        <f t="shared" ca="1" si="12"/>
        <v>Nevada</v>
      </c>
      <c r="H119">
        <f t="shared" ca="1" si="13"/>
        <v>3491</v>
      </c>
      <c r="I119">
        <f t="shared" ca="1" si="14"/>
        <v>8</v>
      </c>
      <c r="J119">
        <f t="shared" ca="1" si="15"/>
        <v>60</v>
      </c>
      <c r="K119" t="str">
        <f t="shared" ca="1" si="16"/>
        <v>INSERT INTO EVENT (income, event_date, opposing_team, attendance, team_id,venue_id) values (40882.46,'2006-05-14','Nevada',3491,8,60);</v>
      </c>
    </row>
    <row r="120" spans="4:11" x14ac:dyDescent="0.2">
      <c r="D120">
        <f t="shared" ca="1" si="9"/>
        <v>7</v>
      </c>
      <c r="E120" t="str">
        <f t="shared" ca="1" si="10"/>
        <v>83912.17</v>
      </c>
      <c r="F120" s="1" t="str">
        <f t="shared" ca="1" si="11"/>
        <v>1997-04-23</v>
      </c>
      <c r="G120" t="str">
        <f t="shared" ca="1" si="12"/>
        <v>SUU</v>
      </c>
      <c r="H120">
        <f t="shared" ca="1" si="13"/>
        <v>4026</v>
      </c>
      <c r="I120">
        <f t="shared" ca="1" si="14"/>
        <v>7</v>
      </c>
      <c r="J120">
        <f t="shared" ca="1" si="15"/>
        <v>1</v>
      </c>
      <c r="K120" t="str">
        <f t="shared" ca="1" si="16"/>
        <v>INSERT INTO EVENT (income, event_date, opposing_team, attendance, team_id,venue_id) values (83912.17,'1997-04-23','SUU',4026,7,1);</v>
      </c>
    </row>
    <row r="121" spans="4:11" x14ac:dyDescent="0.2">
      <c r="D121">
        <f t="shared" ca="1" si="9"/>
        <v>11</v>
      </c>
      <c r="E121" t="str">
        <f t="shared" ca="1" si="10"/>
        <v>20626.78</v>
      </c>
      <c r="F121" s="1" t="str">
        <f t="shared" ca="1" si="11"/>
        <v>2015-04-13</v>
      </c>
      <c r="G121" t="str">
        <f t="shared" ca="1" si="12"/>
        <v>University of Colorado</v>
      </c>
      <c r="H121">
        <f t="shared" ca="1" si="13"/>
        <v>3784</v>
      </c>
      <c r="I121">
        <f t="shared" ca="1" si="14"/>
        <v>11</v>
      </c>
      <c r="J121">
        <f t="shared" ca="1" si="15"/>
        <v>38</v>
      </c>
      <c r="K121" t="str">
        <f t="shared" ca="1" si="16"/>
        <v>INSERT INTO EVENT (income, event_date, opposing_team, attendance, team_id,venue_id) values (20626.78,'2015-04-13','University of Colorado',3784,11,38);</v>
      </c>
    </row>
    <row r="122" spans="4:11" x14ac:dyDescent="0.2">
      <c r="D122">
        <f t="shared" ca="1" si="9"/>
        <v>12</v>
      </c>
      <c r="E122" t="str">
        <f t="shared" ca="1" si="10"/>
        <v>87337.41</v>
      </c>
      <c r="F122" s="1" t="str">
        <f t="shared" ca="1" si="11"/>
        <v>2001-12-17</v>
      </c>
      <c r="G122" t="str">
        <f t="shared" ca="1" si="12"/>
        <v>Boise State</v>
      </c>
      <c r="H122">
        <f t="shared" ca="1" si="13"/>
        <v>2696</v>
      </c>
      <c r="I122">
        <f t="shared" ca="1" si="14"/>
        <v>12</v>
      </c>
      <c r="J122">
        <f t="shared" ca="1" si="15"/>
        <v>35</v>
      </c>
      <c r="K122" t="str">
        <f t="shared" ca="1" si="16"/>
        <v>INSERT INTO EVENT (income, event_date, opposing_team, attendance, team_id,venue_id) values (87337.41,'2001-12-17','Boise State',2696,12,35);</v>
      </c>
    </row>
    <row r="123" spans="4:11" x14ac:dyDescent="0.2">
      <c r="D123">
        <f t="shared" ca="1" si="9"/>
        <v>10</v>
      </c>
      <c r="E123" t="str">
        <f t="shared" ca="1" si="10"/>
        <v>61698.01</v>
      </c>
      <c r="F123" s="1" t="str">
        <f t="shared" ca="1" si="11"/>
        <v>2001-06-06</v>
      </c>
      <c r="G123" t="str">
        <f t="shared" ca="1" si="12"/>
        <v>Colorado State</v>
      </c>
      <c r="H123">
        <f t="shared" ca="1" si="13"/>
        <v>7395</v>
      </c>
      <c r="I123">
        <f t="shared" ca="1" si="14"/>
        <v>10</v>
      </c>
      <c r="J123">
        <f t="shared" ca="1" si="15"/>
        <v>90</v>
      </c>
      <c r="K123" t="str">
        <f t="shared" ca="1" si="16"/>
        <v>INSERT INTO EVENT (income, event_date, opposing_team, attendance, team_id,venue_id) values (61698.01,'2001-06-06','Colorado State',7395,10,90);</v>
      </c>
    </row>
    <row r="124" spans="4:11" x14ac:dyDescent="0.2">
      <c r="D124">
        <f t="shared" ca="1" si="9"/>
        <v>8</v>
      </c>
      <c r="E124" t="str">
        <f t="shared" ca="1" si="10"/>
        <v>80098.67</v>
      </c>
      <c r="F124" s="1" t="str">
        <f t="shared" ca="1" si="11"/>
        <v>1997-09-05</v>
      </c>
      <c r="G124" t="str">
        <f t="shared" ca="1" si="12"/>
        <v>Nevada</v>
      </c>
      <c r="H124">
        <f t="shared" ca="1" si="13"/>
        <v>2611</v>
      </c>
      <c r="I124">
        <f t="shared" ca="1" si="14"/>
        <v>8</v>
      </c>
      <c r="J124">
        <f t="shared" ca="1" si="15"/>
        <v>52</v>
      </c>
      <c r="K124" t="str">
        <f t="shared" ca="1" si="16"/>
        <v>INSERT INTO EVENT (income, event_date, opposing_team, attendance, team_id,venue_id) values (80098.67,'1997-09-05','Nevada',2611,8,52);</v>
      </c>
    </row>
    <row r="125" spans="4:11" x14ac:dyDescent="0.2">
      <c r="D125">
        <f t="shared" ca="1" si="9"/>
        <v>12</v>
      </c>
      <c r="E125" t="str">
        <f t="shared" ca="1" si="10"/>
        <v>27285.96</v>
      </c>
      <c r="F125" s="1" t="str">
        <f t="shared" ca="1" si="11"/>
        <v>1996-01-05</v>
      </c>
      <c r="G125" t="str">
        <f t="shared" ca="1" si="12"/>
        <v>Boise State</v>
      </c>
      <c r="H125">
        <f t="shared" ca="1" si="13"/>
        <v>2116</v>
      </c>
      <c r="I125">
        <f t="shared" ca="1" si="14"/>
        <v>12</v>
      </c>
      <c r="J125">
        <f t="shared" ca="1" si="15"/>
        <v>4</v>
      </c>
      <c r="K125" t="str">
        <f t="shared" ca="1" si="16"/>
        <v>INSERT INTO EVENT (income, event_date, opposing_team, attendance, team_id,venue_id) values (27285.96,'1996-01-05','Boise State',2116,12,4);</v>
      </c>
    </row>
    <row r="126" spans="4:11" x14ac:dyDescent="0.2">
      <c r="D126">
        <f t="shared" ca="1" si="9"/>
        <v>1</v>
      </c>
      <c r="E126" t="str">
        <f t="shared" ca="1" si="10"/>
        <v>6988.30</v>
      </c>
      <c r="F126" s="1" t="str">
        <f t="shared" ca="1" si="11"/>
        <v>2003-05-24</v>
      </c>
      <c r="G126" t="str">
        <f t="shared" ca="1" si="12"/>
        <v>BYU</v>
      </c>
      <c r="H126">
        <f t="shared" ca="1" si="13"/>
        <v>4557</v>
      </c>
      <c r="I126">
        <f t="shared" ca="1" si="14"/>
        <v>1</v>
      </c>
      <c r="J126">
        <f t="shared" ca="1" si="15"/>
        <v>85</v>
      </c>
      <c r="K126" t="str">
        <f t="shared" ca="1" si="16"/>
        <v>INSERT INTO EVENT (income, event_date, opposing_team, attendance, team_id,venue_id) values (6988.30,'2003-05-24','BYU',4557,1,85);</v>
      </c>
    </row>
    <row r="127" spans="4:11" x14ac:dyDescent="0.2">
      <c r="D127">
        <f t="shared" ca="1" si="9"/>
        <v>2</v>
      </c>
      <c r="E127" t="str">
        <f t="shared" ca="1" si="10"/>
        <v>402.54</v>
      </c>
      <c r="F127" s="1" t="str">
        <f t="shared" ca="1" si="11"/>
        <v>2009-11-09</v>
      </c>
      <c r="G127" t="str">
        <f t="shared" ca="1" si="12"/>
        <v>ASU</v>
      </c>
      <c r="H127">
        <f t="shared" ca="1" si="13"/>
        <v>9416</v>
      </c>
      <c r="I127">
        <f t="shared" ca="1" si="14"/>
        <v>2</v>
      </c>
      <c r="J127">
        <f t="shared" ca="1" si="15"/>
        <v>75</v>
      </c>
      <c r="K127" t="str">
        <f t="shared" ca="1" si="16"/>
        <v>INSERT INTO EVENT (income, event_date, opposing_team, attendance, team_id,venue_id) values (402.54,'2009-11-09','ASU',9416,2,75);</v>
      </c>
    </row>
    <row r="128" spans="4:11" x14ac:dyDescent="0.2">
      <c r="D128">
        <f t="shared" ca="1" si="9"/>
        <v>9</v>
      </c>
      <c r="E128" t="str">
        <f t="shared" ca="1" si="10"/>
        <v>85535.89</v>
      </c>
      <c r="F128" s="1" t="str">
        <f t="shared" ca="1" si="11"/>
        <v>1997-01-19</v>
      </c>
      <c r="G128" t="str">
        <f t="shared" ca="1" si="12"/>
        <v>Wyoming</v>
      </c>
      <c r="H128">
        <f t="shared" ca="1" si="13"/>
        <v>7286</v>
      </c>
      <c r="I128">
        <f t="shared" ca="1" si="14"/>
        <v>9</v>
      </c>
      <c r="J128">
        <f t="shared" ca="1" si="15"/>
        <v>80</v>
      </c>
      <c r="K128" t="str">
        <f t="shared" ca="1" si="16"/>
        <v>INSERT INTO EVENT (income, event_date, opposing_team, attendance, team_id,venue_id) values (85535.89,'1997-01-19','Wyoming',7286,9,80);</v>
      </c>
    </row>
    <row r="129" spans="4:11" x14ac:dyDescent="0.2">
      <c r="D129">
        <f t="shared" ca="1" si="9"/>
        <v>8</v>
      </c>
      <c r="E129" t="str">
        <f t="shared" ca="1" si="10"/>
        <v>5305.49</v>
      </c>
      <c r="F129" s="1" t="str">
        <f t="shared" ca="1" si="11"/>
        <v>2002-04-21</v>
      </c>
      <c r="G129" t="str">
        <f t="shared" ca="1" si="12"/>
        <v>Nevada</v>
      </c>
      <c r="H129">
        <f t="shared" ca="1" si="13"/>
        <v>1494</v>
      </c>
      <c r="I129">
        <f t="shared" ca="1" si="14"/>
        <v>8</v>
      </c>
      <c r="J129">
        <f t="shared" ca="1" si="15"/>
        <v>29</v>
      </c>
      <c r="K129" t="str">
        <f t="shared" ca="1" si="16"/>
        <v>INSERT INTO EVENT (income, event_date, opposing_team, attendance, team_id,venue_id) values (5305.49,'2002-04-21','Nevada',1494,8,29);</v>
      </c>
    </row>
    <row r="130" spans="4:11" x14ac:dyDescent="0.2">
      <c r="D130">
        <f t="shared" ca="1" si="9"/>
        <v>2</v>
      </c>
      <c r="E130" t="str">
        <f t="shared" ca="1" si="10"/>
        <v>55983.45</v>
      </c>
      <c r="F130" s="1" t="str">
        <f t="shared" ca="1" si="11"/>
        <v>2011-03-24</v>
      </c>
      <c r="G130" t="str">
        <f t="shared" ca="1" si="12"/>
        <v>ASU</v>
      </c>
      <c r="H130">
        <f t="shared" ca="1" si="13"/>
        <v>4813</v>
      </c>
      <c r="I130">
        <f t="shared" ca="1" si="14"/>
        <v>2</v>
      </c>
      <c r="J130">
        <f t="shared" ca="1" si="15"/>
        <v>76</v>
      </c>
      <c r="K130" t="str">
        <f t="shared" ca="1" si="16"/>
        <v>INSERT INTO EVENT (income, event_date, opposing_team, attendance, team_id,venue_id) values (55983.45,'2011-03-24','ASU',4813,2,76);</v>
      </c>
    </row>
    <row r="131" spans="4:11" x14ac:dyDescent="0.2">
      <c r="D131">
        <f t="shared" ref="D131:D194" ca="1" si="17">RANDBETWEEN(1,14)</f>
        <v>10</v>
      </c>
      <c r="E131" t="str">
        <f t="shared" ref="E131:E194" ca="1" si="18">RANDBETWEEN(100,100000)&amp;"."&amp;TEXT(RANDBETWEEN(0,99),"00")</f>
        <v>95726.17</v>
      </c>
      <c r="F131" s="1" t="str">
        <f t="shared" ref="F131:F194" ca="1" si="19">RANDBETWEEN(1995,2017)&amp;"-"&amp;TEXT(RANDBETWEEN(1,12),"00")&amp;"-"&amp;TEXT(RANDBETWEEN(1,30),"00")</f>
        <v>2003-01-25</v>
      </c>
      <c r="G131" t="str">
        <f t="shared" ref="G131:G194" ca="1" si="20">VLOOKUP(D131,$A$17:$C$30,3)</f>
        <v>Colorado State</v>
      </c>
      <c r="H131">
        <f t="shared" ref="H131:H194" ca="1" si="21">RANDBETWEEN(1000,10000)</f>
        <v>7646</v>
      </c>
      <c r="I131">
        <f t="shared" ref="I131:I194" ca="1" si="22">VLOOKUP(D131,$A$17:$B$30,2)</f>
        <v>10</v>
      </c>
      <c r="J131">
        <f t="shared" ref="J131:J194" ca="1" si="23">RANDBETWEEN(1,99)</f>
        <v>42</v>
      </c>
      <c r="K131" t="str">
        <f t="shared" ref="K131:K194" ca="1" si="24">"INSERT INTO EVENT (income, event_date, opposing_team, attendance, team_id,venue_id) values ("&amp;E131&amp;",'"&amp;F131&amp;"','"&amp;G131&amp;"',"&amp;H131&amp;","&amp;I131&amp;","&amp;J131&amp;");"</f>
        <v>INSERT INTO EVENT (income, event_date, opposing_team, attendance, team_id,venue_id) values (95726.17,'2003-01-25','Colorado State',7646,10,42);</v>
      </c>
    </row>
    <row r="132" spans="4:11" x14ac:dyDescent="0.2">
      <c r="D132">
        <f t="shared" ca="1" si="17"/>
        <v>4</v>
      </c>
      <c r="E132" t="str">
        <f t="shared" ca="1" si="18"/>
        <v>40455.67</v>
      </c>
      <c r="F132" s="1" t="str">
        <f t="shared" ca="1" si="19"/>
        <v>2010-02-03</v>
      </c>
      <c r="G132" t="str">
        <f t="shared" ca="1" si="20"/>
        <v>Oregon State</v>
      </c>
      <c r="H132">
        <f t="shared" ca="1" si="21"/>
        <v>4063</v>
      </c>
      <c r="I132">
        <f t="shared" ca="1" si="22"/>
        <v>4</v>
      </c>
      <c r="J132">
        <f t="shared" ca="1" si="23"/>
        <v>4</v>
      </c>
      <c r="K132" t="str">
        <f t="shared" ca="1" si="24"/>
        <v>INSERT INTO EVENT (income, event_date, opposing_team, attendance, team_id,venue_id) values (40455.67,'2010-02-03','Oregon State',4063,4,4);</v>
      </c>
    </row>
    <row r="133" spans="4:11" x14ac:dyDescent="0.2">
      <c r="D133">
        <f t="shared" ca="1" si="17"/>
        <v>6</v>
      </c>
      <c r="E133" t="str">
        <f t="shared" ca="1" si="18"/>
        <v>40569.48</v>
      </c>
      <c r="F133" s="1" t="str">
        <f t="shared" ca="1" si="19"/>
        <v>2007-01-30</v>
      </c>
      <c r="G133" t="str">
        <f t="shared" ca="1" si="20"/>
        <v>UVU</v>
      </c>
      <c r="H133">
        <f t="shared" ca="1" si="21"/>
        <v>4217</v>
      </c>
      <c r="I133">
        <f t="shared" ca="1" si="22"/>
        <v>6</v>
      </c>
      <c r="J133">
        <f t="shared" ca="1" si="23"/>
        <v>26</v>
      </c>
      <c r="K133" t="str">
        <f t="shared" ca="1" si="24"/>
        <v>INSERT INTO EVENT (income, event_date, opposing_team, attendance, team_id,venue_id) values (40569.48,'2007-01-30','UVU',4217,6,26);</v>
      </c>
    </row>
    <row r="134" spans="4:11" x14ac:dyDescent="0.2">
      <c r="D134">
        <f t="shared" ca="1" si="17"/>
        <v>8</v>
      </c>
      <c r="E134" t="str">
        <f t="shared" ca="1" si="18"/>
        <v>76060.87</v>
      </c>
      <c r="F134" s="1" t="str">
        <f t="shared" ca="1" si="19"/>
        <v>2007-05-10</v>
      </c>
      <c r="G134" t="str">
        <f t="shared" ca="1" si="20"/>
        <v>Nevada</v>
      </c>
      <c r="H134">
        <f t="shared" ca="1" si="21"/>
        <v>8941</v>
      </c>
      <c r="I134">
        <f t="shared" ca="1" si="22"/>
        <v>8</v>
      </c>
      <c r="J134">
        <f t="shared" ca="1" si="23"/>
        <v>36</v>
      </c>
      <c r="K134" t="str">
        <f t="shared" ca="1" si="24"/>
        <v>INSERT INTO EVENT (income, event_date, opposing_team, attendance, team_id,venue_id) values (76060.87,'2007-05-10','Nevada',8941,8,36);</v>
      </c>
    </row>
    <row r="135" spans="4:11" x14ac:dyDescent="0.2">
      <c r="D135">
        <f t="shared" ca="1" si="17"/>
        <v>5</v>
      </c>
      <c r="E135" t="str">
        <f t="shared" ca="1" si="18"/>
        <v>24287.35</v>
      </c>
      <c r="F135" s="1" t="str">
        <f t="shared" ca="1" si="19"/>
        <v>2011-06-25</v>
      </c>
      <c r="G135" t="str">
        <f t="shared" ca="1" si="20"/>
        <v>USU</v>
      </c>
      <c r="H135">
        <f t="shared" ca="1" si="21"/>
        <v>4792</v>
      </c>
      <c r="I135">
        <f t="shared" ca="1" si="22"/>
        <v>5</v>
      </c>
      <c r="J135">
        <f t="shared" ca="1" si="23"/>
        <v>62</v>
      </c>
      <c r="K135" t="str">
        <f t="shared" ca="1" si="24"/>
        <v>INSERT INTO EVENT (income, event_date, opposing_team, attendance, team_id,venue_id) values (24287.35,'2011-06-25','USU',4792,5,62);</v>
      </c>
    </row>
    <row r="136" spans="4:11" x14ac:dyDescent="0.2">
      <c r="D136">
        <f t="shared" ca="1" si="17"/>
        <v>9</v>
      </c>
      <c r="E136" t="str">
        <f t="shared" ca="1" si="18"/>
        <v>536.39</v>
      </c>
      <c r="F136" s="1" t="str">
        <f t="shared" ca="1" si="19"/>
        <v>2010-01-17</v>
      </c>
      <c r="G136" t="str">
        <f t="shared" ca="1" si="20"/>
        <v>Wyoming</v>
      </c>
      <c r="H136">
        <f t="shared" ca="1" si="21"/>
        <v>5094</v>
      </c>
      <c r="I136">
        <f t="shared" ca="1" si="22"/>
        <v>9</v>
      </c>
      <c r="J136">
        <f t="shared" ca="1" si="23"/>
        <v>50</v>
      </c>
      <c r="K136" t="str">
        <f t="shared" ca="1" si="24"/>
        <v>INSERT INTO EVENT (income, event_date, opposing_team, attendance, team_id,venue_id) values (536.39,'2010-01-17','Wyoming',5094,9,50);</v>
      </c>
    </row>
    <row r="137" spans="4:11" x14ac:dyDescent="0.2">
      <c r="D137">
        <f t="shared" ca="1" si="17"/>
        <v>12</v>
      </c>
      <c r="E137" t="str">
        <f t="shared" ca="1" si="18"/>
        <v>53498.84</v>
      </c>
      <c r="F137" s="1" t="str">
        <f t="shared" ca="1" si="19"/>
        <v>2002-02-14</v>
      </c>
      <c r="G137" t="str">
        <f t="shared" ca="1" si="20"/>
        <v>Boise State</v>
      </c>
      <c r="H137">
        <f t="shared" ca="1" si="21"/>
        <v>7193</v>
      </c>
      <c r="I137">
        <f t="shared" ca="1" si="22"/>
        <v>12</v>
      </c>
      <c r="J137">
        <f t="shared" ca="1" si="23"/>
        <v>42</v>
      </c>
      <c r="K137" t="str">
        <f t="shared" ca="1" si="24"/>
        <v>INSERT INTO EVENT (income, event_date, opposing_team, attendance, team_id,venue_id) values (53498.84,'2002-02-14','Boise State',7193,12,42);</v>
      </c>
    </row>
    <row r="138" spans="4:11" x14ac:dyDescent="0.2">
      <c r="D138">
        <f t="shared" ca="1" si="17"/>
        <v>9</v>
      </c>
      <c r="E138" t="str">
        <f t="shared" ca="1" si="18"/>
        <v>5957.14</v>
      </c>
      <c r="F138" s="1" t="str">
        <f t="shared" ca="1" si="19"/>
        <v>2004-12-08</v>
      </c>
      <c r="G138" t="str">
        <f t="shared" ca="1" si="20"/>
        <v>Wyoming</v>
      </c>
      <c r="H138">
        <f t="shared" ca="1" si="21"/>
        <v>5227</v>
      </c>
      <c r="I138">
        <f t="shared" ca="1" si="22"/>
        <v>9</v>
      </c>
      <c r="J138">
        <f t="shared" ca="1" si="23"/>
        <v>54</v>
      </c>
      <c r="K138" t="str">
        <f t="shared" ca="1" si="24"/>
        <v>INSERT INTO EVENT (income, event_date, opposing_team, attendance, team_id,venue_id) values (5957.14,'2004-12-08','Wyoming',5227,9,54);</v>
      </c>
    </row>
    <row r="139" spans="4:11" x14ac:dyDescent="0.2">
      <c r="D139">
        <f t="shared" ca="1" si="17"/>
        <v>6</v>
      </c>
      <c r="E139" t="str">
        <f t="shared" ca="1" si="18"/>
        <v>38569.91</v>
      </c>
      <c r="F139" s="1" t="str">
        <f t="shared" ca="1" si="19"/>
        <v>2016-09-27</v>
      </c>
      <c r="G139" t="str">
        <f t="shared" ca="1" si="20"/>
        <v>UVU</v>
      </c>
      <c r="H139">
        <f t="shared" ca="1" si="21"/>
        <v>7508</v>
      </c>
      <c r="I139">
        <f t="shared" ca="1" si="22"/>
        <v>6</v>
      </c>
      <c r="J139">
        <f t="shared" ca="1" si="23"/>
        <v>85</v>
      </c>
      <c r="K139" t="str">
        <f t="shared" ca="1" si="24"/>
        <v>INSERT INTO EVENT (income, event_date, opposing_team, attendance, team_id,venue_id) values (38569.91,'2016-09-27','UVU',7508,6,85);</v>
      </c>
    </row>
    <row r="140" spans="4:11" x14ac:dyDescent="0.2">
      <c r="D140">
        <f t="shared" ca="1" si="17"/>
        <v>3</v>
      </c>
      <c r="E140" t="str">
        <f t="shared" ca="1" si="18"/>
        <v>85803.38</v>
      </c>
      <c r="F140" s="1" t="str">
        <f t="shared" ca="1" si="19"/>
        <v>2001-09-15</v>
      </c>
      <c r="G140" t="str">
        <f t="shared" ca="1" si="20"/>
        <v>NYU</v>
      </c>
      <c r="H140">
        <f t="shared" ca="1" si="21"/>
        <v>7284</v>
      </c>
      <c r="I140">
        <f t="shared" ca="1" si="22"/>
        <v>3</v>
      </c>
      <c r="J140">
        <f t="shared" ca="1" si="23"/>
        <v>5</v>
      </c>
      <c r="K140" t="str">
        <f t="shared" ca="1" si="24"/>
        <v>INSERT INTO EVENT (income, event_date, opposing_team, attendance, team_id,venue_id) values (85803.38,'2001-09-15','NYU',7284,3,5);</v>
      </c>
    </row>
    <row r="141" spans="4:11" x14ac:dyDescent="0.2">
      <c r="D141">
        <f t="shared" ca="1" si="17"/>
        <v>13</v>
      </c>
      <c r="E141" t="str">
        <f t="shared" ca="1" si="18"/>
        <v>13334.43</v>
      </c>
      <c r="F141" s="1" t="str">
        <f t="shared" ca="1" si="19"/>
        <v>1995-10-15</v>
      </c>
      <c r="G141" t="str">
        <f t="shared" ca="1" si="20"/>
        <v>Washington State</v>
      </c>
      <c r="H141">
        <f t="shared" ca="1" si="21"/>
        <v>4016</v>
      </c>
      <c r="I141">
        <f t="shared" ca="1" si="22"/>
        <v>13</v>
      </c>
      <c r="J141">
        <f t="shared" ca="1" si="23"/>
        <v>40</v>
      </c>
      <c r="K141" t="str">
        <f t="shared" ca="1" si="24"/>
        <v>INSERT INTO EVENT (income, event_date, opposing_team, attendance, team_id,venue_id) values (13334.43,'1995-10-15','Washington State',4016,13,40);</v>
      </c>
    </row>
    <row r="142" spans="4:11" x14ac:dyDescent="0.2">
      <c r="D142">
        <f t="shared" ca="1" si="17"/>
        <v>4</v>
      </c>
      <c r="E142" t="str">
        <f t="shared" ca="1" si="18"/>
        <v>5429.51</v>
      </c>
      <c r="F142" s="1" t="str">
        <f t="shared" ca="1" si="19"/>
        <v>2017-09-26</v>
      </c>
      <c r="G142" t="str">
        <f t="shared" ca="1" si="20"/>
        <v>Oregon State</v>
      </c>
      <c r="H142">
        <f t="shared" ca="1" si="21"/>
        <v>9636</v>
      </c>
      <c r="I142">
        <f t="shared" ca="1" si="22"/>
        <v>4</v>
      </c>
      <c r="J142">
        <f t="shared" ca="1" si="23"/>
        <v>4</v>
      </c>
      <c r="K142" t="str">
        <f t="shared" ca="1" si="24"/>
        <v>INSERT INTO EVENT (income, event_date, opposing_team, attendance, team_id,venue_id) values (5429.51,'2017-09-26','Oregon State',9636,4,4);</v>
      </c>
    </row>
    <row r="143" spans="4:11" x14ac:dyDescent="0.2">
      <c r="D143">
        <f t="shared" ca="1" si="17"/>
        <v>7</v>
      </c>
      <c r="E143" t="str">
        <f t="shared" ca="1" si="18"/>
        <v>78413.08</v>
      </c>
      <c r="F143" s="1" t="str">
        <f t="shared" ca="1" si="19"/>
        <v>2010-09-04</v>
      </c>
      <c r="G143" t="str">
        <f t="shared" ca="1" si="20"/>
        <v>SUU</v>
      </c>
      <c r="H143">
        <f t="shared" ca="1" si="21"/>
        <v>8319</v>
      </c>
      <c r="I143">
        <f t="shared" ca="1" si="22"/>
        <v>7</v>
      </c>
      <c r="J143">
        <f t="shared" ca="1" si="23"/>
        <v>2</v>
      </c>
      <c r="K143" t="str">
        <f t="shared" ca="1" si="24"/>
        <v>INSERT INTO EVENT (income, event_date, opposing_team, attendance, team_id,venue_id) values (78413.08,'2010-09-04','SUU',8319,7,2);</v>
      </c>
    </row>
    <row r="144" spans="4:11" x14ac:dyDescent="0.2">
      <c r="D144">
        <f t="shared" ca="1" si="17"/>
        <v>11</v>
      </c>
      <c r="E144" t="str">
        <f t="shared" ca="1" si="18"/>
        <v>1464.61</v>
      </c>
      <c r="F144" s="1" t="str">
        <f t="shared" ca="1" si="19"/>
        <v>2000-08-07</v>
      </c>
      <c r="G144" t="str">
        <f t="shared" ca="1" si="20"/>
        <v>University of Colorado</v>
      </c>
      <c r="H144">
        <f t="shared" ca="1" si="21"/>
        <v>5423</v>
      </c>
      <c r="I144">
        <f t="shared" ca="1" si="22"/>
        <v>11</v>
      </c>
      <c r="J144">
        <f t="shared" ca="1" si="23"/>
        <v>11</v>
      </c>
      <c r="K144" t="str">
        <f t="shared" ca="1" si="24"/>
        <v>INSERT INTO EVENT (income, event_date, opposing_team, attendance, team_id,venue_id) values (1464.61,'2000-08-07','University of Colorado',5423,11,11);</v>
      </c>
    </row>
    <row r="145" spans="4:11" x14ac:dyDescent="0.2">
      <c r="D145">
        <f t="shared" ca="1" si="17"/>
        <v>12</v>
      </c>
      <c r="E145" t="str">
        <f t="shared" ca="1" si="18"/>
        <v>10018.74</v>
      </c>
      <c r="F145" s="1" t="str">
        <f t="shared" ca="1" si="19"/>
        <v>2012-04-22</v>
      </c>
      <c r="G145" t="str">
        <f t="shared" ca="1" si="20"/>
        <v>Boise State</v>
      </c>
      <c r="H145">
        <f t="shared" ca="1" si="21"/>
        <v>9953</v>
      </c>
      <c r="I145">
        <f t="shared" ca="1" si="22"/>
        <v>12</v>
      </c>
      <c r="J145">
        <f t="shared" ca="1" si="23"/>
        <v>89</v>
      </c>
      <c r="K145" t="str">
        <f t="shared" ca="1" si="24"/>
        <v>INSERT INTO EVENT (income, event_date, opposing_team, attendance, team_id,venue_id) values (10018.74,'2012-04-22','Boise State',9953,12,89);</v>
      </c>
    </row>
    <row r="146" spans="4:11" x14ac:dyDescent="0.2">
      <c r="D146">
        <f t="shared" ca="1" si="17"/>
        <v>14</v>
      </c>
      <c r="E146" t="str">
        <f t="shared" ca="1" si="18"/>
        <v>8667.96</v>
      </c>
      <c r="F146" s="1" t="str">
        <f t="shared" ca="1" si="19"/>
        <v>2000-07-02</v>
      </c>
      <c r="G146" t="str">
        <f t="shared" ca="1" si="20"/>
        <v>Oregon University</v>
      </c>
      <c r="H146">
        <f t="shared" ca="1" si="21"/>
        <v>5097</v>
      </c>
      <c r="I146">
        <f t="shared" ca="1" si="22"/>
        <v>14</v>
      </c>
      <c r="J146">
        <f t="shared" ca="1" si="23"/>
        <v>18</v>
      </c>
      <c r="K146" t="str">
        <f t="shared" ca="1" si="24"/>
        <v>INSERT INTO EVENT (income, event_date, opposing_team, attendance, team_id,venue_id) values (8667.96,'2000-07-02','Oregon University',5097,14,18);</v>
      </c>
    </row>
    <row r="147" spans="4:11" x14ac:dyDescent="0.2">
      <c r="D147">
        <f t="shared" ca="1" si="17"/>
        <v>8</v>
      </c>
      <c r="E147" t="str">
        <f t="shared" ca="1" si="18"/>
        <v>70733.19</v>
      </c>
      <c r="F147" s="1" t="str">
        <f t="shared" ca="1" si="19"/>
        <v>2013-10-21</v>
      </c>
      <c r="G147" t="str">
        <f t="shared" ca="1" si="20"/>
        <v>Nevada</v>
      </c>
      <c r="H147">
        <f t="shared" ca="1" si="21"/>
        <v>5529</v>
      </c>
      <c r="I147">
        <f t="shared" ca="1" si="22"/>
        <v>8</v>
      </c>
      <c r="J147">
        <f t="shared" ca="1" si="23"/>
        <v>40</v>
      </c>
      <c r="K147" t="str">
        <f t="shared" ca="1" si="24"/>
        <v>INSERT INTO EVENT (income, event_date, opposing_team, attendance, team_id,venue_id) values (70733.19,'2013-10-21','Nevada',5529,8,40);</v>
      </c>
    </row>
    <row r="148" spans="4:11" x14ac:dyDescent="0.2">
      <c r="D148">
        <f t="shared" ca="1" si="17"/>
        <v>3</v>
      </c>
      <c r="E148" t="str">
        <f t="shared" ca="1" si="18"/>
        <v>59967.63</v>
      </c>
      <c r="F148" s="1" t="str">
        <f t="shared" ca="1" si="19"/>
        <v>1998-03-27</v>
      </c>
      <c r="G148" t="str">
        <f t="shared" ca="1" si="20"/>
        <v>NYU</v>
      </c>
      <c r="H148">
        <f t="shared" ca="1" si="21"/>
        <v>2350</v>
      </c>
      <c r="I148">
        <f t="shared" ca="1" si="22"/>
        <v>3</v>
      </c>
      <c r="J148">
        <f t="shared" ca="1" si="23"/>
        <v>98</v>
      </c>
      <c r="K148" t="str">
        <f t="shared" ca="1" si="24"/>
        <v>INSERT INTO EVENT (income, event_date, opposing_team, attendance, team_id,venue_id) values (59967.63,'1998-03-27','NYU',2350,3,98);</v>
      </c>
    </row>
    <row r="149" spans="4:11" x14ac:dyDescent="0.2">
      <c r="D149">
        <f t="shared" ca="1" si="17"/>
        <v>13</v>
      </c>
      <c r="E149" t="str">
        <f t="shared" ca="1" si="18"/>
        <v>43922.43</v>
      </c>
      <c r="F149" s="1" t="str">
        <f t="shared" ca="1" si="19"/>
        <v>1998-06-09</v>
      </c>
      <c r="G149" t="str">
        <f t="shared" ca="1" si="20"/>
        <v>Washington State</v>
      </c>
      <c r="H149">
        <f t="shared" ca="1" si="21"/>
        <v>3250</v>
      </c>
      <c r="I149">
        <f t="shared" ca="1" si="22"/>
        <v>13</v>
      </c>
      <c r="J149">
        <f t="shared" ca="1" si="23"/>
        <v>26</v>
      </c>
      <c r="K149" t="str">
        <f t="shared" ca="1" si="24"/>
        <v>INSERT INTO EVENT (income, event_date, opposing_team, attendance, team_id,venue_id) values (43922.43,'1998-06-09','Washington State',3250,13,26);</v>
      </c>
    </row>
    <row r="150" spans="4:11" x14ac:dyDescent="0.2">
      <c r="D150">
        <f t="shared" ca="1" si="17"/>
        <v>7</v>
      </c>
      <c r="E150" t="str">
        <f t="shared" ca="1" si="18"/>
        <v>38027.41</v>
      </c>
      <c r="F150" s="1" t="str">
        <f t="shared" ca="1" si="19"/>
        <v>2009-11-01</v>
      </c>
      <c r="G150" t="str">
        <f t="shared" ca="1" si="20"/>
        <v>SUU</v>
      </c>
      <c r="H150">
        <f t="shared" ca="1" si="21"/>
        <v>4329</v>
      </c>
      <c r="I150">
        <f t="shared" ca="1" si="22"/>
        <v>7</v>
      </c>
      <c r="J150">
        <f t="shared" ca="1" si="23"/>
        <v>50</v>
      </c>
      <c r="K150" t="str">
        <f t="shared" ca="1" si="24"/>
        <v>INSERT INTO EVENT (income, event_date, opposing_team, attendance, team_id,venue_id) values (38027.41,'2009-11-01','SUU',4329,7,50);</v>
      </c>
    </row>
    <row r="151" spans="4:11" x14ac:dyDescent="0.2">
      <c r="D151">
        <f t="shared" ca="1" si="17"/>
        <v>14</v>
      </c>
      <c r="E151" t="str">
        <f t="shared" ca="1" si="18"/>
        <v>20978.07</v>
      </c>
      <c r="F151" s="1" t="str">
        <f t="shared" ca="1" si="19"/>
        <v>1996-10-28</v>
      </c>
      <c r="G151" t="str">
        <f t="shared" ca="1" si="20"/>
        <v>Oregon University</v>
      </c>
      <c r="H151">
        <f t="shared" ca="1" si="21"/>
        <v>3936</v>
      </c>
      <c r="I151">
        <f t="shared" ca="1" si="22"/>
        <v>14</v>
      </c>
      <c r="J151">
        <f t="shared" ca="1" si="23"/>
        <v>85</v>
      </c>
      <c r="K151" t="str">
        <f t="shared" ca="1" si="24"/>
        <v>INSERT INTO EVENT (income, event_date, opposing_team, attendance, team_id,venue_id) values (20978.07,'1996-10-28','Oregon University',3936,14,85);</v>
      </c>
    </row>
    <row r="152" spans="4:11" x14ac:dyDescent="0.2">
      <c r="D152">
        <f t="shared" ca="1" si="17"/>
        <v>10</v>
      </c>
      <c r="E152" t="str">
        <f t="shared" ca="1" si="18"/>
        <v>73678.93</v>
      </c>
      <c r="F152" s="1" t="str">
        <f t="shared" ca="1" si="19"/>
        <v>2003-12-28</v>
      </c>
      <c r="G152" t="str">
        <f t="shared" ca="1" si="20"/>
        <v>Colorado State</v>
      </c>
      <c r="H152">
        <f t="shared" ca="1" si="21"/>
        <v>9766</v>
      </c>
      <c r="I152">
        <f t="shared" ca="1" si="22"/>
        <v>10</v>
      </c>
      <c r="J152">
        <f t="shared" ca="1" si="23"/>
        <v>41</v>
      </c>
      <c r="K152" t="str">
        <f t="shared" ca="1" si="24"/>
        <v>INSERT INTO EVENT (income, event_date, opposing_team, attendance, team_id,venue_id) values (73678.93,'2003-12-28','Colorado State',9766,10,41);</v>
      </c>
    </row>
    <row r="153" spans="4:11" x14ac:dyDescent="0.2">
      <c r="D153">
        <f t="shared" ca="1" si="17"/>
        <v>1</v>
      </c>
      <c r="E153" t="str">
        <f t="shared" ca="1" si="18"/>
        <v>98076.93</v>
      </c>
      <c r="F153" s="1" t="str">
        <f t="shared" ca="1" si="19"/>
        <v>2011-01-15</v>
      </c>
      <c r="G153" t="str">
        <f t="shared" ca="1" si="20"/>
        <v>BYU</v>
      </c>
      <c r="H153">
        <f t="shared" ca="1" si="21"/>
        <v>6206</v>
      </c>
      <c r="I153">
        <f t="shared" ca="1" si="22"/>
        <v>1</v>
      </c>
      <c r="J153">
        <f t="shared" ca="1" si="23"/>
        <v>9</v>
      </c>
      <c r="K153" t="str">
        <f t="shared" ca="1" si="24"/>
        <v>INSERT INTO EVENT (income, event_date, opposing_team, attendance, team_id,venue_id) values (98076.93,'2011-01-15','BYU',6206,1,9);</v>
      </c>
    </row>
    <row r="154" spans="4:11" x14ac:dyDescent="0.2">
      <c r="D154">
        <f t="shared" ca="1" si="17"/>
        <v>6</v>
      </c>
      <c r="E154" t="str">
        <f t="shared" ca="1" si="18"/>
        <v>37553.72</v>
      </c>
      <c r="F154" s="1" t="str">
        <f t="shared" ca="1" si="19"/>
        <v>1995-07-11</v>
      </c>
      <c r="G154" t="str">
        <f t="shared" ca="1" si="20"/>
        <v>UVU</v>
      </c>
      <c r="H154">
        <f t="shared" ca="1" si="21"/>
        <v>9858</v>
      </c>
      <c r="I154">
        <f t="shared" ca="1" si="22"/>
        <v>6</v>
      </c>
      <c r="J154">
        <f t="shared" ca="1" si="23"/>
        <v>71</v>
      </c>
      <c r="K154" t="str">
        <f t="shared" ca="1" si="24"/>
        <v>INSERT INTO EVENT (income, event_date, opposing_team, attendance, team_id,venue_id) values (37553.72,'1995-07-11','UVU',9858,6,71);</v>
      </c>
    </row>
    <row r="155" spans="4:11" x14ac:dyDescent="0.2">
      <c r="D155">
        <f t="shared" ca="1" si="17"/>
        <v>3</v>
      </c>
      <c r="E155" t="str">
        <f t="shared" ca="1" si="18"/>
        <v>94303.09</v>
      </c>
      <c r="F155" s="1" t="str">
        <f t="shared" ca="1" si="19"/>
        <v>2004-04-30</v>
      </c>
      <c r="G155" t="str">
        <f t="shared" ca="1" si="20"/>
        <v>NYU</v>
      </c>
      <c r="H155">
        <f t="shared" ca="1" si="21"/>
        <v>9283</v>
      </c>
      <c r="I155">
        <f t="shared" ca="1" si="22"/>
        <v>3</v>
      </c>
      <c r="J155">
        <f t="shared" ca="1" si="23"/>
        <v>7</v>
      </c>
      <c r="K155" t="str">
        <f t="shared" ca="1" si="24"/>
        <v>INSERT INTO EVENT (income, event_date, opposing_team, attendance, team_id,venue_id) values (94303.09,'2004-04-30','NYU',9283,3,7);</v>
      </c>
    </row>
    <row r="156" spans="4:11" x14ac:dyDescent="0.2">
      <c r="D156">
        <f t="shared" ca="1" si="17"/>
        <v>10</v>
      </c>
      <c r="E156" t="str">
        <f t="shared" ca="1" si="18"/>
        <v>78484.10</v>
      </c>
      <c r="F156" s="1" t="str">
        <f t="shared" ca="1" si="19"/>
        <v>2000-08-16</v>
      </c>
      <c r="G156" t="str">
        <f t="shared" ca="1" si="20"/>
        <v>Colorado State</v>
      </c>
      <c r="H156">
        <f t="shared" ca="1" si="21"/>
        <v>4709</v>
      </c>
      <c r="I156">
        <f t="shared" ca="1" si="22"/>
        <v>10</v>
      </c>
      <c r="J156">
        <f t="shared" ca="1" si="23"/>
        <v>98</v>
      </c>
      <c r="K156" t="str">
        <f t="shared" ca="1" si="24"/>
        <v>INSERT INTO EVENT (income, event_date, opposing_team, attendance, team_id,venue_id) values (78484.10,'2000-08-16','Colorado State',4709,10,98);</v>
      </c>
    </row>
    <row r="157" spans="4:11" x14ac:dyDescent="0.2">
      <c r="D157">
        <f t="shared" ca="1" si="17"/>
        <v>7</v>
      </c>
      <c r="E157" t="str">
        <f t="shared" ca="1" si="18"/>
        <v>17340.87</v>
      </c>
      <c r="F157" s="1" t="str">
        <f t="shared" ca="1" si="19"/>
        <v>2017-08-13</v>
      </c>
      <c r="G157" t="str">
        <f t="shared" ca="1" si="20"/>
        <v>SUU</v>
      </c>
      <c r="H157">
        <f t="shared" ca="1" si="21"/>
        <v>3418</v>
      </c>
      <c r="I157">
        <f t="shared" ca="1" si="22"/>
        <v>7</v>
      </c>
      <c r="J157">
        <f t="shared" ca="1" si="23"/>
        <v>78</v>
      </c>
      <c r="K157" t="str">
        <f t="shared" ca="1" si="24"/>
        <v>INSERT INTO EVENT (income, event_date, opposing_team, attendance, team_id,venue_id) values (17340.87,'2017-08-13','SUU',3418,7,78);</v>
      </c>
    </row>
    <row r="158" spans="4:11" x14ac:dyDescent="0.2">
      <c r="D158">
        <f t="shared" ca="1" si="17"/>
        <v>10</v>
      </c>
      <c r="E158" t="str">
        <f t="shared" ca="1" si="18"/>
        <v>93548.53</v>
      </c>
      <c r="F158" s="1" t="str">
        <f t="shared" ca="1" si="19"/>
        <v>2000-09-29</v>
      </c>
      <c r="G158" t="str">
        <f t="shared" ca="1" si="20"/>
        <v>Colorado State</v>
      </c>
      <c r="H158">
        <f t="shared" ca="1" si="21"/>
        <v>2710</v>
      </c>
      <c r="I158">
        <f t="shared" ca="1" si="22"/>
        <v>10</v>
      </c>
      <c r="J158">
        <f t="shared" ca="1" si="23"/>
        <v>74</v>
      </c>
      <c r="K158" t="str">
        <f t="shared" ca="1" si="24"/>
        <v>INSERT INTO EVENT (income, event_date, opposing_team, attendance, team_id,venue_id) values (93548.53,'2000-09-29','Colorado State',2710,10,74);</v>
      </c>
    </row>
    <row r="159" spans="4:11" x14ac:dyDescent="0.2">
      <c r="D159">
        <f t="shared" ca="1" si="17"/>
        <v>9</v>
      </c>
      <c r="E159" t="str">
        <f t="shared" ca="1" si="18"/>
        <v>34530.12</v>
      </c>
      <c r="F159" s="1" t="str">
        <f t="shared" ca="1" si="19"/>
        <v>2008-06-19</v>
      </c>
      <c r="G159" t="str">
        <f t="shared" ca="1" si="20"/>
        <v>Wyoming</v>
      </c>
      <c r="H159">
        <f t="shared" ca="1" si="21"/>
        <v>3369</v>
      </c>
      <c r="I159">
        <f t="shared" ca="1" si="22"/>
        <v>9</v>
      </c>
      <c r="J159">
        <f t="shared" ca="1" si="23"/>
        <v>14</v>
      </c>
      <c r="K159" t="str">
        <f t="shared" ca="1" si="24"/>
        <v>INSERT INTO EVENT (income, event_date, opposing_team, attendance, team_id,venue_id) values (34530.12,'2008-06-19','Wyoming',3369,9,14);</v>
      </c>
    </row>
    <row r="160" spans="4:11" x14ac:dyDescent="0.2">
      <c r="D160">
        <f t="shared" ca="1" si="17"/>
        <v>11</v>
      </c>
      <c r="E160" t="str">
        <f t="shared" ca="1" si="18"/>
        <v>73710.89</v>
      </c>
      <c r="F160" s="1" t="str">
        <f t="shared" ca="1" si="19"/>
        <v>1999-03-29</v>
      </c>
      <c r="G160" t="str">
        <f t="shared" ca="1" si="20"/>
        <v>University of Colorado</v>
      </c>
      <c r="H160">
        <f t="shared" ca="1" si="21"/>
        <v>7842</v>
      </c>
      <c r="I160">
        <f t="shared" ca="1" si="22"/>
        <v>11</v>
      </c>
      <c r="J160">
        <f t="shared" ca="1" si="23"/>
        <v>97</v>
      </c>
      <c r="K160" t="str">
        <f t="shared" ca="1" si="24"/>
        <v>INSERT INTO EVENT (income, event_date, opposing_team, attendance, team_id,venue_id) values (73710.89,'1999-03-29','University of Colorado',7842,11,97);</v>
      </c>
    </row>
    <row r="161" spans="4:11" x14ac:dyDescent="0.2">
      <c r="D161">
        <f t="shared" ca="1" si="17"/>
        <v>6</v>
      </c>
      <c r="E161" t="str">
        <f t="shared" ca="1" si="18"/>
        <v>88020.57</v>
      </c>
      <c r="F161" s="1" t="str">
        <f t="shared" ca="1" si="19"/>
        <v>2005-12-02</v>
      </c>
      <c r="G161" t="str">
        <f t="shared" ca="1" si="20"/>
        <v>UVU</v>
      </c>
      <c r="H161">
        <f t="shared" ca="1" si="21"/>
        <v>5300</v>
      </c>
      <c r="I161">
        <f t="shared" ca="1" si="22"/>
        <v>6</v>
      </c>
      <c r="J161">
        <f t="shared" ca="1" si="23"/>
        <v>39</v>
      </c>
      <c r="K161" t="str">
        <f t="shared" ca="1" si="24"/>
        <v>INSERT INTO EVENT (income, event_date, opposing_team, attendance, team_id,venue_id) values (88020.57,'2005-12-02','UVU',5300,6,39);</v>
      </c>
    </row>
    <row r="162" spans="4:11" x14ac:dyDescent="0.2">
      <c r="D162">
        <f t="shared" ca="1" si="17"/>
        <v>14</v>
      </c>
      <c r="E162" t="str">
        <f t="shared" ca="1" si="18"/>
        <v>77911.12</v>
      </c>
      <c r="F162" s="1" t="str">
        <f t="shared" ca="1" si="19"/>
        <v>2011-12-23</v>
      </c>
      <c r="G162" t="str">
        <f t="shared" ca="1" si="20"/>
        <v>Oregon University</v>
      </c>
      <c r="H162">
        <f t="shared" ca="1" si="21"/>
        <v>4972</v>
      </c>
      <c r="I162">
        <f t="shared" ca="1" si="22"/>
        <v>14</v>
      </c>
      <c r="J162">
        <f t="shared" ca="1" si="23"/>
        <v>14</v>
      </c>
      <c r="K162" t="str">
        <f t="shared" ca="1" si="24"/>
        <v>INSERT INTO EVENT (income, event_date, opposing_team, attendance, team_id,venue_id) values (77911.12,'2011-12-23','Oregon University',4972,14,14);</v>
      </c>
    </row>
    <row r="163" spans="4:11" x14ac:dyDescent="0.2">
      <c r="D163">
        <f t="shared" ca="1" si="17"/>
        <v>2</v>
      </c>
      <c r="E163" t="str">
        <f t="shared" ca="1" si="18"/>
        <v>58597.76</v>
      </c>
      <c r="F163" s="1" t="str">
        <f t="shared" ca="1" si="19"/>
        <v>1995-01-21</v>
      </c>
      <c r="G163" t="str">
        <f t="shared" ca="1" si="20"/>
        <v>ASU</v>
      </c>
      <c r="H163">
        <f t="shared" ca="1" si="21"/>
        <v>1335</v>
      </c>
      <c r="I163">
        <f t="shared" ca="1" si="22"/>
        <v>2</v>
      </c>
      <c r="J163">
        <f t="shared" ca="1" si="23"/>
        <v>93</v>
      </c>
      <c r="K163" t="str">
        <f t="shared" ca="1" si="24"/>
        <v>INSERT INTO EVENT (income, event_date, opposing_team, attendance, team_id,venue_id) values (58597.76,'1995-01-21','ASU',1335,2,93);</v>
      </c>
    </row>
    <row r="164" spans="4:11" x14ac:dyDescent="0.2">
      <c r="D164">
        <f t="shared" ca="1" si="17"/>
        <v>5</v>
      </c>
      <c r="E164" t="str">
        <f t="shared" ca="1" si="18"/>
        <v>14063.13</v>
      </c>
      <c r="F164" s="1" t="str">
        <f t="shared" ca="1" si="19"/>
        <v>1999-03-12</v>
      </c>
      <c r="G164" t="str">
        <f t="shared" ca="1" si="20"/>
        <v>USU</v>
      </c>
      <c r="H164">
        <f t="shared" ca="1" si="21"/>
        <v>9054</v>
      </c>
      <c r="I164">
        <f t="shared" ca="1" si="22"/>
        <v>5</v>
      </c>
      <c r="J164">
        <f t="shared" ca="1" si="23"/>
        <v>43</v>
      </c>
      <c r="K164" t="str">
        <f t="shared" ca="1" si="24"/>
        <v>INSERT INTO EVENT (income, event_date, opposing_team, attendance, team_id,venue_id) values (14063.13,'1999-03-12','USU',9054,5,43);</v>
      </c>
    </row>
    <row r="165" spans="4:11" x14ac:dyDescent="0.2">
      <c r="D165">
        <f t="shared" ca="1" si="17"/>
        <v>12</v>
      </c>
      <c r="E165" t="str">
        <f t="shared" ca="1" si="18"/>
        <v>72460.26</v>
      </c>
      <c r="F165" s="1" t="str">
        <f t="shared" ca="1" si="19"/>
        <v>2003-06-17</v>
      </c>
      <c r="G165" t="str">
        <f t="shared" ca="1" si="20"/>
        <v>Boise State</v>
      </c>
      <c r="H165">
        <f t="shared" ca="1" si="21"/>
        <v>1211</v>
      </c>
      <c r="I165">
        <f t="shared" ca="1" si="22"/>
        <v>12</v>
      </c>
      <c r="J165">
        <f t="shared" ca="1" si="23"/>
        <v>97</v>
      </c>
      <c r="K165" t="str">
        <f t="shared" ca="1" si="24"/>
        <v>INSERT INTO EVENT (income, event_date, opposing_team, attendance, team_id,venue_id) values (72460.26,'2003-06-17','Boise State',1211,12,97);</v>
      </c>
    </row>
    <row r="166" spans="4:11" x14ac:dyDescent="0.2">
      <c r="D166">
        <f t="shared" ca="1" si="17"/>
        <v>5</v>
      </c>
      <c r="E166" t="str">
        <f t="shared" ca="1" si="18"/>
        <v>62166.13</v>
      </c>
      <c r="F166" s="1" t="str">
        <f t="shared" ca="1" si="19"/>
        <v>2005-06-08</v>
      </c>
      <c r="G166" t="str">
        <f t="shared" ca="1" si="20"/>
        <v>USU</v>
      </c>
      <c r="H166">
        <f t="shared" ca="1" si="21"/>
        <v>7562</v>
      </c>
      <c r="I166">
        <f t="shared" ca="1" si="22"/>
        <v>5</v>
      </c>
      <c r="J166">
        <f t="shared" ca="1" si="23"/>
        <v>19</v>
      </c>
      <c r="K166" t="str">
        <f t="shared" ca="1" si="24"/>
        <v>INSERT INTO EVENT (income, event_date, opposing_team, attendance, team_id,venue_id) values (62166.13,'2005-06-08','USU',7562,5,19);</v>
      </c>
    </row>
    <row r="167" spans="4:11" x14ac:dyDescent="0.2">
      <c r="D167">
        <f t="shared" ca="1" si="17"/>
        <v>14</v>
      </c>
      <c r="E167" t="str">
        <f t="shared" ca="1" si="18"/>
        <v>33790.08</v>
      </c>
      <c r="F167" s="1" t="str">
        <f t="shared" ca="1" si="19"/>
        <v>2005-12-24</v>
      </c>
      <c r="G167" t="str">
        <f t="shared" ca="1" si="20"/>
        <v>Oregon University</v>
      </c>
      <c r="H167">
        <f t="shared" ca="1" si="21"/>
        <v>1168</v>
      </c>
      <c r="I167">
        <f t="shared" ca="1" si="22"/>
        <v>14</v>
      </c>
      <c r="J167">
        <f t="shared" ca="1" si="23"/>
        <v>11</v>
      </c>
      <c r="K167" t="str">
        <f t="shared" ca="1" si="24"/>
        <v>INSERT INTO EVENT (income, event_date, opposing_team, attendance, team_id,venue_id) values (33790.08,'2005-12-24','Oregon University',1168,14,11);</v>
      </c>
    </row>
    <row r="168" spans="4:11" x14ac:dyDescent="0.2">
      <c r="D168">
        <f t="shared" ca="1" si="17"/>
        <v>6</v>
      </c>
      <c r="E168" t="str">
        <f t="shared" ca="1" si="18"/>
        <v>43119.42</v>
      </c>
      <c r="F168" s="1" t="str">
        <f t="shared" ca="1" si="19"/>
        <v>2013-07-30</v>
      </c>
      <c r="G168" t="str">
        <f t="shared" ca="1" si="20"/>
        <v>UVU</v>
      </c>
      <c r="H168">
        <f t="shared" ca="1" si="21"/>
        <v>7319</v>
      </c>
      <c r="I168">
        <f t="shared" ca="1" si="22"/>
        <v>6</v>
      </c>
      <c r="J168">
        <f t="shared" ca="1" si="23"/>
        <v>71</v>
      </c>
      <c r="K168" t="str">
        <f t="shared" ca="1" si="24"/>
        <v>INSERT INTO EVENT (income, event_date, opposing_team, attendance, team_id,venue_id) values (43119.42,'2013-07-30','UVU',7319,6,71);</v>
      </c>
    </row>
    <row r="169" spans="4:11" x14ac:dyDescent="0.2">
      <c r="D169">
        <f t="shared" ca="1" si="17"/>
        <v>1</v>
      </c>
      <c r="E169" t="str">
        <f t="shared" ca="1" si="18"/>
        <v>87748.42</v>
      </c>
      <c r="F169" s="1" t="str">
        <f t="shared" ca="1" si="19"/>
        <v>2012-09-30</v>
      </c>
      <c r="G169" t="str">
        <f t="shared" ca="1" si="20"/>
        <v>BYU</v>
      </c>
      <c r="H169">
        <f t="shared" ca="1" si="21"/>
        <v>9430</v>
      </c>
      <c r="I169">
        <f t="shared" ca="1" si="22"/>
        <v>1</v>
      </c>
      <c r="J169">
        <f t="shared" ca="1" si="23"/>
        <v>54</v>
      </c>
      <c r="K169" t="str">
        <f t="shared" ca="1" si="24"/>
        <v>INSERT INTO EVENT (income, event_date, opposing_team, attendance, team_id,venue_id) values (87748.42,'2012-09-30','BYU',9430,1,54);</v>
      </c>
    </row>
    <row r="170" spans="4:11" x14ac:dyDescent="0.2">
      <c r="D170">
        <f t="shared" ca="1" si="17"/>
        <v>3</v>
      </c>
      <c r="E170" t="str">
        <f t="shared" ca="1" si="18"/>
        <v>89696.64</v>
      </c>
      <c r="F170" s="1" t="str">
        <f t="shared" ca="1" si="19"/>
        <v>1995-10-29</v>
      </c>
      <c r="G170" t="str">
        <f t="shared" ca="1" si="20"/>
        <v>NYU</v>
      </c>
      <c r="H170">
        <f t="shared" ca="1" si="21"/>
        <v>5924</v>
      </c>
      <c r="I170">
        <f t="shared" ca="1" si="22"/>
        <v>3</v>
      </c>
      <c r="J170">
        <f t="shared" ca="1" si="23"/>
        <v>8</v>
      </c>
      <c r="K170" t="str">
        <f t="shared" ca="1" si="24"/>
        <v>INSERT INTO EVENT (income, event_date, opposing_team, attendance, team_id,venue_id) values (89696.64,'1995-10-29','NYU',5924,3,8);</v>
      </c>
    </row>
    <row r="171" spans="4:11" x14ac:dyDescent="0.2">
      <c r="D171">
        <f t="shared" ca="1" si="17"/>
        <v>6</v>
      </c>
      <c r="E171" t="str">
        <f t="shared" ca="1" si="18"/>
        <v>44800.38</v>
      </c>
      <c r="F171" s="1" t="str">
        <f t="shared" ca="1" si="19"/>
        <v>2007-11-09</v>
      </c>
      <c r="G171" t="str">
        <f t="shared" ca="1" si="20"/>
        <v>UVU</v>
      </c>
      <c r="H171">
        <f t="shared" ca="1" si="21"/>
        <v>3159</v>
      </c>
      <c r="I171">
        <f t="shared" ca="1" si="22"/>
        <v>6</v>
      </c>
      <c r="J171">
        <f t="shared" ca="1" si="23"/>
        <v>54</v>
      </c>
      <c r="K171" t="str">
        <f t="shared" ca="1" si="24"/>
        <v>INSERT INTO EVENT (income, event_date, opposing_team, attendance, team_id,venue_id) values (44800.38,'2007-11-09','UVU',3159,6,54);</v>
      </c>
    </row>
    <row r="172" spans="4:11" x14ac:dyDescent="0.2">
      <c r="D172">
        <f t="shared" ca="1" si="17"/>
        <v>8</v>
      </c>
      <c r="E172" t="str">
        <f t="shared" ca="1" si="18"/>
        <v>90705.61</v>
      </c>
      <c r="F172" s="1" t="str">
        <f t="shared" ca="1" si="19"/>
        <v>2015-12-25</v>
      </c>
      <c r="G172" t="str">
        <f t="shared" ca="1" si="20"/>
        <v>Nevada</v>
      </c>
      <c r="H172">
        <f t="shared" ca="1" si="21"/>
        <v>2540</v>
      </c>
      <c r="I172">
        <f t="shared" ca="1" si="22"/>
        <v>8</v>
      </c>
      <c r="J172">
        <f t="shared" ca="1" si="23"/>
        <v>48</v>
      </c>
      <c r="K172" t="str">
        <f t="shared" ca="1" si="24"/>
        <v>INSERT INTO EVENT (income, event_date, opposing_team, attendance, team_id,venue_id) values (90705.61,'2015-12-25','Nevada',2540,8,48);</v>
      </c>
    </row>
    <row r="173" spans="4:11" x14ac:dyDescent="0.2">
      <c r="D173">
        <f t="shared" ca="1" si="17"/>
        <v>3</v>
      </c>
      <c r="E173" t="str">
        <f t="shared" ca="1" si="18"/>
        <v>96247.93</v>
      </c>
      <c r="F173" s="1" t="str">
        <f t="shared" ca="1" si="19"/>
        <v>2002-03-12</v>
      </c>
      <c r="G173" t="str">
        <f t="shared" ca="1" si="20"/>
        <v>NYU</v>
      </c>
      <c r="H173">
        <f t="shared" ca="1" si="21"/>
        <v>7463</v>
      </c>
      <c r="I173">
        <f t="shared" ca="1" si="22"/>
        <v>3</v>
      </c>
      <c r="J173">
        <f t="shared" ca="1" si="23"/>
        <v>77</v>
      </c>
      <c r="K173" t="str">
        <f t="shared" ca="1" si="24"/>
        <v>INSERT INTO EVENT (income, event_date, opposing_team, attendance, team_id,venue_id) values (96247.93,'2002-03-12','NYU',7463,3,77);</v>
      </c>
    </row>
    <row r="174" spans="4:11" x14ac:dyDescent="0.2">
      <c r="D174">
        <f t="shared" ca="1" si="17"/>
        <v>9</v>
      </c>
      <c r="E174" t="str">
        <f t="shared" ca="1" si="18"/>
        <v>40034.34</v>
      </c>
      <c r="F174" s="1" t="str">
        <f t="shared" ca="1" si="19"/>
        <v>2002-08-26</v>
      </c>
      <c r="G174" t="str">
        <f t="shared" ca="1" si="20"/>
        <v>Wyoming</v>
      </c>
      <c r="H174">
        <f t="shared" ca="1" si="21"/>
        <v>4544</v>
      </c>
      <c r="I174">
        <f t="shared" ca="1" si="22"/>
        <v>9</v>
      </c>
      <c r="J174">
        <f t="shared" ca="1" si="23"/>
        <v>58</v>
      </c>
      <c r="K174" t="str">
        <f t="shared" ca="1" si="24"/>
        <v>INSERT INTO EVENT (income, event_date, opposing_team, attendance, team_id,venue_id) values (40034.34,'2002-08-26','Wyoming',4544,9,58);</v>
      </c>
    </row>
    <row r="175" spans="4:11" x14ac:dyDescent="0.2">
      <c r="D175">
        <f t="shared" ca="1" si="17"/>
        <v>3</v>
      </c>
      <c r="E175" t="str">
        <f t="shared" ca="1" si="18"/>
        <v>23696.74</v>
      </c>
      <c r="F175" s="1" t="str">
        <f t="shared" ca="1" si="19"/>
        <v>2015-03-18</v>
      </c>
      <c r="G175" t="str">
        <f t="shared" ca="1" si="20"/>
        <v>NYU</v>
      </c>
      <c r="H175">
        <f t="shared" ca="1" si="21"/>
        <v>1591</v>
      </c>
      <c r="I175">
        <f t="shared" ca="1" si="22"/>
        <v>3</v>
      </c>
      <c r="J175">
        <f t="shared" ca="1" si="23"/>
        <v>97</v>
      </c>
      <c r="K175" t="str">
        <f t="shared" ca="1" si="24"/>
        <v>INSERT INTO EVENT (income, event_date, opposing_team, attendance, team_id,venue_id) values (23696.74,'2015-03-18','NYU',1591,3,97);</v>
      </c>
    </row>
    <row r="176" spans="4:11" x14ac:dyDescent="0.2">
      <c r="D176">
        <f t="shared" ca="1" si="17"/>
        <v>5</v>
      </c>
      <c r="E176" t="str">
        <f t="shared" ca="1" si="18"/>
        <v>10749.68</v>
      </c>
      <c r="F176" s="1" t="str">
        <f t="shared" ca="1" si="19"/>
        <v>2012-11-20</v>
      </c>
      <c r="G176" t="str">
        <f t="shared" ca="1" si="20"/>
        <v>USU</v>
      </c>
      <c r="H176">
        <f t="shared" ca="1" si="21"/>
        <v>5764</v>
      </c>
      <c r="I176">
        <f t="shared" ca="1" si="22"/>
        <v>5</v>
      </c>
      <c r="J176">
        <f t="shared" ca="1" si="23"/>
        <v>7</v>
      </c>
      <c r="K176" t="str">
        <f t="shared" ca="1" si="24"/>
        <v>INSERT INTO EVENT (income, event_date, opposing_team, attendance, team_id,venue_id) values (10749.68,'2012-11-20','USU',5764,5,7);</v>
      </c>
    </row>
    <row r="177" spans="4:11" x14ac:dyDescent="0.2">
      <c r="D177">
        <f t="shared" ca="1" si="17"/>
        <v>1</v>
      </c>
      <c r="E177" t="str">
        <f t="shared" ca="1" si="18"/>
        <v>66269.01</v>
      </c>
      <c r="F177" s="1" t="str">
        <f t="shared" ca="1" si="19"/>
        <v>1998-11-19</v>
      </c>
      <c r="G177" t="str">
        <f t="shared" ca="1" si="20"/>
        <v>BYU</v>
      </c>
      <c r="H177">
        <f t="shared" ca="1" si="21"/>
        <v>6185</v>
      </c>
      <c r="I177">
        <f t="shared" ca="1" si="22"/>
        <v>1</v>
      </c>
      <c r="J177">
        <f t="shared" ca="1" si="23"/>
        <v>49</v>
      </c>
      <c r="K177" t="str">
        <f t="shared" ca="1" si="24"/>
        <v>INSERT INTO EVENT (income, event_date, opposing_team, attendance, team_id,venue_id) values (66269.01,'1998-11-19','BYU',6185,1,49);</v>
      </c>
    </row>
    <row r="178" spans="4:11" x14ac:dyDescent="0.2">
      <c r="D178">
        <f t="shared" ca="1" si="17"/>
        <v>10</v>
      </c>
      <c r="E178" t="str">
        <f t="shared" ca="1" si="18"/>
        <v>823.62</v>
      </c>
      <c r="F178" s="1" t="str">
        <f t="shared" ca="1" si="19"/>
        <v>2005-05-26</v>
      </c>
      <c r="G178" t="str">
        <f t="shared" ca="1" si="20"/>
        <v>Colorado State</v>
      </c>
      <c r="H178">
        <f t="shared" ca="1" si="21"/>
        <v>7702</v>
      </c>
      <c r="I178">
        <f t="shared" ca="1" si="22"/>
        <v>10</v>
      </c>
      <c r="J178">
        <f t="shared" ca="1" si="23"/>
        <v>80</v>
      </c>
      <c r="K178" t="str">
        <f t="shared" ca="1" si="24"/>
        <v>INSERT INTO EVENT (income, event_date, opposing_team, attendance, team_id,venue_id) values (823.62,'2005-05-26','Colorado State',7702,10,80);</v>
      </c>
    </row>
    <row r="179" spans="4:11" x14ac:dyDescent="0.2">
      <c r="D179">
        <f t="shared" ca="1" si="17"/>
        <v>9</v>
      </c>
      <c r="E179" t="str">
        <f t="shared" ca="1" si="18"/>
        <v>19966.11</v>
      </c>
      <c r="F179" s="1" t="str">
        <f t="shared" ca="1" si="19"/>
        <v>2009-12-02</v>
      </c>
      <c r="G179" t="str">
        <f t="shared" ca="1" si="20"/>
        <v>Wyoming</v>
      </c>
      <c r="H179">
        <f t="shared" ca="1" si="21"/>
        <v>7695</v>
      </c>
      <c r="I179">
        <f t="shared" ca="1" si="22"/>
        <v>9</v>
      </c>
      <c r="J179">
        <f t="shared" ca="1" si="23"/>
        <v>99</v>
      </c>
      <c r="K179" t="str">
        <f t="shared" ca="1" si="24"/>
        <v>INSERT INTO EVENT (income, event_date, opposing_team, attendance, team_id,venue_id) values (19966.11,'2009-12-02','Wyoming',7695,9,99);</v>
      </c>
    </row>
    <row r="180" spans="4:11" x14ac:dyDescent="0.2">
      <c r="D180">
        <f t="shared" ca="1" si="17"/>
        <v>8</v>
      </c>
      <c r="E180" t="str">
        <f t="shared" ca="1" si="18"/>
        <v>64685.42</v>
      </c>
      <c r="F180" s="1" t="str">
        <f t="shared" ca="1" si="19"/>
        <v>2012-06-26</v>
      </c>
      <c r="G180" t="str">
        <f t="shared" ca="1" si="20"/>
        <v>Nevada</v>
      </c>
      <c r="H180">
        <f t="shared" ca="1" si="21"/>
        <v>4509</v>
      </c>
      <c r="I180">
        <f t="shared" ca="1" si="22"/>
        <v>8</v>
      </c>
      <c r="J180">
        <f t="shared" ca="1" si="23"/>
        <v>3</v>
      </c>
      <c r="K180" t="str">
        <f t="shared" ca="1" si="24"/>
        <v>INSERT INTO EVENT (income, event_date, opposing_team, attendance, team_id,venue_id) values (64685.42,'2012-06-26','Nevada',4509,8,3);</v>
      </c>
    </row>
    <row r="181" spans="4:11" x14ac:dyDescent="0.2">
      <c r="D181">
        <f t="shared" ca="1" si="17"/>
        <v>14</v>
      </c>
      <c r="E181" t="str">
        <f t="shared" ca="1" si="18"/>
        <v>2299.48</v>
      </c>
      <c r="F181" s="1" t="str">
        <f t="shared" ca="1" si="19"/>
        <v>2006-03-30</v>
      </c>
      <c r="G181" t="str">
        <f t="shared" ca="1" si="20"/>
        <v>Oregon University</v>
      </c>
      <c r="H181">
        <f t="shared" ca="1" si="21"/>
        <v>8178</v>
      </c>
      <c r="I181">
        <f t="shared" ca="1" si="22"/>
        <v>14</v>
      </c>
      <c r="J181">
        <f t="shared" ca="1" si="23"/>
        <v>83</v>
      </c>
      <c r="K181" t="str">
        <f t="shared" ca="1" si="24"/>
        <v>INSERT INTO EVENT (income, event_date, opposing_team, attendance, team_id,venue_id) values (2299.48,'2006-03-30','Oregon University',8178,14,83);</v>
      </c>
    </row>
    <row r="182" spans="4:11" x14ac:dyDescent="0.2">
      <c r="D182">
        <f t="shared" ca="1" si="17"/>
        <v>13</v>
      </c>
      <c r="E182" t="str">
        <f t="shared" ca="1" si="18"/>
        <v>97357.87</v>
      </c>
      <c r="F182" s="1" t="str">
        <f t="shared" ca="1" si="19"/>
        <v>1997-04-09</v>
      </c>
      <c r="G182" t="str">
        <f t="shared" ca="1" si="20"/>
        <v>Washington State</v>
      </c>
      <c r="H182">
        <f t="shared" ca="1" si="21"/>
        <v>1926</v>
      </c>
      <c r="I182">
        <f t="shared" ca="1" si="22"/>
        <v>13</v>
      </c>
      <c r="J182">
        <f t="shared" ca="1" si="23"/>
        <v>77</v>
      </c>
      <c r="K182" t="str">
        <f t="shared" ca="1" si="24"/>
        <v>INSERT INTO EVENT (income, event_date, opposing_team, attendance, team_id,venue_id) values (97357.87,'1997-04-09','Washington State',1926,13,77);</v>
      </c>
    </row>
    <row r="183" spans="4:11" x14ac:dyDescent="0.2">
      <c r="D183">
        <f t="shared" ca="1" si="17"/>
        <v>13</v>
      </c>
      <c r="E183" t="str">
        <f t="shared" ca="1" si="18"/>
        <v>76924.40</v>
      </c>
      <c r="F183" s="1" t="str">
        <f t="shared" ca="1" si="19"/>
        <v>2003-07-05</v>
      </c>
      <c r="G183" t="str">
        <f t="shared" ca="1" si="20"/>
        <v>Washington State</v>
      </c>
      <c r="H183">
        <f t="shared" ca="1" si="21"/>
        <v>5504</v>
      </c>
      <c r="I183">
        <f t="shared" ca="1" si="22"/>
        <v>13</v>
      </c>
      <c r="J183">
        <f t="shared" ca="1" si="23"/>
        <v>15</v>
      </c>
      <c r="K183" t="str">
        <f t="shared" ca="1" si="24"/>
        <v>INSERT INTO EVENT (income, event_date, opposing_team, attendance, team_id,venue_id) values (76924.40,'2003-07-05','Washington State',5504,13,15);</v>
      </c>
    </row>
    <row r="184" spans="4:11" x14ac:dyDescent="0.2">
      <c r="D184">
        <f t="shared" ca="1" si="17"/>
        <v>11</v>
      </c>
      <c r="E184" t="str">
        <f t="shared" ca="1" si="18"/>
        <v>87280.00</v>
      </c>
      <c r="F184" s="1" t="str">
        <f t="shared" ca="1" si="19"/>
        <v>2005-10-23</v>
      </c>
      <c r="G184" t="str">
        <f t="shared" ca="1" si="20"/>
        <v>University of Colorado</v>
      </c>
      <c r="H184">
        <f t="shared" ca="1" si="21"/>
        <v>3090</v>
      </c>
      <c r="I184">
        <f t="shared" ca="1" si="22"/>
        <v>11</v>
      </c>
      <c r="J184">
        <f t="shared" ca="1" si="23"/>
        <v>42</v>
      </c>
      <c r="K184" t="str">
        <f t="shared" ca="1" si="24"/>
        <v>INSERT INTO EVENT (income, event_date, opposing_team, attendance, team_id,venue_id) values (87280.00,'2005-10-23','University of Colorado',3090,11,42);</v>
      </c>
    </row>
    <row r="185" spans="4:11" x14ac:dyDescent="0.2">
      <c r="D185">
        <f t="shared" ca="1" si="17"/>
        <v>13</v>
      </c>
      <c r="E185" t="str">
        <f t="shared" ca="1" si="18"/>
        <v>24398.42</v>
      </c>
      <c r="F185" s="1" t="str">
        <f t="shared" ca="1" si="19"/>
        <v>1998-12-11</v>
      </c>
      <c r="G185" t="str">
        <f t="shared" ca="1" si="20"/>
        <v>Washington State</v>
      </c>
      <c r="H185">
        <f t="shared" ca="1" si="21"/>
        <v>8874</v>
      </c>
      <c r="I185">
        <f t="shared" ca="1" si="22"/>
        <v>13</v>
      </c>
      <c r="J185">
        <f t="shared" ca="1" si="23"/>
        <v>41</v>
      </c>
      <c r="K185" t="str">
        <f t="shared" ca="1" si="24"/>
        <v>INSERT INTO EVENT (income, event_date, opposing_team, attendance, team_id,venue_id) values (24398.42,'1998-12-11','Washington State',8874,13,41);</v>
      </c>
    </row>
    <row r="186" spans="4:11" x14ac:dyDescent="0.2">
      <c r="D186">
        <f t="shared" ca="1" si="17"/>
        <v>2</v>
      </c>
      <c r="E186" t="str">
        <f t="shared" ca="1" si="18"/>
        <v>74206.29</v>
      </c>
      <c r="F186" s="1" t="str">
        <f t="shared" ca="1" si="19"/>
        <v>2005-12-02</v>
      </c>
      <c r="G186" t="str">
        <f t="shared" ca="1" si="20"/>
        <v>ASU</v>
      </c>
      <c r="H186">
        <f t="shared" ca="1" si="21"/>
        <v>9776</v>
      </c>
      <c r="I186">
        <f t="shared" ca="1" si="22"/>
        <v>2</v>
      </c>
      <c r="J186">
        <f t="shared" ca="1" si="23"/>
        <v>88</v>
      </c>
      <c r="K186" t="str">
        <f t="shared" ca="1" si="24"/>
        <v>INSERT INTO EVENT (income, event_date, opposing_team, attendance, team_id,venue_id) values (74206.29,'2005-12-02','ASU',9776,2,88);</v>
      </c>
    </row>
    <row r="187" spans="4:11" x14ac:dyDescent="0.2">
      <c r="D187">
        <f t="shared" ca="1" si="17"/>
        <v>14</v>
      </c>
      <c r="E187" t="str">
        <f t="shared" ca="1" si="18"/>
        <v>90440.73</v>
      </c>
      <c r="F187" s="1" t="str">
        <f t="shared" ca="1" si="19"/>
        <v>2005-08-28</v>
      </c>
      <c r="G187" t="str">
        <f t="shared" ca="1" si="20"/>
        <v>Oregon University</v>
      </c>
      <c r="H187">
        <f t="shared" ca="1" si="21"/>
        <v>4316</v>
      </c>
      <c r="I187">
        <f t="shared" ca="1" si="22"/>
        <v>14</v>
      </c>
      <c r="J187">
        <f t="shared" ca="1" si="23"/>
        <v>74</v>
      </c>
      <c r="K187" t="str">
        <f t="shared" ca="1" si="24"/>
        <v>INSERT INTO EVENT (income, event_date, opposing_team, attendance, team_id,venue_id) values (90440.73,'2005-08-28','Oregon University',4316,14,74);</v>
      </c>
    </row>
    <row r="188" spans="4:11" x14ac:dyDescent="0.2">
      <c r="D188">
        <f t="shared" ca="1" si="17"/>
        <v>6</v>
      </c>
      <c r="E188" t="str">
        <f t="shared" ca="1" si="18"/>
        <v>9207.13</v>
      </c>
      <c r="F188" s="1" t="str">
        <f t="shared" ca="1" si="19"/>
        <v>2012-07-23</v>
      </c>
      <c r="G188" t="str">
        <f t="shared" ca="1" si="20"/>
        <v>UVU</v>
      </c>
      <c r="H188">
        <f t="shared" ca="1" si="21"/>
        <v>2540</v>
      </c>
      <c r="I188">
        <f t="shared" ca="1" si="22"/>
        <v>6</v>
      </c>
      <c r="J188">
        <f t="shared" ca="1" si="23"/>
        <v>66</v>
      </c>
      <c r="K188" t="str">
        <f t="shared" ca="1" si="24"/>
        <v>INSERT INTO EVENT (income, event_date, opposing_team, attendance, team_id,venue_id) values (9207.13,'2012-07-23','UVU',2540,6,66);</v>
      </c>
    </row>
    <row r="189" spans="4:11" x14ac:dyDescent="0.2">
      <c r="D189">
        <f t="shared" ca="1" si="17"/>
        <v>5</v>
      </c>
      <c r="E189" t="str">
        <f t="shared" ca="1" si="18"/>
        <v>97352.11</v>
      </c>
      <c r="F189" s="1" t="str">
        <f t="shared" ca="1" si="19"/>
        <v>2015-10-02</v>
      </c>
      <c r="G189" t="str">
        <f t="shared" ca="1" si="20"/>
        <v>USU</v>
      </c>
      <c r="H189">
        <f t="shared" ca="1" si="21"/>
        <v>4780</v>
      </c>
      <c r="I189">
        <f t="shared" ca="1" si="22"/>
        <v>5</v>
      </c>
      <c r="J189">
        <f t="shared" ca="1" si="23"/>
        <v>70</v>
      </c>
      <c r="K189" t="str">
        <f t="shared" ca="1" si="24"/>
        <v>INSERT INTO EVENT (income, event_date, opposing_team, attendance, team_id,venue_id) values (97352.11,'2015-10-02','USU',4780,5,70);</v>
      </c>
    </row>
    <row r="190" spans="4:11" x14ac:dyDescent="0.2">
      <c r="D190">
        <f t="shared" ca="1" si="17"/>
        <v>8</v>
      </c>
      <c r="E190" t="str">
        <f t="shared" ca="1" si="18"/>
        <v>25456.52</v>
      </c>
      <c r="F190" s="1" t="str">
        <f t="shared" ca="1" si="19"/>
        <v>2012-05-24</v>
      </c>
      <c r="G190" t="str">
        <f t="shared" ca="1" si="20"/>
        <v>Nevada</v>
      </c>
      <c r="H190">
        <f t="shared" ca="1" si="21"/>
        <v>7128</v>
      </c>
      <c r="I190">
        <f t="shared" ca="1" si="22"/>
        <v>8</v>
      </c>
      <c r="J190">
        <f t="shared" ca="1" si="23"/>
        <v>61</v>
      </c>
      <c r="K190" t="str">
        <f t="shared" ca="1" si="24"/>
        <v>INSERT INTO EVENT (income, event_date, opposing_team, attendance, team_id,venue_id) values (25456.52,'2012-05-24','Nevada',7128,8,61);</v>
      </c>
    </row>
    <row r="191" spans="4:11" x14ac:dyDescent="0.2">
      <c r="D191">
        <f t="shared" ca="1" si="17"/>
        <v>5</v>
      </c>
      <c r="E191" t="str">
        <f t="shared" ca="1" si="18"/>
        <v>15669.62</v>
      </c>
      <c r="F191" s="1" t="str">
        <f t="shared" ca="1" si="19"/>
        <v>1999-03-05</v>
      </c>
      <c r="G191" t="str">
        <f t="shared" ca="1" si="20"/>
        <v>USU</v>
      </c>
      <c r="H191">
        <f t="shared" ca="1" si="21"/>
        <v>7201</v>
      </c>
      <c r="I191">
        <f t="shared" ca="1" si="22"/>
        <v>5</v>
      </c>
      <c r="J191">
        <f t="shared" ca="1" si="23"/>
        <v>48</v>
      </c>
      <c r="K191" t="str">
        <f t="shared" ca="1" si="24"/>
        <v>INSERT INTO EVENT (income, event_date, opposing_team, attendance, team_id,venue_id) values (15669.62,'1999-03-05','USU',7201,5,48);</v>
      </c>
    </row>
    <row r="192" spans="4:11" x14ac:dyDescent="0.2">
      <c r="D192">
        <f t="shared" ca="1" si="17"/>
        <v>13</v>
      </c>
      <c r="E192" t="str">
        <f t="shared" ca="1" si="18"/>
        <v>89095.46</v>
      </c>
      <c r="F192" s="1" t="str">
        <f t="shared" ca="1" si="19"/>
        <v>2001-11-17</v>
      </c>
      <c r="G192" t="str">
        <f t="shared" ca="1" si="20"/>
        <v>Washington State</v>
      </c>
      <c r="H192">
        <f t="shared" ca="1" si="21"/>
        <v>6914</v>
      </c>
      <c r="I192">
        <f t="shared" ca="1" si="22"/>
        <v>13</v>
      </c>
      <c r="J192">
        <f t="shared" ca="1" si="23"/>
        <v>35</v>
      </c>
      <c r="K192" t="str">
        <f t="shared" ca="1" si="24"/>
        <v>INSERT INTO EVENT (income, event_date, opposing_team, attendance, team_id,venue_id) values (89095.46,'2001-11-17','Washington State',6914,13,35);</v>
      </c>
    </row>
    <row r="193" spans="4:11" x14ac:dyDescent="0.2">
      <c r="D193">
        <f t="shared" ca="1" si="17"/>
        <v>12</v>
      </c>
      <c r="E193" t="str">
        <f t="shared" ca="1" si="18"/>
        <v>78146.05</v>
      </c>
      <c r="F193" s="1" t="str">
        <f t="shared" ca="1" si="19"/>
        <v>2000-07-14</v>
      </c>
      <c r="G193" t="str">
        <f t="shared" ca="1" si="20"/>
        <v>Boise State</v>
      </c>
      <c r="H193">
        <f t="shared" ca="1" si="21"/>
        <v>9308</v>
      </c>
      <c r="I193">
        <f t="shared" ca="1" si="22"/>
        <v>12</v>
      </c>
      <c r="J193">
        <f t="shared" ca="1" si="23"/>
        <v>45</v>
      </c>
      <c r="K193" t="str">
        <f t="shared" ca="1" si="24"/>
        <v>INSERT INTO EVENT (income, event_date, opposing_team, attendance, team_id,venue_id) values (78146.05,'2000-07-14','Boise State',9308,12,45);</v>
      </c>
    </row>
    <row r="194" spans="4:11" x14ac:dyDescent="0.2">
      <c r="D194">
        <f t="shared" ca="1" si="17"/>
        <v>6</v>
      </c>
      <c r="E194" t="str">
        <f t="shared" ca="1" si="18"/>
        <v>98333.01</v>
      </c>
      <c r="F194" s="1" t="str">
        <f t="shared" ca="1" si="19"/>
        <v>1999-12-12</v>
      </c>
      <c r="G194" t="str">
        <f t="shared" ca="1" si="20"/>
        <v>UVU</v>
      </c>
      <c r="H194">
        <f t="shared" ca="1" si="21"/>
        <v>5798</v>
      </c>
      <c r="I194">
        <f t="shared" ca="1" si="22"/>
        <v>6</v>
      </c>
      <c r="J194">
        <f t="shared" ca="1" si="23"/>
        <v>32</v>
      </c>
      <c r="K194" t="str">
        <f t="shared" ca="1" si="24"/>
        <v>INSERT INTO EVENT (income, event_date, opposing_team, attendance, team_id,venue_id) values (98333.01,'1999-12-12','UVU',5798,6,32);</v>
      </c>
    </row>
    <row r="195" spans="4:11" x14ac:dyDescent="0.2">
      <c r="D195">
        <f t="shared" ref="D195:D201" ca="1" si="25">RANDBETWEEN(1,14)</f>
        <v>5</v>
      </c>
      <c r="E195" t="str">
        <f t="shared" ref="E195:E201" ca="1" si="26">RANDBETWEEN(100,100000)&amp;"."&amp;TEXT(RANDBETWEEN(0,99),"00")</f>
        <v>73261.38</v>
      </c>
      <c r="F195" s="1" t="str">
        <f t="shared" ref="F195:F201" ca="1" si="27">RANDBETWEEN(1995,2017)&amp;"-"&amp;TEXT(RANDBETWEEN(1,12),"00")&amp;"-"&amp;TEXT(RANDBETWEEN(1,30),"00")</f>
        <v>2010-10-06</v>
      </c>
      <c r="G195" t="str">
        <f t="shared" ref="G195:G201" ca="1" si="28">VLOOKUP(D195,$A$17:$C$30,3)</f>
        <v>USU</v>
      </c>
      <c r="H195">
        <f t="shared" ref="H195:H201" ca="1" si="29">RANDBETWEEN(1000,10000)</f>
        <v>5217</v>
      </c>
      <c r="I195">
        <f t="shared" ref="I195:I201" ca="1" si="30">VLOOKUP(D195,$A$17:$B$30,2)</f>
        <v>5</v>
      </c>
      <c r="J195">
        <f t="shared" ref="J195:J201" ca="1" si="31">RANDBETWEEN(1,99)</f>
        <v>90</v>
      </c>
      <c r="K195" t="str">
        <f t="shared" ref="K195:K201" ca="1" si="32">"INSERT INTO EVENT (income, event_date, opposing_team, attendance, team_id,venue_id) values ("&amp;E195&amp;",'"&amp;F195&amp;"','"&amp;G195&amp;"',"&amp;H195&amp;","&amp;I195&amp;","&amp;J195&amp;");"</f>
        <v>INSERT INTO EVENT (income, event_date, opposing_team, attendance, team_id,venue_id) values (73261.38,'2010-10-06','USU',5217,5,90);</v>
      </c>
    </row>
    <row r="196" spans="4:11" x14ac:dyDescent="0.2">
      <c r="D196">
        <f t="shared" ca="1" si="25"/>
        <v>10</v>
      </c>
      <c r="E196" t="str">
        <f t="shared" ca="1" si="26"/>
        <v>88284.99</v>
      </c>
      <c r="F196" s="1" t="str">
        <f t="shared" ca="1" si="27"/>
        <v>2001-08-05</v>
      </c>
      <c r="G196" t="str">
        <f t="shared" ca="1" si="28"/>
        <v>Colorado State</v>
      </c>
      <c r="H196">
        <f t="shared" ca="1" si="29"/>
        <v>9852</v>
      </c>
      <c r="I196">
        <f t="shared" ca="1" si="30"/>
        <v>10</v>
      </c>
      <c r="J196">
        <f t="shared" ca="1" si="31"/>
        <v>73</v>
      </c>
      <c r="K196" t="str">
        <f t="shared" ca="1" si="32"/>
        <v>INSERT INTO EVENT (income, event_date, opposing_team, attendance, team_id,venue_id) values (88284.99,'2001-08-05','Colorado State',9852,10,73);</v>
      </c>
    </row>
    <row r="197" spans="4:11" x14ac:dyDescent="0.2">
      <c r="D197">
        <f t="shared" ca="1" si="25"/>
        <v>8</v>
      </c>
      <c r="E197" t="str">
        <f t="shared" ca="1" si="26"/>
        <v>45858.47</v>
      </c>
      <c r="F197" s="1" t="str">
        <f t="shared" ca="1" si="27"/>
        <v>2009-03-20</v>
      </c>
      <c r="G197" t="str">
        <f t="shared" ca="1" si="28"/>
        <v>Nevada</v>
      </c>
      <c r="H197">
        <f t="shared" ca="1" si="29"/>
        <v>8694</v>
      </c>
      <c r="I197">
        <f t="shared" ca="1" si="30"/>
        <v>8</v>
      </c>
      <c r="J197">
        <f t="shared" ca="1" si="31"/>
        <v>24</v>
      </c>
      <c r="K197" t="str">
        <f t="shared" ca="1" si="32"/>
        <v>INSERT INTO EVENT (income, event_date, opposing_team, attendance, team_id,venue_id) values (45858.47,'2009-03-20','Nevada',8694,8,24);</v>
      </c>
    </row>
    <row r="198" spans="4:11" x14ac:dyDescent="0.2">
      <c r="D198">
        <f t="shared" ca="1" si="25"/>
        <v>11</v>
      </c>
      <c r="E198" t="str">
        <f t="shared" ca="1" si="26"/>
        <v>52480.90</v>
      </c>
      <c r="F198" s="1" t="str">
        <f t="shared" ca="1" si="27"/>
        <v>2014-07-26</v>
      </c>
      <c r="G198" t="str">
        <f t="shared" ca="1" si="28"/>
        <v>University of Colorado</v>
      </c>
      <c r="H198">
        <f t="shared" ca="1" si="29"/>
        <v>6116</v>
      </c>
      <c r="I198">
        <f t="shared" ca="1" si="30"/>
        <v>11</v>
      </c>
      <c r="J198">
        <f t="shared" ca="1" si="31"/>
        <v>9</v>
      </c>
      <c r="K198" t="str">
        <f t="shared" ca="1" si="32"/>
        <v>INSERT INTO EVENT (income, event_date, opposing_team, attendance, team_id,venue_id) values (52480.90,'2014-07-26','University of Colorado',6116,11,9);</v>
      </c>
    </row>
    <row r="199" spans="4:11" x14ac:dyDescent="0.2">
      <c r="D199">
        <f t="shared" ca="1" si="25"/>
        <v>8</v>
      </c>
      <c r="E199" t="str">
        <f t="shared" ca="1" si="26"/>
        <v>59616.46</v>
      </c>
      <c r="F199" s="1" t="str">
        <f t="shared" ca="1" si="27"/>
        <v>2009-01-06</v>
      </c>
      <c r="G199" t="str">
        <f t="shared" ca="1" si="28"/>
        <v>Nevada</v>
      </c>
      <c r="H199">
        <f t="shared" ca="1" si="29"/>
        <v>3537</v>
      </c>
      <c r="I199">
        <f t="shared" ca="1" si="30"/>
        <v>8</v>
      </c>
      <c r="J199">
        <f t="shared" ca="1" si="31"/>
        <v>32</v>
      </c>
      <c r="K199" t="str">
        <f t="shared" ca="1" si="32"/>
        <v>INSERT INTO EVENT (income, event_date, opposing_team, attendance, team_id,venue_id) values (59616.46,'2009-01-06','Nevada',3537,8,32);</v>
      </c>
    </row>
    <row r="200" spans="4:11" x14ac:dyDescent="0.2">
      <c r="D200">
        <f t="shared" ca="1" si="25"/>
        <v>1</v>
      </c>
      <c r="E200" t="str">
        <f t="shared" ca="1" si="26"/>
        <v>61165.87</v>
      </c>
      <c r="F200" s="1" t="str">
        <f t="shared" ca="1" si="27"/>
        <v>2017-08-07</v>
      </c>
      <c r="G200" t="str">
        <f t="shared" ca="1" si="28"/>
        <v>BYU</v>
      </c>
      <c r="H200">
        <f t="shared" ca="1" si="29"/>
        <v>1293</v>
      </c>
      <c r="I200">
        <f t="shared" ca="1" si="30"/>
        <v>1</v>
      </c>
      <c r="J200">
        <f t="shared" ca="1" si="31"/>
        <v>39</v>
      </c>
      <c r="K200" t="str">
        <f t="shared" ca="1" si="32"/>
        <v>INSERT INTO EVENT (income, event_date, opposing_team, attendance, team_id,venue_id) values (61165.87,'2017-08-07','BYU',1293,1,39);</v>
      </c>
    </row>
    <row r="201" spans="4:11" x14ac:dyDescent="0.2">
      <c r="D201">
        <f t="shared" ca="1" si="25"/>
        <v>5</v>
      </c>
      <c r="E201" t="str">
        <f t="shared" ca="1" si="26"/>
        <v>62220.01</v>
      </c>
      <c r="F201" s="1" t="str">
        <f t="shared" ca="1" si="27"/>
        <v>1996-12-03</v>
      </c>
      <c r="G201" t="str">
        <f t="shared" ca="1" si="28"/>
        <v>USU</v>
      </c>
      <c r="H201">
        <f t="shared" ca="1" si="29"/>
        <v>4187</v>
      </c>
      <c r="I201">
        <f t="shared" ca="1" si="30"/>
        <v>5</v>
      </c>
      <c r="J201">
        <f t="shared" ca="1" si="31"/>
        <v>25</v>
      </c>
      <c r="K201" t="str">
        <f t="shared" ca="1" si="32"/>
        <v>INSERT INTO EVENT (income, event_date, opposing_team, attendance, team_id,venue_id) values (62220.01,'1996-12-03','USU',4187,5,25);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opLeftCell="Q1" workbookViewId="0">
      <selection activeCell="T2" sqref="T2"/>
    </sheetView>
  </sheetViews>
  <sheetFormatPr baseColWidth="10" defaultRowHeight="16" x14ac:dyDescent="0.2"/>
  <cols>
    <col min="13" max="13" width="18.6640625" bestFit="1" customWidth="1"/>
    <col min="14" max="14" width="11.5" bestFit="1" customWidth="1"/>
    <col min="15" max="15" width="12.5" bestFit="1" customWidth="1"/>
    <col min="16" max="16" width="10.6640625" bestFit="1" customWidth="1"/>
    <col min="17" max="17" width="4.6640625" bestFit="1" customWidth="1"/>
    <col min="18" max="18" width="14.5" bestFit="1" customWidth="1"/>
    <col min="19" max="19" width="8.1640625" bestFit="1" customWidth="1"/>
    <col min="20" max="20" width="192.5" bestFit="1" customWidth="1"/>
  </cols>
  <sheetData>
    <row r="1" spans="1:20" x14ac:dyDescent="0.2"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89</v>
      </c>
    </row>
    <row r="2" spans="1:20" x14ac:dyDescent="0.2">
      <c r="A2">
        <v>1</v>
      </c>
      <c r="B2" t="s">
        <v>112</v>
      </c>
      <c r="C2" t="s">
        <v>118</v>
      </c>
      <c r="D2" t="s">
        <v>134</v>
      </c>
      <c r="E2" s="3" t="s">
        <v>53</v>
      </c>
      <c r="F2" s="3" t="s">
        <v>65</v>
      </c>
      <c r="G2" s="3">
        <v>84101</v>
      </c>
      <c r="H2" t="s">
        <v>110</v>
      </c>
      <c r="I2">
        <f ca="1">RANDBETWEEN(1,16)</f>
        <v>8</v>
      </c>
      <c r="J2" t="str">
        <f t="shared" ref="J2:J33" ca="1" si="0">VLOOKUP(I2,employee,2)</f>
        <v>Director</v>
      </c>
      <c r="K2" t="str">
        <f t="shared" ref="K2:K33" ca="1" si="1">VLOOKUP(I2,employee,3)</f>
        <v>Jeremy</v>
      </c>
      <c r="L2" t="str">
        <f t="shared" ref="L2:L33" ca="1" si="2">VLOOKUP($I2,employee,4)</f>
        <v>Groves</v>
      </c>
      <c r="M2" t="str">
        <f ca="1">RANDBETWEEN(1000,9999)&amp;" "&amp;VLOOKUP(RANDBETWEEN(1,2),$B$19:$C$22,2)&amp;" "&amp;RANDBETWEEN(1000,9999)&amp;" "&amp;VLOOKUP(RANDBETWEEN(3,4),$B$19:$C$22,2)</f>
        <v>2953 South 7444 West</v>
      </c>
      <c r="N2" t="str">
        <f t="shared" ref="N2:N33" ca="1" si="3">VLOOKUP($I2,employee,5)</f>
        <v>Brooklynn</v>
      </c>
      <c r="O2" t="str">
        <f t="shared" ref="O2:O33" ca="1" si="4">VLOOKUP($I2,employee,6)</f>
        <v>NY</v>
      </c>
      <c r="P2">
        <f t="shared" ref="P2:P33" ca="1" si="5">VLOOKUP($I2,employee,7)</f>
        <v>76485</v>
      </c>
      <c r="Q2" t="str">
        <f t="shared" ref="Q2:Q33" ca="1" si="6">VLOOKUP($I2,employee,8)</f>
        <v>hourly</v>
      </c>
      <c r="R2">
        <f ca="1">I2</f>
        <v>8</v>
      </c>
      <c r="S2">
        <f ca="1">RANDBETWEEN(1,14)</f>
        <v>7</v>
      </c>
      <c r="T2" t="str">
        <f ca="1">"INSERT INTO EMPLOYEE (title, fname, lname, street_address, city_address, state_address, zip_address, type, years_employed, team_id) VALUES ('"&amp;J2&amp;"','"&amp;K2&amp;"','"&amp;L2&amp;"','"&amp;M2&amp;"','"&amp;N2&amp;"','"&amp;O2&amp;"',"&amp;P2&amp;",'"&amp;Q2&amp;"',"&amp;R2&amp;","&amp;S2&amp;");"</f>
        <v>INSERT INTO EMPLOYEE (title, fname, lname, street_address, city_address, state_address, zip_address, type, years_employed, team_id) VALUES ('Director','Jeremy','Groves','2953 South 7444 West','Brooklynn','NY',76485,'hourly',8,7);</v>
      </c>
    </row>
    <row r="3" spans="1:20" x14ac:dyDescent="0.2">
      <c r="A3">
        <v>2</v>
      </c>
      <c r="B3" t="s">
        <v>113</v>
      </c>
      <c r="C3" t="s">
        <v>119</v>
      </c>
      <c r="D3" t="s">
        <v>135</v>
      </c>
      <c r="E3" s="3" t="s">
        <v>54</v>
      </c>
      <c r="F3" s="3" t="s">
        <v>66</v>
      </c>
      <c r="G3" s="3">
        <v>76102</v>
      </c>
      <c r="H3" t="s">
        <v>111</v>
      </c>
      <c r="I3">
        <f ca="1">RANDBETWEEN(1,16)</f>
        <v>15</v>
      </c>
      <c r="J3" t="str">
        <f t="shared" ca="1" si="0"/>
        <v>Associate</v>
      </c>
      <c r="K3" t="str">
        <f t="shared" ca="1" si="1"/>
        <v>Randy</v>
      </c>
      <c r="L3" t="str">
        <f t="shared" ca="1" si="2"/>
        <v>Peirce</v>
      </c>
      <c r="M3" t="str">
        <f t="shared" ref="M3:M66" ca="1" si="7">RANDBETWEEN(1000,9999)&amp;" "&amp;VLOOKUP(RANDBETWEEN(1,2),$B$19:$C$22,2)&amp;" "&amp;RANDBETWEEN(1000,9999)&amp;" "&amp;VLOOKUP(RANDBETWEEN(3,4),$B$19:$C$22,2)</f>
        <v>1850 North 4578 East</v>
      </c>
      <c r="N3" t="str">
        <f t="shared" ca="1" si="3"/>
        <v>Pierre</v>
      </c>
      <c r="O3" t="str">
        <f t="shared" ca="1" si="4"/>
        <v>UT</v>
      </c>
      <c r="P3">
        <f t="shared" ca="1" si="5"/>
        <v>84101</v>
      </c>
      <c r="Q3" t="str">
        <f t="shared" ca="1" si="6"/>
        <v>salary</v>
      </c>
      <c r="R3">
        <f t="shared" ref="R3:R66" ca="1" si="8">I3</f>
        <v>15</v>
      </c>
      <c r="S3">
        <f t="shared" ref="S3:S66" ca="1" si="9">RANDBETWEEN(1,14)</f>
        <v>1</v>
      </c>
      <c r="T3" t="str">
        <f t="shared" ref="T3:T66" ca="1" si="10">"INSERT INTO EMPLOYEE (title, fname, lname, street_address, city_address, state_address, zip_address, type, years_employed, team_id) VALUES ('"&amp;J3&amp;"','"&amp;K3&amp;"','"&amp;L3&amp;"','"&amp;M3&amp;"','"&amp;N3&amp;"','"&amp;O3&amp;"',"&amp;P3&amp;",'"&amp;Q3&amp;"',"&amp;R3&amp;","&amp;S3&amp;");"</f>
        <v>INSERT INTO EMPLOYEE (title, fname, lname, street_address, city_address, state_address, zip_address, type, years_employed, team_id) VALUES ('Associate','Randy','Peirce','1850 North 4578 East','Pierre','UT',84101,'salary',15,1);</v>
      </c>
    </row>
    <row r="4" spans="1:20" x14ac:dyDescent="0.2">
      <c r="A4">
        <v>3</v>
      </c>
      <c r="B4" t="s">
        <v>114</v>
      </c>
      <c r="C4" t="s">
        <v>120</v>
      </c>
      <c r="D4" t="s">
        <v>136</v>
      </c>
      <c r="E4" s="3" t="s">
        <v>55</v>
      </c>
      <c r="F4" s="3" t="s">
        <v>67</v>
      </c>
      <c r="G4" s="3">
        <v>56290</v>
      </c>
      <c r="H4" t="s">
        <v>110</v>
      </c>
      <c r="I4">
        <f t="shared" ref="I3:I66" ca="1" si="11">RANDBETWEEN(1,16)</f>
        <v>10</v>
      </c>
      <c r="J4" t="str">
        <f t="shared" ca="1" si="0"/>
        <v>SR</v>
      </c>
      <c r="K4" t="str">
        <f t="shared" ca="1" si="1"/>
        <v>Laura</v>
      </c>
      <c r="L4" t="str">
        <f t="shared" ca="1" si="2"/>
        <v>Hansen</v>
      </c>
      <c r="M4" t="str">
        <f t="shared" ca="1" si="7"/>
        <v>3229 South 2404 West</v>
      </c>
      <c r="N4" t="str">
        <f t="shared" ca="1" si="3"/>
        <v>Las Vegas</v>
      </c>
      <c r="O4" t="str">
        <f t="shared" ca="1" si="4"/>
        <v>NV</v>
      </c>
      <c r="P4">
        <f t="shared" ca="1" si="5"/>
        <v>19837</v>
      </c>
      <c r="Q4" t="str">
        <f t="shared" ca="1" si="6"/>
        <v>hourly</v>
      </c>
      <c r="R4">
        <f t="shared" ca="1" si="8"/>
        <v>10</v>
      </c>
      <c r="S4">
        <f t="shared" ca="1" si="9"/>
        <v>3</v>
      </c>
      <c r="T4" t="str">
        <f t="shared" ca="1" si="10"/>
        <v>INSERT INTO EMPLOYEE (title, fname, lname, street_address, city_address, state_address, zip_address, type, years_employed, team_id) VALUES ('SR','Laura','Hansen','3229 South 2404 West','Las Vegas','NV',19837,'hourly',10,3);</v>
      </c>
    </row>
    <row r="5" spans="1:20" x14ac:dyDescent="0.2">
      <c r="A5">
        <v>4</v>
      </c>
      <c r="B5" t="s">
        <v>115</v>
      </c>
      <c r="C5" t="s">
        <v>121</v>
      </c>
      <c r="D5" t="s">
        <v>137</v>
      </c>
      <c r="E5" s="3" t="s">
        <v>56</v>
      </c>
      <c r="F5" s="3" t="s">
        <v>68</v>
      </c>
      <c r="G5" s="3">
        <v>12958</v>
      </c>
      <c r="H5" t="s">
        <v>111</v>
      </c>
      <c r="I5">
        <f t="shared" ca="1" si="11"/>
        <v>4</v>
      </c>
      <c r="J5" t="str">
        <f t="shared" ca="1" si="0"/>
        <v>SR</v>
      </c>
      <c r="K5" t="str">
        <f t="shared" ca="1" si="1"/>
        <v>Stephanie</v>
      </c>
      <c r="L5" t="str">
        <f t="shared" ca="1" si="2"/>
        <v>Pales</v>
      </c>
      <c r="M5" t="str">
        <f t="shared" ca="1" si="7"/>
        <v>6989 South 3538 East</v>
      </c>
      <c r="N5" t="str">
        <f t="shared" ca="1" si="3"/>
        <v>Portland</v>
      </c>
      <c r="O5" t="str">
        <f t="shared" ca="1" si="4"/>
        <v>OR</v>
      </c>
      <c r="P5">
        <f t="shared" ca="1" si="5"/>
        <v>12958</v>
      </c>
      <c r="Q5" t="str">
        <f t="shared" ca="1" si="6"/>
        <v>hourly</v>
      </c>
      <c r="R5">
        <f t="shared" ca="1" si="8"/>
        <v>4</v>
      </c>
      <c r="S5">
        <f t="shared" ca="1" si="9"/>
        <v>5</v>
      </c>
      <c r="T5" t="str">
        <f t="shared" ca="1" si="10"/>
        <v>INSERT INTO EMPLOYEE (title, fname, lname, street_address, city_address, state_address, zip_address, type, years_employed, team_id) VALUES ('SR','Stephanie','Pales','6989 South 3538 East','Portland','OR',12958,'hourly',4,5);</v>
      </c>
    </row>
    <row r="6" spans="1:20" x14ac:dyDescent="0.2">
      <c r="A6">
        <v>5</v>
      </c>
      <c r="B6" t="s">
        <v>116</v>
      </c>
      <c r="C6" t="s">
        <v>122</v>
      </c>
      <c r="D6" t="s">
        <v>138</v>
      </c>
      <c r="E6" s="3" t="s">
        <v>57</v>
      </c>
      <c r="F6" s="3" t="s">
        <v>69</v>
      </c>
      <c r="G6" s="3">
        <v>84050</v>
      </c>
      <c r="H6" t="s">
        <v>110</v>
      </c>
      <c r="I6">
        <f t="shared" ca="1" si="11"/>
        <v>14</v>
      </c>
      <c r="J6" t="str">
        <f t="shared" ca="1" si="0"/>
        <v>Associate</v>
      </c>
      <c r="K6" t="str">
        <f t="shared" ca="1" si="1"/>
        <v>Carrie</v>
      </c>
      <c r="L6" t="str">
        <f t="shared" ca="1" si="2"/>
        <v>Bishoff</v>
      </c>
      <c r="M6" t="str">
        <f t="shared" ca="1" si="7"/>
        <v>3017 South 4719 West</v>
      </c>
      <c r="N6" t="str">
        <f t="shared" ca="1" si="3"/>
        <v>Las Vegas</v>
      </c>
      <c r="O6" t="str">
        <f t="shared" ca="1" si="4"/>
        <v>UT</v>
      </c>
      <c r="P6">
        <f t="shared" ca="1" si="5"/>
        <v>84101</v>
      </c>
      <c r="Q6" t="str">
        <f t="shared" ca="1" si="6"/>
        <v>hourly</v>
      </c>
      <c r="R6">
        <f t="shared" ca="1" si="8"/>
        <v>14</v>
      </c>
      <c r="S6">
        <f t="shared" ca="1" si="9"/>
        <v>12</v>
      </c>
      <c r="T6" t="str">
        <f t="shared" ca="1" si="10"/>
        <v>INSERT INTO EMPLOYEE (title, fname, lname, street_address, city_address, state_address, zip_address, type, years_employed, team_id) VALUES ('Associate','Carrie','Bishoff','3017 South 4719 West','Las Vegas','UT',84101,'hourly',14,12);</v>
      </c>
    </row>
    <row r="7" spans="1:20" x14ac:dyDescent="0.2">
      <c r="A7">
        <v>6</v>
      </c>
      <c r="B7" t="s">
        <v>117</v>
      </c>
      <c r="C7" t="s">
        <v>123</v>
      </c>
      <c r="D7" t="s">
        <v>139</v>
      </c>
      <c r="E7" s="3" t="s">
        <v>58</v>
      </c>
      <c r="F7" s="3" t="s">
        <v>69</v>
      </c>
      <c r="G7" s="3">
        <v>26848</v>
      </c>
      <c r="H7" t="s">
        <v>111</v>
      </c>
      <c r="I7">
        <f t="shared" ca="1" si="11"/>
        <v>11</v>
      </c>
      <c r="J7" t="str">
        <f t="shared" ca="1" si="0"/>
        <v>VP</v>
      </c>
      <c r="K7" t="str">
        <f t="shared" ca="1" si="1"/>
        <v>Megan</v>
      </c>
      <c r="L7" t="str">
        <f t="shared" ca="1" si="2"/>
        <v>Byron</v>
      </c>
      <c r="M7" t="str">
        <f t="shared" ca="1" si="7"/>
        <v>7847 North 4299 West</v>
      </c>
      <c r="N7" t="str">
        <f t="shared" ca="1" si="3"/>
        <v>Pierre</v>
      </c>
      <c r="O7" t="str">
        <f t="shared" ca="1" si="4"/>
        <v>SD</v>
      </c>
      <c r="P7">
        <f t="shared" ca="1" si="5"/>
        <v>73520</v>
      </c>
      <c r="Q7" t="str">
        <f t="shared" ca="1" si="6"/>
        <v>salary</v>
      </c>
      <c r="R7">
        <f t="shared" ca="1" si="8"/>
        <v>11</v>
      </c>
      <c r="S7">
        <f t="shared" ca="1" si="9"/>
        <v>5</v>
      </c>
      <c r="T7" t="str">
        <f t="shared" ca="1" si="10"/>
        <v>INSERT INTO EMPLOYEE (title, fname, lname, street_address, city_address, state_address, zip_address, type, years_employed, team_id) VALUES ('VP','Megan','Byron','7847 North 4299 West','Pierre','SD',73520,'salary',11,5);</v>
      </c>
    </row>
    <row r="8" spans="1:20" x14ac:dyDescent="0.2">
      <c r="A8">
        <v>7</v>
      </c>
      <c r="B8" t="s">
        <v>112</v>
      </c>
      <c r="C8" t="s">
        <v>124</v>
      </c>
      <c r="D8" t="s">
        <v>140</v>
      </c>
      <c r="E8" s="3" t="s">
        <v>34</v>
      </c>
      <c r="F8" s="3" t="s">
        <v>66</v>
      </c>
      <c r="G8" s="3">
        <v>85765</v>
      </c>
      <c r="H8" t="s">
        <v>110</v>
      </c>
      <c r="I8">
        <f t="shared" ca="1" si="11"/>
        <v>8</v>
      </c>
      <c r="J8" t="str">
        <f t="shared" ca="1" si="0"/>
        <v>Director</v>
      </c>
      <c r="K8" t="str">
        <f t="shared" ca="1" si="1"/>
        <v>Jeremy</v>
      </c>
      <c r="L8" t="str">
        <f t="shared" ca="1" si="2"/>
        <v>Groves</v>
      </c>
      <c r="M8" t="str">
        <f t="shared" ca="1" si="7"/>
        <v>9500 North 7297 West</v>
      </c>
      <c r="N8" t="str">
        <f t="shared" ca="1" si="3"/>
        <v>Brooklynn</v>
      </c>
      <c r="O8" t="str">
        <f t="shared" ca="1" si="4"/>
        <v>NY</v>
      </c>
      <c r="P8">
        <f t="shared" ca="1" si="5"/>
        <v>76485</v>
      </c>
      <c r="Q8" t="str">
        <f t="shared" ca="1" si="6"/>
        <v>hourly</v>
      </c>
      <c r="R8">
        <f t="shared" ca="1" si="8"/>
        <v>8</v>
      </c>
      <c r="S8">
        <f t="shared" ca="1" si="9"/>
        <v>6</v>
      </c>
      <c r="T8" t="str">
        <f t="shared" ca="1" si="10"/>
        <v>INSERT INTO EMPLOYEE (title, fname, lname, street_address, city_address, state_address, zip_address, type, years_employed, team_id) VALUES ('Director','Jeremy','Groves','9500 North 7297 West','Brooklynn','NY',76485,'hourly',8,6);</v>
      </c>
    </row>
    <row r="9" spans="1:20" x14ac:dyDescent="0.2">
      <c r="A9">
        <v>8</v>
      </c>
      <c r="B9" t="s">
        <v>113</v>
      </c>
      <c r="C9" t="s">
        <v>125</v>
      </c>
      <c r="D9" t="s">
        <v>141</v>
      </c>
      <c r="E9" s="3" t="s">
        <v>62</v>
      </c>
      <c r="F9" s="3" t="s">
        <v>70</v>
      </c>
      <c r="G9" s="3">
        <v>76485</v>
      </c>
      <c r="H9" t="s">
        <v>111</v>
      </c>
      <c r="I9">
        <f t="shared" ca="1" si="11"/>
        <v>14</v>
      </c>
      <c r="J9" t="str">
        <f t="shared" ca="1" si="0"/>
        <v>Associate</v>
      </c>
      <c r="K9" t="str">
        <f t="shared" ca="1" si="1"/>
        <v>Carrie</v>
      </c>
      <c r="L9" t="str">
        <f t="shared" ca="1" si="2"/>
        <v>Bishoff</v>
      </c>
      <c r="M9" t="str">
        <f t="shared" ca="1" si="7"/>
        <v>1446 North 7794 East</v>
      </c>
      <c r="N9" t="str">
        <f t="shared" ca="1" si="3"/>
        <v>Las Vegas</v>
      </c>
      <c r="O9" t="str">
        <f t="shared" ca="1" si="4"/>
        <v>UT</v>
      </c>
      <c r="P9">
        <f t="shared" ca="1" si="5"/>
        <v>84101</v>
      </c>
      <c r="Q9" t="str">
        <f t="shared" ca="1" si="6"/>
        <v>hourly</v>
      </c>
      <c r="R9">
        <f t="shared" ca="1" si="8"/>
        <v>14</v>
      </c>
      <c r="S9">
        <f t="shared" ca="1" si="9"/>
        <v>11</v>
      </c>
      <c r="T9" t="str">
        <f t="shared" ca="1" si="10"/>
        <v>INSERT INTO EMPLOYEE (title, fname, lname, street_address, city_address, state_address, zip_address, type, years_employed, team_id) VALUES ('Associate','Carrie','Bishoff','1446 North 7794 East','Las Vegas','UT',84101,'hourly',14,11);</v>
      </c>
    </row>
    <row r="10" spans="1:20" x14ac:dyDescent="0.2">
      <c r="A10">
        <v>9</v>
      </c>
      <c r="B10" t="s">
        <v>114</v>
      </c>
      <c r="C10" t="s">
        <v>126</v>
      </c>
      <c r="D10" t="s">
        <v>142</v>
      </c>
      <c r="E10" s="3" t="s">
        <v>59</v>
      </c>
      <c r="F10" s="3" t="s">
        <v>65</v>
      </c>
      <c r="G10" s="3">
        <v>75673</v>
      </c>
      <c r="H10" t="s">
        <v>110</v>
      </c>
      <c r="I10">
        <f t="shared" ca="1" si="11"/>
        <v>12</v>
      </c>
      <c r="J10" t="str">
        <f t="shared" ca="1" si="0"/>
        <v>Associate</v>
      </c>
      <c r="K10" t="str">
        <f t="shared" ca="1" si="1"/>
        <v>Marcy</v>
      </c>
      <c r="L10" t="str">
        <f t="shared" ca="1" si="2"/>
        <v>Tice</v>
      </c>
      <c r="M10" t="str">
        <f t="shared" ca="1" si="7"/>
        <v>1785 South 3524 East</v>
      </c>
      <c r="N10" t="str">
        <f t="shared" ca="1" si="3"/>
        <v>Bismarck</v>
      </c>
      <c r="O10" t="str">
        <f t="shared" ca="1" si="4"/>
        <v>ND</v>
      </c>
      <c r="P10">
        <f t="shared" ca="1" si="5"/>
        <v>28895</v>
      </c>
      <c r="Q10" t="str">
        <f t="shared" ca="1" si="6"/>
        <v>hourly</v>
      </c>
      <c r="R10">
        <f t="shared" ca="1" si="8"/>
        <v>12</v>
      </c>
      <c r="S10">
        <f t="shared" ca="1" si="9"/>
        <v>13</v>
      </c>
      <c r="T10" t="str">
        <f t="shared" ca="1" si="10"/>
        <v>INSERT INTO EMPLOYEE (title, fname, lname, street_address, city_address, state_address, zip_address, type, years_employed, team_id) VALUES ('Associate','Marcy','Tice','1785 South 3524 East','Bismarck','ND',28895,'hourly',12,13);</v>
      </c>
    </row>
    <row r="11" spans="1:20" x14ac:dyDescent="0.2">
      <c r="A11">
        <v>10</v>
      </c>
      <c r="B11" t="s">
        <v>115</v>
      </c>
      <c r="C11" t="s">
        <v>127</v>
      </c>
      <c r="D11" t="s">
        <v>143</v>
      </c>
      <c r="E11" s="3" t="s">
        <v>60</v>
      </c>
      <c r="F11" s="3" t="s">
        <v>71</v>
      </c>
      <c r="G11" s="3">
        <v>19837</v>
      </c>
      <c r="H11" t="s">
        <v>111</v>
      </c>
      <c r="I11">
        <f t="shared" ca="1" si="11"/>
        <v>1</v>
      </c>
      <c r="J11" t="str">
        <f t="shared" ca="1" si="0"/>
        <v>Manager</v>
      </c>
      <c r="K11" t="str">
        <f t="shared" ca="1" si="1"/>
        <v>Bob</v>
      </c>
      <c r="L11" t="str">
        <f t="shared" ca="1" si="2"/>
        <v>Taylor</v>
      </c>
      <c r="M11" t="str">
        <f t="shared" ca="1" si="7"/>
        <v>9588 North 4735 East</v>
      </c>
      <c r="N11" t="str">
        <f t="shared" ca="1" si="3"/>
        <v>Salt Lake City</v>
      </c>
      <c r="O11" t="str">
        <f t="shared" ca="1" si="4"/>
        <v>UT</v>
      </c>
      <c r="P11">
        <f t="shared" ca="1" si="5"/>
        <v>84101</v>
      </c>
      <c r="Q11" t="str">
        <f t="shared" ca="1" si="6"/>
        <v>salary</v>
      </c>
      <c r="R11">
        <f t="shared" ca="1" si="8"/>
        <v>1</v>
      </c>
      <c r="S11">
        <f t="shared" ca="1" si="9"/>
        <v>6</v>
      </c>
      <c r="T11" t="str">
        <f t="shared" ca="1" si="10"/>
        <v>INSERT INTO EMPLOYEE (title, fname, lname, street_address, city_address, state_address, zip_address, type, years_employed, team_id) VALUES ('Manager','Bob','Taylor','9588 North 4735 East','Salt Lake City','UT',84101,'salary',1,6);</v>
      </c>
    </row>
    <row r="12" spans="1:20" x14ac:dyDescent="0.2">
      <c r="A12">
        <v>11</v>
      </c>
      <c r="B12" t="s">
        <v>116</v>
      </c>
      <c r="C12" t="s">
        <v>128</v>
      </c>
      <c r="D12" t="s">
        <v>144</v>
      </c>
      <c r="E12" s="3" t="s">
        <v>61</v>
      </c>
      <c r="F12" s="3" t="s">
        <v>72</v>
      </c>
      <c r="G12" s="3">
        <v>73520</v>
      </c>
      <c r="H12" t="s">
        <v>110</v>
      </c>
      <c r="I12">
        <f t="shared" ca="1" si="11"/>
        <v>10</v>
      </c>
      <c r="J12" t="str">
        <f t="shared" ca="1" si="0"/>
        <v>SR</v>
      </c>
      <c r="K12" t="str">
        <f t="shared" ca="1" si="1"/>
        <v>Laura</v>
      </c>
      <c r="L12" t="str">
        <f t="shared" ca="1" si="2"/>
        <v>Hansen</v>
      </c>
      <c r="M12" t="str">
        <f t="shared" ca="1" si="7"/>
        <v>1898 South 2723 West</v>
      </c>
      <c r="N12" t="str">
        <f t="shared" ca="1" si="3"/>
        <v>Las Vegas</v>
      </c>
      <c r="O12" t="str">
        <f t="shared" ca="1" si="4"/>
        <v>NV</v>
      </c>
      <c r="P12">
        <f t="shared" ca="1" si="5"/>
        <v>19837</v>
      </c>
      <c r="Q12" t="str">
        <f t="shared" ca="1" si="6"/>
        <v>hourly</v>
      </c>
      <c r="R12">
        <f t="shared" ca="1" si="8"/>
        <v>10</v>
      </c>
      <c r="S12">
        <f t="shared" ca="1" si="9"/>
        <v>2</v>
      </c>
      <c r="T12" t="str">
        <f t="shared" ca="1" si="10"/>
        <v>INSERT INTO EMPLOYEE (title, fname, lname, street_address, city_address, state_address, zip_address, type, years_employed, team_id) VALUES ('SR','Laura','Hansen','1898 South 2723 West','Las Vegas','NV',19837,'hourly',10,2);</v>
      </c>
    </row>
    <row r="13" spans="1:20" x14ac:dyDescent="0.2">
      <c r="A13">
        <v>12</v>
      </c>
      <c r="B13" t="s">
        <v>117</v>
      </c>
      <c r="C13" t="s">
        <v>129</v>
      </c>
      <c r="D13" t="s">
        <v>145</v>
      </c>
      <c r="E13" s="3" t="s">
        <v>63</v>
      </c>
      <c r="F13" s="3" t="s">
        <v>73</v>
      </c>
      <c r="G13" s="3">
        <v>28895</v>
      </c>
      <c r="H13" t="s">
        <v>111</v>
      </c>
      <c r="I13">
        <f t="shared" ca="1" si="11"/>
        <v>12</v>
      </c>
      <c r="J13" t="str">
        <f t="shared" ca="1" si="0"/>
        <v>Associate</v>
      </c>
      <c r="K13" t="str">
        <f t="shared" ca="1" si="1"/>
        <v>Marcy</v>
      </c>
      <c r="L13" t="str">
        <f t="shared" ca="1" si="2"/>
        <v>Tice</v>
      </c>
      <c r="M13" t="str">
        <f t="shared" ca="1" si="7"/>
        <v>2880 South 2751 West</v>
      </c>
      <c r="N13" t="str">
        <f t="shared" ca="1" si="3"/>
        <v>Bismarck</v>
      </c>
      <c r="O13" t="str">
        <f t="shared" ca="1" si="4"/>
        <v>ND</v>
      </c>
      <c r="P13">
        <f t="shared" ca="1" si="5"/>
        <v>28895</v>
      </c>
      <c r="Q13" t="str">
        <f t="shared" ca="1" si="6"/>
        <v>hourly</v>
      </c>
      <c r="R13">
        <f t="shared" ca="1" si="8"/>
        <v>12</v>
      </c>
      <c r="S13">
        <f t="shared" ca="1" si="9"/>
        <v>1</v>
      </c>
      <c r="T13" t="str">
        <f t="shared" ca="1" si="10"/>
        <v>INSERT INTO EMPLOYEE (title, fname, lname, street_address, city_address, state_address, zip_address, type, years_employed, team_id) VALUES ('Associate','Marcy','Tice','2880 South 2751 West','Bismarck','ND',28895,'hourly',12,1);</v>
      </c>
    </row>
    <row r="14" spans="1:20" x14ac:dyDescent="0.2">
      <c r="A14">
        <v>13</v>
      </c>
      <c r="B14" t="s">
        <v>117</v>
      </c>
      <c r="C14" t="s">
        <v>130</v>
      </c>
      <c r="D14" t="s">
        <v>146</v>
      </c>
      <c r="E14" s="3" t="s">
        <v>59</v>
      </c>
      <c r="F14" s="3" t="s">
        <v>65</v>
      </c>
      <c r="G14" s="3">
        <v>84101</v>
      </c>
      <c r="H14" t="s">
        <v>110</v>
      </c>
      <c r="I14">
        <f t="shared" ca="1" si="11"/>
        <v>10</v>
      </c>
      <c r="J14" t="str">
        <f t="shared" ca="1" si="0"/>
        <v>SR</v>
      </c>
      <c r="K14" t="str">
        <f t="shared" ca="1" si="1"/>
        <v>Laura</v>
      </c>
      <c r="L14" t="str">
        <f t="shared" ca="1" si="2"/>
        <v>Hansen</v>
      </c>
      <c r="M14" t="str">
        <f t="shared" ca="1" si="7"/>
        <v>4267 South 7536 East</v>
      </c>
      <c r="N14" t="str">
        <f t="shared" ca="1" si="3"/>
        <v>Las Vegas</v>
      </c>
      <c r="O14" t="str">
        <f t="shared" ca="1" si="4"/>
        <v>NV</v>
      </c>
      <c r="P14">
        <f t="shared" ca="1" si="5"/>
        <v>19837</v>
      </c>
      <c r="Q14" t="str">
        <f t="shared" ca="1" si="6"/>
        <v>hourly</v>
      </c>
      <c r="R14">
        <f t="shared" ca="1" si="8"/>
        <v>10</v>
      </c>
      <c r="S14">
        <f t="shared" ca="1" si="9"/>
        <v>5</v>
      </c>
      <c r="T14" t="str">
        <f t="shared" ca="1" si="10"/>
        <v>INSERT INTO EMPLOYEE (title, fname, lname, street_address, city_address, state_address, zip_address, type, years_employed, team_id) VALUES ('SR','Laura','Hansen','4267 South 7536 East','Las Vegas','NV',19837,'hourly',10,5);</v>
      </c>
    </row>
    <row r="15" spans="1:20" x14ac:dyDescent="0.2">
      <c r="A15">
        <v>14</v>
      </c>
      <c r="B15" t="s">
        <v>117</v>
      </c>
      <c r="C15" t="s">
        <v>131</v>
      </c>
      <c r="D15" t="s">
        <v>147</v>
      </c>
      <c r="E15" s="3" t="s">
        <v>60</v>
      </c>
      <c r="F15" s="3" t="s">
        <v>65</v>
      </c>
      <c r="G15" s="3">
        <v>84101</v>
      </c>
      <c r="H15" t="s">
        <v>111</v>
      </c>
      <c r="I15">
        <f t="shared" ca="1" si="11"/>
        <v>3</v>
      </c>
      <c r="J15" t="str">
        <f t="shared" ca="1" si="0"/>
        <v>Lead</v>
      </c>
      <c r="K15" t="str">
        <f t="shared" ca="1" si="1"/>
        <v>Alex</v>
      </c>
      <c r="L15" t="str">
        <f t="shared" ca="1" si="2"/>
        <v>Johnson</v>
      </c>
      <c r="M15" t="str">
        <f t="shared" ca="1" si="7"/>
        <v>8008 North 2812 East</v>
      </c>
      <c r="N15" t="str">
        <f t="shared" ca="1" si="3"/>
        <v>Seattle</v>
      </c>
      <c r="O15" t="str">
        <f t="shared" ca="1" si="4"/>
        <v>WA</v>
      </c>
      <c r="P15">
        <f t="shared" ca="1" si="5"/>
        <v>56290</v>
      </c>
      <c r="Q15" t="str">
        <f t="shared" ca="1" si="6"/>
        <v>salary</v>
      </c>
      <c r="R15">
        <f t="shared" ca="1" si="8"/>
        <v>3</v>
      </c>
      <c r="S15">
        <f t="shared" ca="1" si="9"/>
        <v>2</v>
      </c>
      <c r="T15" t="str">
        <f t="shared" ca="1" si="10"/>
        <v>INSERT INTO EMPLOYEE (title, fname, lname, street_address, city_address, state_address, zip_address, type, years_employed, team_id) VALUES ('Lead','Alex','Johnson','8008 North 2812 East','Seattle','WA',56290,'salary',3,2);</v>
      </c>
    </row>
    <row r="16" spans="1:20" x14ac:dyDescent="0.2">
      <c r="A16">
        <v>15</v>
      </c>
      <c r="B16" t="s">
        <v>117</v>
      </c>
      <c r="C16" t="s">
        <v>132</v>
      </c>
      <c r="D16" t="s">
        <v>148</v>
      </c>
      <c r="E16" s="3" t="s">
        <v>61</v>
      </c>
      <c r="F16" s="3" t="s">
        <v>65</v>
      </c>
      <c r="G16" s="3">
        <v>84101</v>
      </c>
      <c r="H16" t="s">
        <v>110</v>
      </c>
      <c r="I16">
        <f t="shared" ca="1" si="11"/>
        <v>12</v>
      </c>
      <c r="J16" t="str">
        <f t="shared" ca="1" si="0"/>
        <v>Associate</v>
      </c>
      <c r="K16" t="str">
        <f t="shared" ca="1" si="1"/>
        <v>Marcy</v>
      </c>
      <c r="L16" t="str">
        <f t="shared" ca="1" si="2"/>
        <v>Tice</v>
      </c>
      <c r="M16" t="str">
        <f t="shared" ca="1" si="7"/>
        <v>9270 North 1269 East</v>
      </c>
      <c r="N16" t="str">
        <f t="shared" ca="1" si="3"/>
        <v>Bismarck</v>
      </c>
      <c r="O16" t="str">
        <f t="shared" ca="1" si="4"/>
        <v>ND</v>
      </c>
      <c r="P16">
        <f t="shared" ca="1" si="5"/>
        <v>28895</v>
      </c>
      <c r="Q16" t="str">
        <f t="shared" ca="1" si="6"/>
        <v>hourly</v>
      </c>
      <c r="R16">
        <f t="shared" ca="1" si="8"/>
        <v>12</v>
      </c>
      <c r="S16">
        <f t="shared" ca="1" si="9"/>
        <v>6</v>
      </c>
      <c r="T16" t="str">
        <f t="shared" ca="1" si="10"/>
        <v>INSERT INTO EMPLOYEE (title, fname, lname, street_address, city_address, state_address, zip_address, type, years_employed, team_id) VALUES ('Associate','Marcy','Tice','9270 North 1269 East','Bismarck','ND',28895,'hourly',12,6);</v>
      </c>
    </row>
    <row r="17" spans="1:20" x14ac:dyDescent="0.2">
      <c r="A17">
        <v>16</v>
      </c>
      <c r="B17" t="s">
        <v>115</v>
      </c>
      <c r="C17" t="s">
        <v>133</v>
      </c>
      <c r="D17" t="s">
        <v>149</v>
      </c>
      <c r="E17" s="3" t="s">
        <v>63</v>
      </c>
      <c r="F17" s="3" t="s">
        <v>65</v>
      </c>
      <c r="G17" s="3">
        <v>84101</v>
      </c>
      <c r="H17" t="s">
        <v>111</v>
      </c>
      <c r="I17">
        <f t="shared" ca="1" si="11"/>
        <v>8</v>
      </c>
      <c r="J17" t="str">
        <f t="shared" ca="1" si="0"/>
        <v>Director</v>
      </c>
      <c r="K17" t="str">
        <f t="shared" ca="1" si="1"/>
        <v>Jeremy</v>
      </c>
      <c r="L17" t="str">
        <f t="shared" ca="1" si="2"/>
        <v>Groves</v>
      </c>
      <c r="M17" t="str">
        <f t="shared" ca="1" si="7"/>
        <v>7523 South 3009 East</v>
      </c>
      <c r="N17" t="str">
        <f t="shared" ca="1" si="3"/>
        <v>Brooklynn</v>
      </c>
      <c r="O17" t="str">
        <f t="shared" ca="1" si="4"/>
        <v>NY</v>
      </c>
      <c r="P17">
        <f t="shared" ca="1" si="5"/>
        <v>76485</v>
      </c>
      <c r="Q17" t="str">
        <f t="shared" ca="1" si="6"/>
        <v>hourly</v>
      </c>
      <c r="R17">
        <f t="shared" ca="1" si="8"/>
        <v>8</v>
      </c>
      <c r="S17">
        <f t="shared" ca="1" si="9"/>
        <v>2</v>
      </c>
      <c r="T17" t="str">
        <f t="shared" ca="1" si="10"/>
        <v>INSERT INTO EMPLOYEE (title, fname, lname, street_address, city_address, state_address, zip_address, type, years_employed, team_id) VALUES ('Director','Jeremy','Groves','7523 South 3009 East','Brooklynn','NY',76485,'hourly',8,2);</v>
      </c>
    </row>
    <row r="18" spans="1:20" x14ac:dyDescent="0.2">
      <c r="I18">
        <f t="shared" ca="1" si="11"/>
        <v>8</v>
      </c>
      <c r="J18" t="str">
        <f t="shared" ca="1" si="0"/>
        <v>Director</v>
      </c>
      <c r="K18" t="str">
        <f t="shared" ca="1" si="1"/>
        <v>Jeremy</v>
      </c>
      <c r="L18" t="str">
        <f t="shared" ca="1" si="2"/>
        <v>Groves</v>
      </c>
      <c r="M18" t="str">
        <f t="shared" ca="1" si="7"/>
        <v>2565 North 5279 West</v>
      </c>
      <c r="N18" t="str">
        <f t="shared" ca="1" si="3"/>
        <v>Brooklynn</v>
      </c>
      <c r="O18" t="str">
        <f t="shared" ca="1" si="4"/>
        <v>NY</v>
      </c>
      <c r="P18">
        <f t="shared" ca="1" si="5"/>
        <v>76485</v>
      </c>
      <c r="Q18" t="str">
        <f t="shared" ca="1" si="6"/>
        <v>hourly</v>
      </c>
      <c r="R18">
        <f t="shared" ca="1" si="8"/>
        <v>8</v>
      </c>
      <c r="S18">
        <f t="shared" ca="1" si="9"/>
        <v>8</v>
      </c>
      <c r="T18" t="str">
        <f t="shared" ca="1" si="10"/>
        <v>INSERT INTO EMPLOYEE (title, fname, lname, street_address, city_address, state_address, zip_address, type, years_employed, team_id) VALUES ('Director','Jeremy','Groves','2565 North 5279 West','Brooklynn','NY',76485,'hourly',8,8);</v>
      </c>
    </row>
    <row r="19" spans="1:20" x14ac:dyDescent="0.2">
      <c r="B19">
        <v>1</v>
      </c>
      <c r="C19" t="s">
        <v>49</v>
      </c>
      <c r="I19">
        <f t="shared" ca="1" si="11"/>
        <v>9</v>
      </c>
      <c r="J19" t="str">
        <f t="shared" ca="1" si="0"/>
        <v>Lead</v>
      </c>
      <c r="K19" t="str">
        <f t="shared" ca="1" si="1"/>
        <v>Nicole</v>
      </c>
      <c r="L19" t="str">
        <f t="shared" ca="1" si="2"/>
        <v>Tindal</v>
      </c>
      <c r="M19" t="str">
        <f t="shared" ca="1" si="7"/>
        <v>9062 North 8663 West</v>
      </c>
      <c r="N19" t="str">
        <f t="shared" ca="1" si="3"/>
        <v>Provo</v>
      </c>
      <c r="O19" t="str">
        <f t="shared" ca="1" si="4"/>
        <v>UT</v>
      </c>
      <c r="P19">
        <f t="shared" ca="1" si="5"/>
        <v>75673</v>
      </c>
      <c r="Q19" t="str">
        <f t="shared" ca="1" si="6"/>
        <v>salary</v>
      </c>
      <c r="R19">
        <f t="shared" ca="1" si="8"/>
        <v>9</v>
      </c>
      <c r="S19">
        <f t="shared" ca="1" si="9"/>
        <v>7</v>
      </c>
      <c r="T19" t="str">
        <f t="shared" ca="1" si="10"/>
        <v>INSERT INTO EMPLOYEE (title, fname, lname, street_address, city_address, state_address, zip_address, type, years_employed, team_id) VALUES ('Lead','Nicole','Tindal','9062 North 8663 West','Provo','UT',75673,'salary',9,7);</v>
      </c>
    </row>
    <row r="20" spans="1:20" x14ac:dyDescent="0.2">
      <c r="B20">
        <v>2</v>
      </c>
      <c r="C20" t="s">
        <v>50</v>
      </c>
      <c r="I20">
        <f t="shared" ca="1" si="11"/>
        <v>11</v>
      </c>
      <c r="J20" t="str">
        <f t="shared" ca="1" si="0"/>
        <v>VP</v>
      </c>
      <c r="K20" t="str">
        <f t="shared" ca="1" si="1"/>
        <v>Megan</v>
      </c>
      <c r="L20" t="str">
        <f t="shared" ca="1" si="2"/>
        <v>Byron</v>
      </c>
      <c r="M20" t="str">
        <f t="shared" ca="1" si="7"/>
        <v>7888 North 7886 East</v>
      </c>
      <c r="N20" t="str">
        <f t="shared" ca="1" si="3"/>
        <v>Pierre</v>
      </c>
      <c r="O20" t="str">
        <f t="shared" ca="1" si="4"/>
        <v>SD</v>
      </c>
      <c r="P20">
        <f t="shared" ca="1" si="5"/>
        <v>73520</v>
      </c>
      <c r="Q20" t="str">
        <f t="shared" ca="1" si="6"/>
        <v>salary</v>
      </c>
      <c r="R20">
        <f t="shared" ca="1" si="8"/>
        <v>11</v>
      </c>
      <c r="S20">
        <f t="shared" ca="1" si="9"/>
        <v>8</v>
      </c>
      <c r="T20" t="str">
        <f t="shared" ca="1" si="10"/>
        <v>INSERT INTO EMPLOYEE (title, fname, lname, street_address, city_address, state_address, zip_address, type, years_employed, team_id) VALUES ('VP','Megan','Byron','7888 North 7886 East','Pierre','SD',73520,'salary',11,8);</v>
      </c>
    </row>
    <row r="21" spans="1:20" x14ac:dyDescent="0.2">
      <c r="B21">
        <v>3</v>
      </c>
      <c r="C21" t="s">
        <v>51</v>
      </c>
      <c r="I21">
        <f t="shared" ca="1" si="11"/>
        <v>10</v>
      </c>
      <c r="J21" t="str">
        <f t="shared" ca="1" si="0"/>
        <v>SR</v>
      </c>
      <c r="K21" t="str">
        <f t="shared" ca="1" si="1"/>
        <v>Laura</v>
      </c>
      <c r="L21" t="str">
        <f t="shared" ca="1" si="2"/>
        <v>Hansen</v>
      </c>
      <c r="M21" t="str">
        <f t="shared" ca="1" si="7"/>
        <v>2320 South 2662 East</v>
      </c>
      <c r="N21" t="str">
        <f t="shared" ca="1" si="3"/>
        <v>Las Vegas</v>
      </c>
      <c r="O21" t="str">
        <f t="shared" ca="1" si="4"/>
        <v>NV</v>
      </c>
      <c r="P21">
        <f t="shared" ca="1" si="5"/>
        <v>19837</v>
      </c>
      <c r="Q21" t="str">
        <f t="shared" ca="1" si="6"/>
        <v>hourly</v>
      </c>
      <c r="R21">
        <f t="shared" ca="1" si="8"/>
        <v>10</v>
      </c>
      <c r="S21">
        <f t="shared" ca="1" si="9"/>
        <v>3</v>
      </c>
      <c r="T21" t="str">
        <f t="shared" ca="1" si="10"/>
        <v>INSERT INTO EMPLOYEE (title, fname, lname, street_address, city_address, state_address, zip_address, type, years_employed, team_id) VALUES ('SR','Laura','Hansen','2320 South 2662 East','Las Vegas','NV',19837,'hourly',10,3);</v>
      </c>
    </row>
    <row r="22" spans="1:20" x14ac:dyDescent="0.2">
      <c r="B22">
        <v>4</v>
      </c>
      <c r="C22" t="s">
        <v>52</v>
      </c>
      <c r="I22">
        <f t="shared" ca="1" si="11"/>
        <v>14</v>
      </c>
      <c r="J22" t="str">
        <f t="shared" ca="1" si="0"/>
        <v>Associate</v>
      </c>
      <c r="K22" t="str">
        <f t="shared" ca="1" si="1"/>
        <v>Carrie</v>
      </c>
      <c r="L22" t="str">
        <f t="shared" ca="1" si="2"/>
        <v>Bishoff</v>
      </c>
      <c r="M22" t="str">
        <f t="shared" ca="1" si="7"/>
        <v>8355 North 9051 West</v>
      </c>
      <c r="N22" t="str">
        <f t="shared" ca="1" si="3"/>
        <v>Las Vegas</v>
      </c>
      <c r="O22" t="str">
        <f t="shared" ca="1" si="4"/>
        <v>UT</v>
      </c>
      <c r="P22">
        <f t="shared" ca="1" si="5"/>
        <v>84101</v>
      </c>
      <c r="Q22" t="str">
        <f t="shared" ca="1" si="6"/>
        <v>hourly</v>
      </c>
      <c r="R22">
        <f t="shared" ca="1" si="8"/>
        <v>14</v>
      </c>
      <c r="S22">
        <f t="shared" ca="1" si="9"/>
        <v>14</v>
      </c>
      <c r="T22" t="str">
        <f t="shared" ca="1" si="10"/>
        <v>INSERT INTO EMPLOYEE (title, fname, lname, street_address, city_address, state_address, zip_address, type, years_employed, team_id) VALUES ('Associate','Carrie','Bishoff','8355 North 9051 West','Las Vegas','UT',84101,'hourly',14,14);</v>
      </c>
    </row>
    <row r="23" spans="1:20" x14ac:dyDescent="0.2">
      <c r="I23">
        <f t="shared" ca="1" si="11"/>
        <v>8</v>
      </c>
      <c r="J23" t="str">
        <f t="shared" ca="1" si="0"/>
        <v>Director</v>
      </c>
      <c r="K23" t="str">
        <f t="shared" ca="1" si="1"/>
        <v>Jeremy</v>
      </c>
      <c r="L23" t="str">
        <f t="shared" ca="1" si="2"/>
        <v>Groves</v>
      </c>
      <c r="M23" t="str">
        <f t="shared" ca="1" si="7"/>
        <v>4136 North 4884 West</v>
      </c>
      <c r="N23" t="str">
        <f t="shared" ca="1" si="3"/>
        <v>Brooklynn</v>
      </c>
      <c r="O23" t="str">
        <f t="shared" ca="1" si="4"/>
        <v>NY</v>
      </c>
      <c r="P23">
        <f t="shared" ca="1" si="5"/>
        <v>76485</v>
      </c>
      <c r="Q23" t="str">
        <f t="shared" ca="1" si="6"/>
        <v>hourly</v>
      </c>
      <c r="R23">
        <f t="shared" ca="1" si="8"/>
        <v>8</v>
      </c>
      <c r="S23">
        <f t="shared" ca="1" si="9"/>
        <v>9</v>
      </c>
      <c r="T23" t="str">
        <f t="shared" ca="1" si="10"/>
        <v>INSERT INTO EMPLOYEE (title, fname, lname, street_address, city_address, state_address, zip_address, type, years_employed, team_id) VALUES ('Director','Jeremy','Groves','4136 North 4884 West','Brooklynn','NY',76485,'hourly',8,9);</v>
      </c>
    </row>
    <row r="24" spans="1:20" x14ac:dyDescent="0.2">
      <c r="I24">
        <f t="shared" ca="1" si="11"/>
        <v>16</v>
      </c>
      <c r="J24" t="str">
        <f t="shared" ca="1" si="0"/>
        <v>SR</v>
      </c>
      <c r="K24" t="str">
        <f t="shared" ca="1" si="1"/>
        <v>Chris</v>
      </c>
      <c r="L24" t="str">
        <f t="shared" ca="1" si="2"/>
        <v>Burr</v>
      </c>
      <c r="M24" t="str">
        <f t="shared" ca="1" si="7"/>
        <v>2671 North 2488 West</v>
      </c>
      <c r="N24" t="str">
        <f t="shared" ca="1" si="3"/>
        <v>Bismarck</v>
      </c>
      <c r="O24" t="str">
        <f t="shared" ca="1" si="4"/>
        <v>UT</v>
      </c>
      <c r="P24">
        <f t="shared" ca="1" si="5"/>
        <v>84101</v>
      </c>
      <c r="Q24" t="str">
        <f t="shared" ca="1" si="6"/>
        <v>hourly</v>
      </c>
      <c r="R24">
        <f t="shared" ca="1" si="8"/>
        <v>16</v>
      </c>
      <c r="S24">
        <f t="shared" ca="1" si="9"/>
        <v>5</v>
      </c>
      <c r="T24" t="str">
        <f t="shared" ca="1" si="10"/>
        <v>INSERT INTO EMPLOYEE (title, fname, lname, street_address, city_address, state_address, zip_address, type, years_employed, team_id) VALUES ('SR','Chris','Burr','2671 North 2488 West','Bismarck','UT',84101,'hourly',16,5);</v>
      </c>
    </row>
    <row r="25" spans="1:20" x14ac:dyDescent="0.2">
      <c r="I25">
        <f t="shared" ca="1" si="11"/>
        <v>3</v>
      </c>
      <c r="J25" t="str">
        <f t="shared" ca="1" si="0"/>
        <v>Lead</v>
      </c>
      <c r="K25" t="str">
        <f t="shared" ca="1" si="1"/>
        <v>Alex</v>
      </c>
      <c r="L25" t="str">
        <f t="shared" ca="1" si="2"/>
        <v>Johnson</v>
      </c>
      <c r="M25" t="str">
        <f t="shared" ca="1" si="7"/>
        <v>7772 South 6837 East</v>
      </c>
      <c r="N25" t="str">
        <f t="shared" ca="1" si="3"/>
        <v>Seattle</v>
      </c>
      <c r="O25" t="str">
        <f t="shared" ca="1" si="4"/>
        <v>WA</v>
      </c>
      <c r="P25">
        <f t="shared" ca="1" si="5"/>
        <v>56290</v>
      </c>
      <c r="Q25" t="str">
        <f t="shared" ca="1" si="6"/>
        <v>salary</v>
      </c>
      <c r="R25">
        <f t="shared" ca="1" si="8"/>
        <v>3</v>
      </c>
      <c r="S25">
        <f t="shared" ca="1" si="9"/>
        <v>1</v>
      </c>
      <c r="T25" t="str">
        <f t="shared" ca="1" si="10"/>
        <v>INSERT INTO EMPLOYEE (title, fname, lname, street_address, city_address, state_address, zip_address, type, years_employed, team_id) VALUES ('Lead','Alex','Johnson','7772 South 6837 East','Seattle','WA',56290,'salary',3,1);</v>
      </c>
    </row>
    <row r="26" spans="1:20" x14ac:dyDescent="0.2">
      <c r="I26">
        <f t="shared" ca="1" si="11"/>
        <v>7</v>
      </c>
      <c r="J26" t="str">
        <f t="shared" ca="1" si="0"/>
        <v>Manager</v>
      </c>
      <c r="K26" t="str">
        <f t="shared" ca="1" si="1"/>
        <v>John</v>
      </c>
      <c r="L26" t="str">
        <f t="shared" ca="1" si="2"/>
        <v>Jensen</v>
      </c>
      <c r="M26" t="str">
        <f t="shared" ca="1" si="7"/>
        <v>3492 North 3810 East</v>
      </c>
      <c r="N26" t="str">
        <f t="shared" ca="1" si="3"/>
        <v>Tempe</v>
      </c>
      <c r="O26" t="str">
        <f t="shared" ca="1" si="4"/>
        <v>AZ</v>
      </c>
      <c r="P26">
        <f t="shared" ca="1" si="5"/>
        <v>85765</v>
      </c>
      <c r="Q26" t="str">
        <f t="shared" ca="1" si="6"/>
        <v>salary</v>
      </c>
      <c r="R26">
        <f t="shared" ca="1" si="8"/>
        <v>7</v>
      </c>
      <c r="S26">
        <f t="shared" ca="1" si="9"/>
        <v>11</v>
      </c>
      <c r="T26" t="str">
        <f t="shared" ca="1" si="10"/>
        <v>INSERT INTO EMPLOYEE (title, fname, lname, street_address, city_address, state_address, zip_address, type, years_employed, team_id) VALUES ('Manager','John','Jensen','3492 North 3810 East','Tempe','AZ',85765,'salary',7,11);</v>
      </c>
    </row>
    <row r="27" spans="1:20" x14ac:dyDescent="0.2">
      <c r="I27">
        <f t="shared" ca="1" si="11"/>
        <v>2</v>
      </c>
      <c r="J27" t="str">
        <f t="shared" ca="1" si="0"/>
        <v>Director</v>
      </c>
      <c r="K27" t="str">
        <f t="shared" ca="1" si="1"/>
        <v>Joe</v>
      </c>
      <c r="L27" t="str">
        <f t="shared" ca="1" si="2"/>
        <v>Smith</v>
      </c>
      <c r="M27" t="str">
        <f t="shared" ca="1" si="7"/>
        <v>4840 South 3515 West</v>
      </c>
      <c r="N27" t="str">
        <f t="shared" ca="1" si="3"/>
        <v>Phoenix</v>
      </c>
      <c r="O27" t="str">
        <f t="shared" ca="1" si="4"/>
        <v>AZ</v>
      </c>
      <c r="P27">
        <f t="shared" ca="1" si="5"/>
        <v>76102</v>
      </c>
      <c r="Q27" t="str">
        <f t="shared" ca="1" si="6"/>
        <v>hourly</v>
      </c>
      <c r="R27">
        <f t="shared" ca="1" si="8"/>
        <v>2</v>
      </c>
      <c r="S27">
        <f t="shared" ca="1" si="9"/>
        <v>11</v>
      </c>
      <c r="T27" t="str">
        <f t="shared" ca="1" si="10"/>
        <v>INSERT INTO EMPLOYEE (title, fname, lname, street_address, city_address, state_address, zip_address, type, years_employed, team_id) VALUES ('Director','Joe','Smith','4840 South 3515 West','Phoenix','AZ',76102,'hourly',2,11);</v>
      </c>
    </row>
    <row r="28" spans="1:20" x14ac:dyDescent="0.2">
      <c r="A28" s="3"/>
      <c r="B28" s="3"/>
      <c r="C28" s="3"/>
      <c r="D28" s="3"/>
      <c r="E28" s="3"/>
      <c r="F28" s="3"/>
      <c r="G28" s="3"/>
      <c r="I28">
        <f t="shared" ca="1" si="11"/>
        <v>5</v>
      </c>
      <c r="J28" t="str">
        <f t="shared" ca="1" si="0"/>
        <v>VP</v>
      </c>
      <c r="K28" t="str">
        <f t="shared" ca="1" si="1"/>
        <v>Alicia</v>
      </c>
      <c r="L28" t="str">
        <f t="shared" ca="1" si="2"/>
        <v>McKay</v>
      </c>
      <c r="M28" t="str">
        <f t="shared" ca="1" si="7"/>
        <v>9920 South 3364 West</v>
      </c>
      <c r="N28" t="str">
        <f t="shared" ca="1" si="3"/>
        <v>Berkley</v>
      </c>
      <c r="O28" t="str">
        <f t="shared" ca="1" si="4"/>
        <v>CA</v>
      </c>
      <c r="P28">
        <f t="shared" ca="1" si="5"/>
        <v>84050</v>
      </c>
      <c r="Q28" t="str">
        <f t="shared" ca="1" si="6"/>
        <v>salary</v>
      </c>
      <c r="R28">
        <f t="shared" ca="1" si="8"/>
        <v>5</v>
      </c>
      <c r="S28">
        <f t="shared" ca="1" si="9"/>
        <v>12</v>
      </c>
      <c r="T28" t="str">
        <f t="shared" ca="1" si="10"/>
        <v>INSERT INTO EMPLOYEE (title, fname, lname, street_address, city_address, state_address, zip_address, type, years_employed, team_id) VALUES ('VP','Alicia','McKay','9920 South 3364 West','Berkley','CA',84050,'salary',5,12);</v>
      </c>
    </row>
    <row r="29" spans="1:20" x14ac:dyDescent="0.2">
      <c r="A29" s="3"/>
      <c r="B29" s="3"/>
      <c r="C29" s="3"/>
      <c r="D29" s="3"/>
      <c r="E29" s="3"/>
      <c r="F29" s="3"/>
      <c r="G29" s="3"/>
      <c r="I29">
        <f t="shared" ca="1" si="11"/>
        <v>5</v>
      </c>
      <c r="J29" t="str">
        <f t="shared" ca="1" si="0"/>
        <v>VP</v>
      </c>
      <c r="K29" t="str">
        <f t="shared" ca="1" si="1"/>
        <v>Alicia</v>
      </c>
      <c r="L29" t="str">
        <f t="shared" ca="1" si="2"/>
        <v>McKay</v>
      </c>
      <c r="M29" t="str">
        <f t="shared" ca="1" si="7"/>
        <v>5190 North 5785 West</v>
      </c>
      <c r="N29" t="str">
        <f t="shared" ca="1" si="3"/>
        <v>Berkley</v>
      </c>
      <c r="O29" t="str">
        <f t="shared" ca="1" si="4"/>
        <v>CA</v>
      </c>
      <c r="P29">
        <f t="shared" ca="1" si="5"/>
        <v>84050</v>
      </c>
      <c r="Q29" t="str">
        <f t="shared" ca="1" si="6"/>
        <v>salary</v>
      </c>
      <c r="R29">
        <f t="shared" ca="1" si="8"/>
        <v>5</v>
      </c>
      <c r="S29">
        <f t="shared" ca="1" si="9"/>
        <v>8</v>
      </c>
      <c r="T29" t="str">
        <f t="shared" ca="1" si="10"/>
        <v>INSERT INTO EMPLOYEE (title, fname, lname, street_address, city_address, state_address, zip_address, type, years_employed, team_id) VALUES ('VP','Alicia','McKay','5190 North 5785 West','Berkley','CA',84050,'salary',5,8);</v>
      </c>
    </row>
    <row r="30" spans="1:20" x14ac:dyDescent="0.2">
      <c r="A30" s="3"/>
      <c r="B30" s="3"/>
      <c r="C30" s="3"/>
      <c r="D30" s="3"/>
      <c r="E30" s="3"/>
      <c r="F30" s="3"/>
      <c r="G30" s="3"/>
      <c r="I30">
        <f t="shared" ca="1" si="11"/>
        <v>2</v>
      </c>
      <c r="J30" t="str">
        <f t="shared" ca="1" si="0"/>
        <v>Director</v>
      </c>
      <c r="K30" t="str">
        <f t="shared" ca="1" si="1"/>
        <v>Joe</v>
      </c>
      <c r="L30" t="str">
        <f t="shared" ca="1" si="2"/>
        <v>Smith</v>
      </c>
      <c r="M30" t="str">
        <f t="shared" ca="1" si="7"/>
        <v>2587 North 6231 West</v>
      </c>
      <c r="N30" t="str">
        <f t="shared" ca="1" si="3"/>
        <v>Phoenix</v>
      </c>
      <c r="O30" t="str">
        <f t="shared" ca="1" si="4"/>
        <v>AZ</v>
      </c>
      <c r="P30">
        <f t="shared" ca="1" si="5"/>
        <v>76102</v>
      </c>
      <c r="Q30" t="str">
        <f t="shared" ca="1" si="6"/>
        <v>hourly</v>
      </c>
      <c r="R30">
        <f t="shared" ca="1" si="8"/>
        <v>2</v>
      </c>
      <c r="S30">
        <f t="shared" ca="1" si="9"/>
        <v>6</v>
      </c>
      <c r="T30" t="str">
        <f t="shared" ca="1" si="10"/>
        <v>INSERT INTO EMPLOYEE (title, fname, lname, street_address, city_address, state_address, zip_address, type, years_employed, team_id) VALUES ('Director','Joe','Smith','2587 North 6231 West','Phoenix','AZ',76102,'hourly',2,6);</v>
      </c>
    </row>
    <row r="31" spans="1:20" x14ac:dyDescent="0.2">
      <c r="A31" s="3"/>
      <c r="B31" s="3"/>
      <c r="C31" s="3"/>
      <c r="D31" s="3"/>
      <c r="E31" s="3"/>
      <c r="F31" s="3"/>
      <c r="G31" s="3"/>
      <c r="I31">
        <f t="shared" ca="1" si="11"/>
        <v>12</v>
      </c>
      <c r="J31" t="str">
        <f t="shared" ca="1" si="0"/>
        <v>Associate</v>
      </c>
      <c r="K31" t="str">
        <f t="shared" ca="1" si="1"/>
        <v>Marcy</v>
      </c>
      <c r="L31" t="str">
        <f t="shared" ca="1" si="2"/>
        <v>Tice</v>
      </c>
      <c r="M31" t="str">
        <f t="shared" ca="1" si="7"/>
        <v>8969 South 9618 East</v>
      </c>
      <c r="N31" t="str">
        <f t="shared" ca="1" si="3"/>
        <v>Bismarck</v>
      </c>
      <c r="O31" t="str">
        <f t="shared" ca="1" si="4"/>
        <v>ND</v>
      </c>
      <c r="P31">
        <f t="shared" ca="1" si="5"/>
        <v>28895</v>
      </c>
      <c r="Q31" t="str">
        <f t="shared" ca="1" si="6"/>
        <v>hourly</v>
      </c>
      <c r="R31">
        <f t="shared" ca="1" si="8"/>
        <v>12</v>
      </c>
      <c r="S31">
        <f t="shared" ca="1" si="9"/>
        <v>4</v>
      </c>
      <c r="T31" t="str">
        <f t="shared" ca="1" si="10"/>
        <v>INSERT INTO EMPLOYEE (title, fname, lname, street_address, city_address, state_address, zip_address, type, years_employed, team_id) VALUES ('Associate','Marcy','Tice','8969 South 9618 East','Bismarck','ND',28895,'hourly',12,4);</v>
      </c>
    </row>
    <row r="32" spans="1:20" x14ac:dyDescent="0.2">
      <c r="A32" s="3"/>
      <c r="B32" s="3"/>
      <c r="C32" s="3"/>
      <c r="D32" s="3"/>
      <c r="E32" s="3"/>
      <c r="F32" s="3"/>
      <c r="G32" s="3"/>
      <c r="I32">
        <f t="shared" ca="1" si="11"/>
        <v>3</v>
      </c>
      <c r="J32" t="str">
        <f t="shared" ca="1" si="0"/>
        <v>Lead</v>
      </c>
      <c r="K32" t="str">
        <f t="shared" ca="1" si="1"/>
        <v>Alex</v>
      </c>
      <c r="L32" t="str">
        <f t="shared" ca="1" si="2"/>
        <v>Johnson</v>
      </c>
      <c r="M32" t="str">
        <f t="shared" ca="1" si="7"/>
        <v>3592 North 1137 East</v>
      </c>
      <c r="N32" t="str">
        <f t="shared" ca="1" si="3"/>
        <v>Seattle</v>
      </c>
      <c r="O32" t="str">
        <f t="shared" ca="1" si="4"/>
        <v>WA</v>
      </c>
      <c r="P32">
        <f t="shared" ca="1" si="5"/>
        <v>56290</v>
      </c>
      <c r="Q32" t="str">
        <f t="shared" ca="1" si="6"/>
        <v>salary</v>
      </c>
      <c r="R32">
        <f t="shared" ca="1" si="8"/>
        <v>3</v>
      </c>
      <c r="S32">
        <f t="shared" ca="1" si="9"/>
        <v>12</v>
      </c>
      <c r="T32" t="str">
        <f t="shared" ca="1" si="10"/>
        <v>INSERT INTO EMPLOYEE (title, fname, lname, street_address, city_address, state_address, zip_address, type, years_employed, team_id) VALUES ('Lead','Alex','Johnson','3592 North 1137 East','Seattle','WA',56290,'salary',3,12);</v>
      </c>
    </row>
    <row r="33" spans="1:20" x14ac:dyDescent="0.2">
      <c r="A33" s="3"/>
      <c r="B33" s="3"/>
      <c r="C33" s="3"/>
      <c r="D33" s="3"/>
      <c r="E33" s="3"/>
      <c r="F33" s="3"/>
      <c r="G33" s="3"/>
      <c r="I33">
        <f t="shared" ca="1" si="11"/>
        <v>8</v>
      </c>
      <c r="J33" t="str">
        <f t="shared" ca="1" si="0"/>
        <v>Director</v>
      </c>
      <c r="K33" t="str">
        <f t="shared" ca="1" si="1"/>
        <v>Jeremy</v>
      </c>
      <c r="L33" t="str">
        <f t="shared" ca="1" si="2"/>
        <v>Groves</v>
      </c>
      <c r="M33" t="str">
        <f t="shared" ca="1" si="7"/>
        <v>7750 North 7365 East</v>
      </c>
      <c r="N33" t="str">
        <f t="shared" ca="1" si="3"/>
        <v>Brooklynn</v>
      </c>
      <c r="O33" t="str">
        <f t="shared" ca="1" si="4"/>
        <v>NY</v>
      </c>
      <c r="P33">
        <f t="shared" ca="1" si="5"/>
        <v>76485</v>
      </c>
      <c r="Q33" t="str">
        <f t="shared" ca="1" si="6"/>
        <v>hourly</v>
      </c>
      <c r="R33">
        <f t="shared" ca="1" si="8"/>
        <v>8</v>
      </c>
      <c r="S33">
        <f t="shared" ca="1" si="9"/>
        <v>14</v>
      </c>
      <c r="T33" t="str">
        <f t="shared" ca="1" si="10"/>
        <v>INSERT INTO EMPLOYEE (title, fname, lname, street_address, city_address, state_address, zip_address, type, years_employed, team_id) VALUES ('Director','Jeremy','Groves','7750 North 7365 East','Brooklynn','NY',76485,'hourly',8,14);</v>
      </c>
    </row>
    <row r="34" spans="1:20" x14ac:dyDescent="0.2">
      <c r="A34" s="3"/>
      <c r="B34" s="3"/>
      <c r="C34" s="3"/>
      <c r="D34" s="3"/>
      <c r="E34" s="3"/>
      <c r="F34" s="3"/>
      <c r="G34" s="3"/>
      <c r="I34">
        <f t="shared" ca="1" si="11"/>
        <v>13</v>
      </c>
      <c r="J34" t="str">
        <f t="shared" ref="J34:J65" ca="1" si="12">VLOOKUP(I34,employee,2)</f>
        <v>Associate</v>
      </c>
      <c r="K34" t="str">
        <f t="shared" ref="K34:K65" ca="1" si="13">VLOOKUP(I34,employee,3)</f>
        <v>Kim</v>
      </c>
      <c r="L34" t="str">
        <f t="shared" ref="L34:L65" ca="1" si="14">VLOOKUP($I34,employee,4)</f>
        <v>Lord</v>
      </c>
      <c r="M34" t="str">
        <f t="shared" ca="1" si="7"/>
        <v>1669 North 4551 East</v>
      </c>
      <c r="N34" t="str">
        <f t="shared" ref="N34:N65" ca="1" si="15">VLOOKUP($I34,employee,5)</f>
        <v>Provo</v>
      </c>
      <c r="O34" t="str">
        <f t="shared" ref="O34:O65" ca="1" si="16">VLOOKUP($I34,employee,6)</f>
        <v>UT</v>
      </c>
      <c r="P34">
        <f t="shared" ref="P34:P65" ca="1" si="17">VLOOKUP($I34,employee,7)</f>
        <v>84101</v>
      </c>
      <c r="Q34" t="str">
        <f t="shared" ref="Q34:Q65" ca="1" si="18">VLOOKUP($I34,employee,8)</f>
        <v>salary</v>
      </c>
      <c r="R34">
        <f t="shared" ca="1" si="8"/>
        <v>13</v>
      </c>
      <c r="S34">
        <f t="shared" ca="1" si="9"/>
        <v>4</v>
      </c>
      <c r="T34" t="str">
        <f t="shared" ca="1" si="10"/>
        <v>INSERT INTO EMPLOYEE (title, fname, lname, street_address, city_address, state_address, zip_address, type, years_employed, team_id) VALUES ('Associate','Kim','Lord','1669 North 4551 East','Provo','UT',84101,'salary',13,4);</v>
      </c>
    </row>
    <row r="35" spans="1:20" x14ac:dyDescent="0.2">
      <c r="A35" s="3"/>
      <c r="B35" s="3"/>
      <c r="C35" s="3"/>
      <c r="D35" s="3"/>
      <c r="E35" s="3"/>
      <c r="F35" s="3"/>
      <c r="G35" s="3"/>
      <c r="I35">
        <f t="shared" ca="1" si="11"/>
        <v>14</v>
      </c>
      <c r="J35" t="str">
        <f t="shared" ca="1" si="12"/>
        <v>Associate</v>
      </c>
      <c r="K35" t="str">
        <f t="shared" ca="1" si="13"/>
        <v>Carrie</v>
      </c>
      <c r="L35" t="str">
        <f t="shared" ca="1" si="14"/>
        <v>Bishoff</v>
      </c>
      <c r="M35" t="str">
        <f t="shared" ca="1" si="7"/>
        <v>4349 North 1748 West</v>
      </c>
      <c r="N35" t="str">
        <f t="shared" ca="1" si="15"/>
        <v>Las Vegas</v>
      </c>
      <c r="O35" t="str">
        <f t="shared" ca="1" si="16"/>
        <v>UT</v>
      </c>
      <c r="P35">
        <f t="shared" ca="1" si="17"/>
        <v>84101</v>
      </c>
      <c r="Q35" t="str">
        <f t="shared" ca="1" si="18"/>
        <v>hourly</v>
      </c>
      <c r="R35">
        <f t="shared" ca="1" si="8"/>
        <v>14</v>
      </c>
      <c r="S35">
        <f t="shared" ca="1" si="9"/>
        <v>12</v>
      </c>
      <c r="T35" t="str">
        <f t="shared" ca="1" si="10"/>
        <v>INSERT INTO EMPLOYEE (title, fname, lname, street_address, city_address, state_address, zip_address, type, years_employed, team_id) VALUES ('Associate','Carrie','Bishoff','4349 North 1748 West','Las Vegas','UT',84101,'hourly',14,12);</v>
      </c>
    </row>
    <row r="36" spans="1:20" x14ac:dyDescent="0.2">
      <c r="A36" s="3"/>
      <c r="B36" s="3"/>
      <c r="C36" s="3"/>
      <c r="D36" s="3"/>
      <c r="E36" s="3"/>
      <c r="F36" s="3"/>
      <c r="G36" s="3"/>
      <c r="I36">
        <f t="shared" ca="1" si="11"/>
        <v>16</v>
      </c>
      <c r="J36" t="str">
        <f t="shared" ca="1" si="12"/>
        <v>SR</v>
      </c>
      <c r="K36" t="str">
        <f t="shared" ca="1" si="13"/>
        <v>Chris</v>
      </c>
      <c r="L36" t="str">
        <f t="shared" ca="1" si="14"/>
        <v>Burr</v>
      </c>
      <c r="M36" t="str">
        <f t="shared" ca="1" si="7"/>
        <v>8983 North 6789 West</v>
      </c>
      <c r="N36" t="str">
        <f t="shared" ca="1" si="15"/>
        <v>Bismarck</v>
      </c>
      <c r="O36" t="str">
        <f t="shared" ca="1" si="16"/>
        <v>UT</v>
      </c>
      <c r="P36">
        <f t="shared" ca="1" si="17"/>
        <v>84101</v>
      </c>
      <c r="Q36" t="str">
        <f t="shared" ca="1" si="18"/>
        <v>hourly</v>
      </c>
      <c r="R36">
        <f t="shared" ca="1" si="8"/>
        <v>16</v>
      </c>
      <c r="S36">
        <f t="shared" ca="1" si="9"/>
        <v>5</v>
      </c>
      <c r="T36" t="str">
        <f t="shared" ca="1" si="10"/>
        <v>INSERT INTO EMPLOYEE (title, fname, lname, street_address, city_address, state_address, zip_address, type, years_employed, team_id) VALUES ('SR','Chris','Burr','8983 North 6789 West','Bismarck','UT',84101,'hourly',16,5);</v>
      </c>
    </row>
    <row r="37" spans="1:20" x14ac:dyDescent="0.2">
      <c r="A37" s="3"/>
      <c r="B37" s="3"/>
      <c r="C37" s="3"/>
      <c r="D37" s="3"/>
      <c r="E37" s="3"/>
      <c r="F37" s="3"/>
      <c r="G37" s="3"/>
      <c r="I37">
        <f t="shared" ca="1" si="11"/>
        <v>5</v>
      </c>
      <c r="J37" t="str">
        <f t="shared" ca="1" si="12"/>
        <v>VP</v>
      </c>
      <c r="K37" t="str">
        <f t="shared" ca="1" si="13"/>
        <v>Alicia</v>
      </c>
      <c r="L37" t="str">
        <f t="shared" ca="1" si="14"/>
        <v>McKay</v>
      </c>
      <c r="M37" t="str">
        <f t="shared" ca="1" si="7"/>
        <v>1473 North 4589 West</v>
      </c>
      <c r="N37" t="str">
        <f t="shared" ca="1" si="15"/>
        <v>Berkley</v>
      </c>
      <c r="O37" t="str">
        <f t="shared" ca="1" si="16"/>
        <v>CA</v>
      </c>
      <c r="P37">
        <f t="shared" ca="1" si="17"/>
        <v>84050</v>
      </c>
      <c r="Q37" t="str">
        <f t="shared" ca="1" si="18"/>
        <v>salary</v>
      </c>
      <c r="R37">
        <f t="shared" ca="1" si="8"/>
        <v>5</v>
      </c>
      <c r="S37">
        <f t="shared" ca="1" si="9"/>
        <v>8</v>
      </c>
      <c r="T37" t="str">
        <f t="shared" ca="1" si="10"/>
        <v>INSERT INTO EMPLOYEE (title, fname, lname, street_address, city_address, state_address, zip_address, type, years_employed, team_id) VALUES ('VP','Alicia','McKay','1473 North 4589 West','Berkley','CA',84050,'salary',5,8);</v>
      </c>
    </row>
    <row r="38" spans="1:20" x14ac:dyDescent="0.2">
      <c r="A38" s="3"/>
      <c r="B38" s="3"/>
      <c r="C38" s="3"/>
      <c r="D38" s="3"/>
      <c r="E38" s="3"/>
      <c r="F38" s="3"/>
      <c r="G38" s="3"/>
      <c r="I38">
        <f t="shared" ca="1" si="11"/>
        <v>4</v>
      </c>
      <c r="J38" t="str">
        <f t="shared" ca="1" si="12"/>
        <v>SR</v>
      </c>
      <c r="K38" t="str">
        <f t="shared" ca="1" si="13"/>
        <v>Stephanie</v>
      </c>
      <c r="L38" t="str">
        <f t="shared" ca="1" si="14"/>
        <v>Pales</v>
      </c>
      <c r="M38" t="str">
        <f t="shared" ca="1" si="7"/>
        <v>3620 South 9475 East</v>
      </c>
      <c r="N38" t="str">
        <f t="shared" ca="1" si="15"/>
        <v>Portland</v>
      </c>
      <c r="O38" t="str">
        <f t="shared" ca="1" si="16"/>
        <v>OR</v>
      </c>
      <c r="P38">
        <f t="shared" ca="1" si="17"/>
        <v>12958</v>
      </c>
      <c r="Q38" t="str">
        <f t="shared" ca="1" si="18"/>
        <v>hourly</v>
      </c>
      <c r="R38">
        <f t="shared" ca="1" si="8"/>
        <v>4</v>
      </c>
      <c r="S38">
        <f t="shared" ca="1" si="9"/>
        <v>6</v>
      </c>
      <c r="T38" t="str">
        <f t="shared" ca="1" si="10"/>
        <v>INSERT INTO EMPLOYEE (title, fname, lname, street_address, city_address, state_address, zip_address, type, years_employed, team_id) VALUES ('SR','Stephanie','Pales','3620 South 9475 East','Portland','OR',12958,'hourly',4,6);</v>
      </c>
    </row>
    <row r="39" spans="1:20" x14ac:dyDescent="0.2">
      <c r="A39" s="3"/>
      <c r="B39" s="3"/>
      <c r="C39" s="3"/>
      <c r="D39" s="3"/>
      <c r="E39" s="3"/>
      <c r="F39" s="3"/>
      <c r="G39" s="3"/>
      <c r="I39">
        <f t="shared" ca="1" si="11"/>
        <v>1</v>
      </c>
      <c r="J39" t="str">
        <f t="shared" ca="1" si="12"/>
        <v>Manager</v>
      </c>
      <c r="K39" t="str">
        <f t="shared" ca="1" si="13"/>
        <v>Bob</v>
      </c>
      <c r="L39" t="str">
        <f t="shared" ca="1" si="14"/>
        <v>Taylor</v>
      </c>
      <c r="M39" t="str">
        <f t="shared" ca="1" si="7"/>
        <v>6765 North 3783 East</v>
      </c>
      <c r="N39" t="str">
        <f t="shared" ca="1" si="15"/>
        <v>Salt Lake City</v>
      </c>
      <c r="O39" t="str">
        <f t="shared" ca="1" si="16"/>
        <v>UT</v>
      </c>
      <c r="P39">
        <f t="shared" ca="1" si="17"/>
        <v>84101</v>
      </c>
      <c r="Q39" t="str">
        <f t="shared" ca="1" si="18"/>
        <v>salary</v>
      </c>
      <c r="R39">
        <f t="shared" ca="1" si="8"/>
        <v>1</v>
      </c>
      <c r="S39">
        <f t="shared" ca="1" si="9"/>
        <v>8</v>
      </c>
      <c r="T39" t="str">
        <f t="shared" ca="1" si="10"/>
        <v>INSERT INTO EMPLOYEE (title, fname, lname, street_address, city_address, state_address, zip_address, type, years_employed, team_id) VALUES ('Manager','Bob','Taylor','6765 North 3783 East','Salt Lake City','UT',84101,'salary',1,8);</v>
      </c>
    </row>
    <row r="40" spans="1:20" x14ac:dyDescent="0.2">
      <c r="I40">
        <f t="shared" ca="1" si="11"/>
        <v>12</v>
      </c>
      <c r="J40" t="str">
        <f t="shared" ca="1" si="12"/>
        <v>Associate</v>
      </c>
      <c r="K40" t="str">
        <f t="shared" ca="1" si="13"/>
        <v>Marcy</v>
      </c>
      <c r="L40" t="str">
        <f t="shared" ca="1" si="14"/>
        <v>Tice</v>
      </c>
      <c r="M40" t="str">
        <f t="shared" ca="1" si="7"/>
        <v>2452 South 5762 West</v>
      </c>
      <c r="N40" t="str">
        <f t="shared" ca="1" si="15"/>
        <v>Bismarck</v>
      </c>
      <c r="O40" t="str">
        <f t="shared" ca="1" si="16"/>
        <v>ND</v>
      </c>
      <c r="P40">
        <f t="shared" ca="1" si="17"/>
        <v>28895</v>
      </c>
      <c r="Q40" t="str">
        <f t="shared" ca="1" si="18"/>
        <v>hourly</v>
      </c>
      <c r="R40">
        <f t="shared" ca="1" si="8"/>
        <v>12</v>
      </c>
      <c r="S40">
        <f t="shared" ca="1" si="9"/>
        <v>12</v>
      </c>
      <c r="T40" t="str">
        <f t="shared" ca="1" si="10"/>
        <v>INSERT INTO EMPLOYEE (title, fname, lname, street_address, city_address, state_address, zip_address, type, years_employed, team_id) VALUES ('Associate','Marcy','Tice','2452 South 5762 West','Bismarck','ND',28895,'hourly',12,12);</v>
      </c>
    </row>
    <row r="41" spans="1:20" x14ac:dyDescent="0.2">
      <c r="I41">
        <f t="shared" ca="1" si="11"/>
        <v>10</v>
      </c>
      <c r="J41" t="str">
        <f t="shared" ca="1" si="12"/>
        <v>SR</v>
      </c>
      <c r="K41" t="str">
        <f t="shared" ca="1" si="13"/>
        <v>Laura</v>
      </c>
      <c r="L41" t="str">
        <f t="shared" ca="1" si="14"/>
        <v>Hansen</v>
      </c>
      <c r="M41" t="str">
        <f t="shared" ca="1" si="7"/>
        <v>6749 South 5204 East</v>
      </c>
      <c r="N41" t="str">
        <f t="shared" ca="1" si="15"/>
        <v>Las Vegas</v>
      </c>
      <c r="O41" t="str">
        <f t="shared" ca="1" si="16"/>
        <v>NV</v>
      </c>
      <c r="P41">
        <f t="shared" ca="1" si="17"/>
        <v>19837</v>
      </c>
      <c r="Q41" t="str">
        <f t="shared" ca="1" si="18"/>
        <v>hourly</v>
      </c>
      <c r="R41">
        <f t="shared" ca="1" si="8"/>
        <v>10</v>
      </c>
      <c r="S41">
        <f t="shared" ca="1" si="9"/>
        <v>4</v>
      </c>
      <c r="T41" t="str">
        <f t="shared" ca="1" si="10"/>
        <v>INSERT INTO EMPLOYEE (title, fname, lname, street_address, city_address, state_address, zip_address, type, years_employed, team_id) VALUES ('SR','Laura','Hansen','6749 South 5204 East','Las Vegas','NV',19837,'hourly',10,4);</v>
      </c>
    </row>
    <row r="42" spans="1:20" x14ac:dyDescent="0.2">
      <c r="I42">
        <f t="shared" ca="1" si="11"/>
        <v>8</v>
      </c>
      <c r="J42" t="str">
        <f t="shared" ca="1" si="12"/>
        <v>Director</v>
      </c>
      <c r="K42" t="str">
        <f t="shared" ca="1" si="13"/>
        <v>Jeremy</v>
      </c>
      <c r="L42" t="str">
        <f t="shared" ca="1" si="14"/>
        <v>Groves</v>
      </c>
      <c r="M42" t="str">
        <f t="shared" ca="1" si="7"/>
        <v>6419 South 7222 West</v>
      </c>
      <c r="N42" t="str">
        <f t="shared" ca="1" si="15"/>
        <v>Brooklynn</v>
      </c>
      <c r="O42" t="str">
        <f t="shared" ca="1" si="16"/>
        <v>NY</v>
      </c>
      <c r="P42">
        <f t="shared" ca="1" si="17"/>
        <v>76485</v>
      </c>
      <c r="Q42" t="str">
        <f t="shared" ca="1" si="18"/>
        <v>hourly</v>
      </c>
      <c r="R42">
        <f t="shared" ca="1" si="8"/>
        <v>8</v>
      </c>
      <c r="S42">
        <f t="shared" ca="1" si="9"/>
        <v>11</v>
      </c>
      <c r="T42" t="str">
        <f t="shared" ca="1" si="10"/>
        <v>INSERT INTO EMPLOYEE (title, fname, lname, street_address, city_address, state_address, zip_address, type, years_employed, team_id) VALUES ('Director','Jeremy','Groves','6419 South 7222 West','Brooklynn','NY',76485,'hourly',8,11);</v>
      </c>
    </row>
    <row r="43" spans="1:20" x14ac:dyDescent="0.2">
      <c r="I43">
        <f t="shared" ca="1" si="11"/>
        <v>14</v>
      </c>
      <c r="J43" t="str">
        <f t="shared" ca="1" si="12"/>
        <v>Associate</v>
      </c>
      <c r="K43" t="str">
        <f t="shared" ca="1" si="13"/>
        <v>Carrie</v>
      </c>
      <c r="L43" t="str">
        <f t="shared" ca="1" si="14"/>
        <v>Bishoff</v>
      </c>
      <c r="M43" t="str">
        <f t="shared" ca="1" si="7"/>
        <v>8812 North 2967 East</v>
      </c>
      <c r="N43" t="str">
        <f t="shared" ca="1" si="15"/>
        <v>Las Vegas</v>
      </c>
      <c r="O43" t="str">
        <f t="shared" ca="1" si="16"/>
        <v>UT</v>
      </c>
      <c r="P43">
        <f t="shared" ca="1" si="17"/>
        <v>84101</v>
      </c>
      <c r="Q43" t="str">
        <f t="shared" ca="1" si="18"/>
        <v>hourly</v>
      </c>
      <c r="R43">
        <f t="shared" ca="1" si="8"/>
        <v>14</v>
      </c>
      <c r="S43">
        <f t="shared" ca="1" si="9"/>
        <v>4</v>
      </c>
      <c r="T43" t="str">
        <f t="shared" ca="1" si="10"/>
        <v>INSERT INTO EMPLOYEE (title, fname, lname, street_address, city_address, state_address, zip_address, type, years_employed, team_id) VALUES ('Associate','Carrie','Bishoff','8812 North 2967 East','Las Vegas','UT',84101,'hourly',14,4);</v>
      </c>
    </row>
    <row r="44" spans="1:20" x14ac:dyDescent="0.2">
      <c r="I44">
        <f t="shared" ca="1" si="11"/>
        <v>8</v>
      </c>
      <c r="J44" t="str">
        <f t="shared" ca="1" si="12"/>
        <v>Director</v>
      </c>
      <c r="K44" t="str">
        <f t="shared" ca="1" si="13"/>
        <v>Jeremy</v>
      </c>
      <c r="L44" t="str">
        <f t="shared" ca="1" si="14"/>
        <v>Groves</v>
      </c>
      <c r="M44" t="str">
        <f t="shared" ca="1" si="7"/>
        <v>3417 North 4867 West</v>
      </c>
      <c r="N44" t="str">
        <f t="shared" ca="1" si="15"/>
        <v>Brooklynn</v>
      </c>
      <c r="O44" t="str">
        <f t="shared" ca="1" si="16"/>
        <v>NY</v>
      </c>
      <c r="P44">
        <f t="shared" ca="1" si="17"/>
        <v>76485</v>
      </c>
      <c r="Q44" t="str">
        <f t="shared" ca="1" si="18"/>
        <v>hourly</v>
      </c>
      <c r="R44">
        <f t="shared" ca="1" si="8"/>
        <v>8</v>
      </c>
      <c r="S44">
        <f t="shared" ca="1" si="9"/>
        <v>2</v>
      </c>
      <c r="T44" t="str">
        <f t="shared" ca="1" si="10"/>
        <v>INSERT INTO EMPLOYEE (title, fname, lname, street_address, city_address, state_address, zip_address, type, years_employed, team_id) VALUES ('Director','Jeremy','Groves','3417 North 4867 West','Brooklynn','NY',76485,'hourly',8,2);</v>
      </c>
    </row>
    <row r="45" spans="1:20" x14ac:dyDescent="0.2">
      <c r="I45">
        <f t="shared" ca="1" si="11"/>
        <v>3</v>
      </c>
      <c r="J45" t="str">
        <f t="shared" ca="1" si="12"/>
        <v>Lead</v>
      </c>
      <c r="K45" t="str">
        <f t="shared" ca="1" si="13"/>
        <v>Alex</v>
      </c>
      <c r="L45" t="str">
        <f t="shared" ca="1" si="14"/>
        <v>Johnson</v>
      </c>
      <c r="M45" t="str">
        <f t="shared" ca="1" si="7"/>
        <v>2939 North 6602 West</v>
      </c>
      <c r="N45" t="str">
        <f t="shared" ca="1" si="15"/>
        <v>Seattle</v>
      </c>
      <c r="O45" t="str">
        <f t="shared" ca="1" si="16"/>
        <v>WA</v>
      </c>
      <c r="P45">
        <f t="shared" ca="1" si="17"/>
        <v>56290</v>
      </c>
      <c r="Q45" t="str">
        <f t="shared" ca="1" si="18"/>
        <v>salary</v>
      </c>
      <c r="R45">
        <f t="shared" ca="1" si="8"/>
        <v>3</v>
      </c>
      <c r="S45">
        <f t="shared" ca="1" si="9"/>
        <v>4</v>
      </c>
      <c r="T45" t="str">
        <f t="shared" ca="1" si="10"/>
        <v>INSERT INTO EMPLOYEE (title, fname, lname, street_address, city_address, state_address, zip_address, type, years_employed, team_id) VALUES ('Lead','Alex','Johnson','2939 North 6602 West','Seattle','WA',56290,'salary',3,4);</v>
      </c>
    </row>
    <row r="46" spans="1:20" x14ac:dyDescent="0.2">
      <c r="I46">
        <f t="shared" ca="1" si="11"/>
        <v>9</v>
      </c>
      <c r="J46" t="str">
        <f t="shared" ca="1" si="12"/>
        <v>Lead</v>
      </c>
      <c r="K46" t="str">
        <f t="shared" ca="1" si="13"/>
        <v>Nicole</v>
      </c>
      <c r="L46" t="str">
        <f t="shared" ca="1" si="14"/>
        <v>Tindal</v>
      </c>
      <c r="M46" t="str">
        <f t="shared" ca="1" si="7"/>
        <v>9171 North 1149 West</v>
      </c>
      <c r="N46" t="str">
        <f t="shared" ca="1" si="15"/>
        <v>Provo</v>
      </c>
      <c r="O46" t="str">
        <f t="shared" ca="1" si="16"/>
        <v>UT</v>
      </c>
      <c r="P46">
        <f t="shared" ca="1" si="17"/>
        <v>75673</v>
      </c>
      <c r="Q46" t="str">
        <f t="shared" ca="1" si="18"/>
        <v>salary</v>
      </c>
      <c r="R46">
        <f t="shared" ca="1" si="8"/>
        <v>9</v>
      </c>
      <c r="S46">
        <f t="shared" ca="1" si="9"/>
        <v>7</v>
      </c>
      <c r="T46" t="str">
        <f t="shared" ca="1" si="10"/>
        <v>INSERT INTO EMPLOYEE (title, fname, lname, street_address, city_address, state_address, zip_address, type, years_employed, team_id) VALUES ('Lead','Nicole','Tindal','9171 North 1149 West','Provo','UT',75673,'salary',9,7);</v>
      </c>
    </row>
    <row r="47" spans="1:20" x14ac:dyDescent="0.2">
      <c r="I47">
        <f t="shared" ca="1" si="11"/>
        <v>8</v>
      </c>
      <c r="J47" t="str">
        <f t="shared" ca="1" si="12"/>
        <v>Director</v>
      </c>
      <c r="K47" t="str">
        <f t="shared" ca="1" si="13"/>
        <v>Jeremy</v>
      </c>
      <c r="L47" t="str">
        <f t="shared" ca="1" si="14"/>
        <v>Groves</v>
      </c>
      <c r="M47" t="str">
        <f t="shared" ca="1" si="7"/>
        <v>9808 North 5722 West</v>
      </c>
      <c r="N47" t="str">
        <f t="shared" ca="1" si="15"/>
        <v>Brooklynn</v>
      </c>
      <c r="O47" t="str">
        <f t="shared" ca="1" si="16"/>
        <v>NY</v>
      </c>
      <c r="P47">
        <f t="shared" ca="1" si="17"/>
        <v>76485</v>
      </c>
      <c r="Q47" t="str">
        <f t="shared" ca="1" si="18"/>
        <v>hourly</v>
      </c>
      <c r="R47">
        <f t="shared" ca="1" si="8"/>
        <v>8</v>
      </c>
      <c r="S47">
        <f t="shared" ca="1" si="9"/>
        <v>4</v>
      </c>
      <c r="T47" t="str">
        <f t="shared" ca="1" si="10"/>
        <v>INSERT INTO EMPLOYEE (title, fname, lname, street_address, city_address, state_address, zip_address, type, years_employed, team_id) VALUES ('Director','Jeremy','Groves','9808 North 5722 West','Brooklynn','NY',76485,'hourly',8,4);</v>
      </c>
    </row>
    <row r="48" spans="1:20" x14ac:dyDescent="0.2">
      <c r="I48">
        <f t="shared" ca="1" si="11"/>
        <v>15</v>
      </c>
      <c r="J48" t="str">
        <f t="shared" ca="1" si="12"/>
        <v>Associate</v>
      </c>
      <c r="K48" t="str">
        <f t="shared" ca="1" si="13"/>
        <v>Randy</v>
      </c>
      <c r="L48" t="str">
        <f t="shared" ca="1" si="14"/>
        <v>Peirce</v>
      </c>
      <c r="M48" t="str">
        <f t="shared" ca="1" si="7"/>
        <v>3611 North 8731 East</v>
      </c>
      <c r="N48" t="str">
        <f t="shared" ca="1" si="15"/>
        <v>Pierre</v>
      </c>
      <c r="O48" t="str">
        <f t="shared" ca="1" si="16"/>
        <v>UT</v>
      </c>
      <c r="P48">
        <f t="shared" ca="1" si="17"/>
        <v>84101</v>
      </c>
      <c r="Q48" t="str">
        <f t="shared" ca="1" si="18"/>
        <v>salary</v>
      </c>
      <c r="R48">
        <f t="shared" ca="1" si="8"/>
        <v>15</v>
      </c>
      <c r="S48">
        <f t="shared" ca="1" si="9"/>
        <v>5</v>
      </c>
      <c r="T48" t="str">
        <f t="shared" ca="1" si="10"/>
        <v>INSERT INTO EMPLOYEE (title, fname, lname, street_address, city_address, state_address, zip_address, type, years_employed, team_id) VALUES ('Associate','Randy','Peirce','3611 North 8731 East','Pierre','UT',84101,'salary',15,5);</v>
      </c>
    </row>
    <row r="49" spans="9:20" x14ac:dyDescent="0.2">
      <c r="I49">
        <f t="shared" ca="1" si="11"/>
        <v>1</v>
      </c>
      <c r="J49" t="str">
        <f t="shared" ca="1" si="12"/>
        <v>Manager</v>
      </c>
      <c r="K49" t="str">
        <f t="shared" ca="1" si="13"/>
        <v>Bob</v>
      </c>
      <c r="L49" t="str">
        <f t="shared" ca="1" si="14"/>
        <v>Taylor</v>
      </c>
      <c r="M49" t="str">
        <f t="shared" ca="1" si="7"/>
        <v>2683 South 4208 East</v>
      </c>
      <c r="N49" t="str">
        <f t="shared" ca="1" si="15"/>
        <v>Salt Lake City</v>
      </c>
      <c r="O49" t="str">
        <f t="shared" ca="1" si="16"/>
        <v>UT</v>
      </c>
      <c r="P49">
        <f t="shared" ca="1" si="17"/>
        <v>84101</v>
      </c>
      <c r="Q49" t="str">
        <f t="shared" ca="1" si="18"/>
        <v>salary</v>
      </c>
      <c r="R49">
        <f t="shared" ca="1" si="8"/>
        <v>1</v>
      </c>
      <c r="S49">
        <f t="shared" ca="1" si="9"/>
        <v>13</v>
      </c>
      <c r="T49" t="str">
        <f t="shared" ca="1" si="10"/>
        <v>INSERT INTO EMPLOYEE (title, fname, lname, street_address, city_address, state_address, zip_address, type, years_employed, team_id) VALUES ('Manager','Bob','Taylor','2683 South 4208 East','Salt Lake City','UT',84101,'salary',1,13);</v>
      </c>
    </row>
    <row r="50" spans="9:20" x14ac:dyDescent="0.2">
      <c r="I50">
        <f t="shared" ca="1" si="11"/>
        <v>3</v>
      </c>
      <c r="J50" t="str">
        <f t="shared" ca="1" si="12"/>
        <v>Lead</v>
      </c>
      <c r="K50" t="str">
        <f t="shared" ca="1" si="13"/>
        <v>Alex</v>
      </c>
      <c r="L50" t="str">
        <f t="shared" ca="1" si="14"/>
        <v>Johnson</v>
      </c>
      <c r="M50" t="str">
        <f t="shared" ca="1" si="7"/>
        <v>3800 North 5152 West</v>
      </c>
      <c r="N50" t="str">
        <f t="shared" ca="1" si="15"/>
        <v>Seattle</v>
      </c>
      <c r="O50" t="str">
        <f t="shared" ca="1" si="16"/>
        <v>WA</v>
      </c>
      <c r="P50">
        <f t="shared" ca="1" si="17"/>
        <v>56290</v>
      </c>
      <c r="Q50" t="str">
        <f t="shared" ca="1" si="18"/>
        <v>salary</v>
      </c>
      <c r="R50">
        <f t="shared" ca="1" si="8"/>
        <v>3</v>
      </c>
      <c r="S50">
        <f t="shared" ca="1" si="9"/>
        <v>4</v>
      </c>
      <c r="T50" t="str">
        <f t="shared" ca="1" si="10"/>
        <v>INSERT INTO EMPLOYEE (title, fname, lname, street_address, city_address, state_address, zip_address, type, years_employed, team_id) VALUES ('Lead','Alex','Johnson','3800 North 5152 West','Seattle','WA',56290,'salary',3,4);</v>
      </c>
    </row>
    <row r="51" spans="9:20" x14ac:dyDescent="0.2">
      <c r="I51">
        <f t="shared" ca="1" si="11"/>
        <v>7</v>
      </c>
      <c r="J51" t="str">
        <f t="shared" ca="1" si="12"/>
        <v>Manager</v>
      </c>
      <c r="K51" t="str">
        <f t="shared" ca="1" si="13"/>
        <v>John</v>
      </c>
      <c r="L51" t="str">
        <f t="shared" ca="1" si="14"/>
        <v>Jensen</v>
      </c>
      <c r="M51" t="str">
        <f t="shared" ca="1" si="7"/>
        <v>8562 South 4343 West</v>
      </c>
      <c r="N51" t="str">
        <f t="shared" ca="1" si="15"/>
        <v>Tempe</v>
      </c>
      <c r="O51" t="str">
        <f t="shared" ca="1" si="16"/>
        <v>AZ</v>
      </c>
      <c r="P51">
        <f t="shared" ca="1" si="17"/>
        <v>85765</v>
      </c>
      <c r="Q51" t="str">
        <f t="shared" ca="1" si="18"/>
        <v>salary</v>
      </c>
      <c r="R51">
        <f t="shared" ca="1" si="8"/>
        <v>7</v>
      </c>
      <c r="S51">
        <f t="shared" ca="1" si="9"/>
        <v>10</v>
      </c>
      <c r="T51" t="str">
        <f t="shared" ca="1" si="10"/>
        <v>INSERT INTO EMPLOYEE (title, fname, lname, street_address, city_address, state_address, zip_address, type, years_employed, team_id) VALUES ('Manager','John','Jensen','8562 South 4343 West','Tempe','AZ',85765,'salary',7,10);</v>
      </c>
    </row>
    <row r="52" spans="9:20" x14ac:dyDescent="0.2">
      <c r="I52">
        <f t="shared" ca="1" si="11"/>
        <v>6</v>
      </c>
      <c r="J52" t="str">
        <f t="shared" ca="1" si="12"/>
        <v>Associate</v>
      </c>
      <c r="K52" t="str">
        <f t="shared" ca="1" si="13"/>
        <v>Jilian</v>
      </c>
      <c r="L52" t="str">
        <f t="shared" ca="1" si="14"/>
        <v>Allen</v>
      </c>
      <c r="M52" t="str">
        <f t="shared" ca="1" si="7"/>
        <v>4546 North 3281 West</v>
      </c>
      <c r="N52" t="str">
        <f t="shared" ca="1" si="15"/>
        <v>Los Angeles</v>
      </c>
      <c r="O52" t="str">
        <f t="shared" ca="1" si="16"/>
        <v>CA</v>
      </c>
      <c r="P52">
        <f t="shared" ca="1" si="17"/>
        <v>26848</v>
      </c>
      <c r="Q52" t="str">
        <f t="shared" ca="1" si="18"/>
        <v>hourly</v>
      </c>
      <c r="R52">
        <f t="shared" ca="1" si="8"/>
        <v>6</v>
      </c>
      <c r="S52">
        <f t="shared" ca="1" si="9"/>
        <v>14</v>
      </c>
      <c r="T52" t="str">
        <f t="shared" ca="1" si="10"/>
        <v>INSERT INTO EMPLOYEE (title, fname, lname, street_address, city_address, state_address, zip_address, type, years_employed, team_id) VALUES ('Associate','Jilian','Allen','4546 North 3281 West','Los Angeles','CA',26848,'hourly',6,14);</v>
      </c>
    </row>
    <row r="53" spans="9:20" x14ac:dyDescent="0.2">
      <c r="I53">
        <f t="shared" ca="1" si="11"/>
        <v>9</v>
      </c>
      <c r="J53" t="str">
        <f t="shared" ca="1" si="12"/>
        <v>Lead</v>
      </c>
      <c r="K53" t="str">
        <f t="shared" ca="1" si="13"/>
        <v>Nicole</v>
      </c>
      <c r="L53" t="str">
        <f t="shared" ca="1" si="14"/>
        <v>Tindal</v>
      </c>
      <c r="M53" t="str">
        <f t="shared" ca="1" si="7"/>
        <v>3709 South 6131 West</v>
      </c>
      <c r="N53" t="str">
        <f t="shared" ca="1" si="15"/>
        <v>Provo</v>
      </c>
      <c r="O53" t="str">
        <f t="shared" ca="1" si="16"/>
        <v>UT</v>
      </c>
      <c r="P53">
        <f t="shared" ca="1" si="17"/>
        <v>75673</v>
      </c>
      <c r="Q53" t="str">
        <f t="shared" ca="1" si="18"/>
        <v>salary</v>
      </c>
      <c r="R53">
        <f t="shared" ca="1" si="8"/>
        <v>9</v>
      </c>
      <c r="S53">
        <f t="shared" ca="1" si="9"/>
        <v>3</v>
      </c>
      <c r="T53" t="str">
        <f t="shared" ca="1" si="10"/>
        <v>INSERT INTO EMPLOYEE (title, fname, lname, street_address, city_address, state_address, zip_address, type, years_employed, team_id) VALUES ('Lead','Nicole','Tindal','3709 South 6131 West','Provo','UT',75673,'salary',9,3);</v>
      </c>
    </row>
    <row r="54" spans="9:20" x14ac:dyDescent="0.2">
      <c r="I54">
        <f t="shared" ca="1" si="11"/>
        <v>15</v>
      </c>
      <c r="J54" t="str">
        <f t="shared" ca="1" si="12"/>
        <v>Associate</v>
      </c>
      <c r="K54" t="str">
        <f t="shared" ca="1" si="13"/>
        <v>Randy</v>
      </c>
      <c r="L54" t="str">
        <f t="shared" ca="1" si="14"/>
        <v>Peirce</v>
      </c>
      <c r="M54" t="str">
        <f t="shared" ca="1" si="7"/>
        <v>9565 South 2863 East</v>
      </c>
      <c r="N54" t="str">
        <f t="shared" ca="1" si="15"/>
        <v>Pierre</v>
      </c>
      <c r="O54" t="str">
        <f t="shared" ca="1" si="16"/>
        <v>UT</v>
      </c>
      <c r="P54">
        <f t="shared" ca="1" si="17"/>
        <v>84101</v>
      </c>
      <c r="Q54" t="str">
        <f t="shared" ca="1" si="18"/>
        <v>salary</v>
      </c>
      <c r="R54">
        <f t="shared" ca="1" si="8"/>
        <v>15</v>
      </c>
      <c r="S54">
        <f t="shared" ca="1" si="9"/>
        <v>8</v>
      </c>
      <c r="T54" t="str">
        <f t="shared" ca="1" si="10"/>
        <v>INSERT INTO EMPLOYEE (title, fname, lname, street_address, city_address, state_address, zip_address, type, years_employed, team_id) VALUES ('Associate','Randy','Peirce','9565 South 2863 East','Pierre','UT',84101,'salary',15,8);</v>
      </c>
    </row>
    <row r="55" spans="9:20" x14ac:dyDescent="0.2">
      <c r="I55">
        <f t="shared" ca="1" si="11"/>
        <v>9</v>
      </c>
      <c r="J55" t="str">
        <f t="shared" ca="1" si="12"/>
        <v>Lead</v>
      </c>
      <c r="K55" t="str">
        <f t="shared" ca="1" si="13"/>
        <v>Nicole</v>
      </c>
      <c r="L55" t="str">
        <f t="shared" ca="1" si="14"/>
        <v>Tindal</v>
      </c>
      <c r="M55" t="str">
        <f t="shared" ca="1" si="7"/>
        <v>1542 North 2703 East</v>
      </c>
      <c r="N55" t="str">
        <f t="shared" ca="1" si="15"/>
        <v>Provo</v>
      </c>
      <c r="O55" t="str">
        <f t="shared" ca="1" si="16"/>
        <v>UT</v>
      </c>
      <c r="P55">
        <f t="shared" ca="1" si="17"/>
        <v>75673</v>
      </c>
      <c r="Q55" t="str">
        <f t="shared" ca="1" si="18"/>
        <v>salary</v>
      </c>
      <c r="R55">
        <f t="shared" ca="1" si="8"/>
        <v>9</v>
      </c>
      <c r="S55">
        <f t="shared" ca="1" si="9"/>
        <v>2</v>
      </c>
      <c r="T55" t="str">
        <f t="shared" ca="1" si="10"/>
        <v>INSERT INTO EMPLOYEE (title, fname, lname, street_address, city_address, state_address, zip_address, type, years_employed, team_id) VALUES ('Lead','Nicole','Tindal','1542 North 2703 East','Provo','UT',75673,'salary',9,2);</v>
      </c>
    </row>
    <row r="56" spans="9:20" x14ac:dyDescent="0.2">
      <c r="I56">
        <f t="shared" ca="1" si="11"/>
        <v>7</v>
      </c>
      <c r="J56" t="str">
        <f t="shared" ca="1" si="12"/>
        <v>Manager</v>
      </c>
      <c r="K56" t="str">
        <f t="shared" ca="1" si="13"/>
        <v>John</v>
      </c>
      <c r="L56" t="str">
        <f t="shared" ca="1" si="14"/>
        <v>Jensen</v>
      </c>
      <c r="M56" t="str">
        <f t="shared" ca="1" si="7"/>
        <v>8322 South 3910 East</v>
      </c>
      <c r="N56" t="str">
        <f t="shared" ca="1" si="15"/>
        <v>Tempe</v>
      </c>
      <c r="O56" t="str">
        <f t="shared" ca="1" si="16"/>
        <v>AZ</v>
      </c>
      <c r="P56">
        <f t="shared" ca="1" si="17"/>
        <v>85765</v>
      </c>
      <c r="Q56" t="str">
        <f t="shared" ca="1" si="18"/>
        <v>salary</v>
      </c>
      <c r="R56">
        <f t="shared" ca="1" si="8"/>
        <v>7</v>
      </c>
      <c r="S56">
        <f t="shared" ca="1" si="9"/>
        <v>13</v>
      </c>
      <c r="T56" t="str">
        <f t="shared" ca="1" si="10"/>
        <v>INSERT INTO EMPLOYEE (title, fname, lname, street_address, city_address, state_address, zip_address, type, years_employed, team_id) VALUES ('Manager','John','Jensen','8322 South 3910 East','Tempe','AZ',85765,'salary',7,13);</v>
      </c>
    </row>
    <row r="57" spans="9:20" x14ac:dyDescent="0.2">
      <c r="I57">
        <f t="shared" ca="1" si="11"/>
        <v>5</v>
      </c>
      <c r="J57" t="str">
        <f t="shared" ca="1" si="12"/>
        <v>VP</v>
      </c>
      <c r="K57" t="str">
        <f t="shared" ca="1" si="13"/>
        <v>Alicia</v>
      </c>
      <c r="L57" t="str">
        <f t="shared" ca="1" si="14"/>
        <v>McKay</v>
      </c>
      <c r="M57" t="str">
        <f t="shared" ca="1" si="7"/>
        <v>6042 North 2991 East</v>
      </c>
      <c r="N57" t="str">
        <f t="shared" ca="1" si="15"/>
        <v>Berkley</v>
      </c>
      <c r="O57" t="str">
        <f t="shared" ca="1" si="16"/>
        <v>CA</v>
      </c>
      <c r="P57">
        <f t="shared" ca="1" si="17"/>
        <v>84050</v>
      </c>
      <c r="Q57" t="str">
        <f t="shared" ca="1" si="18"/>
        <v>salary</v>
      </c>
      <c r="R57">
        <f t="shared" ca="1" si="8"/>
        <v>5</v>
      </c>
      <c r="S57">
        <f t="shared" ca="1" si="9"/>
        <v>8</v>
      </c>
      <c r="T57" t="str">
        <f t="shared" ca="1" si="10"/>
        <v>INSERT INTO EMPLOYEE (title, fname, lname, street_address, city_address, state_address, zip_address, type, years_employed, team_id) VALUES ('VP','Alicia','McKay','6042 North 2991 East','Berkley','CA',84050,'salary',5,8);</v>
      </c>
    </row>
    <row r="58" spans="9:20" x14ac:dyDescent="0.2">
      <c r="I58">
        <f t="shared" ca="1" si="11"/>
        <v>13</v>
      </c>
      <c r="J58" t="str">
        <f t="shared" ca="1" si="12"/>
        <v>Associate</v>
      </c>
      <c r="K58" t="str">
        <f t="shared" ca="1" si="13"/>
        <v>Kim</v>
      </c>
      <c r="L58" t="str">
        <f t="shared" ca="1" si="14"/>
        <v>Lord</v>
      </c>
      <c r="M58" t="str">
        <f t="shared" ca="1" si="7"/>
        <v>3773 South 8099 East</v>
      </c>
      <c r="N58" t="str">
        <f t="shared" ca="1" si="15"/>
        <v>Provo</v>
      </c>
      <c r="O58" t="str">
        <f t="shared" ca="1" si="16"/>
        <v>UT</v>
      </c>
      <c r="P58">
        <f t="shared" ca="1" si="17"/>
        <v>84101</v>
      </c>
      <c r="Q58" t="str">
        <f t="shared" ca="1" si="18"/>
        <v>salary</v>
      </c>
      <c r="R58">
        <f t="shared" ca="1" si="8"/>
        <v>13</v>
      </c>
      <c r="S58">
        <f t="shared" ca="1" si="9"/>
        <v>1</v>
      </c>
      <c r="T58" t="str">
        <f t="shared" ca="1" si="10"/>
        <v>INSERT INTO EMPLOYEE (title, fname, lname, street_address, city_address, state_address, zip_address, type, years_employed, team_id) VALUES ('Associate','Kim','Lord','3773 South 8099 East','Provo','UT',84101,'salary',13,1);</v>
      </c>
    </row>
    <row r="59" spans="9:20" x14ac:dyDescent="0.2">
      <c r="I59">
        <f t="shared" ca="1" si="11"/>
        <v>2</v>
      </c>
      <c r="J59" t="str">
        <f t="shared" ca="1" si="12"/>
        <v>Director</v>
      </c>
      <c r="K59" t="str">
        <f t="shared" ca="1" si="13"/>
        <v>Joe</v>
      </c>
      <c r="L59" t="str">
        <f t="shared" ca="1" si="14"/>
        <v>Smith</v>
      </c>
      <c r="M59" t="str">
        <f t="shared" ca="1" si="7"/>
        <v>3253 South 4435 East</v>
      </c>
      <c r="N59" t="str">
        <f t="shared" ca="1" si="15"/>
        <v>Phoenix</v>
      </c>
      <c r="O59" t="str">
        <f t="shared" ca="1" si="16"/>
        <v>AZ</v>
      </c>
      <c r="P59">
        <f t="shared" ca="1" si="17"/>
        <v>76102</v>
      </c>
      <c r="Q59" t="str">
        <f t="shared" ca="1" si="18"/>
        <v>hourly</v>
      </c>
      <c r="R59">
        <f t="shared" ca="1" si="8"/>
        <v>2</v>
      </c>
      <c r="S59">
        <f t="shared" ca="1" si="9"/>
        <v>2</v>
      </c>
      <c r="T59" t="str">
        <f t="shared" ca="1" si="10"/>
        <v>INSERT INTO EMPLOYEE (title, fname, lname, street_address, city_address, state_address, zip_address, type, years_employed, team_id) VALUES ('Director','Joe','Smith','3253 South 4435 East','Phoenix','AZ',76102,'hourly',2,2);</v>
      </c>
    </row>
    <row r="60" spans="9:20" x14ac:dyDescent="0.2">
      <c r="I60">
        <f t="shared" ca="1" si="11"/>
        <v>4</v>
      </c>
      <c r="J60" t="str">
        <f t="shared" ca="1" si="12"/>
        <v>SR</v>
      </c>
      <c r="K60" t="str">
        <f t="shared" ca="1" si="13"/>
        <v>Stephanie</v>
      </c>
      <c r="L60" t="str">
        <f t="shared" ca="1" si="14"/>
        <v>Pales</v>
      </c>
      <c r="M60" t="str">
        <f t="shared" ca="1" si="7"/>
        <v>5861 South 4176 East</v>
      </c>
      <c r="N60" t="str">
        <f t="shared" ca="1" si="15"/>
        <v>Portland</v>
      </c>
      <c r="O60" t="str">
        <f t="shared" ca="1" si="16"/>
        <v>OR</v>
      </c>
      <c r="P60">
        <f t="shared" ca="1" si="17"/>
        <v>12958</v>
      </c>
      <c r="Q60" t="str">
        <f t="shared" ca="1" si="18"/>
        <v>hourly</v>
      </c>
      <c r="R60">
        <f t="shared" ca="1" si="8"/>
        <v>4</v>
      </c>
      <c r="S60">
        <f t="shared" ca="1" si="9"/>
        <v>3</v>
      </c>
      <c r="T60" t="str">
        <f t="shared" ca="1" si="10"/>
        <v>INSERT INTO EMPLOYEE (title, fname, lname, street_address, city_address, state_address, zip_address, type, years_employed, team_id) VALUES ('SR','Stephanie','Pales','5861 South 4176 East','Portland','OR',12958,'hourly',4,3);</v>
      </c>
    </row>
    <row r="61" spans="9:20" x14ac:dyDescent="0.2">
      <c r="I61">
        <f t="shared" ca="1" si="11"/>
        <v>14</v>
      </c>
      <c r="J61" t="str">
        <f t="shared" ca="1" si="12"/>
        <v>Associate</v>
      </c>
      <c r="K61" t="str">
        <f t="shared" ca="1" si="13"/>
        <v>Carrie</v>
      </c>
      <c r="L61" t="str">
        <f t="shared" ca="1" si="14"/>
        <v>Bishoff</v>
      </c>
      <c r="M61" t="str">
        <f t="shared" ca="1" si="7"/>
        <v>5710 South 9683 East</v>
      </c>
      <c r="N61" t="str">
        <f t="shared" ca="1" si="15"/>
        <v>Las Vegas</v>
      </c>
      <c r="O61" t="str">
        <f t="shared" ca="1" si="16"/>
        <v>UT</v>
      </c>
      <c r="P61">
        <f t="shared" ca="1" si="17"/>
        <v>84101</v>
      </c>
      <c r="Q61" t="str">
        <f t="shared" ca="1" si="18"/>
        <v>hourly</v>
      </c>
      <c r="R61">
        <f t="shared" ca="1" si="8"/>
        <v>14</v>
      </c>
      <c r="S61">
        <f t="shared" ca="1" si="9"/>
        <v>5</v>
      </c>
      <c r="T61" t="str">
        <f t="shared" ca="1" si="10"/>
        <v>INSERT INTO EMPLOYEE (title, fname, lname, street_address, city_address, state_address, zip_address, type, years_employed, team_id) VALUES ('Associate','Carrie','Bishoff','5710 South 9683 East','Las Vegas','UT',84101,'hourly',14,5);</v>
      </c>
    </row>
    <row r="62" spans="9:20" x14ac:dyDescent="0.2">
      <c r="I62">
        <f t="shared" ca="1" si="11"/>
        <v>3</v>
      </c>
      <c r="J62" t="str">
        <f t="shared" ca="1" si="12"/>
        <v>Lead</v>
      </c>
      <c r="K62" t="str">
        <f t="shared" ca="1" si="13"/>
        <v>Alex</v>
      </c>
      <c r="L62" t="str">
        <f t="shared" ca="1" si="14"/>
        <v>Johnson</v>
      </c>
      <c r="M62" t="str">
        <f t="shared" ca="1" si="7"/>
        <v>6637 North 7317 East</v>
      </c>
      <c r="N62" t="str">
        <f t="shared" ca="1" si="15"/>
        <v>Seattle</v>
      </c>
      <c r="O62" t="str">
        <f t="shared" ca="1" si="16"/>
        <v>WA</v>
      </c>
      <c r="P62">
        <f t="shared" ca="1" si="17"/>
        <v>56290</v>
      </c>
      <c r="Q62" t="str">
        <f t="shared" ca="1" si="18"/>
        <v>salary</v>
      </c>
      <c r="R62">
        <f t="shared" ca="1" si="8"/>
        <v>3</v>
      </c>
      <c r="S62">
        <f t="shared" ca="1" si="9"/>
        <v>11</v>
      </c>
      <c r="T62" t="str">
        <f t="shared" ca="1" si="10"/>
        <v>INSERT INTO EMPLOYEE (title, fname, lname, street_address, city_address, state_address, zip_address, type, years_employed, team_id) VALUES ('Lead','Alex','Johnson','6637 North 7317 East','Seattle','WA',56290,'salary',3,11);</v>
      </c>
    </row>
    <row r="63" spans="9:20" x14ac:dyDescent="0.2">
      <c r="I63">
        <f t="shared" ca="1" si="11"/>
        <v>6</v>
      </c>
      <c r="J63" t="str">
        <f t="shared" ca="1" si="12"/>
        <v>Associate</v>
      </c>
      <c r="K63" t="str">
        <f t="shared" ca="1" si="13"/>
        <v>Jilian</v>
      </c>
      <c r="L63" t="str">
        <f t="shared" ca="1" si="14"/>
        <v>Allen</v>
      </c>
      <c r="M63" t="str">
        <f t="shared" ca="1" si="7"/>
        <v>6500 North 5951 East</v>
      </c>
      <c r="N63" t="str">
        <f t="shared" ca="1" si="15"/>
        <v>Los Angeles</v>
      </c>
      <c r="O63" t="str">
        <f t="shared" ca="1" si="16"/>
        <v>CA</v>
      </c>
      <c r="P63">
        <f t="shared" ca="1" si="17"/>
        <v>26848</v>
      </c>
      <c r="Q63" t="str">
        <f t="shared" ca="1" si="18"/>
        <v>hourly</v>
      </c>
      <c r="R63">
        <f t="shared" ca="1" si="8"/>
        <v>6</v>
      </c>
      <c r="S63">
        <f t="shared" ca="1" si="9"/>
        <v>10</v>
      </c>
      <c r="T63" t="str">
        <f t="shared" ca="1" si="10"/>
        <v>INSERT INTO EMPLOYEE (title, fname, lname, street_address, city_address, state_address, zip_address, type, years_employed, team_id) VALUES ('Associate','Jilian','Allen','6500 North 5951 East','Los Angeles','CA',26848,'hourly',6,10);</v>
      </c>
    </row>
    <row r="64" spans="9:20" x14ac:dyDescent="0.2">
      <c r="I64">
        <f t="shared" ca="1" si="11"/>
        <v>1</v>
      </c>
      <c r="J64" t="str">
        <f t="shared" ca="1" si="12"/>
        <v>Manager</v>
      </c>
      <c r="K64" t="str">
        <f t="shared" ca="1" si="13"/>
        <v>Bob</v>
      </c>
      <c r="L64" t="str">
        <f t="shared" ca="1" si="14"/>
        <v>Taylor</v>
      </c>
      <c r="M64" t="str">
        <f t="shared" ca="1" si="7"/>
        <v>8125 South 8877 West</v>
      </c>
      <c r="N64" t="str">
        <f t="shared" ca="1" si="15"/>
        <v>Salt Lake City</v>
      </c>
      <c r="O64" t="str">
        <f t="shared" ca="1" si="16"/>
        <v>UT</v>
      </c>
      <c r="P64">
        <f t="shared" ca="1" si="17"/>
        <v>84101</v>
      </c>
      <c r="Q64" t="str">
        <f t="shared" ca="1" si="18"/>
        <v>salary</v>
      </c>
      <c r="R64">
        <f t="shared" ca="1" si="8"/>
        <v>1</v>
      </c>
      <c r="S64">
        <f t="shared" ca="1" si="9"/>
        <v>6</v>
      </c>
      <c r="T64" t="str">
        <f t="shared" ca="1" si="10"/>
        <v>INSERT INTO EMPLOYEE (title, fname, lname, street_address, city_address, state_address, zip_address, type, years_employed, team_id) VALUES ('Manager','Bob','Taylor','8125 South 8877 West','Salt Lake City','UT',84101,'salary',1,6);</v>
      </c>
    </row>
    <row r="65" spans="9:20" x14ac:dyDescent="0.2">
      <c r="I65">
        <f t="shared" ca="1" si="11"/>
        <v>10</v>
      </c>
      <c r="J65" t="str">
        <f t="shared" ca="1" si="12"/>
        <v>SR</v>
      </c>
      <c r="K65" t="str">
        <f t="shared" ca="1" si="13"/>
        <v>Laura</v>
      </c>
      <c r="L65" t="str">
        <f t="shared" ca="1" si="14"/>
        <v>Hansen</v>
      </c>
      <c r="M65" t="str">
        <f t="shared" ca="1" si="7"/>
        <v>7630 North 2076 West</v>
      </c>
      <c r="N65" t="str">
        <f t="shared" ca="1" si="15"/>
        <v>Las Vegas</v>
      </c>
      <c r="O65" t="str">
        <f t="shared" ca="1" si="16"/>
        <v>NV</v>
      </c>
      <c r="P65">
        <f t="shared" ca="1" si="17"/>
        <v>19837</v>
      </c>
      <c r="Q65" t="str">
        <f t="shared" ca="1" si="18"/>
        <v>hourly</v>
      </c>
      <c r="R65">
        <f t="shared" ca="1" si="8"/>
        <v>10</v>
      </c>
      <c r="S65">
        <f t="shared" ca="1" si="9"/>
        <v>12</v>
      </c>
      <c r="T65" t="str">
        <f t="shared" ca="1" si="10"/>
        <v>INSERT INTO EMPLOYEE (title, fname, lname, street_address, city_address, state_address, zip_address, type, years_employed, team_id) VALUES ('SR','Laura','Hansen','7630 North 2076 West','Las Vegas','NV',19837,'hourly',10,12);</v>
      </c>
    </row>
    <row r="66" spans="9:20" x14ac:dyDescent="0.2">
      <c r="I66">
        <f t="shared" ca="1" si="11"/>
        <v>4</v>
      </c>
      <c r="J66" t="str">
        <f t="shared" ref="J66:J97" ca="1" si="19">VLOOKUP(I66,employee,2)</f>
        <v>SR</v>
      </c>
      <c r="K66" t="str">
        <f t="shared" ref="K66:K101" ca="1" si="20">VLOOKUP(I66,employee,3)</f>
        <v>Stephanie</v>
      </c>
      <c r="L66" t="str">
        <f t="shared" ref="L66:L101" ca="1" si="21">VLOOKUP($I66,employee,4)</f>
        <v>Pales</v>
      </c>
      <c r="M66" t="str">
        <f t="shared" ca="1" si="7"/>
        <v>9619 North 2611 West</v>
      </c>
      <c r="N66" t="str">
        <f t="shared" ref="N66:N101" ca="1" si="22">VLOOKUP($I66,employee,5)</f>
        <v>Portland</v>
      </c>
      <c r="O66" t="str">
        <f t="shared" ref="O66:O101" ca="1" si="23">VLOOKUP($I66,employee,6)</f>
        <v>OR</v>
      </c>
      <c r="P66">
        <f t="shared" ref="P66:P101" ca="1" si="24">VLOOKUP($I66,employee,7)</f>
        <v>12958</v>
      </c>
      <c r="Q66" t="str">
        <f t="shared" ref="Q66:Q101" ca="1" si="25">VLOOKUP($I66,employee,8)</f>
        <v>hourly</v>
      </c>
      <c r="R66">
        <f t="shared" ca="1" si="8"/>
        <v>4</v>
      </c>
      <c r="S66">
        <f t="shared" ca="1" si="9"/>
        <v>13</v>
      </c>
      <c r="T66" t="str">
        <f t="shared" ca="1" si="10"/>
        <v>INSERT INTO EMPLOYEE (title, fname, lname, street_address, city_address, state_address, zip_address, type, years_employed, team_id) VALUES ('SR','Stephanie','Pales','9619 North 2611 West','Portland','OR',12958,'hourly',4,13);</v>
      </c>
    </row>
    <row r="67" spans="9:20" x14ac:dyDescent="0.2">
      <c r="I67">
        <f t="shared" ref="I67:I101" ca="1" si="26">RANDBETWEEN(1,16)</f>
        <v>13</v>
      </c>
      <c r="J67" t="str">
        <f t="shared" ca="1" si="19"/>
        <v>Associate</v>
      </c>
      <c r="K67" t="str">
        <f t="shared" ca="1" si="20"/>
        <v>Kim</v>
      </c>
      <c r="L67" t="str">
        <f t="shared" ca="1" si="21"/>
        <v>Lord</v>
      </c>
      <c r="M67" t="str">
        <f t="shared" ref="M67:M101" ca="1" si="27">RANDBETWEEN(1000,9999)&amp;" "&amp;VLOOKUP(RANDBETWEEN(1,2),$B$19:$C$22,2)&amp;" "&amp;RANDBETWEEN(1000,9999)&amp;" "&amp;VLOOKUP(RANDBETWEEN(3,4),$B$19:$C$22,2)</f>
        <v>8496 North 6849 West</v>
      </c>
      <c r="N67" t="str">
        <f t="shared" ca="1" si="22"/>
        <v>Provo</v>
      </c>
      <c r="O67" t="str">
        <f t="shared" ca="1" si="23"/>
        <v>UT</v>
      </c>
      <c r="P67">
        <f t="shared" ca="1" si="24"/>
        <v>84101</v>
      </c>
      <c r="Q67" t="str">
        <f t="shared" ca="1" si="25"/>
        <v>salary</v>
      </c>
      <c r="R67">
        <f t="shared" ref="R67:R101" ca="1" si="28">I67</f>
        <v>13</v>
      </c>
      <c r="S67">
        <f t="shared" ref="S67:S101" ca="1" si="29">RANDBETWEEN(1,14)</f>
        <v>10</v>
      </c>
      <c r="T67" t="str">
        <f t="shared" ref="T67:T101" ca="1" si="30">"INSERT INTO EMPLOYEE (title, fname, lname, street_address, city_address, state_address, zip_address, type, years_employed, team_id) VALUES ('"&amp;J67&amp;"','"&amp;K67&amp;"','"&amp;L67&amp;"','"&amp;M67&amp;"','"&amp;N67&amp;"','"&amp;O67&amp;"',"&amp;P67&amp;",'"&amp;Q67&amp;"',"&amp;R67&amp;","&amp;S67&amp;");"</f>
        <v>INSERT INTO EMPLOYEE (title, fname, lname, street_address, city_address, state_address, zip_address, type, years_employed, team_id) VALUES ('Associate','Kim','Lord','8496 North 6849 West','Provo','UT',84101,'salary',13,10);</v>
      </c>
    </row>
    <row r="68" spans="9:20" x14ac:dyDescent="0.2">
      <c r="I68">
        <f t="shared" ca="1" si="26"/>
        <v>14</v>
      </c>
      <c r="J68" t="str">
        <f t="shared" ca="1" si="19"/>
        <v>Associate</v>
      </c>
      <c r="K68" t="str">
        <f t="shared" ca="1" si="20"/>
        <v>Carrie</v>
      </c>
      <c r="L68" t="str">
        <f t="shared" ca="1" si="21"/>
        <v>Bishoff</v>
      </c>
      <c r="M68" t="str">
        <f t="shared" ca="1" si="27"/>
        <v>9302 North 7494 West</v>
      </c>
      <c r="N68" t="str">
        <f t="shared" ca="1" si="22"/>
        <v>Las Vegas</v>
      </c>
      <c r="O68" t="str">
        <f t="shared" ca="1" si="23"/>
        <v>UT</v>
      </c>
      <c r="P68">
        <f t="shared" ca="1" si="24"/>
        <v>84101</v>
      </c>
      <c r="Q68" t="str">
        <f t="shared" ca="1" si="25"/>
        <v>hourly</v>
      </c>
      <c r="R68">
        <f t="shared" ca="1" si="28"/>
        <v>14</v>
      </c>
      <c r="S68">
        <f t="shared" ca="1" si="29"/>
        <v>4</v>
      </c>
      <c r="T68" t="str">
        <f t="shared" ca="1" si="30"/>
        <v>INSERT INTO EMPLOYEE (title, fname, lname, street_address, city_address, state_address, zip_address, type, years_employed, team_id) VALUES ('Associate','Carrie','Bishoff','9302 North 7494 West','Las Vegas','UT',84101,'hourly',14,4);</v>
      </c>
    </row>
    <row r="69" spans="9:20" x14ac:dyDescent="0.2">
      <c r="I69">
        <f t="shared" ca="1" si="26"/>
        <v>13</v>
      </c>
      <c r="J69" t="str">
        <f t="shared" ca="1" si="19"/>
        <v>Associate</v>
      </c>
      <c r="K69" t="str">
        <f t="shared" ca="1" si="20"/>
        <v>Kim</v>
      </c>
      <c r="L69" t="str">
        <f t="shared" ca="1" si="21"/>
        <v>Lord</v>
      </c>
      <c r="M69" t="str">
        <f t="shared" ca="1" si="27"/>
        <v>7720 North 1189 West</v>
      </c>
      <c r="N69" t="str">
        <f t="shared" ca="1" si="22"/>
        <v>Provo</v>
      </c>
      <c r="O69" t="str">
        <f t="shared" ca="1" si="23"/>
        <v>UT</v>
      </c>
      <c r="P69">
        <f t="shared" ca="1" si="24"/>
        <v>84101</v>
      </c>
      <c r="Q69" t="str">
        <f t="shared" ca="1" si="25"/>
        <v>salary</v>
      </c>
      <c r="R69">
        <f t="shared" ca="1" si="28"/>
        <v>13</v>
      </c>
      <c r="S69">
        <f t="shared" ca="1" si="29"/>
        <v>14</v>
      </c>
      <c r="T69" t="str">
        <f t="shared" ca="1" si="30"/>
        <v>INSERT INTO EMPLOYEE (title, fname, lname, street_address, city_address, state_address, zip_address, type, years_employed, team_id) VALUES ('Associate','Kim','Lord','7720 North 1189 West','Provo','UT',84101,'salary',13,14);</v>
      </c>
    </row>
    <row r="70" spans="9:20" x14ac:dyDescent="0.2">
      <c r="I70">
        <f t="shared" ca="1" si="26"/>
        <v>3</v>
      </c>
      <c r="J70" t="str">
        <f t="shared" ca="1" si="19"/>
        <v>Lead</v>
      </c>
      <c r="K70" t="str">
        <f t="shared" ca="1" si="20"/>
        <v>Alex</v>
      </c>
      <c r="L70" t="str">
        <f t="shared" ca="1" si="21"/>
        <v>Johnson</v>
      </c>
      <c r="M70" t="str">
        <f t="shared" ca="1" si="27"/>
        <v>7621 South 3277 West</v>
      </c>
      <c r="N70" t="str">
        <f t="shared" ca="1" si="22"/>
        <v>Seattle</v>
      </c>
      <c r="O70" t="str">
        <f t="shared" ca="1" si="23"/>
        <v>WA</v>
      </c>
      <c r="P70">
        <f t="shared" ca="1" si="24"/>
        <v>56290</v>
      </c>
      <c r="Q70" t="str">
        <f t="shared" ca="1" si="25"/>
        <v>salary</v>
      </c>
      <c r="R70">
        <f t="shared" ca="1" si="28"/>
        <v>3</v>
      </c>
      <c r="S70">
        <f t="shared" ca="1" si="29"/>
        <v>11</v>
      </c>
      <c r="T70" t="str">
        <f t="shared" ca="1" si="30"/>
        <v>INSERT INTO EMPLOYEE (title, fname, lname, street_address, city_address, state_address, zip_address, type, years_employed, team_id) VALUES ('Lead','Alex','Johnson','7621 South 3277 West','Seattle','WA',56290,'salary',3,11);</v>
      </c>
    </row>
    <row r="71" spans="9:20" x14ac:dyDescent="0.2">
      <c r="I71">
        <f t="shared" ca="1" si="26"/>
        <v>3</v>
      </c>
      <c r="J71" t="str">
        <f t="shared" ca="1" si="19"/>
        <v>Lead</v>
      </c>
      <c r="K71" t="str">
        <f t="shared" ca="1" si="20"/>
        <v>Alex</v>
      </c>
      <c r="L71" t="str">
        <f t="shared" ca="1" si="21"/>
        <v>Johnson</v>
      </c>
      <c r="M71" t="str">
        <f t="shared" ca="1" si="27"/>
        <v>1753 South 7417 West</v>
      </c>
      <c r="N71" t="str">
        <f t="shared" ca="1" si="22"/>
        <v>Seattle</v>
      </c>
      <c r="O71" t="str">
        <f t="shared" ca="1" si="23"/>
        <v>WA</v>
      </c>
      <c r="P71">
        <f t="shared" ca="1" si="24"/>
        <v>56290</v>
      </c>
      <c r="Q71" t="str">
        <f t="shared" ca="1" si="25"/>
        <v>salary</v>
      </c>
      <c r="R71">
        <f t="shared" ca="1" si="28"/>
        <v>3</v>
      </c>
      <c r="S71">
        <f t="shared" ca="1" si="29"/>
        <v>1</v>
      </c>
      <c r="T71" t="str">
        <f t="shared" ca="1" si="30"/>
        <v>INSERT INTO EMPLOYEE (title, fname, lname, street_address, city_address, state_address, zip_address, type, years_employed, team_id) VALUES ('Lead','Alex','Johnson','1753 South 7417 West','Seattle','WA',56290,'salary',3,1);</v>
      </c>
    </row>
    <row r="72" spans="9:20" x14ac:dyDescent="0.2">
      <c r="I72">
        <f t="shared" ca="1" si="26"/>
        <v>15</v>
      </c>
      <c r="J72" t="str">
        <f t="shared" ca="1" si="19"/>
        <v>Associate</v>
      </c>
      <c r="K72" t="str">
        <f t="shared" ca="1" si="20"/>
        <v>Randy</v>
      </c>
      <c r="L72" t="str">
        <f t="shared" ca="1" si="21"/>
        <v>Peirce</v>
      </c>
      <c r="M72" t="str">
        <f t="shared" ca="1" si="27"/>
        <v>7487 South 1983 East</v>
      </c>
      <c r="N72" t="str">
        <f t="shared" ca="1" si="22"/>
        <v>Pierre</v>
      </c>
      <c r="O72" t="str">
        <f t="shared" ca="1" si="23"/>
        <v>UT</v>
      </c>
      <c r="P72">
        <f t="shared" ca="1" si="24"/>
        <v>84101</v>
      </c>
      <c r="Q72" t="str">
        <f t="shared" ca="1" si="25"/>
        <v>salary</v>
      </c>
      <c r="R72">
        <f t="shared" ca="1" si="28"/>
        <v>15</v>
      </c>
      <c r="S72">
        <f t="shared" ca="1" si="29"/>
        <v>4</v>
      </c>
      <c r="T72" t="str">
        <f t="shared" ca="1" si="30"/>
        <v>INSERT INTO EMPLOYEE (title, fname, lname, street_address, city_address, state_address, zip_address, type, years_employed, team_id) VALUES ('Associate','Randy','Peirce','7487 South 1983 East','Pierre','UT',84101,'salary',15,4);</v>
      </c>
    </row>
    <row r="73" spans="9:20" x14ac:dyDescent="0.2">
      <c r="I73">
        <f t="shared" ca="1" si="26"/>
        <v>8</v>
      </c>
      <c r="J73" t="str">
        <f t="shared" ca="1" si="19"/>
        <v>Director</v>
      </c>
      <c r="K73" t="str">
        <f t="shared" ca="1" si="20"/>
        <v>Jeremy</v>
      </c>
      <c r="L73" t="str">
        <f t="shared" ca="1" si="21"/>
        <v>Groves</v>
      </c>
      <c r="M73" t="str">
        <f t="shared" ca="1" si="27"/>
        <v>2662 North 6669 East</v>
      </c>
      <c r="N73" t="str">
        <f t="shared" ca="1" si="22"/>
        <v>Brooklynn</v>
      </c>
      <c r="O73" t="str">
        <f t="shared" ca="1" si="23"/>
        <v>NY</v>
      </c>
      <c r="P73">
        <f t="shared" ca="1" si="24"/>
        <v>76485</v>
      </c>
      <c r="Q73" t="str">
        <f t="shared" ca="1" si="25"/>
        <v>hourly</v>
      </c>
      <c r="R73">
        <f t="shared" ca="1" si="28"/>
        <v>8</v>
      </c>
      <c r="S73">
        <f t="shared" ca="1" si="29"/>
        <v>8</v>
      </c>
      <c r="T73" t="str">
        <f t="shared" ca="1" si="30"/>
        <v>INSERT INTO EMPLOYEE (title, fname, lname, street_address, city_address, state_address, zip_address, type, years_employed, team_id) VALUES ('Director','Jeremy','Groves','2662 North 6669 East','Brooklynn','NY',76485,'hourly',8,8);</v>
      </c>
    </row>
    <row r="74" spans="9:20" x14ac:dyDescent="0.2">
      <c r="I74">
        <f t="shared" ca="1" si="26"/>
        <v>13</v>
      </c>
      <c r="J74" t="str">
        <f t="shared" ca="1" si="19"/>
        <v>Associate</v>
      </c>
      <c r="K74" t="str">
        <f t="shared" ca="1" si="20"/>
        <v>Kim</v>
      </c>
      <c r="L74" t="str">
        <f t="shared" ca="1" si="21"/>
        <v>Lord</v>
      </c>
      <c r="M74" t="str">
        <f t="shared" ca="1" si="27"/>
        <v>1030 South 7429 West</v>
      </c>
      <c r="N74" t="str">
        <f t="shared" ca="1" si="22"/>
        <v>Provo</v>
      </c>
      <c r="O74" t="str">
        <f t="shared" ca="1" si="23"/>
        <v>UT</v>
      </c>
      <c r="P74">
        <f t="shared" ca="1" si="24"/>
        <v>84101</v>
      </c>
      <c r="Q74" t="str">
        <f t="shared" ca="1" si="25"/>
        <v>salary</v>
      </c>
      <c r="R74">
        <f t="shared" ca="1" si="28"/>
        <v>13</v>
      </c>
      <c r="S74">
        <f t="shared" ca="1" si="29"/>
        <v>13</v>
      </c>
      <c r="T74" t="str">
        <f t="shared" ca="1" si="30"/>
        <v>INSERT INTO EMPLOYEE (title, fname, lname, street_address, city_address, state_address, zip_address, type, years_employed, team_id) VALUES ('Associate','Kim','Lord','1030 South 7429 West','Provo','UT',84101,'salary',13,13);</v>
      </c>
    </row>
    <row r="75" spans="9:20" x14ac:dyDescent="0.2">
      <c r="I75">
        <f t="shared" ca="1" si="26"/>
        <v>14</v>
      </c>
      <c r="J75" t="str">
        <f t="shared" ca="1" si="19"/>
        <v>Associate</v>
      </c>
      <c r="K75" t="str">
        <f t="shared" ca="1" si="20"/>
        <v>Carrie</v>
      </c>
      <c r="L75" t="str">
        <f t="shared" ca="1" si="21"/>
        <v>Bishoff</v>
      </c>
      <c r="M75" t="str">
        <f t="shared" ca="1" si="27"/>
        <v>6417 South 3098 West</v>
      </c>
      <c r="N75" t="str">
        <f t="shared" ca="1" si="22"/>
        <v>Las Vegas</v>
      </c>
      <c r="O75" t="str">
        <f t="shared" ca="1" si="23"/>
        <v>UT</v>
      </c>
      <c r="P75">
        <f t="shared" ca="1" si="24"/>
        <v>84101</v>
      </c>
      <c r="Q75" t="str">
        <f t="shared" ca="1" si="25"/>
        <v>hourly</v>
      </c>
      <c r="R75">
        <f t="shared" ca="1" si="28"/>
        <v>14</v>
      </c>
      <c r="S75">
        <f t="shared" ca="1" si="29"/>
        <v>12</v>
      </c>
      <c r="T75" t="str">
        <f t="shared" ca="1" si="30"/>
        <v>INSERT INTO EMPLOYEE (title, fname, lname, street_address, city_address, state_address, zip_address, type, years_employed, team_id) VALUES ('Associate','Carrie','Bishoff','6417 South 3098 West','Las Vegas','UT',84101,'hourly',14,12);</v>
      </c>
    </row>
    <row r="76" spans="9:20" x14ac:dyDescent="0.2">
      <c r="I76">
        <f t="shared" ca="1" si="26"/>
        <v>15</v>
      </c>
      <c r="J76" t="str">
        <f t="shared" ca="1" si="19"/>
        <v>Associate</v>
      </c>
      <c r="K76" t="str">
        <f t="shared" ca="1" si="20"/>
        <v>Randy</v>
      </c>
      <c r="L76" t="str">
        <f t="shared" ca="1" si="21"/>
        <v>Peirce</v>
      </c>
      <c r="M76" t="str">
        <f t="shared" ca="1" si="27"/>
        <v>8535 South 7744 East</v>
      </c>
      <c r="N76" t="str">
        <f t="shared" ca="1" si="22"/>
        <v>Pierre</v>
      </c>
      <c r="O76" t="str">
        <f t="shared" ca="1" si="23"/>
        <v>UT</v>
      </c>
      <c r="P76">
        <f t="shared" ca="1" si="24"/>
        <v>84101</v>
      </c>
      <c r="Q76" t="str">
        <f t="shared" ca="1" si="25"/>
        <v>salary</v>
      </c>
      <c r="R76">
        <f t="shared" ca="1" si="28"/>
        <v>15</v>
      </c>
      <c r="S76">
        <f t="shared" ca="1" si="29"/>
        <v>10</v>
      </c>
      <c r="T76" t="str">
        <f t="shared" ca="1" si="30"/>
        <v>INSERT INTO EMPLOYEE (title, fname, lname, street_address, city_address, state_address, zip_address, type, years_employed, team_id) VALUES ('Associate','Randy','Peirce','8535 South 7744 East','Pierre','UT',84101,'salary',15,10);</v>
      </c>
    </row>
    <row r="77" spans="9:20" x14ac:dyDescent="0.2">
      <c r="I77">
        <f t="shared" ca="1" si="26"/>
        <v>1</v>
      </c>
      <c r="J77" t="str">
        <f t="shared" ca="1" si="19"/>
        <v>Manager</v>
      </c>
      <c r="K77" t="str">
        <f t="shared" ca="1" si="20"/>
        <v>Bob</v>
      </c>
      <c r="L77" t="str">
        <f t="shared" ca="1" si="21"/>
        <v>Taylor</v>
      </c>
      <c r="M77" t="str">
        <f t="shared" ca="1" si="27"/>
        <v>4948 North 8850 West</v>
      </c>
      <c r="N77" t="str">
        <f t="shared" ca="1" si="22"/>
        <v>Salt Lake City</v>
      </c>
      <c r="O77" t="str">
        <f t="shared" ca="1" si="23"/>
        <v>UT</v>
      </c>
      <c r="P77">
        <f t="shared" ca="1" si="24"/>
        <v>84101</v>
      </c>
      <c r="Q77" t="str">
        <f t="shared" ca="1" si="25"/>
        <v>salary</v>
      </c>
      <c r="R77">
        <f t="shared" ca="1" si="28"/>
        <v>1</v>
      </c>
      <c r="S77">
        <f t="shared" ca="1" si="29"/>
        <v>1</v>
      </c>
      <c r="T77" t="str">
        <f t="shared" ca="1" si="30"/>
        <v>INSERT INTO EMPLOYEE (title, fname, lname, street_address, city_address, state_address, zip_address, type, years_employed, team_id) VALUES ('Manager','Bob','Taylor','4948 North 8850 West','Salt Lake City','UT',84101,'salary',1,1);</v>
      </c>
    </row>
    <row r="78" spans="9:20" x14ac:dyDescent="0.2">
      <c r="I78">
        <f t="shared" ca="1" si="26"/>
        <v>15</v>
      </c>
      <c r="J78" t="str">
        <f t="shared" ca="1" si="19"/>
        <v>Associate</v>
      </c>
      <c r="K78" t="str">
        <f t="shared" ca="1" si="20"/>
        <v>Randy</v>
      </c>
      <c r="L78" t="str">
        <f t="shared" ca="1" si="21"/>
        <v>Peirce</v>
      </c>
      <c r="M78" t="str">
        <f t="shared" ca="1" si="27"/>
        <v>2839 South 7301 East</v>
      </c>
      <c r="N78" t="str">
        <f t="shared" ca="1" si="22"/>
        <v>Pierre</v>
      </c>
      <c r="O78" t="str">
        <f t="shared" ca="1" si="23"/>
        <v>UT</v>
      </c>
      <c r="P78">
        <f t="shared" ca="1" si="24"/>
        <v>84101</v>
      </c>
      <c r="Q78" t="str">
        <f t="shared" ca="1" si="25"/>
        <v>salary</v>
      </c>
      <c r="R78">
        <f t="shared" ca="1" si="28"/>
        <v>15</v>
      </c>
      <c r="S78">
        <f t="shared" ca="1" si="29"/>
        <v>6</v>
      </c>
      <c r="T78" t="str">
        <f t="shared" ca="1" si="30"/>
        <v>INSERT INTO EMPLOYEE (title, fname, lname, street_address, city_address, state_address, zip_address, type, years_employed, team_id) VALUES ('Associate','Randy','Peirce','2839 South 7301 East','Pierre','UT',84101,'salary',15,6);</v>
      </c>
    </row>
    <row r="79" spans="9:20" x14ac:dyDescent="0.2">
      <c r="I79">
        <f t="shared" ca="1" si="26"/>
        <v>8</v>
      </c>
      <c r="J79" t="str">
        <f t="shared" ca="1" si="19"/>
        <v>Director</v>
      </c>
      <c r="K79" t="str">
        <f t="shared" ca="1" si="20"/>
        <v>Jeremy</v>
      </c>
      <c r="L79" t="str">
        <f t="shared" ca="1" si="21"/>
        <v>Groves</v>
      </c>
      <c r="M79" t="str">
        <f t="shared" ca="1" si="27"/>
        <v>3576 North 3620 East</v>
      </c>
      <c r="N79" t="str">
        <f t="shared" ca="1" si="22"/>
        <v>Brooklynn</v>
      </c>
      <c r="O79" t="str">
        <f t="shared" ca="1" si="23"/>
        <v>NY</v>
      </c>
      <c r="P79">
        <f t="shared" ca="1" si="24"/>
        <v>76485</v>
      </c>
      <c r="Q79" t="str">
        <f t="shared" ca="1" si="25"/>
        <v>hourly</v>
      </c>
      <c r="R79">
        <f t="shared" ca="1" si="28"/>
        <v>8</v>
      </c>
      <c r="S79">
        <f t="shared" ca="1" si="29"/>
        <v>4</v>
      </c>
      <c r="T79" t="str">
        <f t="shared" ca="1" si="30"/>
        <v>INSERT INTO EMPLOYEE (title, fname, lname, street_address, city_address, state_address, zip_address, type, years_employed, team_id) VALUES ('Director','Jeremy','Groves','3576 North 3620 East','Brooklynn','NY',76485,'hourly',8,4);</v>
      </c>
    </row>
    <row r="80" spans="9:20" x14ac:dyDescent="0.2">
      <c r="I80">
        <f t="shared" ca="1" si="26"/>
        <v>12</v>
      </c>
      <c r="J80" t="str">
        <f t="shared" ca="1" si="19"/>
        <v>Associate</v>
      </c>
      <c r="K80" t="str">
        <f t="shared" ca="1" si="20"/>
        <v>Marcy</v>
      </c>
      <c r="L80" t="str">
        <f t="shared" ca="1" si="21"/>
        <v>Tice</v>
      </c>
      <c r="M80" t="str">
        <f t="shared" ca="1" si="27"/>
        <v>9670 South 9703 East</v>
      </c>
      <c r="N80" t="str">
        <f t="shared" ca="1" si="22"/>
        <v>Bismarck</v>
      </c>
      <c r="O80" t="str">
        <f t="shared" ca="1" si="23"/>
        <v>ND</v>
      </c>
      <c r="P80">
        <f t="shared" ca="1" si="24"/>
        <v>28895</v>
      </c>
      <c r="Q80" t="str">
        <f t="shared" ca="1" si="25"/>
        <v>hourly</v>
      </c>
      <c r="R80">
        <f t="shared" ca="1" si="28"/>
        <v>12</v>
      </c>
      <c r="S80">
        <f t="shared" ca="1" si="29"/>
        <v>10</v>
      </c>
      <c r="T80" t="str">
        <f t="shared" ca="1" si="30"/>
        <v>INSERT INTO EMPLOYEE (title, fname, lname, street_address, city_address, state_address, zip_address, type, years_employed, team_id) VALUES ('Associate','Marcy','Tice','9670 South 9703 East','Bismarck','ND',28895,'hourly',12,10);</v>
      </c>
    </row>
    <row r="81" spans="9:20" x14ac:dyDescent="0.2">
      <c r="I81">
        <f t="shared" ca="1" si="26"/>
        <v>6</v>
      </c>
      <c r="J81" t="str">
        <f t="shared" ca="1" si="19"/>
        <v>Associate</v>
      </c>
      <c r="K81" t="str">
        <f t="shared" ca="1" si="20"/>
        <v>Jilian</v>
      </c>
      <c r="L81" t="str">
        <f t="shared" ca="1" si="21"/>
        <v>Allen</v>
      </c>
      <c r="M81" t="str">
        <f t="shared" ca="1" si="27"/>
        <v>5572 South 6255 West</v>
      </c>
      <c r="N81" t="str">
        <f t="shared" ca="1" si="22"/>
        <v>Los Angeles</v>
      </c>
      <c r="O81" t="str">
        <f t="shared" ca="1" si="23"/>
        <v>CA</v>
      </c>
      <c r="P81">
        <f t="shared" ca="1" si="24"/>
        <v>26848</v>
      </c>
      <c r="Q81" t="str">
        <f t="shared" ca="1" si="25"/>
        <v>hourly</v>
      </c>
      <c r="R81">
        <f t="shared" ca="1" si="28"/>
        <v>6</v>
      </c>
      <c r="S81">
        <f t="shared" ca="1" si="29"/>
        <v>10</v>
      </c>
      <c r="T81" t="str">
        <f t="shared" ca="1" si="30"/>
        <v>INSERT INTO EMPLOYEE (title, fname, lname, street_address, city_address, state_address, zip_address, type, years_employed, team_id) VALUES ('Associate','Jilian','Allen','5572 South 6255 West','Los Angeles','CA',26848,'hourly',6,10);</v>
      </c>
    </row>
    <row r="82" spans="9:20" x14ac:dyDescent="0.2">
      <c r="I82">
        <f t="shared" ca="1" si="26"/>
        <v>7</v>
      </c>
      <c r="J82" t="str">
        <f t="shared" ca="1" si="19"/>
        <v>Manager</v>
      </c>
      <c r="K82" t="str">
        <f t="shared" ca="1" si="20"/>
        <v>John</v>
      </c>
      <c r="L82" t="str">
        <f t="shared" ca="1" si="21"/>
        <v>Jensen</v>
      </c>
      <c r="M82" t="str">
        <f t="shared" ca="1" si="27"/>
        <v>1045 South 5025 West</v>
      </c>
      <c r="N82" t="str">
        <f t="shared" ca="1" si="22"/>
        <v>Tempe</v>
      </c>
      <c r="O82" t="str">
        <f t="shared" ca="1" si="23"/>
        <v>AZ</v>
      </c>
      <c r="P82">
        <f t="shared" ca="1" si="24"/>
        <v>85765</v>
      </c>
      <c r="Q82" t="str">
        <f t="shared" ca="1" si="25"/>
        <v>salary</v>
      </c>
      <c r="R82">
        <f t="shared" ca="1" si="28"/>
        <v>7</v>
      </c>
      <c r="S82">
        <f t="shared" ca="1" si="29"/>
        <v>8</v>
      </c>
      <c r="T82" t="str">
        <f t="shared" ca="1" si="30"/>
        <v>INSERT INTO EMPLOYEE (title, fname, lname, street_address, city_address, state_address, zip_address, type, years_employed, team_id) VALUES ('Manager','John','Jensen','1045 South 5025 West','Tempe','AZ',85765,'salary',7,8);</v>
      </c>
    </row>
    <row r="83" spans="9:20" x14ac:dyDescent="0.2">
      <c r="I83">
        <f t="shared" ca="1" si="26"/>
        <v>15</v>
      </c>
      <c r="J83" t="str">
        <f t="shared" ca="1" si="19"/>
        <v>Associate</v>
      </c>
      <c r="K83" t="str">
        <f t="shared" ca="1" si="20"/>
        <v>Randy</v>
      </c>
      <c r="L83" t="str">
        <f t="shared" ca="1" si="21"/>
        <v>Peirce</v>
      </c>
      <c r="M83" t="str">
        <f t="shared" ca="1" si="27"/>
        <v>9787 South 4978 East</v>
      </c>
      <c r="N83" t="str">
        <f t="shared" ca="1" si="22"/>
        <v>Pierre</v>
      </c>
      <c r="O83" t="str">
        <f t="shared" ca="1" si="23"/>
        <v>UT</v>
      </c>
      <c r="P83">
        <f t="shared" ca="1" si="24"/>
        <v>84101</v>
      </c>
      <c r="Q83" t="str">
        <f t="shared" ca="1" si="25"/>
        <v>salary</v>
      </c>
      <c r="R83">
        <f t="shared" ca="1" si="28"/>
        <v>15</v>
      </c>
      <c r="S83">
        <f t="shared" ca="1" si="29"/>
        <v>13</v>
      </c>
      <c r="T83" t="str">
        <f t="shared" ca="1" si="30"/>
        <v>INSERT INTO EMPLOYEE (title, fname, lname, street_address, city_address, state_address, zip_address, type, years_employed, team_id) VALUES ('Associate','Randy','Peirce','9787 South 4978 East','Pierre','UT',84101,'salary',15,13);</v>
      </c>
    </row>
    <row r="84" spans="9:20" x14ac:dyDescent="0.2">
      <c r="I84">
        <f t="shared" ca="1" si="26"/>
        <v>15</v>
      </c>
      <c r="J84" t="str">
        <f t="shared" ca="1" si="19"/>
        <v>Associate</v>
      </c>
      <c r="K84" t="str">
        <f t="shared" ca="1" si="20"/>
        <v>Randy</v>
      </c>
      <c r="L84" t="str">
        <f t="shared" ca="1" si="21"/>
        <v>Peirce</v>
      </c>
      <c r="M84" t="str">
        <f t="shared" ca="1" si="27"/>
        <v>5109 North 4341 West</v>
      </c>
      <c r="N84" t="str">
        <f t="shared" ca="1" si="22"/>
        <v>Pierre</v>
      </c>
      <c r="O84" t="str">
        <f t="shared" ca="1" si="23"/>
        <v>UT</v>
      </c>
      <c r="P84">
        <f t="shared" ca="1" si="24"/>
        <v>84101</v>
      </c>
      <c r="Q84" t="str">
        <f t="shared" ca="1" si="25"/>
        <v>salary</v>
      </c>
      <c r="R84">
        <f t="shared" ca="1" si="28"/>
        <v>15</v>
      </c>
      <c r="S84">
        <f t="shared" ca="1" si="29"/>
        <v>7</v>
      </c>
      <c r="T84" t="str">
        <f t="shared" ca="1" si="30"/>
        <v>INSERT INTO EMPLOYEE (title, fname, lname, street_address, city_address, state_address, zip_address, type, years_employed, team_id) VALUES ('Associate','Randy','Peirce','5109 North 4341 West','Pierre','UT',84101,'salary',15,7);</v>
      </c>
    </row>
    <row r="85" spans="9:20" x14ac:dyDescent="0.2">
      <c r="I85">
        <f t="shared" ca="1" si="26"/>
        <v>9</v>
      </c>
      <c r="J85" t="str">
        <f t="shared" ca="1" si="19"/>
        <v>Lead</v>
      </c>
      <c r="K85" t="str">
        <f t="shared" ca="1" si="20"/>
        <v>Nicole</v>
      </c>
      <c r="L85" t="str">
        <f t="shared" ca="1" si="21"/>
        <v>Tindal</v>
      </c>
      <c r="M85" t="str">
        <f t="shared" ca="1" si="27"/>
        <v>1594 South 7119 West</v>
      </c>
      <c r="N85" t="str">
        <f t="shared" ca="1" si="22"/>
        <v>Provo</v>
      </c>
      <c r="O85" t="str">
        <f t="shared" ca="1" si="23"/>
        <v>UT</v>
      </c>
      <c r="P85">
        <f t="shared" ca="1" si="24"/>
        <v>75673</v>
      </c>
      <c r="Q85" t="str">
        <f t="shared" ca="1" si="25"/>
        <v>salary</v>
      </c>
      <c r="R85">
        <f t="shared" ca="1" si="28"/>
        <v>9</v>
      </c>
      <c r="S85">
        <f t="shared" ca="1" si="29"/>
        <v>13</v>
      </c>
      <c r="T85" t="str">
        <f t="shared" ca="1" si="30"/>
        <v>INSERT INTO EMPLOYEE (title, fname, lname, street_address, city_address, state_address, zip_address, type, years_employed, team_id) VALUES ('Lead','Nicole','Tindal','1594 South 7119 West','Provo','UT',75673,'salary',9,13);</v>
      </c>
    </row>
    <row r="86" spans="9:20" x14ac:dyDescent="0.2">
      <c r="I86">
        <f t="shared" ca="1" si="26"/>
        <v>11</v>
      </c>
      <c r="J86" t="str">
        <f t="shared" ca="1" si="19"/>
        <v>VP</v>
      </c>
      <c r="K86" t="str">
        <f t="shared" ca="1" si="20"/>
        <v>Megan</v>
      </c>
      <c r="L86" t="str">
        <f t="shared" ca="1" si="21"/>
        <v>Byron</v>
      </c>
      <c r="M86" t="str">
        <f t="shared" ca="1" si="27"/>
        <v>1266 North 9857 East</v>
      </c>
      <c r="N86" t="str">
        <f t="shared" ca="1" si="22"/>
        <v>Pierre</v>
      </c>
      <c r="O86" t="str">
        <f t="shared" ca="1" si="23"/>
        <v>SD</v>
      </c>
      <c r="P86">
        <f t="shared" ca="1" si="24"/>
        <v>73520</v>
      </c>
      <c r="Q86" t="str">
        <f t="shared" ca="1" si="25"/>
        <v>salary</v>
      </c>
      <c r="R86">
        <f t="shared" ca="1" si="28"/>
        <v>11</v>
      </c>
      <c r="S86">
        <f t="shared" ca="1" si="29"/>
        <v>14</v>
      </c>
      <c r="T86" t="str">
        <f t="shared" ca="1" si="30"/>
        <v>INSERT INTO EMPLOYEE (title, fname, lname, street_address, city_address, state_address, zip_address, type, years_employed, team_id) VALUES ('VP','Megan','Byron','1266 North 9857 East','Pierre','SD',73520,'salary',11,14);</v>
      </c>
    </row>
    <row r="87" spans="9:20" x14ac:dyDescent="0.2">
      <c r="I87">
        <f t="shared" ca="1" si="26"/>
        <v>1</v>
      </c>
      <c r="J87" t="str">
        <f t="shared" ca="1" si="19"/>
        <v>Manager</v>
      </c>
      <c r="K87" t="str">
        <f t="shared" ca="1" si="20"/>
        <v>Bob</v>
      </c>
      <c r="L87" t="str">
        <f t="shared" ca="1" si="21"/>
        <v>Taylor</v>
      </c>
      <c r="M87" t="str">
        <f t="shared" ca="1" si="27"/>
        <v>4134 North 2614 West</v>
      </c>
      <c r="N87" t="str">
        <f t="shared" ca="1" si="22"/>
        <v>Salt Lake City</v>
      </c>
      <c r="O87" t="str">
        <f t="shared" ca="1" si="23"/>
        <v>UT</v>
      </c>
      <c r="P87">
        <f t="shared" ca="1" si="24"/>
        <v>84101</v>
      </c>
      <c r="Q87" t="str">
        <f t="shared" ca="1" si="25"/>
        <v>salary</v>
      </c>
      <c r="R87">
        <f t="shared" ca="1" si="28"/>
        <v>1</v>
      </c>
      <c r="S87">
        <f t="shared" ca="1" si="29"/>
        <v>1</v>
      </c>
      <c r="T87" t="str">
        <f t="shared" ca="1" si="30"/>
        <v>INSERT INTO EMPLOYEE (title, fname, lname, street_address, city_address, state_address, zip_address, type, years_employed, team_id) VALUES ('Manager','Bob','Taylor','4134 North 2614 West','Salt Lake City','UT',84101,'salary',1,1);</v>
      </c>
    </row>
    <row r="88" spans="9:20" x14ac:dyDescent="0.2">
      <c r="I88">
        <f t="shared" ca="1" si="26"/>
        <v>10</v>
      </c>
      <c r="J88" t="str">
        <f t="shared" ca="1" si="19"/>
        <v>SR</v>
      </c>
      <c r="K88" t="str">
        <f t="shared" ca="1" si="20"/>
        <v>Laura</v>
      </c>
      <c r="L88" t="str">
        <f t="shared" ca="1" si="21"/>
        <v>Hansen</v>
      </c>
      <c r="M88" t="str">
        <f t="shared" ca="1" si="27"/>
        <v>4553 North 2467 West</v>
      </c>
      <c r="N88" t="str">
        <f t="shared" ca="1" si="22"/>
        <v>Las Vegas</v>
      </c>
      <c r="O88" t="str">
        <f t="shared" ca="1" si="23"/>
        <v>NV</v>
      </c>
      <c r="P88">
        <f t="shared" ca="1" si="24"/>
        <v>19837</v>
      </c>
      <c r="Q88" t="str">
        <f t="shared" ca="1" si="25"/>
        <v>hourly</v>
      </c>
      <c r="R88">
        <f t="shared" ca="1" si="28"/>
        <v>10</v>
      </c>
      <c r="S88">
        <f t="shared" ca="1" si="29"/>
        <v>13</v>
      </c>
      <c r="T88" t="str">
        <f t="shared" ca="1" si="30"/>
        <v>INSERT INTO EMPLOYEE (title, fname, lname, street_address, city_address, state_address, zip_address, type, years_employed, team_id) VALUES ('SR','Laura','Hansen','4553 North 2467 West','Las Vegas','NV',19837,'hourly',10,13);</v>
      </c>
    </row>
    <row r="89" spans="9:20" x14ac:dyDescent="0.2">
      <c r="I89">
        <f t="shared" ca="1" si="26"/>
        <v>5</v>
      </c>
      <c r="J89" t="str">
        <f t="shared" ca="1" si="19"/>
        <v>VP</v>
      </c>
      <c r="K89" t="str">
        <f t="shared" ca="1" si="20"/>
        <v>Alicia</v>
      </c>
      <c r="L89" t="str">
        <f t="shared" ca="1" si="21"/>
        <v>McKay</v>
      </c>
      <c r="M89" t="str">
        <f t="shared" ca="1" si="27"/>
        <v>8428 North 4113 West</v>
      </c>
      <c r="N89" t="str">
        <f t="shared" ca="1" si="22"/>
        <v>Berkley</v>
      </c>
      <c r="O89" t="str">
        <f t="shared" ca="1" si="23"/>
        <v>CA</v>
      </c>
      <c r="P89">
        <f t="shared" ca="1" si="24"/>
        <v>84050</v>
      </c>
      <c r="Q89" t="str">
        <f t="shared" ca="1" si="25"/>
        <v>salary</v>
      </c>
      <c r="R89">
        <f t="shared" ca="1" si="28"/>
        <v>5</v>
      </c>
      <c r="S89">
        <f t="shared" ca="1" si="29"/>
        <v>10</v>
      </c>
      <c r="T89" t="str">
        <f t="shared" ca="1" si="30"/>
        <v>INSERT INTO EMPLOYEE (title, fname, lname, street_address, city_address, state_address, zip_address, type, years_employed, team_id) VALUES ('VP','Alicia','McKay','8428 North 4113 West','Berkley','CA',84050,'salary',5,10);</v>
      </c>
    </row>
    <row r="90" spans="9:20" x14ac:dyDescent="0.2">
      <c r="I90">
        <f t="shared" ca="1" si="26"/>
        <v>4</v>
      </c>
      <c r="J90" t="str">
        <f t="shared" ca="1" si="19"/>
        <v>SR</v>
      </c>
      <c r="K90" t="str">
        <f t="shared" ca="1" si="20"/>
        <v>Stephanie</v>
      </c>
      <c r="L90" t="str">
        <f t="shared" ca="1" si="21"/>
        <v>Pales</v>
      </c>
      <c r="M90" t="str">
        <f t="shared" ca="1" si="27"/>
        <v>9706 North 4137 East</v>
      </c>
      <c r="N90" t="str">
        <f t="shared" ca="1" si="22"/>
        <v>Portland</v>
      </c>
      <c r="O90" t="str">
        <f t="shared" ca="1" si="23"/>
        <v>OR</v>
      </c>
      <c r="P90">
        <f t="shared" ca="1" si="24"/>
        <v>12958</v>
      </c>
      <c r="Q90" t="str">
        <f t="shared" ca="1" si="25"/>
        <v>hourly</v>
      </c>
      <c r="R90">
        <f t="shared" ca="1" si="28"/>
        <v>4</v>
      </c>
      <c r="S90">
        <f t="shared" ca="1" si="29"/>
        <v>14</v>
      </c>
      <c r="T90" t="str">
        <f t="shared" ca="1" si="30"/>
        <v>INSERT INTO EMPLOYEE (title, fname, lname, street_address, city_address, state_address, zip_address, type, years_employed, team_id) VALUES ('SR','Stephanie','Pales','9706 North 4137 East','Portland','OR',12958,'hourly',4,14);</v>
      </c>
    </row>
    <row r="91" spans="9:20" x14ac:dyDescent="0.2">
      <c r="I91">
        <f t="shared" ca="1" si="26"/>
        <v>8</v>
      </c>
      <c r="J91" t="str">
        <f t="shared" ca="1" si="19"/>
        <v>Director</v>
      </c>
      <c r="K91" t="str">
        <f t="shared" ca="1" si="20"/>
        <v>Jeremy</v>
      </c>
      <c r="L91" t="str">
        <f t="shared" ca="1" si="21"/>
        <v>Groves</v>
      </c>
      <c r="M91" t="str">
        <f t="shared" ca="1" si="27"/>
        <v>2187 North 8382 East</v>
      </c>
      <c r="N91" t="str">
        <f t="shared" ca="1" si="22"/>
        <v>Brooklynn</v>
      </c>
      <c r="O91" t="str">
        <f t="shared" ca="1" si="23"/>
        <v>NY</v>
      </c>
      <c r="P91">
        <f t="shared" ca="1" si="24"/>
        <v>76485</v>
      </c>
      <c r="Q91" t="str">
        <f t="shared" ca="1" si="25"/>
        <v>hourly</v>
      </c>
      <c r="R91">
        <f t="shared" ca="1" si="28"/>
        <v>8</v>
      </c>
      <c r="S91">
        <f t="shared" ca="1" si="29"/>
        <v>10</v>
      </c>
      <c r="T91" t="str">
        <f t="shared" ca="1" si="30"/>
        <v>INSERT INTO EMPLOYEE (title, fname, lname, street_address, city_address, state_address, zip_address, type, years_employed, team_id) VALUES ('Director','Jeremy','Groves','2187 North 8382 East','Brooklynn','NY',76485,'hourly',8,10);</v>
      </c>
    </row>
    <row r="92" spans="9:20" x14ac:dyDescent="0.2">
      <c r="I92">
        <f t="shared" ca="1" si="26"/>
        <v>13</v>
      </c>
      <c r="J92" t="str">
        <f t="shared" ca="1" si="19"/>
        <v>Associate</v>
      </c>
      <c r="K92" t="str">
        <f t="shared" ca="1" si="20"/>
        <v>Kim</v>
      </c>
      <c r="L92" t="str">
        <f t="shared" ca="1" si="21"/>
        <v>Lord</v>
      </c>
      <c r="M92" t="str">
        <f t="shared" ca="1" si="27"/>
        <v>8280 North 5826 West</v>
      </c>
      <c r="N92" t="str">
        <f t="shared" ca="1" si="22"/>
        <v>Provo</v>
      </c>
      <c r="O92" t="str">
        <f t="shared" ca="1" si="23"/>
        <v>UT</v>
      </c>
      <c r="P92">
        <f t="shared" ca="1" si="24"/>
        <v>84101</v>
      </c>
      <c r="Q92" t="str">
        <f t="shared" ca="1" si="25"/>
        <v>salary</v>
      </c>
      <c r="R92">
        <f t="shared" ca="1" si="28"/>
        <v>13</v>
      </c>
      <c r="S92">
        <f t="shared" ca="1" si="29"/>
        <v>10</v>
      </c>
      <c r="T92" t="str">
        <f t="shared" ca="1" si="30"/>
        <v>INSERT INTO EMPLOYEE (title, fname, lname, street_address, city_address, state_address, zip_address, type, years_employed, team_id) VALUES ('Associate','Kim','Lord','8280 North 5826 West','Provo','UT',84101,'salary',13,10);</v>
      </c>
    </row>
    <row r="93" spans="9:20" x14ac:dyDescent="0.2">
      <c r="I93">
        <f t="shared" ca="1" si="26"/>
        <v>9</v>
      </c>
      <c r="J93" t="str">
        <f t="shared" ca="1" si="19"/>
        <v>Lead</v>
      </c>
      <c r="K93" t="str">
        <f t="shared" ca="1" si="20"/>
        <v>Nicole</v>
      </c>
      <c r="L93" t="str">
        <f t="shared" ca="1" si="21"/>
        <v>Tindal</v>
      </c>
      <c r="M93" t="str">
        <f t="shared" ca="1" si="27"/>
        <v>2708 South 2559 East</v>
      </c>
      <c r="N93" t="str">
        <f t="shared" ca="1" si="22"/>
        <v>Provo</v>
      </c>
      <c r="O93" t="str">
        <f t="shared" ca="1" si="23"/>
        <v>UT</v>
      </c>
      <c r="P93">
        <f t="shared" ca="1" si="24"/>
        <v>75673</v>
      </c>
      <c r="Q93" t="str">
        <f t="shared" ca="1" si="25"/>
        <v>salary</v>
      </c>
      <c r="R93">
        <f t="shared" ca="1" si="28"/>
        <v>9</v>
      </c>
      <c r="S93">
        <f t="shared" ca="1" si="29"/>
        <v>9</v>
      </c>
      <c r="T93" t="str">
        <f t="shared" ca="1" si="30"/>
        <v>INSERT INTO EMPLOYEE (title, fname, lname, street_address, city_address, state_address, zip_address, type, years_employed, team_id) VALUES ('Lead','Nicole','Tindal','2708 South 2559 East','Provo','UT',75673,'salary',9,9);</v>
      </c>
    </row>
    <row r="94" spans="9:20" x14ac:dyDescent="0.2">
      <c r="I94">
        <f t="shared" ca="1" si="26"/>
        <v>14</v>
      </c>
      <c r="J94" t="str">
        <f t="shared" ca="1" si="19"/>
        <v>Associate</v>
      </c>
      <c r="K94" t="str">
        <f t="shared" ca="1" si="20"/>
        <v>Carrie</v>
      </c>
      <c r="L94" t="str">
        <f t="shared" ca="1" si="21"/>
        <v>Bishoff</v>
      </c>
      <c r="M94" t="str">
        <f t="shared" ca="1" si="27"/>
        <v>6805 South 7844 West</v>
      </c>
      <c r="N94" t="str">
        <f t="shared" ca="1" si="22"/>
        <v>Las Vegas</v>
      </c>
      <c r="O94" t="str">
        <f t="shared" ca="1" si="23"/>
        <v>UT</v>
      </c>
      <c r="P94">
        <f t="shared" ca="1" si="24"/>
        <v>84101</v>
      </c>
      <c r="Q94" t="str">
        <f t="shared" ca="1" si="25"/>
        <v>hourly</v>
      </c>
      <c r="R94">
        <f t="shared" ca="1" si="28"/>
        <v>14</v>
      </c>
      <c r="S94">
        <f t="shared" ca="1" si="29"/>
        <v>8</v>
      </c>
      <c r="T94" t="str">
        <f t="shared" ca="1" si="30"/>
        <v>INSERT INTO EMPLOYEE (title, fname, lname, street_address, city_address, state_address, zip_address, type, years_employed, team_id) VALUES ('Associate','Carrie','Bishoff','6805 South 7844 West','Las Vegas','UT',84101,'hourly',14,8);</v>
      </c>
    </row>
    <row r="95" spans="9:20" x14ac:dyDescent="0.2">
      <c r="I95">
        <f t="shared" ca="1" si="26"/>
        <v>15</v>
      </c>
      <c r="J95" t="str">
        <f t="shared" ca="1" si="19"/>
        <v>Associate</v>
      </c>
      <c r="K95" t="str">
        <f t="shared" ca="1" si="20"/>
        <v>Randy</v>
      </c>
      <c r="L95" t="str">
        <f t="shared" ca="1" si="21"/>
        <v>Peirce</v>
      </c>
      <c r="M95" t="str">
        <f t="shared" ca="1" si="27"/>
        <v>2657 North 2690 East</v>
      </c>
      <c r="N95" t="str">
        <f t="shared" ca="1" si="22"/>
        <v>Pierre</v>
      </c>
      <c r="O95" t="str">
        <f t="shared" ca="1" si="23"/>
        <v>UT</v>
      </c>
      <c r="P95">
        <f t="shared" ca="1" si="24"/>
        <v>84101</v>
      </c>
      <c r="Q95" t="str">
        <f t="shared" ca="1" si="25"/>
        <v>salary</v>
      </c>
      <c r="R95">
        <f t="shared" ca="1" si="28"/>
        <v>15</v>
      </c>
      <c r="S95">
        <f t="shared" ca="1" si="29"/>
        <v>9</v>
      </c>
      <c r="T95" t="str">
        <f t="shared" ca="1" si="30"/>
        <v>INSERT INTO EMPLOYEE (title, fname, lname, street_address, city_address, state_address, zip_address, type, years_employed, team_id) VALUES ('Associate','Randy','Peirce','2657 North 2690 East','Pierre','UT',84101,'salary',15,9);</v>
      </c>
    </row>
    <row r="96" spans="9:20" x14ac:dyDescent="0.2">
      <c r="I96">
        <f t="shared" ca="1" si="26"/>
        <v>16</v>
      </c>
      <c r="J96" t="str">
        <f t="shared" ca="1" si="19"/>
        <v>SR</v>
      </c>
      <c r="K96" t="str">
        <f t="shared" ca="1" si="20"/>
        <v>Chris</v>
      </c>
      <c r="L96" t="str">
        <f t="shared" ca="1" si="21"/>
        <v>Burr</v>
      </c>
      <c r="M96" t="str">
        <f t="shared" ca="1" si="27"/>
        <v>9218 North 9227 West</v>
      </c>
      <c r="N96" t="str">
        <f t="shared" ca="1" si="22"/>
        <v>Bismarck</v>
      </c>
      <c r="O96" t="str">
        <f t="shared" ca="1" si="23"/>
        <v>UT</v>
      </c>
      <c r="P96">
        <f t="shared" ca="1" si="24"/>
        <v>84101</v>
      </c>
      <c r="Q96" t="str">
        <f t="shared" ca="1" si="25"/>
        <v>hourly</v>
      </c>
      <c r="R96">
        <f t="shared" ca="1" si="28"/>
        <v>16</v>
      </c>
      <c r="S96">
        <f t="shared" ca="1" si="29"/>
        <v>4</v>
      </c>
      <c r="T96" t="str">
        <f t="shared" ca="1" si="30"/>
        <v>INSERT INTO EMPLOYEE (title, fname, lname, street_address, city_address, state_address, zip_address, type, years_employed, team_id) VALUES ('SR','Chris','Burr','9218 North 9227 West','Bismarck','UT',84101,'hourly',16,4);</v>
      </c>
    </row>
    <row r="97" spans="9:20" x14ac:dyDescent="0.2">
      <c r="I97">
        <f t="shared" ca="1" si="26"/>
        <v>13</v>
      </c>
      <c r="J97" t="str">
        <f t="shared" ca="1" si="19"/>
        <v>Associate</v>
      </c>
      <c r="K97" t="str">
        <f t="shared" ca="1" si="20"/>
        <v>Kim</v>
      </c>
      <c r="L97" t="str">
        <f t="shared" ca="1" si="21"/>
        <v>Lord</v>
      </c>
      <c r="M97" t="str">
        <f t="shared" ca="1" si="27"/>
        <v>2444 South 3719 East</v>
      </c>
      <c r="N97" t="str">
        <f t="shared" ca="1" si="22"/>
        <v>Provo</v>
      </c>
      <c r="O97" t="str">
        <f t="shared" ca="1" si="23"/>
        <v>UT</v>
      </c>
      <c r="P97">
        <f t="shared" ca="1" si="24"/>
        <v>84101</v>
      </c>
      <c r="Q97" t="str">
        <f t="shared" ca="1" si="25"/>
        <v>salary</v>
      </c>
      <c r="R97">
        <f t="shared" ca="1" si="28"/>
        <v>13</v>
      </c>
      <c r="S97">
        <f t="shared" ca="1" si="29"/>
        <v>9</v>
      </c>
      <c r="T97" t="str">
        <f t="shared" ca="1" si="30"/>
        <v>INSERT INTO EMPLOYEE (title, fname, lname, street_address, city_address, state_address, zip_address, type, years_employed, team_id) VALUES ('Associate','Kim','Lord','2444 South 3719 East','Provo','UT',84101,'salary',13,9);</v>
      </c>
    </row>
    <row r="98" spans="9:20" x14ac:dyDescent="0.2">
      <c r="I98">
        <f t="shared" ca="1" si="26"/>
        <v>13</v>
      </c>
      <c r="J98" t="str">
        <f t="shared" ref="J98:J101" ca="1" si="31">VLOOKUP(I98,employee,2)</f>
        <v>Associate</v>
      </c>
      <c r="K98" t="str">
        <f t="shared" ca="1" si="20"/>
        <v>Kim</v>
      </c>
      <c r="L98" t="str">
        <f t="shared" ca="1" si="21"/>
        <v>Lord</v>
      </c>
      <c r="M98" t="str">
        <f t="shared" ca="1" si="27"/>
        <v>6826 North 8226 West</v>
      </c>
      <c r="N98" t="str">
        <f t="shared" ca="1" si="22"/>
        <v>Provo</v>
      </c>
      <c r="O98" t="str">
        <f t="shared" ca="1" si="23"/>
        <v>UT</v>
      </c>
      <c r="P98">
        <f t="shared" ca="1" si="24"/>
        <v>84101</v>
      </c>
      <c r="Q98" t="str">
        <f t="shared" ca="1" si="25"/>
        <v>salary</v>
      </c>
      <c r="R98">
        <f t="shared" ca="1" si="28"/>
        <v>13</v>
      </c>
      <c r="S98">
        <f t="shared" ca="1" si="29"/>
        <v>10</v>
      </c>
      <c r="T98" t="str">
        <f t="shared" ca="1" si="30"/>
        <v>INSERT INTO EMPLOYEE (title, fname, lname, street_address, city_address, state_address, zip_address, type, years_employed, team_id) VALUES ('Associate','Kim','Lord','6826 North 8226 West','Provo','UT',84101,'salary',13,10);</v>
      </c>
    </row>
    <row r="99" spans="9:20" x14ac:dyDescent="0.2">
      <c r="I99">
        <f t="shared" ca="1" si="26"/>
        <v>15</v>
      </c>
      <c r="J99" t="str">
        <f t="shared" ca="1" si="31"/>
        <v>Associate</v>
      </c>
      <c r="K99" t="str">
        <f t="shared" ca="1" si="20"/>
        <v>Randy</v>
      </c>
      <c r="L99" t="str">
        <f t="shared" ca="1" si="21"/>
        <v>Peirce</v>
      </c>
      <c r="M99" t="str">
        <f t="shared" ca="1" si="27"/>
        <v>5565 South 9501 East</v>
      </c>
      <c r="N99" t="str">
        <f t="shared" ca="1" si="22"/>
        <v>Pierre</v>
      </c>
      <c r="O99" t="str">
        <f t="shared" ca="1" si="23"/>
        <v>UT</v>
      </c>
      <c r="P99">
        <f t="shared" ca="1" si="24"/>
        <v>84101</v>
      </c>
      <c r="Q99" t="str">
        <f t="shared" ca="1" si="25"/>
        <v>salary</v>
      </c>
      <c r="R99">
        <f t="shared" ca="1" si="28"/>
        <v>15</v>
      </c>
      <c r="S99">
        <f t="shared" ca="1" si="29"/>
        <v>13</v>
      </c>
      <c r="T99" t="str">
        <f t="shared" ca="1" si="30"/>
        <v>INSERT INTO EMPLOYEE (title, fname, lname, street_address, city_address, state_address, zip_address, type, years_employed, team_id) VALUES ('Associate','Randy','Peirce','5565 South 9501 East','Pierre','UT',84101,'salary',15,13);</v>
      </c>
    </row>
    <row r="100" spans="9:20" x14ac:dyDescent="0.2">
      <c r="I100">
        <f t="shared" ca="1" si="26"/>
        <v>6</v>
      </c>
      <c r="J100" t="str">
        <f t="shared" ca="1" si="31"/>
        <v>Associate</v>
      </c>
      <c r="K100" t="str">
        <f t="shared" ca="1" si="20"/>
        <v>Jilian</v>
      </c>
      <c r="L100" t="str">
        <f t="shared" ca="1" si="21"/>
        <v>Allen</v>
      </c>
      <c r="M100" t="str">
        <f t="shared" ca="1" si="27"/>
        <v>1236 South 8510 West</v>
      </c>
      <c r="N100" t="str">
        <f t="shared" ca="1" si="22"/>
        <v>Los Angeles</v>
      </c>
      <c r="O100" t="str">
        <f t="shared" ca="1" si="23"/>
        <v>CA</v>
      </c>
      <c r="P100">
        <f t="shared" ca="1" si="24"/>
        <v>26848</v>
      </c>
      <c r="Q100" t="str">
        <f t="shared" ca="1" si="25"/>
        <v>hourly</v>
      </c>
      <c r="R100">
        <f t="shared" ca="1" si="28"/>
        <v>6</v>
      </c>
      <c r="S100">
        <f t="shared" ca="1" si="29"/>
        <v>8</v>
      </c>
      <c r="T100" t="str">
        <f t="shared" ca="1" si="30"/>
        <v>INSERT INTO EMPLOYEE (title, fname, lname, street_address, city_address, state_address, zip_address, type, years_employed, team_id) VALUES ('Associate','Jilian','Allen','1236 South 8510 West','Los Angeles','CA',26848,'hourly',6,8);</v>
      </c>
    </row>
    <row r="101" spans="9:20" x14ac:dyDescent="0.2">
      <c r="I101">
        <f t="shared" ca="1" si="26"/>
        <v>5</v>
      </c>
      <c r="J101" t="str">
        <f t="shared" ca="1" si="31"/>
        <v>VP</v>
      </c>
      <c r="K101" t="str">
        <f t="shared" ca="1" si="20"/>
        <v>Alicia</v>
      </c>
      <c r="L101" t="str">
        <f t="shared" ca="1" si="21"/>
        <v>McKay</v>
      </c>
      <c r="M101" t="str">
        <f t="shared" ca="1" si="27"/>
        <v>3428 North 4732 West</v>
      </c>
      <c r="N101" t="str">
        <f t="shared" ca="1" si="22"/>
        <v>Berkley</v>
      </c>
      <c r="O101" t="str">
        <f t="shared" ca="1" si="23"/>
        <v>CA</v>
      </c>
      <c r="P101">
        <f t="shared" ca="1" si="24"/>
        <v>84050</v>
      </c>
      <c r="Q101" t="str">
        <f t="shared" ca="1" si="25"/>
        <v>salary</v>
      </c>
      <c r="R101">
        <f t="shared" ca="1" si="28"/>
        <v>5</v>
      </c>
      <c r="S101">
        <f t="shared" ca="1" si="29"/>
        <v>1</v>
      </c>
      <c r="T101" t="str">
        <f t="shared" ca="1" si="30"/>
        <v>INSERT INTO EMPLOYEE (title, fname, lname, street_address, city_address, state_address, zip_address, type, years_employed, team_id) VALUES ('VP','Alicia','McKay','3428 North 4732 West','Berkley','CA',84050,'salary',5,1);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opLeftCell="A61" workbookViewId="0">
      <selection activeCell="N1" sqref="N1:N100"/>
    </sheetView>
  </sheetViews>
  <sheetFormatPr baseColWidth="10" defaultRowHeight="16" x14ac:dyDescent="0.2"/>
  <cols>
    <col min="1" max="1" width="4.1640625" bestFit="1" customWidth="1"/>
    <col min="2" max="2" width="8.83203125" bestFit="1" customWidth="1"/>
    <col min="3" max="3" width="9.1640625" bestFit="1" customWidth="1"/>
    <col min="4" max="4" width="4.6640625" bestFit="1" customWidth="1"/>
    <col min="5" max="5" width="19.5" bestFit="1" customWidth="1"/>
    <col min="6" max="6" width="5.83203125" bestFit="1" customWidth="1"/>
    <col min="7" max="7" width="3.33203125" bestFit="1" customWidth="1"/>
    <col min="8" max="8" width="6.1640625" bestFit="1" customWidth="1"/>
    <col min="9" max="9" width="6.33203125" bestFit="1" customWidth="1"/>
    <col min="10" max="11" width="3.1640625" bestFit="1" customWidth="1"/>
    <col min="14" max="14" width="97.33203125" bestFit="1" customWidth="1"/>
  </cols>
  <sheetData>
    <row r="1" spans="1:16" x14ac:dyDescent="0.2">
      <c r="A1" s="4" t="s">
        <v>285</v>
      </c>
      <c r="B1" s="4" t="s">
        <v>116</v>
      </c>
      <c r="C1" s="4" t="s">
        <v>128</v>
      </c>
      <c r="D1" s="4" t="s">
        <v>144</v>
      </c>
      <c r="E1" s="4" t="s">
        <v>150</v>
      </c>
      <c r="F1" s="4" t="s">
        <v>61</v>
      </c>
      <c r="G1" s="4" t="s">
        <v>72</v>
      </c>
      <c r="H1">
        <v>73520</v>
      </c>
      <c r="I1" t="s">
        <v>110</v>
      </c>
      <c r="J1">
        <v>11</v>
      </c>
      <c r="K1">
        <v>10</v>
      </c>
      <c r="L1" t="str">
        <f ca="1">IF(I1="salary",RANDBETWEEN(45000,200000)&amp;"."&amp;TEXT(RANDBETWEEN(0,99),"00"),RANDBETWEEN(15000,55000)&amp;"."&amp;TEXT(RANDBETWEEN(0,99),"00"))</f>
        <v>79254.63</v>
      </c>
      <c r="M1" t="str">
        <f>IF(I1="hourly",L1/2080,"")</f>
        <v/>
      </c>
      <c r="N1" t="str">
        <f ca="1">IF(I1="salary",O1,P1)</f>
        <v>INSERT INTO SALARY_EMPLOYEE (salary, employee_id) VALUES (79254.63,1);</v>
      </c>
      <c r="O1" t="str">
        <f ca="1">"INSERT INTO SALARY_EMPLOYEE (salary, employee_id) VALUES ("&amp;L1&amp;","&amp;A1&amp;");"</f>
        <v>INSERT INTO SALARY_EMPLOYEE (salary, employee_id) VALUES (79254.63,1);</v>
      </c>
      <c r="P1" t="str">
        <f ca="1">"INSERT INTO hourly_employee (hourly_wage, yearly_wage, employee_id) VALUES ("&amp;M1&amp;","&amp;L1&amp;","&amp;A1&amp;");"</f>
        <v>INSERT INTO hourly_employee (hourly_wage, yearly_wage, employee_id) VALUES (,79254.63,1);</v>
      </c>
    </row>
    <row r="2" spans="1:16" x14ac:dyDescent="0.2">
      <c r="A2" s="4" t="s">
        <v>286</v>
      </c>
      <c r="B2" s="4" t="s">
        <v>115</v>
      </c>
      <c r="C2" s="4" t="s">
        <v>127</v>
      </c>
      <c r="D2" s="4" t="s">
        <v>143</v>
      </c>
      <c r="E2" s="4" t="s">
        <v>151</v>
      </c>
      <c r="F2" s="4" t="s">
        <v>60</v>
      </c>
      <c r="G2" s="4" t="s">
        <v>71</v>
      </c>
      <c r="H2">
        <v>19837</v>
      </c>
      <c r="I2" t="s">
        <v>111</v>
      </c>
      <c r="J2">
        <v>10</v>
      </c>
      <c r="K2">
        <v>9</v>
      </c>
      <c r="L2" t="str">
        <f t="shared" ref="L2:L65" ca="1" si="0">IF(I2="salary",RANDBETWEEN(45000,200000)&amp;"."&amp;TEXT(RANDBETWEEN(0,99),"00"),RANDBETWEEN(15000,55000)&amp;"."&amp;TEXT(RANDBETWEEN(0,99),"00"))</f>
        <v>48674.41</v>
      </c>
      <c r="M2">
        <f t="shared" ref="M2:M65" ca="1" si="1">IF(I2="hourly",L2/2080,"")</f>
        <v>23.401158653846156</v>
      </c>
      <c r="N2" t="str">
        <f t="shared" ref="N2:N65" ca="1" si="2">IF(I2="salary",O2,P2)</f>
        <v>INSERT INTO hourly_employee (hourly_wage, yearly_wage, employee_id) VALUES (23.4011586538462,48674.41,2);</v>
      </c>
      <c r="O2" t="str">
        <f t="shared" ref="O2:O65" ca="1" si="3">"INSERT INTO SALARY_EMPLOYEE (salary, employee_id) VALUES ("&amp;L2&amp;","&amp;A2&amp;");"</f>
        <v>INSERT INTO SALARY_EMPLOYEE (salary, employee_id) VALUES (48674.41,2);</v>
      </c>
      <c r="P2" t="str">
        <f t="shared" ref="P2:P65" ca="1" si="4">"INSERT INTO hourly_employee (hourly_wage, yearly_wage, employee_id) VALUES ("&amp;M2&amp;","&amp;L2&amp;","&amp;A2&amp;");"</f>
        <v>INSERT INTO hourly_employee (hourly_wage, yearly_wage, employee_id) VALUES (23.4011586538462,48674.41,2);</v>
      </c>
    </row>
    <row r="3" spans="1:16" x14ac:dyDescent="0.2">
      <c r="A3" s="4" t="s">
        <v>287</v>
      </c>
      <c r="B3" s="4" t="s">
        <v>114</v>
      </c>
      <c r="C3" s="4" t="s">
        <v>126</v>
      </c>
      <c r="D3" s="4" t="s">
        <v>142</v>
      </c>
      <c r="E3" s="4" t="s">
        <v>152</v>
      </c>
      <c r="F3" s="4" t="s">
        <v>59</v>
      </c>
      <c r="G3" s="4" t="s">
        <v>65</v>
      </c>
      <c r="H3">
        <v>75673</v>
      </c>
      <c r="I3" t="s">
        <v>110</v>
      </c>
      <c r="J3">
        <v>9</v>
      </c>
      <c r="K3">
        <v>18</v>
      </c>
      <c r="L3" t="str">
        <f t="shared" ca="1" si="0"/>
        <v>155172.41</v>
      </c>
      <c r="M3" t="str">
        <f t="shared" si="1"/>
        <v/>
      </c>
      <c r="N3" t="str">
        <f t="shared" ca="1" si="2"/>
        <v>INSERT INTO SALARY_EMPLOYEE (salary, employee_id) VALUES (155172.41,3);</v>
      </c>
      <c r="O3" t="str">
        <f t="shared" ca="1" si="3"/>
        <v>INSERT INTO SALARY_EMPLOYEE (salary, employee_id) VALUES (155172.41,3);</v>
      </c>
      <c r="P3" t="str">
        <f t="shared" ca="1" si="4"/>
        <v>INSERT INTO hourly_employee (hourly_wage, yearly_wage, employee_id) VALUES (,155172.41,3);</v>
      </c>
    </row>
    <row r="4" spans="1:16" x14ac:dyDescent="0.2">
      <c r="A4" s="4" t="s">
        <v>288</v>
      </c>
      <c r="B4" s="4" t="s">
        <v>113</v>
      </c>
      <c r="C4" s="4" t="s">
        <v>125</v>
      </c>
      <c r="D4" s="4" t="s">
        <v>141</v>
      </c>
      <c r="E4" s="4" t="s">
        <v>153</v>
      </c>
      <c r="F4" s="4" t="s">
        <v>62</v>
      </c>
      <c r="G4" s="4" t="s">
        <v>70</v>
      </c>
      <c r="H4">
        <v>76485</v>
      </c>
      <c r="I4" t="s">
        <v>111</v>
      </c>
      <c r="J4">
        <v>8</v>
      </c>
      <c r="K4">
        <v>13</v>
      </c>
      <c r="L4" t="str">
        <f t="shared" ca="1" si="0"/>
        <v>21715.99</v>
      </c>
      <c r="M4">
        <f t="shared" ca="1" si="1"/>
        <v>10.440379807692308</v>
      </c>
      <c r="N4" t="str">
        <f t="shared" ca="1" si="2"/>
        <v>INSERT INTO hourly_employee (hourly_wage, yearly_wage, employee_id) VALUES (10.4403798076923,21715.99,4);</v>
      </c>
      <c r="O4" t="str">
        <f t="shared" ca="1" si="3"/>
        <v>INSERT INTO SALARY_EMPLOYEE (salary, employee_id) VALUES (21715.99,4);</v>
      </c>
      <c r="P4" t="str">
        <f t="shared" ca="1" si="4"/>
        <v>INSERT INTO hourly_employee (hourly_wage, yearly_wage, employee_id) VALUES (10.4403798076923,21715.99,4);</v>
      </c>
    </row>
    <row r="5" spans="1:16" x14ac:dyDescent="0.2">
      <c r="A5" s="4" t="s">
        <v>289</v>
      </c>
      <c r="B5" s="4" t="s">
        <v>117</v>
      </c>
      <c r="C5" s="4" t="s">
        <v>129</v>
      </c>
      <c r="D5" s="4" t="s">
        <v>145</v>
      </c>
      <c r="E5" s="4" t="s">
        <v>154</v>
      </c>
      <c r="F5" s="4" t="s">
        <v>63</v>
      </c>
      <c r="G5" s="4" t="s">
        <v>73</v>
      </c>
      <c r="H5">
        <v>28895</v>
      </c>
      <c r="I5" t="s">
        <v>111</v>
      </c>
      <c r="J5">
        <v>12</v>
      </c>
      <c r="K5">
        <v>18</v>
      </c>
      <c r="L5" t="str">
        <f t="shared" ca="1" si="0"/>
        <v>26701.44</v>
      </c>
      <c r="M5">
        <f t="shared" ca="1" si="1"/>
        <v>12.837230769230768</v>
      </c>
      <c r="N5" t="str">
        <f t="shared" ca="1" si="2"/>
        <v>INSERT INTO hourly_employee (hourly_wage, yearly_wage, employee_id) VALUES (12.8372307692308,26701.44,5);</v>
      </c>
      <c r="O5" t="str">
        <f t="shared" ca="1" si="3"/>
        <v>INSERT INTO SALARY_EMPLOYEE (salary, employee_id) VALUES (26701.44,5);</v>
      </c>
      <c r="P5" t="str">
        <f t="shared" ca="1" si="4"/>
        <v>INSERT INTO hourly_employee (hourly_wage, yearly_wage, employee_id) VALUES (12.8372307692308,26701.44,5);</v>
      </c>
    </row>
    <row r="6" spans="1:16" x14ac:dyDescent="0.2">
      <c r="A6" s="4" t="s">
        <v>290</v>
      </c>
      <c r="B6" s="4" t="s">
        <v>113</v>
      </c>
      <c r="C6" s="4" t="s">
        <v>119</v>
      </c>
      <c r="D6" s="4" t="s">
        <v>135</v>
      </c>
      <c r="E6" s="4" t="s">
        <v>155</v>
      </c>
      <c r="F6" s="4" t="s">
        <v>54</v>
      </c>
      <c r="G6" s="4" t="s">
        <v>66</v>
      </c>
      <c r="H6">
        <v>76102</v>
      </c>
      <c r="I6" t="s">
        <v>111</v>
      </c>
      <c r="J6">
        <v>2</v>
      </c>
      <c r="K6">
        <v>8</v>
      </c>
      <c r="L6" t="str">
        <f t="shared" ca="1" si="0"/>
        <v>29705.52</v>
      </c>
      <c r="M6">
        <f t="shared" ca="1" si="1"/>
        <v>14.281499999999999</v>
      </c>
      <c r="N6" t="str">
        <f t="shared" ca="1" si="2"/>
        <v>INSERT INTO hourly_employee (hourly_wage, yearly_wage, employee_id) VALUES (14.2815,29705.52,6);</v>
      </c>
      <c r="O6" t="str">
        <f t="shared" ca="1" si="3"/>
        <v>INSERT INTO SALARY_EMPLOYEE (salary, employee_id) VALUES (29705.52,6);</v>
      </c>
      <c r="P6" t="str">
        <f t="shared" ca="1" si="4"/>
        <v>INSERT INTO hourly_employee (hourly_wage, yearly_wage, employee_id) VALUES (14.2815,29705.52,6);</v>
      </c>
    </row>
    <row r="7" spans="1:16" x14ac:dyDescent="0.2">
      <c r="A7" s="4" t="s">
        <v>291</v>
      </c>
      <c r="B7" s="4" t="s">
        <v>116</v>
      </c>
      <c r="C7" s="4" t="s">
        <v>122</v>
      </c>
      <c r="D7" s="4" t="s">
        <v>138</v>
      </c>
      <c r="E7" s="4" t="s">
        <v>156</v>
      </c>
      <c r="F7" s="4" t="s">
        <v>57</v>
      </c>
      <c r="G7" s="4" t="s">
        <v>69</v>
      </c>
      <c r="H7">
        <v>84050</v>
      </c>
      <c r="I7" t="s">
        <v>110</v>
      </c>
      <c r="J7">
        <v>5</v>
      </c>
      <c r="K7">
        <v>15</v>
      </c>
      <c r="L7" t="str">
        <f t="shared" ca="1" si="0"/>
        <v>54518.82</v>
      </c>
      <c r="M7" t="str">
        <f t="shared" si="1"/>
        <v/>
      </c>
      <c r="N7" t="str">
        <f t="shared" ca="1" si="2"/>
        <v>INSERT INTO SALARY_EMPLOYEE (salary, employee_id) VALUES (54518.82,7);</v>
      </c>
      <c r="O7" t="str">
        <f t="shared" ca="1" si="3"/>
        <v>INSERT INTO SALARY_EMPLOYEE (salary, employee_id) VALUES (54518.82,7);</v>
      </c>
      <c r="P7" t="str">
        <f t="shared" ca="1" si="4"/>
        <v>INSERT INTO hourly_employee (hourly_wage, yearly_wage, employee_id) VALUES (,54518.82,7);</v>
      </c>
    </row>
    <row r="8" spans="1:16" x14ac:dyDescent="0.2">
      <c r="A8" s="4" t="s">
        <v>292</v>
      </c>
      <c r="B8" s="4" t="s">
        <v>114</v>
      </c>
      <c r="C8" s="4" t="s">
        <v>126</v>
      </c>
      <c r="D8" s="4" t="s">
        <v>142</v>
      </c>
      <c r="E8" s="4" t="s">
        <v>157</v>
      </c>
      <c r="F8" s="4" t="s">
        <v>59</v>
      </c>
      <c r="G8" s="4" t="s">
        <v>65</v>
      </c>
      <c r="H8">
        <v>75673</v>
      </c>
      <c r="I8" t="s">
        <v>110</v>
      </c>
      <c r="J8">
        <v>9</v>
      </c>
      <c r="K8">
        <v>9</v>
      </c>
      <c r="L8" t="str">
        <f t="shared" ca="1" si="0"/>
        <v>108112.21</v>
      </c>
      <c r="M8" t="str">
        <f t="shared" si="1"/>
        <v/>
      </c>
      <c r="N8" t="str">
        <f t="shared" ca="1" si="2"/>
        <v>INSERT INTO SALARY_EMPLOYEE (salary, employee_id) VALUES (108112.21,8);</v>
      </c>
      <c r="O8" t="str">
        <f t="shared" ca="1" si="3"/>
        <v>INSERT INTO SALARY_EMPLOYEE (salary, employee_id) VALUES (108112.21,8);</v>
      </c>
      <c r="P8" t="str">
        <f t="shared" ca="1" si="4"/>
        <v>INSERT INTO hourly_employee (hourly_wage, yearly_wage, employee_id) VALUES (,108112.21,8);</v>
      </c>
    </row>
    <row r="9" spans="1:16" x14ac:dyDescent="0.2">
      <c r="A9" s="4" t="s">
        <v>293</v>
      </c>
      <c r="B9" s="4" t="s">
        <v>114</v>
      </c>
      <c r="C9" s="4" t="s">
        <v>126</v>
      </c>
      <c r="D9" s="4" t="s">
        <v>142</v>
      </c>
      <c r="E9" s="4" t="s">
        <v>158</v>
      </c>
      <c r="F9" s="4" t="s">
        <v>59</v>
      </c>
      <c r="G9" s="4" t="s">
        <v>65</v>
      </c>
      <c r="H9">
        <v>75673</v>
      </c>
      <c r="I9" t="s">
        <v>110</v>
      </c>
      <c r="J9">
        <v>9</v>
      </c>
      <c r="K9">
        <v>10</v>
      </c>
      <c r="L9" t="str">
        <f t="shared" ca="1" si="0"/>
        <v>186740.33</v>
      </c>
      <c r="M9" t="str">
        <f t="shared" si="1"/>
        <v/>
      </c>
      <c r="N9" t="str">
        <f t="shared" ca="1" si="2"/>
        <v>INSERT INTO SALARY_EMPLOYEE (salary, employee_id) VALUES (186740.33,9);</v>
      </c>
      <c r="O9" t="str">
        <f t="shared" ca="1" si="3"/>
        <v>INSERT INTO SALARY_EMPLOYEE (salary, employee_id) VALUES (186740.33,9);</v>
      </c>
      <c r="P9" t="str">
        <f t="shared" ca="1" si="4"/>
        <v>INSERT INTO hourly_employee (hourly_wage, yearly_wage, employee_id) VALUES (,186740.33,9);</v>
      </c>
    </row>
    <row r="10" spans="1:16" x14ac:dyDescent="0.2">
      <c r="A10" s="4" t="s">
        <v>294</v>
      </c>
      <c r="B10" s="4" t="s">
        <v>115</v>
      </c>
      <c r="C10" s="4" t="s">
        <v>121</v>
      </c>
      <c r="D10" s="4" t="s">
        <v>137</v>
      </c>
      <c r="E10" s="4" t="s">
        <v>159</v>
      </c>
      <c r="F10" s="4" t="s">
        <v>56</v>
      </c>
      <c r="G10" s="4" t="s">
        <v>68</v>
      </c>
      <c r="H10">
        <v>12958</v>
      </c>
      <c r="I10" t="s">
        <v>111</v>
      </c>
      <c r="J10">
        <v>4</v>
      </c>
      <c r="K10">
        <v>5</v>
      </c>
      <c r="L10" t="str">
        <f t="shared" ca="1" si="0"/>
        <v>29365.71</v>
      </c>
      <c r="M10">
        <f t="shared" ca="1" si="1"/>
        <v>14.118129807692307</v>
      </c>
      <c r="N10" t="str">
        <f t="shared" ca="1" si="2"/>
        <v>INSERT INTO hourly_employee (hourly_wage, yearly_wage, employee_id) VALUES (14.1181298076923,29365.71,10);</v>
      </c>
      <c r="O10" t="str">
        <f t="shared" ca="1" si="3"/>
        <v>INSERT INTO SALARY_EMPLOYEE (salary, employee_id) VALUES (29365.71,10);</v>
      </c>
      <c r="P10" t="str">
        <f t="shared" ca="1" si="4"/>
        <v>INSERT INTO hourly_employee (hourly_wage, yearly_wage, employee_id) VALUES (14.1181298076923,29365.71,10);</v>
      </c>
    </row>
    <row r="11" spans="1:16" x14ac:dyDescent="0.2">
      <c r="A11" s="4" t="s">
        <v>295</v>
      </c>
      <c r="B11" s="4" t="s">
        <v>117</v>
      </c>
      <c r="C11" s="4" t="s">
        <v>132</v>
      </c>
      <c r="D11" s="4" t="s">
        <v>148</v>
      </c>
      <c r="E11" s="4" t="s">
        <v>160</v>
      </c>
      <c r="F11" s="4" t="s">
        <v>61</v>
      </c>
      <c r="G11" s="4" t="s">
        <v>65</v>
      </c>
      <c r="H11">
        <v>84101</v>
      </c>
      <c r="I11" t="s">
        <v>110</v>
      </c>
      <c r="J11">
        <v>15</v>
      </c>
      <c r="K11">
        <v>9</v>
      </c>
      <c r="L11" t="str">
        <f t="shared" ca="1" si="0"/>
        <v>104097.78</v>
      </c>
      <c r="M11" t="str">
        <f t="shared" si="1"/>
        <v/>
      </c>
      <c r="N11" t="str">
        <f t="shared" ca="1" si="2"/>
        <v>INSERT INTO SALARY_EMPLOYEE (salary, employee_id) VALUES (104097.78,11);</v>
      </c>
      <c r="O11" t="str">
        <f t="shared" ca="1" si="3"/>
        <v>INSERT INTO SALARY_EMPLOYEE (salary, employee_id) VALUES (104097.78,11);</v>
      </c>
      <c r="P11" t="str">
        <f t="shared" ca="1" si="4"/>
        <v>INSERT INTO hourly_employee (hourly_wage, yearly_wage, employee_id) VALUES (,104097.78,11);</v>
      </c>
    </row>
    <row r="12" spans="1:16" x14ac:dyDescent="0.2">
      <c r="A12" s="4" t="s">
        <v>296</v>
      </c>
      <c r="B12" s="4" t="s">
        <v>116</v>
      </c>
      <c r="C12" s="4" t="s">
        <v>128</v>
      </c>
      <c r="D12" s="4" t="s">
        <v>144</v>
      </c>
      <c r="E12" s="4" t="s">
        <v>161</v>
      </c>
      <c r="F12" s="4" t="s">
        <v>61</v>
      </c>
      <c r="G12" s="4" t="s">
        <v>72</v>
      </c>
      <c r="H12">
        <v>73520</v>
      </c>
      <c r="I12" t="s">
        <v>110</v>
      </c>
      <c r="J12">
        <v>11</v>
      </c>
      <c r="K12">
        <v>13</v>
      </c>
      <c r="L12" t="str">
        <f t="shared" ca="1" si="0"/>
        <v>183475.73</v>
      </c>
      <c r="M12" t="str">
        <f t="shared" si="1"/>
        <v/>
      </c>
      <c r="N12" t="str">
        <f t="shared" ca="1" si="2"/>
        <v>INSERT INTO SALARY_EMPLOYEE (salary, employee_id) VALUES (183475.73,12);</v>
      </c>
      <c r="O12" t="str">
        <f t="shared" ca="1" si="3"/>
        <v>INSERT INTO SALARY_EMPLOYEE (salary, employee_id) VALUES (183475.73,12);</v>
      </c>
      <c r="P12" t="str">
        <f t="shared" ca="1" si="4"/>
        <v>INSERT INTO hourly_employee (hourly_wage, yearly_wage, employee_id) VALUES (,183475.73,12);</v>
      </c>
    </row>
    <row r="13" spans="1:16" x14ac:dyDescent="0.2">
      <c r="A13" s="4" t="s">
        <v>297</v>
      </c>
      <c r="B13" s="4" t="s">
        <v>117</v>
      </c>
      <c r="C13" s="4" t="s">
        <v>123</v>
      </c>
      <c r="D13" s="4" t="s">
        <v>139</v>
      </c>
      <c r="E13" s="4" t="s">
        <v>162</v>
      </c>
      <c r="F13" s="4" t="s">
        <v>58</v>
      </c>
      <c r="G13" s="4" t="s">
        <v>69</v>
      </c>
      <c r="H13">
        <v>26848</v>
      </c>
      <c r="I13" t="s">
        <v>111</v>
      </c>
      <c r="J13">
        <v>6</v>
      </c>
      <c r="K13">
        <v>15</v>
      </c>
      <c r="L13" t="str">
        <f t="shared" ca="1" si="0"/>
        <v>20755.32</v>
      </c>
      <c r="M13">
        <f t="shared" ca="1" si="1"/>
        <v>9.9785192307692299</v>
      </c>
      <c r="N13" t="str">
        <f t="shared" ca="1" si="2"/>
        <v>INSERT INTO hourly_employee (hourly_wage, yearly_wage, employee_id) VALUES (9.97851923076923,20755.32,13);</v>
      </c>
      <c r="O13" t="str">
        <f t="shared" ca="1" si="3"/>
        <v>INSERT INTO SALARY_EMPLOYEE (salary, employee_id) VALUES (20755.32,13);</v>
      </c>
      <c r="P13" t="str">
        <f t="shared" ca="1" si="4"/>
        <v>INSERT INTO hourly_employee (hourly_wage, yearly_wage, employee_id) VALUES (9.97851923076923,20755.32,13);</v>
      </c>
    </row>
    <row r="14" spans="1:16" x14ac:dyDescent="0.2">
      <c r="A14" s="4" t="s">
        <v>298</v>
      </c>
      <c r="B14" s="4" t="s">
        <v>113</v>
      </c>
      <c r="C14" s="4" t="s">
        <v>125</v>
      </c>
      <c r="D14" s="4" t="s">
        <v>141</v>
      </c>
      <c r="E14" s="4" t="s">
        <v>163</v>
      </c>
      <c r="F14" s="4" t="s">
        <v>62</v>
      </c>
      <c r="G14" s="4" t="s">
        <v>70</v>
      </c>
      <c r="H14">
        <v>76485</v>
      </c>
      <c r="I14" t="s">
        <v>111</v>
      </c>
      <c r="J14">
        <v>8</v>
      </c>
      <c r="K14">
        <v>17</v>
      </c>
      <c r="L14" t="str">
        <f t="shared" ca="1" si="0"/>
        <v>51764.50</v>
      </c>
      <c r="M14">
        <f t="shared" ca="1" si="1"/>
        <v>24.886778846153845</v>
      </c>
      <c r="N14" t="str">
        <f t="shared" ca="1" si="2"/>
        <v>INSERT INTO hourly_employee (hourly_wage, yearly_wage, employee_id) VALUES (24.8867788461538,51764.50,14);</v>
      </c>
      <c r="O14" t="str">
        <f t="shared" ca="1" si="3"/>
        <v>INSERT INTO SALARY_EMPLOYEE (salary, employee_id) VALUES (51764.50,14);</v>
      </c>
      <c r="P14" t="str">
        <f t="shared" ca="1" si="4"/>
        <v>INSERT INTO hourly_employee (hourly_wage, yearly_wage, employee_id) VALUES (24.8867788461538,51764.50,14);</v>
      </c>
    </row>
    <row r="15" spans="1:16" x14ac:dyDescent="0.2">
      <c r="A15" s="4" t="s">
        <v>299</v>
      </c>
      <c r="B15" s="4" t="s">
        <v>115</v>
      </c>
      <c r="C15" s="4" t="s">
        <v>121</v>
      </c>
      <c r="D15" s="4" t="s">
        <v>137</v>
      </c>
      <c r="E15" s="4" t="s">
        <v>164</v>
      </c>
      <c r="F15" s="4" t="s">
        <v>56</v>
      </c>
      <c r="G15" s="4" t="s">
        <v>68</v>
      </c>
      <c r="H15">
        <v>12958</v>
      </c>
      <c r="I15" t="s">
        <v>111</v>
      </c>
      <c r="J15">
        <v>4</v>
      </c>
      <c r="K15">
        <v>16</v>
      </c>
      <c r="L15" t="str">
        <f t="shared" ca="1" si="0"/>
        <v>35913.76</v>
      </c>
      <c r="M15">
        <f t="shared" ca="1" si="1"/>
        <v>17.26623076923077</v>
      </c>
      <c r="N15" t="str">
        <f t="shared" ca="1" si="2"/>
        <v>INSERT INTO hourly_employee (hourly_wage, yearly_wage, employee_id) VALUES (17.2662307692308,35913.76,15);</v>
      </c>
      <c r="O15" t="str">
        <f t="shared" ca="1" si="3"/>
        <v>INSERT INTO SALARY_EMPLOYEE (salary, employee_id) VALUES (35913.76,15);</v>
      </c>
      <c r="P15" t="str">
        <f t="shared" ca="1" si="4"/>
        <v>INSERT INTO hourly_employee (hourly_wage, yearly_wage, employee_id) VALUES (17.2662307692308,35913.76,15);</v>
      </c>
    </row>
    <row r="16" spans="1:16" x14ac:dyDescent="0.2">
      <c r="A16" s="4" t="s">
        <v>300</v>
      </c>
      <c r="B16" s="4" t="s">
        <v>117</v>
      </c>
      <c r="C16" s="4" t="s">
        <v>132</v>
      </c>
      <c r="D16" s="4" t="s">
        <v>148</v>
      </c>
      <c r="E16" s="4" t="s">
        <v>165</v>
      </c>
      <c r="F16" s="4" t="s">
        <v>61</v>
      </c>
      <c r="G16" s="4" t="s">
        <v>65</v>
      </c>
      <c r="H16">
        <v>84101</v>
      </c>
      <c r="I16" t="s">
        <v>110</v>
      </c>
      <c r="J16">
        <v>15</v>
      </c>
      <c r="K16">
        <v>8</v>
      </c>
      <c r="L16" t="str">
        <f t="shared" ca="1" si="0"/>
        <v>197810.26</v>
      </c>
      <c r="M16" t="str">
        <f t="shared" si="1"/>
        <v/>
      </c>
      <c r="N16" t="str">
        <f t="shared" ca="1" si="2"/>
        <v>INSERT INTO SALARY_EMPLOYEE (salary, employee_id) VALUES (197810.26,16);</v>
      </c>
      <c r="O16" t="str">
        <f t="shared" ca="1" si="3"/>
        <v>INSERT INTO SALARY_EMPLOYEE (salary, employee_id) VALUES (197810.26,16);</v>
      </c>
      <c r="P16" t="str">
        <f t="shared" ca="1" si="4"/>
        <v>INSERT INTO hourly_employee (hourly_wage, yearly_wage, employee_id) VALUES (,197810.26,16);</v>
      </c>
    </row>
    <row r="17" spans="1:16" x14ac:dyDescent="0.2">
      <c r="A17" s="4" t="s">
        <v>301</v>
      </c>
      <c r="B17" s="4" t="s">
        <v>112</v>
      </c>
      <c r="C17" s="4" t="s">
        <v>118</v>
      </c>
      <c r="D17" s="4" t="s">
        <v>134</v>
      </c>
      <c r="E17" s="4" t="s">
        <v>166</v>
      </c>
      <c r="F17" s="4" t="s">
        <v>53</v>
      </c>
      <c r="G17" s="4" t="s">
        <v>65</v>
      </c>
      <c r="H17">
        <v>84101</v>
      </c>
      <c r="I17" t="s">
        <v>110</v>
      </c>
      <c r="J17">
        <v>1</v>
      </c>
      <c r="K17">
        <v>13</v>
      </c>
      <c r="L17" t="str">
        <f t="shared" ca="1" si="0"/>
        <v>72082.26</v>
      </c>
      <c r="M17" t="str">
        <f t="shared" si="1"/>
        <v/>
      </c>
      <c r="N17" t="str">
        <f t="shared" ca="1" si="2"/>
        <v>INSERT INTO SALARY_EMPLOYEE (salary, employee_id) VALUES (72082.26,17);</v>
      </c>
      <c r="O17" t="str">
        <f t="shared" ca="1" si="3"/>
        <v>INSERT INTO SALARY_EMPLOYEE (salary, employee_id) VALUES (72082.26,17);</v>
      </c>
      <c r="P17" t="str">
        <f t="shared" ca="1" si="4"/>
        <v>INSERT INTO hourly_employee (hourly_wage, yearly_wage, employee_id) VALUES (,72082.26,17);</v>
      </c>
    </row>
    <row r="18" spans="1:16" x14ac:dyDescent="0.2">
      <c r="A18" s="4" t="s">
        <v>302</v>
      </c>
      <c r="B18" s="4" t="s">
        <v>117</v>
      </c>
      <c r="C18" s="4" t="s">
        <v>132</v>
      </c>
      <c r="D18" s="4" t="s">
        <v>148</v>
      </c>
      <c r="E18" s="4" t="s">
        <v>167</v>
      </c>
      <c r="F18" s="4" t="s">
        <v>61</v>
      </c>
      <c r="G18" s="4" t="s">
        <v>65</v>
      </c>
      <c r="H18">
        <v>84101</v>
      </c>
      <c r="I18" t="s">
        <v>110</v>
      </c>
      <c r="J18">
        <v>15</v>
      </c>
      <c r="K18">
        <v>16</v>
      </c>
      <c r="L18" t="str">
        <f t="shared" ca="1" si="0"/>
        <v>71665.18</v>
      </c>
      <c r="M18" t="str">
        <f t="shared" si="1"/>
        <v/>
      </c>
      <c r="N18" t="str">
        <f t="shared" ca="1" si="2"/>
        <v>INSERT INTO SALARY_EMPLOYEE (salary, employee_id) VALUES (71665.18,18);</v>
      </c>
      <c r="O18" t="str">
        <f t="shared" ca="1" si="3"/>
        <v>INSERT INTO SALARY_EMPLOYEE (salary, employee_id) VALUES (71665.18,18);</v>
      </c>
      <c r="P18" t="str">
        <f t="shared" ca="1" si="4"/>
        <v>INSERT INTO hourly_employee (hourly_wage, yearly_wage, employee_id) VALUES (,71665.18,18);</v>
      </c>
    </row>
    <row r="19" spans="1:16" x14ac:dyDescent="0.2">
      <c r="A19" s="4" t="s">
        <v>303</v>
      </c>
      <c r="B19" s="4" t="s">
        <v>115</v>
      </c>
      <c r="C19" s="4" t="s">
        <v>121</v>
      </c>
      <c r="D19" s="4" t="s">
        <v>137</v>
      </c>
      <c r="E19" s="4" t="s">
        <v>168</v>
      </c>
      <c r="F19" s="4" t="s">
        <v>56</v>
      </c>
      <c r="G19" s="4" t="s">
        <v>68</v>
      </c>
      <c r="H19">
        <v>12958</v>
      </c>
      <c r="I19" t="s">
        <v>111</v>
      </c>
      <c r="J19">
        <v>4</v>
      </c>
      <c r="K19">
        <v>10</v>
      </c>
      <c r="L19" t="str">
        <f t="shared" ca="1" si="0"/>
        <v>21575.37</v>
      </c>
      <c r="M19">
        <f t="shared" ca="1" si="1"/>
        <v>10.372774038461538</v>
      </c>
      <c r="N19" t="str">
        <f t="shared" ca="1" si="2"/>
        <v>INSERT INTO hourly_employee (hourly_wage, yearly_wage, employee_id) VALUES (10.3727740384615,21575.37,19);</v>
      </c>
      <c r="O19" t="str">
        <f t="shared" ca="1" si="3"/>
        <v>INSERT INTO SALARY_EMPLOYEE (salary, employee_id) VALUES (21575.37,19);</v>
      </c>
      <c r="P19" t="str">
        <f t="shared" ca="1" si="4"/>
        <v>INSERT INTO hourly_employee (hourly_wage, yearly_wage, employee_id) VALUES (10.3727740384615,21575.37,19);</v>
      </c>
    </row>
    <row r="20" spans="1:16" x14ac:dyDescent="0.2">
      <c r="A20" s="4" t="s">
        <v>304</v>
      </c>
      <c r="B20" s="4" t="s">
        <v>117</v>
      </c>
      <c r="C20" s="4" t="s">
        <v>131</v>
      </c>
      <c r="D20" s="4" t="s">
        <v>147</v>
      </c>
      <c r="E20" s="4" t="s">
        <v>169</v>
      </c>
      <c r="F20" s="4" t="s">
        <v>60</v>
      </c>
      <c r="G20" s="4" t="s">
        <v>65</v>
      </c>
      <c r="H20">
        <v>84101</v>
      </c>
      <c r="I20" t="s">
        <v>111</v>
      </c>
      <c r="J20">
        <v>14</v>
      </c>
      <c r="K20">
        <v>12</v>
      </c>
      <c r="L20" t="str">
        <f t="shared" ca="1" si="0"/>
        <v>23452.90</v>
      </c>
      <c r="M20">
        <f t="shared" ca="1" si="1"/>
        <v>11.275432692307692</v>
      </c>
      <c r="N20" t="str">
        <f t="shared" ca="1" si="2"/>
        <v>INSERT INTO hourly_employee (hourly_wage, yearly_wage, employee_id) VALUES (11.2754326923077,23452.90,20);</v>
      </c>
      <c r="O20" t="str">
        <f t="shared" ca="1" si="3"/>
        <v>INSERT INTO SALARY_EMPLOYEE (salary, employee_id) VALUES (23452.90,20);</v>
      </c>
      <c r="P20" t="str">
        <f t="shared" ca="1" si="4"/>
        <v>INSERT INTO hourly_employee (hourly_wage, yearly_wage, employee_id) VALUES (11.2754326923077,23452.90,20);</v>
      </c>
    </row>
    <row r="21" spans="1:16" x14ac:dyDescent="0.2">
      <c r="A21" s="4" t="s">
        <v>305</v>
      </c>
      <c r="B21" s="4" t="s">
        <v>113</v>
      </c>
      <c r="C21" s="4" t="s">
        <v>125</v>
      </c>
      <c r="D21" s="4" t="s">
        <v>141</v>
      </c>
      <c r="E21" s="4" t="s">
        <v>170</v>
      </c>
      <c r="F21" s="4" t="s">
        <v>62</v>
      </c>
      <c r="G21" s="4" t="s">
        <v>70</v>
      </c>
      <c r="H21">
        <v>76485</v>
      </c>
      <c r="I21" t="s">
        <v>111</v>
      </c>
      <c r="J21">
        <v>8</v>
      </c>
      <c r="K21">
        <v>7</v>
      </c>
      <c r="L21" t="str">
        <f t="shared" ca="1" si="0"/>
        <v>21969.19</v>
      </c>
      <c r="M21">
        <f t="shared" ca="1" si="1"/>
        <v>10.562110576923077</v>
      </c>
      <c r="N21" t="str">
        <f t="shared" ca="1" si="2"/>
        <v>INSERT INTO hourly_employee (hourly_wage, yearly_wage, employee_id) VALUES (10.5621105769231,21969.19,21);</v>
      </c>
      <c r="O21" t="str">
        <f t="shared" ca="1" si="3"/>
        <v>INSERT INTO SALARY_EMPLOYEE (salary, employee_id) VALUES (21969.19,21);</v>
      </c>
      <c r="P21" t="str">
        <f t="shared" ca="1" si="4"/>
        <v>INSERT INTO hourly_employee (hourly_wage, yearly_wage, employee_id) VALUES (10.5621105769231,21969.19,21);</v>
      </c>
    </row>
    <row r="22" spans="1:16" x14ac:dyDescent="0.2">
      <c r="A22" s="4" t="s">
        <v>306</v>
      </c>
      <c r="B22" s="4" t="s">
        <v>115</v>
      </c>
      <c r="C22" s="4" t="s">
        <v>121</v>
      </c>
      <c r="D22" s="4" t="s">
        <v>137</v>
      </c>
      <c r="E22" s="4" t="s">
        <v>171</v>
      </c>
      <c r="F22" s="4" t="s">
        <v>56</v>
      </c>
      <c r="G22" s="4" t="s">
        <v>68</v>
      </c>
      <c r="H22">
        <v>12958</v>
      </c>
      <c r="I22" t="s">
        <v>111</v>
      </c>
      <c r="J22">
        <v>4</v>
      </c>
      <c r="K22">
        <v>15</v>
      </c>
      <c r="L22" t="str">
        <f t="shared" ca="1" si="0"/>
        <v>53039.08</v>
      </c>
      <c r="M22">
        <f t="shared" ca="1" si="1"/>
        <v>25.499557692307693</v>
      </c>
      <c r="N22" t="str">
        <f t="shared" ca="1" si="2"/>
        <v>INSERT INTO hourly_employee (hourly_wage, yearly_wage, employee_id) VALUES (25.4995576923077,53039.08,22);</v>
      </c>
      <c r="O22" t="str">
        <f t="shared" ca="1" si="3"/>
        <v>INSERT INTO SALARY_EMPLOYEE (salary, employee_id) VALUES (53039.08,22);</v>
      </c>
      <c r="P22" t="str">
        <f t="shared" ca="1" si="4"/>
        <v>INSERT INTO hourly_employee (hourly_wage, yearly_wage, employee_id) VALUES (25.4995576923077,53039.08,22);</v>
      </c>
    </row>
    <row r="23" spans="1:16" x14ac:dyDescent="0.2">
      <c r="A23" s="4" t="s">
        <v>307</v>
      </c>
      <c r="B23" s="4" t="s">
        <v>115</v>
      </c>
      <c r="C23" s="4" t="s">
        <v>133</v>
      </c>
      <c r="D23" s="4" t="s">
        <v>149</v>
      </c>
      <c r="E23" s="4" t="s">
        <v>172</v>
      </c>
      <c r="F23" s="4" t="s">
        <v>63</v>
      </c>
      <c r="G23" s="4" t="s">
        <v>65</v>
      </c>
      <c r="H23">
        <v>84101</v>
      </c>
      <c r="I23" t="s">
        <v>111</v>
      </c>
      <c r="J23">
        <v>16</v>
      </c>
      <c r="K23">
        <v>5</v>
      </c>
      <c r="L23" t="str">
        <f t="shared" ca="1" si="0"/>
        <v>45742.85</v>
      </c>
      <c r="M23">
        <f t="shared" ca="1" si="1"/>
        <v>21.991754807692306</v>
      </c>
      <c r="N23" t="str">
        <f t="shared" ca="1" si="2"/>
        <v>INSERT INTO hourly_employee (hourly_wage, yearly_wage, employee_id) VALUES (21.9917548076923,45742.85,23);</v>
      </c>
      <c r="O23" t="str">
        <f t="shared" ca="1" si="3"/>
        <v>INSERT INTO SALARY_EMPLOYEE (salary, employee_id) VALUES (45742.85,23);</v>
      </c>
      <c r="P23" t="str">
        <f t="shared" ca="1" si="4"/>
        <v>INSERT INTO hourly_employee (hourly_wage, yearly_wage, employee_id) VALUES (21.9917548076923,45742.85,23);</v>
      </c>
    </row>
    <row r="24" spans="1:16" x14ac:dyDescent="0.2">
      <c r="A24" s="4" t="s">
        <v>308</v>
      </c>
      <c r="B24" s="4" t="s">
        <v>114</v>
      </c>
      <c r="C24" s="4" t="s">
        <v>120</v>
      </c>
      <c r="D24" s="4" t="s">
        <v>136</v>
      </c>
      <c r="E24" s="4" t="s">
        <v>173</v>
      </c>
      <c r="F24" s="4" t="s">
        <v>55</v>
      </c>
      <c r="G24" s="4" t="s">
        <v>67</v>
      </c>
      <c r="H24">
        <v>56290</v>
      </c>
      <c r="I24" t="s">
        <v>110</v>
      </c>
      <c r="J24">
        <v>3</v>
      </c>
      <c r="K24">
        <v>13</v>
      </c>
      <c r="L24" t="str">
        <f t="shared" ca="1" si="0"/>
        <v>152678.54</v>
      </c>
      <c r="M24" t="str">
        <f t="shared" si="1"/>
        <v/>
      </c>
      <c r="N24" t="str">
        <f t="shared" ca="1" si="2"/>
        <v>INSERT INTO SALARY_EMPLOYEE (salary, employee_id) VALUES (152678.54,24);</v>
      </c>
      <c r="O24" t="str">
        <f t="shared" ca="1" si="3"/>
        <v>INSERT INTO SALARY_EMPLOYEE (salary, employee_id) VALUES (152678.54,24);</v>
      </c>
      <c r="P24" t="str">
        <f t="shared" ca="1" si="4"/>
        <v>INSERT INTO hourly_employee (hourly_wage, yearly_wage, employee_id) VALUES (,152678.54,24);</v>
      </c>
    </row>
    <row r="25" spans="1:16" x14ac:dyDescent="0.2">
      <c r="A25" s="4" t="s">
        <v>309</v>
      </c>
      <c r="B25" s="4" t="s">
        <v>116</v>
      </c>
      <c r="C25" s="4" t="s">
        <v>122</v>
      </c>
      <c r="D25" s="4" t="s">
        <v>138</v>
      </c>
      <c r="E25" s="4" t="s">
        <v>174</v>
      </c>
      <c r="F25" s="4" t="s">
        <v>57</v>
      </c>
      <c r="G25" s="4" t="s">
        <v>69</v>
      </c>
      <c r="H25">
        <v>84050</v>
      </c>
      <c r="I25" t="s">
        <v>110</v>
      </c>
      <c r="J25">
        <v>5</v>
      </c>
      <c r="K25">
        <v>5</v>
      </c>
      <c r="L25" t="str">
        <f t="shared" ca="1" si="0"/>
        <v>124427.26</v>
      </c>
      <c r="M25" t="str">
        <f t="shared" si="1"/>
        <v/>
      </c>
      <c r="N25" t="str">
        <f t="shared" ca="1" si="2"/>
        <v>INSERT INTO SALARY_EMPLOYEE (salary, employee_id) VALUES (124427.26,25);</v>
      </c>
      <c r="O25" t="str">
        <f t="shared" ca="1" si="3"/>
        <v>INSERT INTO SALARY_EMPLOYEE (salary, employee_id) VALUES (124427.26,25);</v>
      </c>
      <c r="P25" t="str">
        <f t="shared" ca="1" si="4"/>
        <v>INSERT INTO hourly_employee (hourly_wage, yearly_wage, employee_id) VALUES (,124427.26,25);</v>
      </c>
    </row>
    <row r="26" spans="1:16" x14ac:dyDescent="0.2">
      <c r="A26" s="4" t="s">
        <v>310</v>
      </c>
      <c r="B26" s="4" t="s">
        <v>115</v>
      </c>
      <c r="C26" s="4" t="s">
        <v>121</v>
      </c>
      <c r="D26" s="4" t="s">
        <v>137</v>
      </c>
      <c r="E26" s="4" t="s">
        <v>175</v>
      </c>
      <c r="F26" s="4" t="s">
        <v>56</v>
      </c>
      <c r="G26" s="4" t="s">
        <v>68</v>
      </c>
      <c r="H26">
        <v>12958</v>
      </c>
      <c r="I26" t="s">
        <v>111</v>
      </c>
      <c r="J26">
        <v>4</v>
      </c>
      <c r="K26">
        <v>14</v>
      </c>
      <c r="L26" t="str">
        <f t="shared" ca="1" si="0"/>
        <v>53216.60</v>
      </c>
      <c r="M26">
        <f t="shared" ca="1" si="1"/>
        <v>25.584903846153846</v>
      </c>
      <c r="N26" t="str">
        <f t="shared" ca="1" si="2"/>
        <v>INSERT INTO hourly_employee (hourly_wage, yearly_wage, employee_id) VALUES (25.5849038461538,53216.60,26);</v>
      </c>
      <c r="O26" t="str">
        <f t="shared" ca="1" si="3"/>
        <v>INSERT INTO SALARY_EMPLOYEE (salary, employee_id) VALUES (53216.60,26);</v>
      </c>
      <c r="P26" t="str">
        <f t="shared" ca="1" si="4"/>
        <v>INSERT INTO hourly_employee (hourly_wage, yearly_wage, employee_id) VALUES (25.5849038461538,53216.60,26);</v>
      </c>
    </row>
    <row r="27" spans="1:16" x14ac:dyDescent="0.2">
      <c r="A27" s="4" t="s">
        <v>311</v>
      </c>
      <c r="B27" s="4" t="s">
        <v>115</v>
      </c>
      <c r="C27" s="4" t="s">
        <v>133</v>
      </c>
      <c r="D27" s="4" t="s">
        <v>149</v>
      </c>
      <c r="E27" s="4" t="s">
        <v>176</v>
      </c>
      <c r="F27" s="4" t="s">
        <v>63</v>
      </c>
      <c r="G27" s="4" t="s">
        <v>65</v>
      </c>
      <c r="H27">
        <v>84101</v>
      </c>
      <c r="I27" t="s">
        <v>111</v>
      </c>
      <c r="J27">
        <v>16</v>
      </c>
      <c r="K27">
        <v>7</v>
      </c>
      <c r="L27" t="str">
        <f t="shared" ca="1" si="0"/>
        <v>54988.72</v>
      </c>
      <c r="M27">
        <f t="shared" ca="1" si="1"/>
        <v>26.436884615384617</v>
      </c>
      <c r="N27" t="str">
        <f t="shared" ca="1" si="2"/>
        <v>INSERT INTO hourly_employee (hourly_wage, yearly_wage, employee_id) VALUES (26.4368846153846,54988.72,27);</v>
      </c>
      <c r="O27" t="str">
        <f t="shared" ca="1" si="3"/>
        <v>INSERT INTO SALARY_EMPLOYEE (salary, employee_id) VALUES (54988.72,27);</v>
      </c>
      <c r="P27" t="str">
        <f t="shared" ca="1" si="4"/>
        <v>INSERT INTO hourly_employee (hourly_wage, yearly_wage, employee_id) VALUES (26.4368846153846,54988.72,27);</v>
      </c>
    </row>
    <row r="28" spans="1:16" x14ac:dyDescent="0.2">
      <c r="A28" s="4" t="s">
        <v>312</v>
      </c>
      <c r="B28" s="4" t="s">
        <v>117</v>
      </c>
      <c r="C28" s="4" t="s">
        <v>131</v>
      </c>
      <c r="D28" s="4" t="s">
        <v>147</v>
      </c>
      <c r="E28" s="4" t="s">
        <v>177</v>
      </c>
      <c r="F28" s="4" t="s">
        <v>60</v>
      </c>
      <c r="G28" s="4" t="s">
        <v>65</v>
      </c>
      <c r="H28">
        <v>84101</v>
      </c>
      <c r="I28" t="s">
        <v>111</v>
      </c>
      <c r="J28">
        <v>14</v>
      </c>
      <c r="K28">
        <v>8</v>
      </c>
      <c r="L28" t="str">
        <f t="shared" ca="1" si="0"/>
        <v>33857.37</v>
      </c>
      <c r="M28">
        <f t="shared" ca="1" si="1"/>
        <v>16.277581730769231</v>
      </c>
      <c r="N28" t="str">
        <f t="shared" ca="1" si="2"/>
        <v>INSERT INTO hourly_employee (hourly_wage, yearly_wage, employee_id) VALUES (16.2775817307692,33857.37,28);</v>
      </c>
      <c r="O28" t="str">
        <f t="shared" ca="1" si="3"/>
        <v>INSERT INTO SALARY_EMPLOYEE (salary, employee_id) VALUES (33857.37,28);</v>
      </c>
      <c r="P28" t="str">
        <f t="shared" ca="1" si="4"/>
        <v>INSERT INTO hourly_employee (hourly_wage, yearly_wage, employee_id) VALUES (16.2775817307692,33857.37,28);</v>
      </c>
    </row>
    <row r="29" spans="1:16" x14ac:dyDescent="0.2">
      <c r="A29" s="4" t="s">
        <v>313</v>
      </c>
      <c r="B29" s="4" t="s">
        <v>113</v>
      </c>
      <c r="C29" s="4" t="s">
        <v>125</v>
      </c>
      <c r="D29" s="4" t="s">
        <v>141</v>
      </c>
      <c r="E29" s="4" t="s">
        <v>178</v>
      </c>
      <c r="F29" s="4" t="s">
        <v>62</v>
      </c>
      <c r="G29" s="4" t="s">
        <v>70</v>
      </c>
      <c r="H29">
        <v>76485</v>
      </c>
      <c r="I29" t="s">
        <v>111</v>
      </c>
      <c r="J29">
        <v>8</v>
      </c>
      <c r="K29">
        <v>18</v>
      </c>
      <c r="L29" t="str">
        <f t="shared" ca="1" si="0"/>
        <v>27590.45</v>
      </c>
      <c r="M29">
        <f t="shared" ca="1" si="1"/>
        <v>13.264639423076924</v>
      </c>
      <c r="N29" t="str">
        <f t="shared" ca="1" si="2"/>
        <v>INSERT INTO hourly_employee (hourly_wage, yearly_wage, employee_id) VALUES (13.2646394230769,27590.45,29);</v>
      </c>
      <c r="O29" t="str">
        <f t="shared" ca="1" si="3"/>
        <v>INSERT INTO SALARY_EMPLOYEE (salary, employee_id) VALUES (27590.45,29);</v>
      </c>
      <c r="P29" t="str">
        <f t="shared" ca="1" si="4"/>
        <v>INSERT INTO hourly_employee (hourly_wage, yearly_wage, employee_id) VALUES (13.2646394230769,27590.45,29);</v>
      </c>
    </row>
    <row r="30" spans="1:16" x14ac:dyDescent="0.2">
      <c r="A30" s="4" t="s">
        <v>314</v>
      </c>
      <c r="B30" s="4" t="s">
        <v>116</v>
      </c>
      <c r="C30" s="4" t="s">
        <v>128</v>
      </c>
      <c r="D30" s="4" t="s">
        <v>144</v>
      </c>
      <c r="E30" s="4" t="s">
        <v>179</v>
      </c>
      <c r="F30" s="4" t="s">
        <v>61</v>
      </c>
      <c r="G30" s="4" t="s">
        <v>72</v>
      </c>
      <c r="H30">
        <v>73520</v>
      </c>
      <c r="I30" t="s">
        <v>110</v>
      </c>
      <c r="J30">
        <v>11</v>
      </c>
      <c r="K30">
        <v>13</v>
      </c>
      <c r="L30" t="str">
        <f t="shared" ca="1" si="0"/>
        <v>70294.75</v>
      </c>
      <c r="M30" t="str">
        <f t="shared" si="1"/>
        <v/>
      </c>
      <c r="N30" t="str">
        <f t="shared" ca="1" si="2"/>
        <v>INSERT INTO SALARY_EMPLOYEE (salary, employee_id) VALUES (70294.75,30);</v>
      </c>
      <c r="O30" t="str">
        <f t="shared" ca="1" si="3"/>
        <v>INSERT INTO SALARY_EMPLOYEE (salary, employee_id) VALUES (70294.75,30);</v>
      </c>
      <c r="P30" t="str">
        <f t="shared" ca="1" si="4"/>
        <v>INSERT INTO hourly_employee (hourly_wage, yearly_wage, employee_id) VALUES (,70294.75,30);</v>
      </c>
    </row>
    <row r="31" spans="1:16" x14ac:dyDescent="0.2">
      <c r="A31" s="4" t="s">
        <v>315</v>
      </c>
      <c r="B31" s="4" t="s">
        <v>117</v>
      </c>
      <c r="C31" s="4" t="s">
        <v>130</v>
      </c>
      <c r="D31" s="4" t="s">
        <v>146</v>
      </c>
      <c r="E31" s="4" t="s">
        <v>180</v>
      </c>
      <c r="F31" s="4" t="s">
        <v>59</v>
      </c>
      <c r="G31" s="4" t="s">
        <v>65</v>
      </c>
      <c r="H31">
        <v>84101</v>
      </c>
      <c r="I31" t="s">
        <v>110</v>
      </c>
      <c r="J31">
        <v>13</v>
      </c>
      <c r="K31">
        <v>10</v>
      </c>
      <c r="L31" t="str">
        <f t="shared" ca="1" si="0"/>
        <v>133344.10</v>
      </c>
      <c r="M31" t="str">
        <f t="shared" si="1"/>
        <v/>
      </c>
      <c r="N31" t="str">
        <f t="shared" ca="1" si="2"/>
        <v>INSERT INTO SALARY_EMPLOYEE (salary, employee_id) VALUES (133344.10,31);</v>
      </c>
      <c r="O31" t="str">
        <f t="shared" ca="1" si="3"/>
        <v>INSERT INTO SALARY_EMPLOYEE (salary, employee_id) VALUES (133344.10,31);</v>
      </c>
      <c r="P31" t="str">
        <f t="shared" ca="1" si="4"/>
        <v>INSERT INTO hourly_employee (hourly_wage, yearly_wage, employee_id) VALUES (,133344.10,31);</v>
      </c>
    </row>
    <row r="32" spans="1:16" x14ac:dyDescent="0.2">
      <c r="A32" s="4" t="s">
        <v>316</v>
      </c>
      <c r="B32" s="4" t="s">
        <v>117</v>
      </c>
      <c r="C32" s="4" t="s">
        <v>130</v>
      </c>
      <c r="D32" s="4" t="s">
        <v>146</v>
      </c>
      <c r="E32" s="4" t="s">
        <v>181</v>
      </c>
      <c r="F32" s="4" t="s">
        <v>59</v>
      </c>
      <c r="G32" s="4" t="s">
        <v>65</v>
      </c>
      <c r="H32">
        <v>84101</v>
      </c>
      <c r="I32" t="s">
        <v>110</v>
      </c>
      <c r="J32">
        <v>13</v>
      </c>
      <c r="K32">
        <v>7</v>
      </c>
      <c r="L32" t="str">
        <f t="shared" ca="1" si="0"/>
        <v>140223.10</v>
      </c>
      <c r="M32" t="str">
        <f t="shared" si="1"/>
        <v/>
      </c>
      <c r="N32" t="str">
        <f t="shared" ca="1" si="2"/>
        <v>INSERT INTO SALARY_EMPLOYEE (salary, employee_id) VALUES (140223.10,32);</v>
      </c>
      <c r="O32" t="str">
        <f t="shared" ca="1" si="3"/>
        <v>INSERT INTO SALARY_EMPLOYEE (salary, employee_id) VALUES (140223.10,32);</v>
      </c>
      <c r="P32" t="str">
        <f t="shared" ca="1" si="4"/>
        <v>INSERT INTO hourly_employee (hourly_wage, yearly_wage, employee_id) VALUES (,140223.10,32);</v>
      </c>
    </row>
    <row r="33" spans="1:16" x14ac:dyDescent="0.2">
      <c r="A33" s="4" t="s">
        <v>317</v>
      </c>
      <c r="B33" s="4" t="s">
        <v>112</v>
      </c>
      <c r="C33" s="4" t="s">
        <v>124</v>
      </c>
      <c r="D33" s="4" t="s">
        <v>140</v>
      </c>
      <c r="E33" s="4" t="s">
        <v>182</v>
      </c>
      <c r="F33" s="4" t="s">
        <v>34</v>
      </c>
      <c r="G33" s="4" t="s">
        <v>66</v>
      </c>
      <c r="H33">
        <v>85765</v>
      </c>
      <c r="I33" t="s">
        <v>110</v>
      </c>
      <c r="J33">
        <v>7</v>
      </c>
      <c r="K33">
        <v>9</v>
      </c>
      <c r="L33" t="str">
        <f t="shared" ca="1" si="0"/>
        <v>150266.96</v>
      </c>
      <c r="M33" t="str">
        <f t="shared" si="1"/>
        <v/>
      </c>
      <c r="N33" t="str">
        <f t="shared" ca="1" si="2"/>
        <v>INSERT INTO SALARY_EMPLOYEE (salary, employee_id) VALUES (150266.96,33);</v>
      </c>
      <c r="O33" t="str">
        <f t="shared" ca="1" si="3"/>
        <v>INSERT INTO SALARY_EMPLOYEE (salary, employee_id) VALUES (150266.96,33);</v>
      </c>
      <c r="P33" t="str">
        <f t="shared" ca="1" si="4"/>
        <v>INSERT INTO hourly_employee (hourly_wage, yearly_wage, employee_id) VALUES (,150266.96,33);</v>
      </c>
    </row>
    <row r="34" spans="1:16" x14ac:dyDescent="0.2">
      <c r="A34" s="4" t="s">
        <v>318</v>
      </c>
      <c r="B34" s="4" t="s">
        <v>114</v>
      </c>
      <c r="C34" s="4" t="s">
        <v>120</v>
      </c>
      <c r="D34" s="4" t="s">
        <v>136</v>
      </c>
      <c r="E34" s="4" t="s">
        <v>183</v>
      </c>
      <c r="F34" s="4" t="s">
        <v>55</v>
      </c>
      <c r="G34" s="4" t="s">
        <v>67</v>
      </c>
      <c r="H34">
        <v>56290</v>
      </c>
      <c r="I34" t="s">
        <v>110</v>
      </c>
      <c r="J34">
        <v>3</v>
      </c>
      <c r="K34">
        <v>6</v>
      </c>
      <c r="L34" t="str">
        <f t="shared" ca="1" si="0"/>
        <v>189335.82</v>
      </c>
      <c r="M34" t="str">
        <f t="shared" si="1"/>
        <v/>
      </c>
      <c r="N34" t="str">
        <f t="shared" ca="1" si="2"/>
        <v>INSERT INTO SALARY_EMPLOYEE (salary, employee_id) VALUES (189335.82,34);</v>
      </c>
      <c r="O34" t="str">
        <f t="shared" ca="1" si="3"/>
        <v>INSERT INTO SALARY_EMPLOYEE (salary, employee_id) VALUES (189335.82,34);</v>
      </c>
      <c r="P34" t="str">
        <f t="shared" ca="1" si="4"/>
        <v>INSERT INTO hourly_employee (hourly_wage, yearly_wage, employee_id) VALUES (,189335.82,34);</v>
      </c>
    </row>
    <row r="35" spans="1:16" x14ac:dyDescent="0.2">
      <c r="A35" s="4" t="s">
        <v>319</v>
      </c>
      <c r="B35" s="4" t="s">
        <v>115</v>
      </c>
      <c r="C35" s="4" t="s">
        <v>127</v>
      </c>
      <c r="D35" s="4" t="s">
        <v>143</v>
      </c>
      <c r="E35" s="4" t="s">
        <v>184</v>
      </c>
      <c r="F35" s="4" t="s">
        <v>60</v>
      </c>
      <c r="G35" s="4" t="s">
        <v>71</v>
      </c>
      <c r="H35">
        <v>19837</v>
      </c>
      <c r="I35" t="s">
        <v>111</v>
      </c>
      <c r="J35">
        <v>10</v>
      </c>
      <c r="K35">
        <v>10</v>
      </c>
      <c r="L35" t="str">
        <f t="shared" ca="1" si="0"/>
        <v>25514.02</v>
      </c>
      <c r="M35">
        <f t="shared" ca="1" si="1"/>
        <v>12.266355769230769</v>
      </c>
      <c r="N35" t="str">
        <f t="shared" ca="1" si="2"/>
        <v>INSERT INTO hourly_employee (hourly_wage, yearly_wage, employee_id) VALUES (12.2663557692308,25514.02,35);</v>
      </c>
      <c r="O35" t="str">
        <f t="shared" ca="1" si="3"/>
        <v>INSERT INTO SALARY_EMPLOYEE (salary, employee_id) VALUES (25514.02,35);</v>
      </c>
      <c r="P35" t="str">
        <f t="shared" ca="1" si="4"/>
        <v>INSERT INTO hourly_employee (hourly_wage, yearly_wage, employee_id) VALUES (12.2663557692308,25514.02,35);</v>
      </c>
    </row>
    <row r="36" spans="1:16" x14ac:dyDescent="0.2">
      <c r="A36" s="4" t="s">
        <v>320</v>
      </c>
      <c r="B36" s="4" t="s">
        <v>113</v>
      </c>
      <c r="C36" s="4" t="s">
        <v>125</v>
      </c>
      <c r="D36" s="4" t="s">
        <v>141</v>
      </c>
      <c r="E36" s="4" t="s">
        <v>185</v>
      </c>
      <c r="F36" s="4" t="s">
        <v>62</v>
      </c>
      <c r="G36" s="4" t="s">
        <v>70</v>
      </c>
      <c r="H36">
        <v>76485</v>
      </c>
      <c r="I36" t="s">
        <v>111</v>
      </c>
      <c r="J36">
        <v>8</v>
      </c>
      <c r="K36">
        <v>16</v>
      </c>
      <c r="L36" t="str">
        <f t="shared" ca="1" si="0"/>
        <v>41501.75</v>
      </c>
      <c r="M36">
        <f t="shared" ca="1" si="1"/>
        <v>19.952764423076925</v>
      </c>
      <c r="N36" t="str">
        <f t="shared" ca="1" si="2"/>
        <v>INSERT INTO hourly_employee (hourly_wage, yearly_wage, employee_id) VALUES (19.9527644230769,41501.75,36);</v>
      </c>
      <c r="O36" t="str">
        <f t="shared" ca="1" si="3"/>
        <v>INSERT INTO SALARY_EMPLOYEE (salary, employee_id) VALUES (41501.75,36);</v>
      </c>
      <c r="P36" t="str">
        <f t="shared" ca="1" si="4"/>
        <v>INSERT INTO hourly_employee (hourly_wage, yearly_wage, employee_id) VALUES (19.9527644230769,41501.75,36);</v>
      </c>
    </row>
    <row r="37" spans="1:16" x14ac:dyDescent="0.2">
      <c r="A37" s="4" t="s">
        <v>321</v>
      </c>
      <c r="B37" s="4" t="s">
        <v>114</v>
      </c>
      <c r="C37" s="4" t="s">
        <v>126</v>
      </c>
      <c r="D37" s="4" t="s">
        <v>142</v>
      </c>
      <c r="E37" s="4" t="s">
        <v>186</v>
      </c>
      <c r="F37" s="4" t="s">
        <v>59</v>
      </c>
      <c r="G37" s="4" t="s">
        <v>65</v>
      </c>
      <c r="H37">
        <v>75673</v>
      </c>
      <c r="I37" t="s">
        <v>110</v>
      </c>
      <c r="J37">
        <v>9</v>
      </c>
      <c r="K37">
        <v>8</v>
      </c>
      <c r="L37" t="str">
        <f t="shared" ca="1" si="0"/>
        <v>180618.64</v>
      </c>
      <c r="M37" t="str">
        <f t="shared" si="1"/>
        <v/>
      </c>
      <c r="N37" t="str">
        <f t="shared" ca="1" si="2"/>
        <v>INSERT INTO SALARY_EMPLOYEE (salary, employee_id) VALUES (180618.64,37);</v>
      </c>
      <c r="O37" t="str">
        <f t="shared" ca="1" si="3"/>
        <v>INSERT INTO SALARY_EMPLOYEE (salary, employee_id) VALUES (180618.64,37);</v>
      </c>
      <c r="P37" t="str">
        <f t="shared" ca="1" si="4"/>
        <v>INSERT INTO hourly_employee (hourly_wage, yearly_wage, employee_id) VALUES (,180618.64,37);</v>
      </c>
    </row>
    <row r="38" spans="1:16" x14ac:dyDescent="0.2">
      <c r="A38" s="4" t="s">
        <v>322</v>
      </c>
      <c r="B38" s="4" t="s">
        <v>117</v>
      </c>
      <c r="C38" s="4" t="s">
        <v>123</v>
      </c>
      <c r="D38" s="4" t="s">
        <v>139</v>
      </c>
      <c r="E38" s="4" t="s">
        <v>187</v>
      </c>
      <c r="F38" s="4" t="s">
        <v>58</v>
      </c>
      <c r="G38" s="4" t="s">
        <v>69</v>
      </c>
      <c r="H38">
        <v>26848</v>
      </c>
      <c r="I38" t="s">
        <v>111</v>
      </c>
      <c r="J38">
        <v>6</v>
      </c>
      <c r="K38">
        <v>12</v>
      </c>
      <c r="L38" t="str">
        <f t="shared" ca="1" si="0"/>
        <v>40878.29</v>
      </c>
      <c r="M38">
        <f t="shared" ca="1" si="1"/>
        <v>19.653024038461538</v>
      </c>
      <c r="N38" t="str">
        <f t="shared" ca="1" si="2"/>
        <v>INSERT INTO hourly_employee (hourly_wage, yearly_wage, employee_id) VALUES (19.6530240384615,40878.29,38);</v>
      </c>
      <c r="O38" t="str">
        <f t="shared" ca="1" si="3"/>
        <v>INSERT INTO SALARY_EMPLOYEE (salary, employee_id) VALUES (40878.29,38);</v>
      </c>
      <c r="P38" t="str">
        <f t="shared" ca="1" si="4"/>
        <v>INSERT INTO hourly_employee (hourly_wage, yearly_wage, employee_id) VALUES (19.6530240384615,40878.29,38);</v>
      </c>
    </row>
    <row r="39" spans="1:16" x14ac:dyDescent="0.2">
      <c r="A39" s="4" t="s">
        <v>323</v>
      </c>
      <c r="B39" s="4" t="s">
        <v>117</v>
      </c>
      <c r="C39" s="4" t="s">
        <v>130</v>
      </c>
      <c r="D39" s="4" t="s">
        <v>146</v>
      </c>
      <c r="E39" s="4" t="s">
        <v>188</v>
      </c>
      <c r="F39" s="4" t="s">
        <v>59</v>
      </c>
      <c r="G39" s="4" t="s">
        <v>65</v>
      </c>
      <c r="H39">
        <v>84101</v>
      </c>
      <c r="I39" t="s">
        <v>110</v>
      </c>
      <c r="J39">
        <v>13</v>
      </c>
      <c r="K39">
        <v>18</v>
      </c>
      <c r="L39" t="str">
        <f t="shared" ca="1" si="0"/>
        <v>168474.34</v>
      </c>
      <c r="M39" t="str">
        <f t="shared" si="1"/>
        <v/>
      </c>
      <c r="N39" t="str">
        <f t="shared" ca="1" si="2"/>
        <v>INSERT INTO SALARY_EMPLOYEE (salary, employee_id) VALUES (168474.34,39);</v>
      </c>
      <c r="O39" t="str">
        <f t="shared" ca="1" si="3"/>
        <v>INSERT INTO SALARY_EMPLOYEE (salary, employee_id) VALUES (168474.34,39);</v>
      </c>
      <c r="P39" t="str">
        <f t="shared" ca="1" si="4"/>
        <v>INSERT INTO hourly_employee (hourly_wage, yearly_wage, employee_id) VALUES (,168474.34,39);</v>
      </c>
    </row>
    <row r="40" spans="1:16" x14ac:dyDescent="0.2">
      <c r="A40" s="4" t="s">
        <v>324</v>
      </c>
      <c r="B40" s="4" t="s">
        <v>117</v>
      </c>
      <c r="C40" s="4" t="s">
        <v>132</v>
      </c>
      <c r="D40" s="4" t="s">
        <v>148</v>
      </c>
      <c r="E40" s="4" t="s">
        <v>189</v>
      </c>
      <c r="F40" s="4" t="s">
        <v>61</v>
      </c>
      <c r="G40" s="4" t="s">
        <v>65</v>
      </c>
      <c r="H40">
        <v>84101</v>
      </c>
      <c r="I40" t="s">
        <v>110</v>
      </c>
      <c r="J40">
        <v>15</v>
      </c>
      <c r="K40">
        <v>7</v>
      </c>
      <c r="L40" t="str">
        <f t="shared" ca="1" si="0"/>
        <v>198622.36</v>
      </c>
      <c r="M40" t="str">
        <f t="shared" si="1"/>
        <v/>
      </c>
      <c r="N40" t="str">
        <f t="shared" ca="1" si="2"/>
        <v>INSERT INTO SALARY_EMPLOYEE (salary, employee_id) VALUES (198622.36,40);</v>
      </c>
      <c r="O40" t="str">
        <f t="shared" ca="1" si="3"/>
        <v>INSERT INTO SALARY_EMPLOYEE (salary, employee_id) VALUES (198622.36,40);</v>
      </c>
      <c r="P40" t="str">
        <f t="shared" ca="1" si="4"/>
        <v>INSERT INTO hourly_employee (hourly_wage, yearly_wage, employee_id) VALUES (,198622.36,40);</v>
      </c>
    </row>
    <row r="41" spans="1:16" x14ac:dyDescent="0.2">
      <c r="A41" s="4" t="s">
        <v>325</v>
      </c>
      <c r="B41" s="4" t="s">
        <v>115</v>
      </c>
      <c r="C41" s="4" t="s">
        <v>121</v>
      </c>
      <c r="D41" s="4" t="s">
        <v>137</v>
      </c>
      <c r="E41" s="4" t="s">
        <v>190</v>
      </c>
      <c r="F41" s="4" t="s">
        <v>56</v>
      </c>
      <c r="G41" s="4" t="s">
        <v>68</v>
      </c>
      <c r="H41">
        <v>12958</v>
      </c>
      <c r="I41" t="s">
        <v>111</v>
      </c>
      <c r="J41">
        <v>4</v>
      </c>
      <c r="K41">
        <v>11</v>
      </c>
      <c r="L41" t="str">
        <f t="shared" ca="1" si="0"/>
        <v>42639.71</v>
      </c>
      <c r="M41">
        <f t="shared" ca="1" si="1"/>
        <v>20.499860576923076</v>
      </c>
      <c r="N41" t="str">
        <f t="shared" ca="1" si="2"/>
        <v>INSERT INTO hourly_employee (hourly_wage, yearly_wage, employee_id) VALUES (20.4998605769231,42639.71,41);</v>
      </c>
      <c r="O41" t="str">
        <f t="shared" ca="1" si="3"/>
        <v>INSERT INTO SALARY_EMPLOYEE (salary, employee_id) VALUES (42639.71,41);</v>
      </c>
      <c r="P41" t="str">
        <f t="shared" ca="1" si="4"/>
        <v>INSERT INTO hourly_employee (hourly_wage, yearly_wage, employee_id) VALUES (20.4998605769231,42639.71,41);</v>
      </c>
    </row>
    <row r="42" spans="1:16" x14ac:dyDescent="0.2">
      <c r="A42" s="4" t="s">
        <v>326</v>
      </c>
      <c r="B42" s="4" t="s">
        <v>115</v>
      </c>
      <c r="C42" s="4" t="s">
        <v>127</v>
      </c>
      <c r="D42" s="4" t="s">
        <v>143</v>
      </c>
      <c r="E42" s="4" t="s">
        <v>191</v>
      </c>
      <c r="F42" s="4" t="s">
        <v>60</v>
      </c>
      <c r="G42" s="4" t="s">
        <v>71</v>
      </c>
      <c r="H42">
        <v>19837</v>
      </c>
      <c r="I42" t="s">
        <v>111</v>
      </c>
      <c r="J42">
        <v>10</v>
      </c>
      <c r="K42">
        <v>16</v>
      </c>
      <c r="L42" t="str">
        <f t="shared" ca="1" si="0"/>
        <v>25778.68</v>
      </c>
      <c r="M42">
        <f t="shared" ca="1" si="1"/>
        <v>12.393596153846154</v>
      </c>
      <c r="N42" t="str">
        <f t="shared" ca="1" si="2"/>
        <v>INSERT INTO hourly_employee (hourly_wage, yearly_wage, employee_id) VALUES (12.3935961538462,25778.68,42);</v>
      </c>
      <c r="O42" t="str">
        <f t="shared" ca="1" si="3"/>
        <v>INSERT INTO SALARY_EMPLOYEE (salary, employee_id) VALUES (25778.68,42);</v>
      </c>
      <c r="P42" t="str">
        <f t="shared" ca="1" si="4"/>
        <v>INSERT INTO hourly_employee (hourly_wage, yearly_wage, employee_id) VALUES (12.3935961538462,25778.68,42);</v>
      </c>
    </row>
    <row r="43" spans="1:16" x14ac:dyDescent="0.2">
      <c r="A43" s="4" t="s">
        <v>327</v>
      </c>
      <c r="B43" s="4" t="s">
        <v>113</v>
      </c>
      <c r="C43" s="4" t="s">
        <v>125</v>
      </c>
      <c r="D43" s="4" t="s">
        <v>141</v>
      </c>
      <c r="E43" s="4" t="s">
        <v>192</v>
      </c>
      <c r="F43" s="4" t="s">
        <v>62</v>
      </c>
      <c r="G43" s="4" t="s">
        <v>70</v>
      </c>
      <c r="H43">
        <v>76485</v>
      </c>
      <c r="I43" t="s">
        <v>111</v>
      </c>
      <c r="J43">
        <v>8</v>
      </c>
      <c r="K43">
        <v>12</v>
      </c>
      <c r="L43" t="str">
        <f t="shared" ca="1" si="0"/>
        <v>46607.65</v>
      </c>
      <c r="M43">
        <f t="shared" ca="1" si="1"/>
        <v>22.407524038461538</v>
      </c>
      <c r="N43" t="str">
        <f t="shared" ca="1" si="2"/>
        <v>INSERT INTO hourly_employee (hourly_wage, yearly_wage, employee_id) VALUES (22.4075240384615,46607.65,43);</v>
      </c>
      <c r="O43" t="str">
        <f t="shared" ca="1" si="3"/>
        <v>INSERT INTO SALARY_EMPLOYEE (salary, employee_id) VALUES (46607.65,43);</v>
      </c>
      <c r="P43" t="str">
        <f t="shared" ca="1" si="4"/>
        <v>INSERT INTO hourly_employee (hourly_wage, yearly_wage, employee_id) VALUES (22.4075240384615,46607.65,43);</v>
      </c>
    </row>
    <row r="44" spans="1:16" x14ac:dyDescent="0.2">
      <c r="A44" s="4" t="s">
        <v>328</v>
      </c>
      <c r="B44" s="4" t="s">
        <v>112</v>
      </c>
      <c r="C44" s="4" t="s">
        <v>118</v>
      </c>
      <c r="D44" s="4" t="s">
        <v>134</v>
      </c>
      <c r="E44" s="4" t="s">
        <v>193</v>
      </c>
      <c r="F44" s="4" t="s">
        <v>53</v>
      </c>
      <c r="G44" s="4" t="s">
        <v>65</v>
      </c>
      <c r="H44">
        <v>84101</v>
      </c>
      <c r="I44" t="s">
        <v>110</v>
      </c>
      <c r="J44">
        <v>1</v>
      </c>
      <c r="K44">
        <v>17</v>
      </c>
      <c r="L44" t="str">
        <f t="shared" ca="1" si="0"/>
        <v>120706.94</v>
      </c>
      <c r="M44" t="str">
        <f t="shared" si="1"/>
        <v/>
      </c>
      <c r="N44" t="str">
        <f t="shared" ca="1" si="2"/>
        <v>INSERT INTO SALARY_EMPLOYEE (salary, employee_id) VALUES (120706.94,44);</v>
      </c>
      <c r="O44" t="str">
        <f t="shared" ca="1" si="3"/>
        <v>INSERT INTO SALARY_EMPLOYEE (salary, employee_id) VALUES (120706.94,44);</v>
      </c>
      <c r="P44" t="str">
        <f t="shared" ca="1" si="4"/>
        <v>INSERT INTO hourly_employee (hourly_wage, yearly_wage, employee_id) VALUES (,120706.94,44);</v>
      </c>
    </row>
    <row r="45" spans="1:16" x14ac:dyDescent="0.2">
      <c r="A45" s="4" t="s">
        <v>329</v>
      </c>
      <c r="B45" s="4" t="s">
        <v>117</v>
      </c>
      <c r="C45" s="4" t="s">
        <v>123</v>
      </c>
      <c r="D45" s="4" t="s">
        <v>139</v>
      </c>
      <c r="E45" s="4" t="s">
        <v>194</v>
      </c>
      <c r="F45" s="4" t="s">
        <v>58</v>
      </c>
      <c r="G45" s="4" t="s">
        <v>69</v>
      </c>
      <c r="H45">
        <v>26848</v>
      </c>
      <c r="I45" t="s">
        <v>111</v>
      </c>
      <c r="J45">
        <v>6</v>
      </c>
      <c r="K45">
        <v>8</v>
      </c>
      <c r="L45" t="str">
        <f t="shared" ca="1" si="0"/>
        <v>34079.36</v>
      </c>
      <c r="M45">
        <f t="shared" ca="1" si="1"/>
        <v>16.384307692307694</v>
      </c>
      <c r="N45" t="str">
        <f t="shared" ca="1" si="2"/>
        <v>INSERT INTO hourly_employee (hourly_wage, yearly_wage, employee_id) VALUES (16.3843076923077,34079.36,45);</v>
      </c>
      <c r="O45" t="str">
        <f t="shared" ca="1" si="3"/>
        <v>INSERT INTO SALARY_EMPLOYEE (salary, employee_id) VALUES (34079.36,45);</v>
      </c>
      <c r="P45" t="str">
        <f t="shared" ca="1" si="4"/>
        <v>INSERT INTO hourly_employee (hourly_wage, yearly_wage, employee_id) VALUES (16.3843076923077,34079.36,45);</v>
      </c>
    </row>
    <row r="46" spans="1:16" x14ac:dyDescent="0.2">
      <c r="A46" s="4" t="s">
        <v>330</v>
      </c>
      <c r="B46" s="4" t="s">
        <v>117</v>
      </c>
      <c r="C46" s="4" t="s">
        <v>132</v>
      </c>
      <c r="D46" s="4" t="s">
        <v>148</v>
      </c>
      <c r="E46" s="4" t="s">
        <v>195</v>
      </c>
      <c r="F46" s="4" t="s">
        <v>61</v>
      </c>
      <c r="G46" s="4" t="s">
        <v>65</v>
      </c>
      <c r="H46">
        <v>84101</v>
      </c>
      <c r="I46" t="s">
        <v>110</v>
      </c>
      <c r="J46">
        <v>15</v>
      </c>
      <c r="K46">
        <v>12</v>
      </c>
      <c r="L46" t="str">
        <f t="shared" ca="1" si="0"/>
        <v>142068.92</v>
      </c>
      <c r="M46" t="str">
        <f t="shared" si="1"/>
        <v/>
      </c>
      <c r="N46" t="str">
        <f t="shared" ca="1" si="2"/>
        <v>INSERT INTO SALARY_EMPLOYEE (salary, employee_id) VALUES (142068.92,46);</v>
      </c>
      <c r="O46" t="str">
        <f t="shared" ca="1" si="3"/>
        <v>INSERT INTO SALARY_EMPLOYEE (salary, employee_id) VALUES (142068.92,46);</v>
      </c>
      <c r="P46" t="str">
        <f t="shared" ca="1" si="4"/>
        <v>INSERT INTO hourly_employee (hourly_wage, yearly_wage, employee_id) VALUES (,142068.92,46);</v>
      </c>
    </row>
    <row r="47" spans="1:16" x14ac:dyDescent="0.2">
      <c r="A47" s="4" t="s">
        <v>331</v>
      </c>
      <c r="B47" s="4" t="s">
        <v>112</v>
      </c>
      <c r="C47" s="4" t="s">
        <v>124</v>
      </c>
      <c r="D47" s="4" t="s">
        <v>140</v>
      </c>
      <c r="E47" s="4" t="s">
        <v>196</v>
      </c>
      <c r="F47" s="4" t="s">
        <v>34</v>
      </c>
      <c r="G47" s="4" t="s">
        <v>66</v>
      </c>
      <c r="H47">
        <v>85765</v>
      </c>
      <c r="I47" t="s">
        <v>110</v>
      </c>
      <c r="J47">
        <v>7</v>
      </c>
      <c r="K47">
        <v>13</v>
      </c>
      <c r="L47" t="str">
        <f t="shared" ca="1" si="0"/>
        <v>104538.61</v>
      </c>
      <c r="M47" t="str">
        <f t="shared" si="1"/>
        <v/>
      </c>
      <c r="N47" t="str">
        <f t="shared" ca="1" si="2"/>
        <v>INSERT INTO SALARY_EMPLOYEE (salary, employee_id) VALUES (104538.61,47);</v>
      </c>
      <c r="O47" t="str">
        <f t="shared" ca="1" si="3"/>
        <v>INSERT INTO SALARY_EMPLOYEE (salary, employee_id) VALUES (104538.61,47);</v>
      </c>
      <c r="P47" t="str">
        <f t="shared" ca="1" si="4"/>
        <v>INSERT INTO hourly_employee (hourly_wage, yearly_wage, employee_id) VALUES (,104538.61,47);</v>
      </c>
    </row>
    <row r="48" spans="1:16" x14ac:dyDescent="0.2">
      <c r="A48" s="4" t="s">
        <v>332</v>
      </c>
      <c r="B48" s="4" t="s">
        <v>114</v>
      </c>
      <c r="C48" s="4" t="s">
        <v>126</v>
      </c>
      <c r="D48" s="4" t="s">
        <v>142</v>
      </c>
      <c r="E48" s="4" t="s">
        <v>197</v>
      </c>
      <c r="F48" s="4" t="s">
        <v>59</v>
      </c>
      <c r="G48" s="4" t="s">
        <v>65</v>
      </c>
      <c r="H48">
        <v>75673</v>
      </c>
      <c r="I48" t="s">
        <v>110</v>
      </c>
      <c r="J48">
        <v>9</v>
      </c>
      <c r="K48">
        <v>9</v>
      </c>
      <c r="L48" t="str">
        <f t="shared" ca="1" si="0"/>
        <v>168429.16</v>
      </c>
      <c r="M48" t="str">
        <f t="shared" si="1"/>
        <v/>
      </c>
      <c r="N48" t="str">
        <f t="shared" ca="1" si="2"/>
        <v>INSERT INTO SALARY_EMPLOYEE (salary, employee_id) VALUES (168429.16,48);</v>
      </c>
      <c r="O48" t="str">
        <f t="shared" ca="1" si="3"/>
        <v>INSERT INTO SALARY_EMPLOYEE (salary, employee_id) VALUES (168429.16,48);</v>
      </c>
      <c r="P48" t="str">
        <f t="shared" ca="1" si="4"/>
        <v>INSERT INTO hourly_employee (hourly_wage, yearly_wage, employee_id) VALUES (,168429.16,48);</v>
      </c>
    </row>
    <row r="49" spans="1:16" x14ac:dyDescent="0.2">
      <c r="A49" s="4" t="s">
        <v>333</v>
      </c>
      <c r="B49" s="4" t="s">
        <v>116</v>
      </c>
      <c r="C49" s="4" t="s">
        <v>128</v>
      </c>
      <c r="D49" s="4" t="s">
        <v>144</v>
      </c>
      <c r="E49" s="4" t="s">
        <v>198</v>
      </c>
      <c r="F49" s="4" t="s">
        <v>61</v>
      </c>
      <c r="G49" s="4" t="s">
        <v>72</v>
      </c>
      <c r="H49">
        <v>73520</v>
      </c>
      <c r="I49" t="s">
        <v>110</v>
      </c>
      <c r="J49">
        <v>11</v>
      </c>
      <c r="K49">
        <v>12</v>
      </c>
      <c r="L49" t="str">
        <f t="shared" ca="1" si="0"/>
        <v>194601.89</v>
      </c>
      <c r="M49" t="str">
        <f t="shared" si="1"/>
        <v/>
      </c>
      <c r="N49" t="str">
        <f t="shared" ca="1" si="2"/>
        <v>INSERT INTO SALARY_EMPLOYEE (salary, employee_id) VALUES (194601.89,49);</v>
      </c>
      <c r="O49" t="str">
        <f t="shared" ca="1" si="3"/>
        <v>INSERT INTO SALARY_EMPLOYEE (salary, employee_id) VALUES (194601.89,49);</v>
      </c>
      <c r="P49" t="str">
        <f t="shared" ca="1" si="4"/>
        <v>INSERT INTO hourly_employee (hourly_wage, yearly_wage, employee_id) VALUES (,194601.89,49);</v>
      </c>
    </row>
    <row r="50" spans="1:16" x14ac:dyDescent="0.2">
      <c r="A50" s="4" t="s">
        <v>334</v>
      </c>
      <c r="B50" s="4" t="s">
        <v>117</v>
      </c>
      <c r="C50" s="4" t="s">
        <v>123</v>
      </c>
      <c r="D50" s="4" t="s">
        <v>139</v>
      </c>
      <c r="E50" s="4" t="s">
        <v>199</v>
      </c>
      <c r="F50" s="4" t="s">
        <v>58</v>
      </c>
      <c r="G50" s="4" t="s">
        <v>69</v>
      </c>
      <c r="H50">
        <v>26848</v>
      </c>
      <c r="I50" t="s">
        <v>111</v>
      </c>
      <c r="J50">
        <v>6</v>
      </c>
      <c r="K50">
        <v>9</v>
      </c>
      <c r="L50" t="str">
        <f t="shared" ca="1" si="0"/>
        <v>25489.67</v>
      </c>
      <c r="M50">
        <f t="shared" ca="1" si="1"/>
        <v>12.254649038461537</v>
      </c>
      <c r="N50" t="str">
        <f t="shared" ca="1" si="2"/>
        <v>INSERT INTO hourly_employee (hourly_wage, yearly_wage, employee_id) VALUES (12.2546490384615,25489.67,50);</v>
      </c>
      <c r="O50" t="str">
        <f t="shared" ca="1" si="3"/>
        <v>INSERT INTO SALARY_EMPLOYEE (salary, employee_id) VALUES (25489.67,50);</v>
      </c>
      <c r="P50" t="str">
        <f t="shared" ca="1" si="4"/>
        <v>INSERT INTO hourly_employee (hourly_wage, yearly_wage, employee_id) VALUES (12.2546490384615,25489.67,50);</v>
      </c>
    </row>
    <row r="51" spans="1:16" x14ac:dyDescent="0.2">
      <c r="A51" s="4" t="s">
        <v>335</v>
      </c>
      <c r="B51" s="4" t="s">
        <v>115</v>
      </c>
      <c r="C51" s="4" t="s">
        <v>133</v>
      </c>
      <c r="D51" s="4" t="s">
        <v>149</v>
      </c>
      <c r="E51" s="4" t="s">
        <v>200</v>
      </c>
      <c r="F51" s="4" t="s">
        <v>63</v>
      </c>
      <c r="G51" s="4" t="s">
        <v>65</v>
      </c>
      <c r="H51">
        <v>84101</v>
      </c>
      <c r="I51" t="s">
        <v>111</v>
      </c>
      <c r="J51">
        <v>16</v>
      </c>
      <c r="K51">
        <v>9</v>
      </c>
      <c r="L51" t="str">
        <f t="shared" ca="1" si="0"/>
        <v>36187.47</v>
      </c>
      <c r="M51">
        <f t="shared" ca="1" si="1"/>
        <v>17.397822115384617</v>
      </c>
      <c r="N51" t="str">
        <f t="shared" ca="1" si="2"/>
        <v>INSERT INTO hourly_employee (hourly_wage, yearly_wage, employee_id) VALUES (17.3978221153846,36187.47,51);</v>
      </c>
      <c r="O51" t="str">
        <f t="shared" ca="1" si="3"/>
        <v>INSERT INTO SALARY_EMPLOYEE (salary, employee_id) VALUES (36187.47,51);</v>
      </c>
      <c r="P51" t="str">
        <f t="shared" ca="1" si="4"/>
        <v>INSERT INTO hourly_employee (hourly_wage, yearly_wage, employee_id) VALUES (17.3978221153846,36187.47,51);</v>
      </c>
    </row>
    <row r="52" spans="1:16" x14ac:dyDescent="0.2">
      <c r="A52" s="4" t="s">
        <v>336</v>
      </c>
      <c r="B52" s="4" t="s">
        <v>117</v>
      </c>
      <c r="C52" s="4" t="s">
        <v>129</v>
      </c>
      <c r="D52" s="4" t="s">
        <v>145</v>
      </c>
      <c r="E52" s="4" t="s">
        <v>201</v>
      </c>
      <c r="F52" s="4" t="s">
        <v>63</v>
      </c>
      <c r="G52" s="4" t="s">
        <v>73</v>
      </c>
      <c r="H52">
        <v>28895</v>
      </c>
      <c r="I52" t="s">
        <v>111</v>
      </c>
      <c r="J52">
        <v>12</v>
      </c>
      <c r="K52">
        <v>9</v>
      </c>
      <c r="L52" t="str">
        <f t="shared" ca="1" si="0"/>
        <v>20797.01</v>
      </c>
      <c r="M52">
        <f t="shared" ca="1" si="1"/>
        <v>9.9985624999999985</v>
      </c>
      <c r="N52" t="str">
        <f t="shared" ca="1" si="2"/>
        <v>INSERT INTO hourly_employee (hourly_wage, yearly_wage, employee_id) VALUES (9.9985625,20797.01,52);</v>
      </c>
      <c r="O52" t="str">
        <f t="shared" ca="1" si="3"/>
        <v>INSERT INTO SALARY_EMPLOYEE (salary, employee_id) VALUES (20797.01,52);</v>
      </c>
      <c r="P52" t="str">
        <f t="shared" ca="1" si="4"/>
        <v>INSERT INTO hourly_employee (hourly_wage, yearly_wage, employee_id) VALUES (9.9985625,20797.01,52);</v>
      </c>
    </row>
    <row r="53" spans="1:16" x14ac:dyDescent="0.2">
      <c r="A53" s="4" t="s">
        <v>337</v>
      </c>
      <c r="B53" s="4" t="s">
        <v>116</v>
      </c>
      <c r="C53" s="4" t="s">
        <v>122</v>
      </c>
      <c r="D53" s="4" t="s">
        <v>138</v>
      </c>
      <c r="E53" s="4" t="s">
        <v>202</v>
      </c>
      <c r="F53" s="4" t="s">
        <v>57</v>
      </c>
      <c r="G53" s="4" t="s">
        <v>69</v>
      </c>
      <c r="H53">
        <v>84050</v>
      </c>
      <c r="I53" t="s">
        <v>110</v>
      </c>
      <c r="J53">
        <v>5</v>
      </c>
      <c r="K53">
        <v>10</v>
      </c>
      <c r="L53" t="str">
        <f t="shared" ca="1" si="0"/>
        <v>129720.53</v>
      </c>
      <c r="M53" t="str">
        <f t="shared" si="1"/>
        <v/>
      </c>
      <c r="N53" t="str">
        <f t="shared" ca="1" si="2"/>
        <v>INSERT INTO SALARY_EMPLOYEE (salary, employee_id) VALUES (129720.53,53);</v>
      </c>
      <c r="O53" t="str">
        <f t="shared" ca="1" si="3"/>
        <v>INSERT INTO SALARY_EMPLOYEE (salary, employee_id) VALUES (129720.53,53);</v>
      </c>
      <c r="P53" t="str">
        <f t="shared" ca="1" si="4"/>
        <v>INSERT INTO hourly_employee (hourly_wage, yearly_wage, employee_id) VALUES (,129720.53,53);</v>
      </c>
    </row>
    <row r="54" spans="1:16" x14ac:dyDescent="0.2">
      <c r="A54" s="4" t="s">
        <v>338</v>
      </c>
      <c r="B54" s="4" t="s">
        <v>116</v>
      </c>
      <c r="C54" s="4" t="s">
        <v>122</v>
      </c>
      <c r="D54" s="4" t="s">
        <v>138</v>
      </c>
      <c r="E54" s="4" t="s">
        <v>203</v>
      </c>
      <c r="F54" s="4" t="s">
        <v>57</v>
      </c>
      <c r="G54" s="4" t="s">
        <v>69</v>
      </c>
      <c r="H54">
        <v>84050</v>
      </c>
      <c r="I54" t="s">
        <v>110</v>
      </c>
      <c r="J54">
        <v>5</v>
      </c>
      <c r="K54">
        <v>12</v>
      </c>
      <c r="L54" t="str">
        <f t="shared" ca="1" si="0"/>
        <v>156897.86</v>
      </c>
      <c r="M54" t="str">
        <f t="shared" si="1"/>
        <v/>
      </c>
      <c r="N54" t="str">
        <f t="shared" ca="1" si="2"/>
        <v>INSERT INTO SALARY_EMPLOYEE (salary, employee_id) VALUES (156897.86,54);</v>
      </c>
      <c r="O54" t="str">
        <f t="shared" ca="1" si="3"/>
        <v>INSERT INTO SALARY_EMPLOYEE (salary, employee_id) VALUES (156897.86,54);</v>
      </c>
      <c r="P54" t="str">
        <f t="shared" ca="1" si="4"/>
        <v>INSERT INTO hourly_employee (hourly_wage, yearly_wage, employee_id) VALUES (,156897.86,54);</v>
      </c>
    </row>
    <row r="55" spans="1:16" x14ac:dyDescent="0.2">
      <c r="A55" s="4" t="s">
        <v>339</v>
      </c>
      <c r="B55" s="4" t="s">
        <v>115</v>
      </c>
      <c r="C55" s="4" t="s">
        <v>133</v>
      </c>
      <c r="D55" s="4" t="s">
        <v>149</v>
      </c>
      <c r="E55" s="4" t="s">
        <v>204</v>
      </c>
      <c r="F55" s="4" t="s">
        <v>63</v>
      </c>
      <c r="G55" s="4" t="s">
        <v>65</v>
      </c>
      <c r="H55">
        <v>84101</v>
      </c>
      <c r="I55" t="s">
        <v>111</v>
      </c>
      <c r="J55">
        <v>16</v>
      </c>
      <c r="K55">
        <v>11</v>
      </c>
      <c r="L55" t="str">
        <f t="shared" ca="1" si="0"/>
        <v>39339.11</v>
      </c>
      <c r="M55">
        <f t="shared" ca="1" si="1"/>
        <v>18.913033653846153</v>
      </c>
      <c r="N55" t="str">
        <f t="shared" ca="1" si="2"/>
        <v>INSERT INTO hourly_employee (hourly_wage, yearly_wage, employee_id) VALUES (18.9130336538462,39339.11,55);</v>
      </c>
      <c r="O55" t="str">
        <f t="shared" ca="1" si="3"/>
        <v>INSERT INTO SALARY_EMPLOYEE (salary, employee_id) VALUES (39339.11,55);</v>
      </c>
      <c r="P55" t="str">
        <f t="shared" ca="1" si="4"/>
        <v>INSERT INTO hourly_employee (hourly_wage, yearly_wage, employee_id) VALUES (18.9130336538462,39339.11,55);</v>
      </c>
    </row>
    <row r="56" spans="1:16" x14ac:dyDescent="0.2">
      <c r="A56" s="4" t="s">
        <v>340</v>
      </c>
      <c r="B56" s="4" t="s">
        <v>114</v>
      </c>
      <c r="C56" s="4" t="s">
        <v>126</v>
      </c>
      <c r="D56" s="4" t="s">
        <v>142</v>
      </c>
      <c r="E56" s="4" t="s">
        <v>205</v>
      </c>
      <c r="F56" s="4" t="s">
        <v>59</v>
      </c>
      <c r="G56" s="4" t="s">
        <v>65</v>
      </c>
      <c r="H56">
        <v>75673</v>
      </c>
      <c r="I56" t="s">
        <v>110</v>
      </c>
      <c r="J56">
        <v>9</v>
      </c>
      <c r="K56">
        <v>11</v>
      </c>
      <c r="L56" t="str">
        <f t="shared" ca="1" si="0"/>
        <v>117018.01</v>
      </c>
      <c r="M56" t="str">
        <f t="shared" si="1"/>
        <v/>
      </c>
      <c r="N56" t="str">
        <f t="shared" ca="1" si="2"/>
        <v>INSERT INTO SALARY_EMPLOYEE (salary, employee_id) VALUES (117018.01,56);</v>
      </c>
      <c r="O56" t="str">
        <f t="shared" ca="1" si="3"/>
        <v>INSERT INTO SALARY_EMPLOYEE (salary, employee_id) VALUES (117018.01,56);</v>
      </c>
      <c r="P56" t="str">
        <f t="shared" ca="1" si="4"/>
        <v>INSERT INTO hourly_employee (hourly_wage, yearly_wage, employee_id) VALUES (,117018.01,56);</v>
      </c>
    </row>
    <row r="57" spans="1:16" x14ac:dyDescent="0.2">
      <c r="A57" s="4" t="s">
        <v>341</v>
      </c>
      <c r="B57" s="4" t="s">
        <v>117</v>
      </c>
      <c r="C57" s="4" t="s">
        <v>129</v>
      </c>
      <c r="D57" s="4" t="s">
        <v>145</v>
      </c>
      <c r="E57" s="4" t="s">
        <v>206</v>
      </c>
      <c r="F57" s="4" t="s">
        <v>63</v>
      </c>
      <c r="G57" s="4" t="s">
        <v>73</v>
      </c>
      <c r="H57">
        <v>28895</v>
      </c>
      <c r="I57" t="s">
        <v>111</v>
      </c>
      <c r="J57">
        <v>12</v>
      </c>
      <c r="K57">
        <v>16</v>
      </c>
      <c r="L57" t="str">
        <f t="shared" ca="1" si="0"/>
        <v>19720.35</v>
      </c>
      <c r="M57">
        <f t="shared" ca="1" si="1"/>
        <v>9.4809374999999996</v>
      </c>
      <c r="N57" t="str">
        <f t="shared" ca="1" si="2"/>
        <v>INSERT INTO hourly_employee (hourly_wage, yearly_wage, employee_id) VALUES (9.4809375,19720.35,57);</v>
      </c>
      <c r="O57" t="str">
        <f t="shared" ca="1" si="3"/>
        <v>INSERT INTO SALARY_EMPLOYEE (salary, employee_id) VALUES (19720.35,57);</v>
      </c>
      <c r="P57" t="str">
        <f t="shared" ca="1" si="4"/>
        <v>INSERT INTO hourly_employee (hourly_wage, yearly_wage, employee_id) VALUES (9.4809375,19720.35,57);</v>
      </c>
    </row>
    <row r="58" spans="1:16" x14ac:dyDescent="0.2">
      <c r="A58" s="4" t="s">
        <v>342</v>
      </c>
      <c r="B58" s="4" t="s">
        <v>116</v>
      </c>
      <c r="C58" s="4" t="s">
        <v>128</v>
      </c>
      <c r="D58" s="4" t="s">
        <v>144</v>
      </c>
      <c r="E58" s="4" t="s">
        <v>207</v>
      </c>
      <c r="F58" s="4" t="s">
        <v>61</v>
      </c>
      <c r="G58" s="4" t="s">
        <v>72</v>
      </c>
      <c r="H58">
        <v>73520</v>
      </c>
      <c r="I58" t="s">
        <v>110</v>
      </c>
      <c r="J58">
        <v>11</v>
      </c>
      <c r="K58">
        <v>16</v>
      </c>
      <c r="L58" t="str">
        <f t="shared" ca="1" si="0"/>
        <v>102572.27</v>
      </c>
      <c r="M58" t="str">
        <f t="shared" si="1"/>
        <v/>
      </c>
      <c r="N58" t="str">
        <f t="shared" ca="1" si="2"/>
        <v>INSERT INTO SALARY_EMPLOYEE (salary, employee_id) VALUES (102572.27,58);</v>
      </c>
      <c r="O58" t="str">
        <f t="shared" ca="1" si="3"/>
        <v>INSERT INTO SALARY_EMPLOYEE (salary, employee_id) VALUES (102572.27,58);</v>
      </c>
      <c r="P58" t="str">
        <f t="shared" ca="1" si="4"/>
        <v>INSERT INTO hourly_employee (hourly_wage, yearly_wage, employee_id) VALUES (,102572.27,58);</v>
      </c>
    </row>
    <row r="59" spans="1:16" x14ac:dyDescent="0.2">
      <c r="A59" s="4" t="s">
        <v>343</v>
      </c>
      <c r="B59" s="4" t="s">
        <v>117</v>
      </c>
      <c r="C59" s="4" t="s">
        <v>123</v>
      </c>
      <c r="D59" s="4" t="s">
        <v>139</v>
      </c>
      <c r="E59" s="4" t="s">
        <v>208</v>
      </c>
      <c r="F59" s="4" t="s">
        <v>58</v>
      </c>
      <c r="G59" s="4" t="s">
        <v>69</v>
      </c>
      <c r="H59">
        <v>26848</v>
      </c>
      <c r="I59" t="s">
        <v>111</v>
      </c>
      <c r="J59">
        <v>6</v>
      </c>
      <c r="K59">
        <v>5</v>
      </c>
      <c r="L59" t="str">
        <f t="shared" ca="1" si="0"/>
        <v>21827.81</v>
      </c>
      <c r="M59">
        <f t="shared" ca="1" si="1"/>
        <v>10.494139423076923</v>
      </c>
      <c r="N59" t="str">
        <f t="shared" ca="1" si="2"/>
        <v>INSERT INTO hourly_employee (hourly_wage, yearly_wage, employee_id) VALUES (10.4941394230769,21827.81,59);</v>
      </c>
      <c r="O59" t="str">
        <f t="shared" ca="1" si="3"/>
        <v>INSERT INTO SALARY_EMPLOYEE (salary, employee_id) VALUES (21827.81,59);</v>
      </c>
      <c r="P59" t="str">
        <f t="shared" ca="1" si="4"/>
        <v>INSERT INTO hourly_employee (hourly_wage, yearly_wage, employee_id) VALUES (10.4941394230769,21827.81,59);</v>
      </c>
    </row>
    <row r="60" spans="1:16" x14ac:dyDescent="0.2">
      <c r="A60" s="4" t="s">
        <v>344</v>
      </c>
      <c r="B60" s="4" t="s">
        <v>117</v>
      </c>
      <c r="C60" s="4" t="s">
        <v>131</v>
      </c>
      <c r="D60" s="4" t="s">
        <v>147</v>
      </c>
      <c r="E60" s="4" t="s">
        <v>209</v>
      </c>
      <c r="F60" s="4" t="s">
        <v>60</v>
      </c>
      <c r="G60" s="4" t="s">
        <v>65</v>
      </c>
      <c r="H60">
        <v>84101</v>
      </c>
      <c r="I60" t="s">
        <v>111</v>
      </c>
      <c r="J60">
        <v>14</v>
      </c>
      <c r="K60">
        <v>8</v>
      </c>
      <c r="L60" t="str">
        <f t="shared" ca="1" si="0"/>
        <v>52890.84</v>
      </c>
      <c r="M60">
        <f t="shared" ca="1" si="1"/>
        <v>25.428288461538461</v>
      </c>
      <c r="N60" t="str">
        <f t="shared" ca="1" si="2"/>
        <v>INSERT INTO hourly_employee (hourly_wage, yearly_wage, employee_id) VALUES (25.4282884615385,52890.84,60);</v>
      </c>
      <c r="O60" t="str">
        <f t="shared" ca="1" si="3"/>
        <v>INSERT INTO SALARY_EMPLOYEE (salary, employee_id) VALUES (52890.84,60);</v>
      </c>
      <c r="P60" t="str">
        <f t="shared" ca="1" si="4"/>
        <v>INSERT INTO hourly_employee (hourly_wage, yearly_wage, employee_id) VALUES (25.4282884615385,52890.84,60);</v>
      </c>
    </row>
    <row r="61" spans="1:16" x14ac:dyDescent="0.2">
      <c r="A61" s="4" t="s">
        <v>345</v>
      </c>
      <c r="B61" s="4" t="s">
        <v>113</v>
      </c>
      <c r="C61" s="4" t="s">
        <v>125</v>
      </c>
      <c r="D61" s="4" t="s">
        <v>141</v>
      </c>
      <c r="E61" s="4" t="s">
        <v>210</v>
      </c>
      <c r="F61" s="4" t="s">
        <v>62</v>
      </c>
      <c r="G61" s="4" t="s">
        <v>70</v>
      </c>
      <c r="H61">
        <v>76485</v>
      </c>
      <c r="I61" t="s">
        <v>111</v>
      </c>
      <c r="J61">
        <v>8</v>
      </c>
      <c r="K61">
        <v>18</v>
      </c>
      <c r="L61" t="str">
        <f t="shared" ca="1" si="0"/>
        <v>53673.75</v>
      </c>
      <c r="M61">
        <f t="shared" ca="1" si="1"/>
        <v>25.8046875</v>
      </c>
      <c r="N61" t="str">
        <f t="shared" ca="1" si="2"/>
        <v>INSERT INTO hourly_employee (hourly_wage, yearly_wage, employee_id) VALUES (25.8046875,53673.75,61);</v>
      </c>
      <c r="O61" t="str">
        <f t="shared" ca="1" si="3"/>
        <v>INSERT INTO SALARY_EMPLOYEE (salary, employee_id) VALUES (53673.75,61);</v>
      </c>
      <c r="P61" t="str">
        <f t="shared" ca="1" si="4"/>
        <v>INSERT INTO hourly_employee (hourly_wage, yearly_wage, employee_id) VALUES (25.8046875,53673.75,61);</v>
      </c>
    </row>
    <row r="62" spans="1:16" x14ac:dyDescent="0.2">
      <c r="A62" s="4" t="s">
        <v>346</v>
      </c>
      <c r="B62" s="4" t="s">
        <v>114</v>
      </c>
      <c r="C62" s="4" t="s">
        <v>126</v>
      </c>
      <c r="D62" s="4" t="s">
        <v>142</v>
      </c>
      <c r="E62" s="4" t="s">
        <v>211</v>
      </c>
      <c r="F62" s="4" t="s">
        <v>59</v>
      </c>
      <c r="G62" s="4" t="s">
        <v>65</v>
      </c>
      <c r="H62">
        <v>75673</v>
      </c>
      <c r="I62" t="s">
        <v>110</v>
      </c>
      <c r="J62">
        <v>9</v>
      </c>
      <c r="K62">
        <v>6</v>
      </c>
      <c r="L62" t="str">
        <f t="shared" ca="1" si="0"/>
        <v>64665.24</v>
      </c>
      <c r="M62" t="str">
        <f t="shared" si="1"/>
        <v/>
      </c>
      <c r="N62" t="str">
        <f t="shared" ca="1" si="2"/>
        <v>INSERT INTO SALARY_EMPLOYEE (salary, employee_id) VALUES (64665.24,62);</v>
      </c>
      <c r="O62" t="str">
        <f t="shared" ca="1" si="3"/>
        <v>INSERT INTO SALARY_EMPLOYEE (salary, employee_id) VALUES (64665.24,62);</v>
      </c>
      <c r="P62" t="str">
        <f t="shared" ca="1" si="4"/>
        <v>INSERT INTO hourly_employee (hourly_wage, yearly_wage, employee_id) VALUES (,64665.24,62);</v>
      </c>
    </row>
    <row r="63" spans="1:16" x14ac:dyDescent="0.2">
      <c r="A63" s="4" t="s">
        <v>347</v>
      </c>
      <c r="B63" s="4" t="s">
        <v>112</v>
      </c>
      <c r="C63" s="4" t="s">
        <v>118</v>
      </c>
      <c r="D63" s="4" t="s">
        <v>134</v>
      </c>
      <c r="E63" s="4" t="s">
        <v>212</v>
      </c>
      <c r="F63" s="4" t="s">
        <v>53</v>
      </c>
      <c r="G63" s="4" t="s">
        <v>65</v>
      </c>
      <c r="H63">
        <v>84101</v>
      </c>
      <c r="I63" t="s">
        <v>110</v>
      </c>
      <c r="J63">
        <v>1</v>
      </c>
      <c r="K63">
        <v>8</v>
      </c>
      <c r="L63" t="str">
        <f t="shared" ca="1" si="0"/>
        <v>159622.53</v>
      </c>
      <c r="M63" t="str">
        <f t="shared" si="1"/>
        <v/>
      </c>
      <c r="N63" t="str">
        <f t="shared" ca="1" si="2"/>
        <v>INSERT INTO SALARY_EMPLOYEE (salary, employee_id) VALUES (159622.53,63);</v>
      </c>
      <c r="O63" t="str">
        <f t="shared" ca="1" si="3"/>
        <v>INSERT INTO SALARY_EMPLOYEE (salary, employee_id) VALUES (159622.53,63);</v>
      </c>
      <c r="P63" t="str">
        <f t="shared" ca="1" si="4"/>
        <v>INSERT INTO hourly_employee (hourly_wage, yearly_wage, employee_id) VALUES (,159622.53,63);</v>
      </c>
    </row>
    <row r="64" spans="1:16" x14ac:dyDescent="0.2">
      <c r="A64" s="4" t="s">
        <v>348</v>
      </c>
      <c r="B64" s="4" t="s">
        <v>112</v>
      </c>
      <c r="C64" s="4" t="s">
        <v>118</v>
      </c>
      <c r="D64" s="4" t="s">
        <v>134</v>
      </c>
      <c r="E64" s="4" t="s">
        <v>213</v>
      </c>
      <c r="F64" s="4" t="s">
        <v>53</v>
      </c>
      <c r="G64" s="4" t="s">
        <v>65</v>
      </c>
      <c r="H64">
        <v>84101</v>
      </c>
      <c r="I64" t="s">
        <v>110</v>
      </c>
      <c r="J64">
        <v>1</v>
      </c>
      <c r="K64">
        <v>18</v>
      </c>
      <c r="L64" t="str">
        <f t="shared" ca="1" si="0"/>
        <v>195688.05</v>
      </c>
      <c r="M64" t="str">
        <f t="shared" si="1"/>
        <v/>
      </c>
      <c r="N64" t="str">
        <f t="shared" ca="1" si="2"/>
        <v>INSERT INTO SALARY_EMPLOYEE (salary, employee_id) VALUES (195688.05,64);</v>
      </c>
      <c r="O64" t="str">
        <f t="shared" ca="1" si="3"/>
        <v>INSERT INTO SALARY_EMPLOYEE (salary, employee_id) VALUES (195688.05,64);</v>
      </c>
      <c r="P64" t="str">
        <f t="shared" ca="1" si="4"/>
        <v>INSERT INTO hourly_employee (hourly_wage, yearly_wage, employee_id) VALUES (,195688.05,64);</v>
      </c>
    </row>
    <row r="65" spans="1:16" x14ac:dyDescent="0.2">
      <c r="A65" s="4" t="s">
        <v>349</v>
      </c>
      <c r="B65" s="4" t="s">
        <v>114</v>
      </c>
      <c r="C65" s="4" t="s">
        <v>120</v>
      </c>
      <c r="D65" s="4" t="s">
        <v>136</v>
      </c>
      <c r="E65" s="4" t="s">
        <v>214</v>
      </c>
      <c r="F65" s="4" t="s">
        <v>55</v>
      </c>
      <c r="G65" s="4" t="s">
        <v>67</v>
      </c>
      <c r="H65">
        <v>56290</v>
      </c>
      <c r="I65" t="s">
        <v>110</v>
      </c>
      <c r="J65">
        <v>3</v>
      </c>
      <c r="K65">
        <v>8</v>
      </c>
      <c r="L65" t="str">
        <f t="shared" ca="1" si="0"/>
        <v>166940.27</v>
      </c>
      <c r="M65" t="str">
        <f t="shared" si="1"/>
        <v/>
      </c>
      <c r="N65" t="str">
        <f t="shared" ca="1" si="2"/>
        <v>INSERT INTO SALARY_EMPLOYEE (salary, employee_id) VALUES (166940.27,65);</v>
      </c>
      <c r="O65" t="str">
        <f t="shared" ca="1" si="3"/>
        <v>INSERT INTO SALARY_EMPLOYEE (salary, employee_id) VALUES (166940.27,65);</v>
      </c>
      <c r="P65" t="str">
        <f t="shared" ca="1" si="4"/>
        <v>INSERT INTO hourly_employee (hourly_wage, yearly_wage, employee_id) VALUES (,166940.27,65);</v>
      </c>
    </row>
    <row r="66" spans="1:16" x14ac:dyDescent="0.2">
      <c r="A66" s="4" t="s">
        <v>350</v>
      </c>
      <c r="B66" s="4" t="s">
        <v>113</v>
      </c>
      <c r="C66" s="4" t="s">
        <v>125</v>
      </c>
      <c r="D66" s="4" t="s">
        <v>141</v>
      </c>
      <c r="E66" s="4" t="s">
        <v>215</v>
      </c>
      <c r="F66" s="4" t="s">
        <v>62</v>
      </c>
      <c r="G66" s="4" t="s">
        <v>70</v>
      </c>
      <c r="H66">
        <v>76485</v>
      </c>
      <c r="I66" t="s">
        <v>111</v>
      </c>
      <c r="J66">
        <v>8</v>
      </c>
      <c r="K66">
        <v>10</v>
      </c>
      <c r="L66" t="str">
        <f t="shared" ref="L66:L100" ca="1" si="5">IF(I66="salary",RANDBETWEEN(45000,200000)&amp;"."&amp;TEXT(RANDBETWEEN(0,99),"00"),RANDBETWEEN(15000,55000)&amp;"."&amp;TEXT(RANDBETWEEN(0,99),"00"))</f>
        <v>42094.57</v>
      </c>
      <c r="M66">
        <f t="shared" ref="M66:M100" ca="1" si="6">IF(I66="hourly",L66/2080,"")</f>
        <v>20.237774038461538</v>
      </c>
      <c r="N66" t="str">
        <f t="shared" ref="N66:N100" ca="1" si="7">IF(I66="salary",O66,P66)</f>
        <v>INSERT INTO hourly_employee (hourly_wage, yearly_wage, employee_id) VALUES (20.2377740384615,42094.57,66);</v>
      </c>
      <c r="O66" t="str">
        <f t="shared" ref="O66:O100" ca="1" si="8">"INSERT INTO SALARY_EMPLOYEE (salary, employee_id) VALUES ("&amp;L66&amp;","&amp;A66&amp;");"</f>
        <v>INSERT INTO SALARY_EMPLOYEE (salary, employee_id) VALUES (42094.57,66);</v>
      </c>
      <c r="P66" t="str">
        <f t="shared" ref="P66:P100" ca="1" si="9">"INSERT INTO hourly_employee (hourly_wage, yearly_wage, employee_id) VALUES ("&amp;M66&amp;","&amp;L66&amp;","&amp;A66&amp;");"</f>
        <v>INSERT INTO hourly_employee (hourly_wage, yearly_wage, employee_id) VALUES (20.2377740384615,42094.57,66);</v>
      </c>
    </row>
    <row r="67" spans="1:16" x14ac:dyDescent="0.2">
      <c r="A67" s="4" t="s">
        <v>351</v>
      </c>
      <c r="B67" s="4" t="s">
        <v>112</v>
      </c>
      <c r="C67" s="4" t="s">
        <v>124</v>
      </c>
      <c r="D67" s="4" t="s">
        <v>140</v>
      </c>
      <c r="E67" s="4" t="s">
        <v>216</v>
      </c>
      <c r="F67" s="4" t="s">
        <v>34</v>
      </c>
      <c r="G67" s="4" t="s">
        <v>66</v>
      </c>
      <c r="H67">
        <v>85765</v>
      </c>
      <c r="I67" t="s">
        <v>110</v>
      </c>
      <c r="J67">
        <v>7</v>
      </c>
      <c r="K67">
        <v>8</v>
      </c>
      <c r="L67" t="str">
        <f t="shared" ca="1" si="5"/>
        <v>160110.22</v>
      </c>
      <c r="M67" t="str">
        <f t="shared" si="6"/>
        <v/>
      </c>
      <c r="N67" t="str">
        <f t="shared" ca="1" si="7"/>
        <v>INSERT INTO SALARY_EMPLOYEE (salary, employee_id) VALUES (160110.22,67);</v>
      </c>
      <c r="O67" t="str">
        <f t="shared" ca="1" si="8"/>
        <v>INSERT INTO SALARY_EMPLOYEE (salary, employee_id) VALUES (160110.22,67);</v>
      </c>
      <c r="P67" t="str">
        <f t="shared" ca="1" si="9"/>
        <v>INSERT INTO hourly_employee (hourly_wage, yearly_wage, employee_id) VALUES (,160110.22,67);</v>
      </c>
    </row>
    <row r="68" spans="1:16" x14ac:dyDescent="0.2">
      <c r="A68" s="4" t="s">
        <v>352</v>
      </c>
      <c r="B68" s="4" t="s">
        <v>114</v>
      </c>
      <c r="C68" s="4" t="s">
        <v>120</v>
      </c>
      <c r="D68" s="4" t="s">
        <v>136</v>
      </c>
      <c r="E68" s="4" t="s">
        <v>217</v>
      </c>
      <c r="F68" s="4" t="s">
        <v>55</v>
      </c>
      <c r="G68" s="4" t="s">
        <v>67</v>
      </c>
      <c r="H68">
        <v>56290</v>
      </c>
      <c r="I68" t="s">
        <v>110</v>
      </c>
      <c r="J68">
        <v>3</v>
      </c>
      <c r="K68">
        <v>6</v>
      </c>
      <c r="L68" t="str">
        <f t="shared" ca="1" si="5"/>
        <v>97536.75</v>
      </c>
      <c r="M68" t="str">
        <f t="shared" si="6"/>
        <v/>
      </c>
      <c r="N68" t="str">
        <f t="shared" ca="1" si="7"/>
        <v>INSERT INTO SALARY_EMPLOYEE (salary, employee_id) VALUES (97536.75,68);</v>
      </c>
      <c r="O68" t="str">
        <f t="shared" ca="1" si="8"/>
        <v>INSERT INTO SALARY_EMPLOYEE (salary, employee_id) VALUES (97536.75,68);</v>
      </c>
      <c r="P68" t="str">
        <f t="shared" ca="1" si="9"/>
        <v>INSERT INTO hourly_employee (hourly_wage, yearly_wage, employee_id) VALUES (,97536.75,68);</v>
      </c>
    </row>
    <row r="69" spans="1:16" x14ac:dyDescent="0.2">
      <c r="A69" s="4" t="s">
        <v>353</v>
      </c>
      <c r="B69" s="4" t="s">
        <v>114</v>
      </c>
      <c r="C69" s="4" t="s">
        <v>126</v>
      </c>
      <c r="D69" s="4" t="s">
        <v>142</v>
      </c>
      <c r="E69" s="4" t="s">
        <v>218</v>
      </c>
      <c r="F69" s="4" t="s">
        <v>59</v>
      </c>
      <c r="G69" s="4" t="s">
        <v>65</v>
      </c>
      <c r="H69">
        <v>75673</v>
      </c>
      <c r="I69" t="s">
        <v>110</v>
      </c>
      <c r="J69">
        <v>9</v>
      </c>
      <c r="K69">
        <v>6</v>
      </c>
      <c r="L69" t="str">
        <f t="shared" ca="1" si="5"/>
        <v>107497.06</v>
      </c>
      <c r="M69" t="str">
        <f t="shared" si="6"/>
        <v/>
      </c>
      <c r="N69" t="str">
        <f t="shared" ca="1" si="7"/>
        <v>INSERT INTO SALARY_EMPLOYEE (salary, employee_id) VALUES (107497.06,69);</v>
      </c>
      <c r="O69" t="str">
        <f t="shared" ca="1" si="8"/>
        <v>INSERT INTO SALARY_EMPLOYEE (salary, employee_id) VALUES (107497.06,69);</v>
      </c>
      <c r="P69" t="str">
        <f t="shared" ca="1" si="9"/>
        <v>INSERT INTO hourly_employee (hourly_wage, yearly_wage, employee_id) VALUES (,107497.06,69);</v>
      </c>
    </row>
    <row r="70" spans="1:16" x14ac:dyDescent="0.2">
      <c r="A70" s="4" t="s">
        <v>354</v>
      </c>
      <c r="B70" s="4" t="s">
        <v>115</v>
      </c>
      <c r="C70" s="4" t="s">
        <v>121</v>
      </c>
      <c r="D70" s="4" t="s">
        <v>137</v>
      </c>
      <c r="E70" s="4" t="s">
        <v>219</v>
      </c>
      <c r="F70" s="4" t="s">
        <v>56</v>
      </c>
      <c r="G70" s="4" t="s">
        <v>68</v>
      </c>
      <c r="H70">
        <v>12958</v>
      </c>
      <c r="I70" t="s">
        <v>111</v>
      </c>
      <c r="J70">
        <v>4</v>
      </c>
      <c r="K70">
        <v>17</v>
      </c>
      <c r="L70" t="str">
        <f t="shared" ca="1" si="5"/>
        <v>46092.84</v>
      </c>
      <c r="M70">
        <f t="shared" ca="1" si="6"/>
        <v>22.16001923076923</v>
      </c>
      <c r="N70" t="str">
        <f t="shared" ca="1" si="7"/>
        <v>INSERT INTO hourly_employee (hourly_wage, yearly_wage, employee_id) VALUES (22.1600192307692,46092.84,70);</v>
      </c>
      <c r="O70" t="str">
        <f t="shared" ca="1" si="8"/>
        <v>INSERT INTO SALARY_EMPLOYEE (salary, employee_id) VALUES (46092.84,70);</v>
      </c>
      <c r="P70" t="str">
        <f t="shared" ca="1" si="9"/>
        <v>INSERT INTO hourly_employee (hourly_wage, yearly_wage, employee_id) VALUES (22.1600192307692,46092.84,70);</v>
      </c>
    </row>
    <row r="71" spans="1:16" x14ac:dyDescent="0.2">
      <c r="A71" s="4" t="s">
        <v>355</v>
      </c>
      <c r="B71" s="4" t="s">
        <v>113</v>
      </c>
      <c r="C71" s="4" t="s">
        <v>125</v>
      </c>
      <c r="D71" s="4" t="s">
        <v>141</v>
      </c>
      <c r="E71" s="4" t="s">
        <v>220</v>
      </c>
      <c r="F71" s="4" t="s">
        <v>62</v>
      </c>
      <c r="G71" s="4" t="s">
        <v>70</v>
      </c>
      <c r="H71">
        <v>76485</v>
      </c>
      <c r="I71" t="s">
        <v>111</v>
      </c>
      <c r="J71">
        <v>8</v>
      </c>
      <c r="K71">
        <v>13</v>
      </c>
      <c r="L71" t="str">
        <f t="shared" ca="1" si="5"/>
        <v>43022.02</v>
      </c>
      <c r="M71">
        <f t="shared" ca="1" si="6"/>
        <v>20.683663461538458</v>
      </c>
      <c r="N71" t="str">
        <f t="shared" ca="1" si="7"/>
        <v>INSERT INTO hourly_employee (hourly_wage, yearly_wage, employee_id) VALUES (20.6836634615385,43022.02,71);</v>
      </c>
      <c r="O71" t="str">
        <f t="shared" ca="1" si="8"/>
        <v>INSERT INTO SALARY_EMPLOYEE (salary, employee_id) VALUES (43022.02,71);</v>
      </c>
      <c r="P71" t="str">
        <f t="shared" ca="1" si="9"/>
        <v>INSERT INTO hourly_employee (hourly_wage, yearly_wage, employee_id) VALUES (20.6836634615385,43022.02,71);</v>
      </c>
    </row>
    <row r="72" spans="1:16" x14ac:dyDescent="0.2">
      <c r="A72" s="4" t="s">
        <v>356</v>
      </c>
      <c r="B72" s="4" t="s">
        <v>117</v>
      </c>
      <c r="C72" s="4" t="s">
        <v>130</v>
      </c>
      <c r="D72" s="4" t="s">
        <v>146</v>
      </c>
      <c r="E72" s="4" t="s">
        <v>221</v>
      </c>
      <c r="F72" s="4" t="s">
        <v>59</v>
      </c>
      <c r="G72" s="4" t="s">
        <v>65</v>
      </c>
      <c r="H72">
        <v>84101</v>
      </c>
      <c r="I72" t="s">
        <v>110</v>
      </c>
      <c r="J72">
        <v>13</v>
      </c>
      <c r="K72">
        <v>18</v>
      </c>
      <c r="L72" t="str">
        <f t="shared" ca="1" si="5"/>
        <v>94348.23</v>
      </c>
      <c r="M72" t="str">
        <f t="shared" si="6"/>
        <v/>
      </c>
      <c r="N72" t="str">
        <f t="shared" ca="1" si="7"/>
        <v>INSERT INTO SALARY_EMPLOYEE (salary, employee_id) VALUES (94348.23,72);</v>
      </c>
      <c r="O72" t="str">
        <f t="shared" ca="1" si="8"/>
        <v>INSERT INTO SALARY_EMPLOYEE (salary, employee_id) VALUES (94348.23,72);</v>
      </c>
      <c r="P72" t="str">
        <f t="shared" ca="1" si="9"/>
        <v>INSERT INTO hourly_employee (hourly_wage, yearly_wage, employee_id) VALUES (,94348.23,72);</v>
      </c>
    </row>
    <row r="73" spans="1:16" x14ac:dyDescent="0.2">
      <c r="A73" s="4" t="s">
        <v>357</v>
      </c>
      <c r="B73" s="4" t="s">
        <v>112</v>
      </c>
      <c r="C73" s="4" t="s">
        <v>124</v>
      </c>
      <c r="D73" s="4" t="s">
        <v>140</v>
      </c>
      <c r="E73" s="4" t="s">
        <v>222</v>
      </c>
      <c r="F73" s="4" t="s">
        <v>34</v>
      </c>
      <c r="G73" s="4" t="s">
        <v>66</v>
      </c>
      <c r="H73">
        <v>85765</v>
      </c>
      <c r="I73" t="s">
        <v>110</v>
      </c>
      <c r="J73">
        <v>7</v>
      </c>
      <c r="K73">
        <v>17</v>
      </c>
      <c r="L73" t="str">
        <f t="shared" ca="1" si="5"/>
        <v>197014.62</v>
      </c>
      <c r="M73" t="str">
        <f t="shared" si="6"/>
        <v/>
      </c>
      <c r="N73" t="str">
        <f t="shared" ca="1" si="7"/>
        <v>INSERT INTO SALARY_EMPLOYEE (salary, employee_id) VALUES (197014.62,73);</v>
      </c>
      <c r="O73" t="str">
        <f t="shared" ca="1" si="8"/>
        <v>INSERT INTO SALARY_EMPLOYEE (salary, employee_id) VALUES (197014.62,73);</v>
      </c>
      <c r="P73" t="str">
        <f t="shared" ca="1" si="9"/>
        <v>INSERT INTO hourly_employee (hourly_wage, yearly_wage, employee_id) VALUES (,197014.62,73);</v>
      </c>
    </row>
    <row r="74" spans="1:16" x14ac:dyDescent="0.2">
      <c r="A74" s="4" t="s">
        <v>358</v>
      </c>
      <c r="B74" s="4" t="s">
        <v>115</v>
      </c>
      <c r="C74" s="4" t="s">
        <v>121</v>
      </c>
      <c r="D74" s="4" t="s">
        <v>137</v>
      </c>
      <c r="E74" s="4" t="s">
        <v>223</v>
      </c>
      <c r="F74" s="4" t="s">
        <v>56</v>
      </c>
      <c r="G74" s="4" t="s">
        <v>68</v>
      </c>
      <c r="H74">
        <v>12958</v>
      </c>
      <c r="I74" t="s">
        <v>111</v>
      </c>
      <c r="J74">
        <v>4</v>
      </c>
      <c r="K74">
        <v>10</v>
      </c>
      <c r="L74" t="str">
        <f t="shared" ca="1" si="5"/>
        <v>53737.57</v>
      </c>
      <c r="M74">
        <f t="shared" ca="1" si="6"/>
        <v>25.835370192307693</v>
      </c>
      <c r="N74" t="str">
        <f t="shared" ca="1" si="7"/>
        <v>INSERT INTO hourly_employee (hourly_wage, yearly_wage, employee_id) VALUES (25.8353701923077,53737.57,74);</v>
      </c>
      <c r="O74" t="str">
        <f t="shared" ca="1" si="8"/>
        <v>INSERT INTO SALARY_EMPLOYEE (salary, employee_id) VALUES (53737.57,74);</v>
      </c>
      <c r="P74" t="str">
        <f t="shared" ca="1" si="9"/>
        <v>INSERT INTO hourly_employee (hourly_wage, yearly_wage, employee_id) VALUES (25.8353701923077,53737.57,74);</v>
      </c>
    </row>
    <row r="75" spans="1:16" x14ac:dyDescent="0.2">
      <c r="A75" s="4" t="s">
        <v>359</v>
      </c>
      <c r="B75" s="4" t="s">
        <v>112</v>
      </c>
      <c r="C75" s="4" t="s">
        <v>124</v>
      </c>
      <c r="D75" s="4" t="s">
        <v>140</v>
      </c>
      <c r="E75" s="4" t="s">
        <v>224</v>
      </c>
      <c r="F75" s="4" t="s">
        <v>34</v>
      </c>
      <c r="G75" s="4" t="s">
        <v>66</v>
      </c>
      <c r="H75">
        <v>85765</v>
      </c>
      <c r="I75" t="s">
        <v>110</v>
      </c>
      <c r="J75">
        <v>7</v>
      </c>
      <c r="K75">
        <v>17</v>
      </c>
      <c r="L75" t="str">
        <f t="shared" ca="1" si="5"/>
        <v>120429.33</v>
      </c>
      <c r="M75" t="str">
        <f t="shared" si="6"/>
        <v/>
      </c>
      <c r="N75" t="str">
        <f t="shared" ca="1" si="7"/>
        <v>INSERT INTO SALARY_EMPLOYEE (salary, employee_id) VALUES (120429.33,75);</v>
      </c>
      <c r="O75" t="str">
        <f t="shared" ca="1" si="8"/>
        <v>INSERT INTO SALARY_EMPLOYEE (salary, employee_id) VALUES (120429.33,75);</v>
      </c>
      <c r="P75" t="str">
        <f t="shared" ca="1" si="9"/>
        <v>INSERT INTO hourly_employee (hourly_wage, yearly_wage, employee_id) VALUES (,120429.33,75);</v>
      </c>
    </row>
    <row r="76" spans="1:16" x14ac:dyDescent="0.2">
      <c r="A76" s="4" t="s">
        <v>360</v>
      </c>
      <c r="B76" s="4" t="s">
        <v>117</v>
      </c>
      <c r="C76" s="4" t="s">
        <v>129</v>
      </c>
      <c r="D76" s="4" t="s">
        <v>145</v>
      </c>
      <c r="E76" s="4" t="s">
        <v>225</v>
      </c>
      <c r="F76" s="4" t="s">
        <v>63</v>
      </c>
      <c r="G76" s="4" t="s">
        <v>73</v>
      </c>
      <c r="H76">
        <v>28895</v>
      </c>
      <c r="I76" t="s">
        <v>111</v>
      </c>
      <c r="J76">
        <v>12</v>
      </c>
      <c r="K76">
        <v>11</v>
      </c>
      <c r="L76" t="str">
        <f t="shared" ca="1" si="5"/>
        <v>54507.95</v>
      </c>
      <c r="M76">
        <f t="shared" ca="1" si="6"/>
        <v>26.205745192307692</v>
      </c>
      <c r="N76" t="str">
        <f t="shared" ca="1" si="7"/>
        <v>INSERT INTO hourly_employee (hourly_wage, yearly_wage, employee_id) VALUES (26.2057451923077,54507.95,76);</v>
      </c>
      <c r="O76" t="str">
        <f t="shared" ca="1" si="8"/>
        <v>INSERT INTO SALARY_EMPLOYEE (salary, employee_id) VALUES (54507.95,76);</v>
      </c>
      <c r="P76" t="str">
        <f t="shared" ca="1" si="9"/>
        <v>INSERT INTO hourly_employee (hourly_wage, yearly_wage, employee_id) VALUES (26.2057451923077,54507.95,76);</v>
      </c>
    </row>
    <row r="77" spans="1:16" x14ac:dyDescent="0.2">
      <c r="A77" s="4" t="s">
        <v>361</v>
      </c>
      <c r="B77" s="4" t="s">
        <v>113</v>
      </c>
      <c r="C77" s="4" t="s">
        <v>119</v>
      </c>
      <c r="D77" s="4" t="s">
        <v>135</v>
      </c>
      <c r="E77" s="4" t="s">
        <v>226</v>
      </c>
      <c r="F77" s="4" t="s">
        <v>54</v>
      </c>
      <c r="G77" s="4" t="s">
        <v>66</v>
      </c>
      <c r="H77">
        <v>76102</v>
      </c>
      <c r="I77" t="s">
        <v>111</v>
      </c>
      <c r="J77">
        <v>2</v>
      </c>
      <c r="K77">
        <v>18</v>
      </c>
      <c r="L77" t="str">
        <f t="shared" ca="1" si="5"/>
        <v>51662.35</v>
      </c>
      <c r="M77">
        <f t="shared" ca="1" si="6"/>
        <v>24.837668269230768</v>
      </c>
      <c r="N77" t="str">
        <f t="shared" ca="1" si="7"/>
        <v>INSERT INTO hourly_employee (hourly_wage, yearly_wage, employee_id) VALUES (24.8376682692308,51662.35,77);</v>
      </c>
      <c r="O77" t="str">
        <f t="shared" ca="1" si="8"/>
        <v>INSERT INTO SALARY_EMPLOYEE (salary, employee_id) VALUES (51662.35,77);</v>
      </c>
      <c r="P77" t="str">
        <f t="shared" ca="1" si="9"/>
        <v>INSERT INTO hourly_employee (hourly_wage, yearly_wage, employee_id) VALUES (24.8376682692308,51662.35,77);</v>
      </c>
    </row>
    <row r="78" spans="1:16" x14ac:dyDescent="0.2">
      <c r="A78" s="4" t="s">
        <v>362</v>
      </c>
      <c r="B78" s="4" t="s">
        <v>116</v>
      </c>
      <c r="C78" s="4" t="s">
        <v>128</v>
      </c>
      <c r="D78" s="4" t="s">
        <v>144</v>
      </c>
      <c r="E78" s="4" t="s">
        <v>227</v>
      </c>
      <c r="F78" s="4" t="s">
        <v>61</v>
      </c>
      <c r="G78" s="4" t="s">
        <v>72</v>
      </c>
      <c r="H78">
        <v>73520</v>
      </c>
      <c r="I78" t="s">
        <v>110</v>
      </c>
      <c r="J78">
        <v>11</v>
      </c>
      <c r="K78">
        <v>13</v>
      </c>
      <c r="L78" t="str">
        <f t="shared" ca="1" si="5"/>
        <v>75526.95</v>
      </c>
      <c r="M78" t="str">
        <f t="shared" si="6"/>
        <v/>
      </c>
      <c r="N78" t="str">
        <f t="shared" ca="1" si="7"/>
        <v>INSERT INTO SALARY_EMPLOYEE (salary, employee_id) VALUES (75526.95,78);</v>
      </c>
      <c r="O78" t="str">
        <f t="shared" ca="1" si="8"/>
        <v>INSERT INTO SALARY_EMPLOYEE (salary, employee_id) VALUES (75526.95,78);</v>
      </c>
      <c r="P78" t="str">
        <f t="shared" ca="1" si="9"/>
        <v>INSERT INTO hourly_employee (hourly_wage, yearly_wage, employee_id) VALUES (,75526.95,78);</v>
      </c>
    </row>
    <row r="79" spans="1:16" x14ac:dyDescent="0.2">
      <c r="A79" s="4" t="s">
        <v>363</v>
      </c>
      <c r="B79" s="4" t="s">
        <v>113</v>
      </c>
      <c r="C79" s="4" t="s">
        <v>119</v>
      </c>
      <c r="D79" s="4" t="s">
        <v>135</v>
      </c>
      <c r="E79" s="4" t="s">
        <v>228</v>
      </c>
      <c r="F79" s="4" t="s">
        <v>54</v>
      </c>
      <c r="G79" s="4" t="s">
        <v>66</v>
      </c>
      <c r="H79">
        <v>76102</v>
      </c>
      <c r="I79" t="s">
        <v>111</v>
      </c>
      <c r="J79">
        <v>2</v>
      </c>
      <c r="K79">
        <v>17</v>
      </c>
      <c r="L79" t="str">
        <f t="shared" ca="1" si="5"/>
        <v>21768.16</v>
      </c>
      <c r="M79">
        <f t="shared" ca="1" si="6"/>
        <v>10.465461538461538</v>
      </c>
      <c r="N79" t="str">
        <f t="shared" ca="1" si="7"/>
        <v>INSERT INTO hourly_employee (hourly_wage, yearly_wage, employee_id) VALUES (10.4654615384615,21768.16,79);</v>
      </c>
      <c r="O79" t="str">
        <f t="shared" ca="1" si="8"/>
        <v>INSERT INTO SALARY_EMPLOYEE (salary, employee_id) VALUES (21768.16,79);</v>
      </c>
      <c r="P79" t="str">
        <f t="shared" ca="1" si="9"/>
        <v>INSERT INTO hourly_employee (hourly_wage, yearly_wage, employee_id) VALUES (10.4654615384615,21768.16,79);</v>
      </c>
    </row>
    <row r="80" spans="1:16" x14ac:dyDescent="0.2">
      <c r="A80" s="4" t="s">
        <v>364</v>
      </c>
      <c r="B80" s="4" t="s">
        <v>112</v>
      </c>
      <c r="C80" s="4" t="s">
        <v>118</v>
      </c>
      <c r="D80" s="4" t="s">
        <v>134</v>
      </c>
      <c r="E80" s="4" t="s">
        <v>229</v>
      </c>
      <c r="F80" s="4" t="s">
        <v>53</v>
      </c>
      <c r="G80" s="4" t="s">
        <v>65</v>
      </c>
      <c r="H80">
        <v>84101</v>
      </c>
      <c r="I80" t="s">
        <v>110</v>
      </c>
      <c r="J80">
        <v>1</v>
      </c>
      <c r="K80">
        <v>6</v>
      </c>
      <c r="L80" t="str">
        <f t="shared" ca="1" si="5"/>
        <v>114811.08</v>
      </c>
      <c r="M80" t="str">
        <f t="shared" si="6"/>
        <v/>
      </c>
      <c r="N80" t="str">
        <f t="shared" ca="1" si="7"/>
        <v>INSERT INTO SALARY_EMPLOYEE (salary, employee_id) VALUES (114811.08,80);</v>
      </c>
      <c r="O80" t="str">
        <f t="shared" ca="1" si="8"/>
        <v>INSERT INTO SALARY_EMPLOYEE (salary, employee_id) VALUES (114811.08,80);</v>
      </c>
      <c r="P80" t="str">
        <f t="shared" ca="1" si="9"/>
        <v>INSERT INTO hourly_employee (hourly_wage, yearly_wage, employee_id) VALUES (,114811.08,80);</v>
      </c>
    </row>
    <row r="81" spans="1:16" x14ac:dyDescent="0.2">
      <c r="A81" s="4" t="s">
        <v>365</v>
      </c>
      <c r="B81" s="4" t="s">
        <v>113</v>
      </c>
      <c r="C81" s="4" t="s">
        <v>119</v>
      </c>
      <c r="D81" s="4" t="s">
        <v>135</v>
      </c>
      <c r="E81" s="4" t="s">
        <v>230</v>
      </c>
      <c r="F81" s="4" t="s">
        <v>54</v>
      </c>
      <c r="G81" s="4" t="s">
        <v>66</v>
      </c>
      <c r="H81">
        <v>76102</v>
      </c>
      <c r="I81" t="s">
        <v>111</v>
      </c>
      <c r="J81">
        <v>2</v>
      </c>
      <c r="K81">
        <v>13</v>
      </c>
      <c r="L81" t="str">
        <f t="shared" ca="1" si="5"/>
        <v>30057.60</v>
      </c>
      <c r="M81">
        <f t="shared" ca="1" si="6"/>
        <v>14.450769230769231</v>
      </c>
      <c r="N81" t="str">
        <f t="shared" ca="1" si="7"/>
        <v>INSERT INTO hourly_employee (hourly_wage, yearly_wage, employee_id) VALUES (14.4507692307692,30057.60,81);</v>
      </c>
      <c r="O81" t="str">
        <f t="shared" ca="1" si="8"/>
        <v>INSERT INTO SALARY_EMPLOYEE (salary, employee_id) VALUES (30057.60,81);</v>
      </c>
      <c r="P81" t="str">
        <f t="shared" ca="1" si="9"/>
        <v>INSERT INTO hourly_employee (hourly_wage, yearly_wage, employee_id) VALUES (14.4507692307692,30057.60,81);</v>
      </c>
    </row>
    <row r="82" spans="1:16" x14ac:dyDescent="0.2">
      <c r="A82" s="4" t="s">
        <v>366</v>
      </c>
      <c r="B82" s="4" t="s">
        <v>115</v>
      </c>
      <c r="C82" s="4" t="s">
        <v>127</v>
      </c>
      <c r="D82" s="4" t="s">
        <v>143</v>
      </c>
      <c r="E82" s="4" t="s">
        <v>231</v>
      </c>
      <c r="F82" s="4" t="s">
        <v>60</v>
      </c>
      <c r="G82" s="4" t="s">
        <v>71</v>
      </c>
      <c r="H82">
        <v>19837</v>
      </c>
      <c r="I82" t="s">
        <v>111</v>
      </c>
      <c r="J82">
        <v>10</v>
      </c>
      <c r="K82">
        <v>13</v>
      </c>
      <c r="L82" t="str">
        <f t="shared" ca="1" si="5"/>
        <v>26529.55</v>
      </c>
      <c r="M82">
        <f t="shared" ca="1" si="6"/>
        <v>12.754591346153846</v>
      </c>
      <c r="N82" t="str">
        <f t="shared" ca="1" si="7"/>
        <v>INSERT INTO hourly_employee (hourly_wage, yearly_wage, employee_id) VALUES (12.7545913461538,26529.55,82);</v>
      </c>
      <c r="O82" t="str">
        <f t="shared" ca="1" si="8"/>
        <v>INSERT INTO SALARY_EMPLOYEE (salary, employee_id) VALUES (26529.55,82);</v>
      </c>
      <c r="P82" t="str">
        <f t="shared" ca="1" si="9"/>
        <v>INSERT INTO hourly_employee (hourly_wage, yearly_wage, employee_id) VALUES (12.7545913461538,26529.55,82);</v>
      </c>
    </row>
    <row r="83" spans="1:16" x14ac:dyDescent="0.2">
      <c r="A83" s="4" t="s">
        <v>367</v>
      </c>
      <c r="B83" s="4" t="s">
        <v>113</v>
      </c>
      <c r="C83" s="4" t="s">
        <v>119</v>
      </c>
      <c r="D83" s="4" t="s">
        <v>135</v>
      </c>
      <c r="E83" s="4" t="s">
        <v>232</v>
      </c>
      <c r="F83" s="4" t="s">
        <v>54</v>
      </c>
      <c r="G83" s="4" t="s">
        <v>66</v>
      </c>
      <c r="H83">
        <v>76102</v>
      </c>
      <c r="I83" t="s">
        <v>111</v>
      </c>
      <c r="J83">
        <v>2</v>
      </c>
      <c r="K83">
        <v>11</v>
      </c>
      <c r="L83" t="str">
        <f t="shared" ca="1" si="5"/>
        <v>31079.50</v>
      </c>
      <c r="M83">
        <f t="shared" ca="1" si="6"/>
        <v>14.942067307692307</v>
      </c>
      <c r="N83" t="str">
        <f t="shared" ca="1" si="7"/>
        <v>INSERT INTO hourly_employee (hourly_wage, yearly_wage, employee_id) VALUES (14.9420673076923,31079.50,83);</v>
      </c>
      <c r="O83" t="str">
        <f t="shared" ca="1" si="8"/>
        <v>INSERT INTO SALARY_EMPLOYEE (salary, employee_id) VALUES (31079.50,83);</v>
      </c>
      <c r="P83" t="str">
        <f t="shared" ca="1" si="9"/>
        <v>INSERT INTO hourly_employee (hourly_wage, yearly_wage, employee_id) VALUES (14.9420673076923,31079.50,83);</v>
      </c>
    </row>
    <row r="84" spans="1:16" x14ac:dyDescent="0.2">
      <c r="A84" s="4" t="s">
        <v>368</v>
      </c>
      <c r="B84" s="4" t="s">
        <v>112</v>
      </c>
      <c r="C84" s="4" t="s">
        <v>118</v>
      </c>
      <c r="D84" s="4" t="s">
        <v>134</v>
      </c>
      <c r="E84" s="4" t="s">
        <v>233</v>
      </c>
      <c r="F84" s="4" t="s">
        <v>53</v>
      </c>
      <c r="G84" s="4" t="s">
        <v>65</v>
      </c>
      <c r="H84">
        <v>84101</v>
      </c>
      <c r="I84" t="s">
        <v>110</v>
      </c>
      <c r="J84">
        <v>1</v>
      </c>
      <c r="K84">
        <v>10</v>
      </c>
      <c r="L84" t="str">
        <f t="shared" ca="1" si="5"/>
        <v>187352.47</v>
      </c>
      <c r="M84" t="str">
        <f t="shared" si="6"/>
        <v/>
      </c>
      <c r="N84" t="str">
        <f t="shared" ca="1" si="7"/>
        <v>INSERT INTO SALARY_EMPLOYEE (salary, employee_id) VALUES (187352.47,84);</v>
      </c>
      <c r="O84" t="str">
        <f t="shared" ca="1" si="8"/>
        <v>INSERT INTO SALARY_EMPLOYEE (salary, employee_id) VALUES (187352.47,84);</v>
      </c>
      <c r="P84" t="str">
        <f t="shared" ca="1" si="9"/>
        <v>INSERT INTO hourly_employee (hourly_wage, yearly_wage, employee_id) VALUES (,187352.47,84);</v>
      </c>
    </row>
    <row r="85" spans="1:16" x14ac:dyDescent="0.2">
      <c r="A85" s="4" t="s">
        <v>369</v>
      </c>
      <c r="B85" s="4" t="s">
        <v>113</v>
      </c>
      <c r="C85" s="4" t="s">
        <v>125</v>
      </c>
      <c r="D85" s="4" t="s">
        <v>141</v>
      </c>
      <c r="E85" s="4" t="s">
        <v>234</v>
      </c>
      <c r="F85" s="4" t="s">
        <v>62</v>
      </c>
      <c r="G85" s="4" t="s">
        <v>70</v>
      </c>
      <c r="H85">
        <v>76485</v>
      </c>
      <c r="I85" t="s">
        <v>111</v>
      </c>
      <c r="J85">
        <v>8</v>
      </c>
      <c r="K85">
        <v>11</v>
      </c>
      <c r="L85" t="str">
        <f t="shared" ca="1" si="5"/>
        <v>38144.31</v>
      </c>
      <c r="M85">
        <f t="shared" ca="1" si="6"/>
        <v>18.338610576923077</v>
      </c>
      <c r="N85" t="str">
        <f t="shared" ca="1" si="7"/>
        <v>INSERT INTO hourly_employee (hourly_wage, yearly_wage, employee_id) VALUES (18.3386105769231,38144.31,85);</v>
      </c>
      <c r="O85" t="str">
        <f t="shared" ca="1" si="8"/>
        <v>INSERT INTO SALARY_EMPLOYEE (salary, employee_id) VALUES (38144.31,85);</v>
      </c>
      <c r="P85" t="str">
        <f t="shared" ca="1" si="9"/>
        <v>INSERT INTO hourly_employee (hourly_wage, yearly_wage, employee_id) VALUES (18.3386105769231,38144.31,85);</v>
      </c>
    </row>
    <row r="86" spans="1:16" x14ac:dyDescent="0.2">
      <c r="A86" s="4" t="s">
        <v>370</v>
      </c>
      <c r="B86" s="4" t="s">
        <v>112</v>
      </c>
      <c r="C86" s="4" t="s">
        <v>124</v>
      </c>
      <c r="D86" s="4" t="s">
        <v>140</v>
      </c>
      <c r="E86" s="4" t="s">
        <v>235</v>
      </c>
      <c r="F86" s="4" t="s">
        <v>34</v>
      </c>
      <c r="G86" s="4" t="s">
        <v>66</v>
      </c>
      <c r="H86">
        <v>85765</v>
      </c>
      <c r="I86" t="s">
        <v>110</v>
      </c>
      <c r="J86">
        <v>7</v>
      </c>
      <c r="K86">
        <v>5</v>
      </c>
      <c r="L86" t="str">
        <f t="shared" ca="1" si="5"/>
        <v>89359.59</v>
      </c>
      <c r="M86" t="str">
        <f t="shared" si="6"/>
        <v/>
      </c>
      <c r="N86" t="str">
        <f t="shared" ca="1" si="7"/>
        <v>INSERT INTO SALARY_EMPLOYEE (salary, employee_id) VALUES (89359.59,86);</v>
      </c>
      <c r="O86" t="str">
        <f t="shared" ca="1" si="8"/>
        <v>INSERT INTO SALARY_EMPLOYEE (salary, employee_id) VALUES (89359.59,86);</v>
      </c>
      <c r="P86" t="str">
        <f t="shared" ca="1" si="9"/>
        <v>INSERT INTO hourly_employee (hourly_wage, yearly_wage, employee_id) VALUES (,89359.59,86);</v>
      </c>
    </row>
    <row r="87" spans="1:16" x14ac:dyDescent="0.2">
      <c r="A87" s="4" t="s">
        <v>371</v>
      </c>
      <c r="B87" s="4" t="s">
        <v>116</v>
      </c>
      <c r="C87" s="4" t="s">
        <v>122</v>
      </c>
      <c r="D87" s="4" t="s">
        <v>138</v>
      </c>
      <c r="E87" s="4" t="s">
        <v>236</v>
      </c>
      <c r="F87" s="4" t="s">
        <v>57</v>
      </c>
      <c r="G87" s="4" t="s">
        <v>69</v>
      </c>
      <c r="H87">
        <v>84050</v>
      </c>
      <c r="I87" t="s">
        <v>110</v>
      </c>
      <c r="J87">
        <v>5</v>
      </c>
      <c r="K87">
        <v>6</v>
      </c>
      <c r="L87" t="str">
        <f t="shared" ca="1" si="5"/>
        <v>159066.88</v>
      </c>
      <c r="M87" t="str">
        <f t="shared" si="6"/>
        <v/>
      </c>
      <c r="N87" t="str">
        <f t="shared" ca="1" si="7"/>
        <v>INSERT INTO SALARY_EMPLOYEE (salary, employee_id) VALUES (159066.88,87);</v>
      </c>
      <c r="O87" t="str">
        <f t="shared" ca="1" si="8"/>
        <v>INSERT INTO SALARY_EMPLOYEE (salary, employee_id) VALUES (159066.88,87);</v>
      </c>
      <c r="P87" t="str">
        <f t="shared" ca="1" si="9"/>
        <v>INSERT INTO hourly_employee (hourly_wage, yearly_wage, employee_id) VALUES (,159066.88,87);</v>
      </c>
    </row>
    <row r="88" spans="1:16" x14ac:dyDescent="0.2">
      <c r="A88" s="4" t="s">
        <v>372</v>
      </c>
      <c r="B88" s="4" t="s">
        <v>117</v>
      </c>
      <c r="C88" s="4" t="s">
        <v>129</v>
      </c>
      <c r="D88" s="4" t="s">
        <v>145</v>
      </c>
      <c r="E88" s="4" t="s">
        <v>237</v>
      </c>
      <c r="F88" s="4" t="s">
        <v>63</v>
      </c>
      <c r="G88" s="4" t="s">
        <v>73</v>
      </c>
      <c r="H88">
        <v>28895</v>
      </c>
      <c r="I88" t="s">
        <v>111</v>
      </c>
      <c r="J88">
        <v>12</v>
      </c>
      <c r="K88">
        <v>6</v>
      </c>
      <c r="L88" t="str">
        <f t="shared" ca="1" si="5"/>
        <v>24473.85</v>
      </c>
      <c r="M88">
        <f t="shared" ca="1" si="6"/>
        <v>11.766274038461537</v>
      </c>
      <c r="N88" t="str">
        <f t="shared" ca="1" si="7"/>
        <v>INSERT INTO hourly_employee (hourly_wage, yearly_wage, employee_id) VALUES (11.7662740384615,24473.85,88);</v>
      </c>
      <c r="O88" t="str">
        <f t="shared" ca="1" si="8"/>
        <v>INSERT INTO SALARY_EMPLOYEE (salary, employee_id) VALUES (24473.85,88);</v>
      </c>
      <c r="P88" t="str">
        <f t="shared" ca="1" si="9"/>
        <v>INSERT INTO hourly_employee (hourly_wage, yearly_wage, employee_id) VALUES (11.7662740384615,24473.85,88);</v>
      </c>
    </row>
    <row r="89" spans="1:16" x14ac:dyDescent="0.2">
      <c r="A89" s="4" t="s">
        <v>373</v>
      </c>
      <c r="B89" s="4" t="s">
        <v>114</v>
      </c>
      <c r="C89" s="4" t="s">
        <v>126</v>
      </c>
      <c r="D89" s="4" t="s">
        <v>142</v>
      </c>
      <c r="E89" s="4" t="s">
        <v>238</v>
      </c>
      <c r="F89" s="4" t="s">
        <v>59</v>
      </c>
      <c r="G89" s="4" t="s">
        <v>65</v>
      </c>
      <c r="H89">
        <v>75673</v>
      </c>
      <c r="I89" t="s">
        <v>110</v>
      </c>
      <c r="J89">
        <v>9</v>
      </c>
      <c r="K89">
        <v>12</v>
      </c>
      <c r="L89" t="str">
        <f t="shared" ca="1" si="5"/>
        <v>131560.86</v>
      </c>
      <c r="M89" t="str">
        <f t="shared" si="6"/>
        <v/>
      </c>
      <c r="N89" t="str">
        <f t="shared" ca="1" si="7"/>
        <v>INSERT INTO SALARY_EMPLOYEE (salary, employee_id) VALUES (131560.86,89);</v>
      </c>
      <c r="O89" t="str">
        <f t="shared" ca="1" si="8"/>
        <v>INSERT INTO SALARY_EMPLOYEE (salary, employee_id) VALUES (131560.86,89);</v>
      </c>
      <c r="P89" t="str">
        <f t="shared" ca="1" si="9"/>
        <v>INSERT INTO hourly_employee (hourly_wage, yearly_wage, employee_id) VALUES (,131560.86,89);</v>
      </c>
    </row>
    <row r="90" spans="1:16" x14ac:dyDescent="0.2">
      <c r="A90" s="4" t="s">
        <v>374</v>
      </c>
      <c r="B90" s="4" t="s">
        <v>116</v>
      </c>
      <c r="C90" s="4" t="s">
        <v>128</v>
      </c>
      <c r="D90" s="4" t="s">
        <v>144</v>
      </c>
      <c r="E90" s="4" t="s">
        <v>239</v>
      </c>
      <c r="F90" s="4" t="s">
        <v>61</v>
      </c>
      <c r="G90" s="4" t="s">
        <v>72</v>
      </c>
      <c r="H90">
        <v>73520</v>
      </c>
      <c r="I90" t="s">
        <v>110</v>
      </c>
      <c r="J90">
        <v>11</v>
      </c>
      <c r="K90">
        <v>10</v>
      </c>
      <c r="L90" t="str">
        <f t="shared" ca="1" si="5"/>
        <v>181413.09</v>
      </c>
      <c r="M90" t="str">
        <f t="shared" si="6"/>
        <v/>
      </c>
      <c r="N90" t="str">
        <f t="shared" ca="1" si="7"/>
        <v>INSERT INTO SALARY_EMPLOYEE (salary, employee_id) VALUES (181413.09,90);</v>
      </c>
      <c r="O90" t="str">
        <f t="shared" ca="1" si="8"/>
        <v>INSERT INTO SALARY_EMPLOYEE (salary, employee_id) VALUES (181413.09,90);</v>
      </c>
      <c r="P90" t="str">
        <f t="shared" ca="1" si="9"/>
        <v>INSERT INTO hourly_employee (hourly_wage, yearly_wage, employee_id) VALUES (,181413.09,90);</v>
      </c>
    </row>
    <row r="91" spans="1:16" x14ac:dyDescent="0.2">
      <c r="A91" s="4" t="s">
        <v>375</v>
      </c>
      <c r="B91" s="4" t="s">
        <v>117</v>
      </c>
      <c r="C91" s="4" t="s">
        <v>131</v>
      </c>
      <c r="D91" s="4" t="s">
        <v>147</v>
      </c>
      <c r="E91" s="4" t="s">
        <v>240</v>
      </c>
      <c r="F91" s="4" t="s">
        <v>60</v>
      </c>
      <c r="G91" s="4" t="s">
        <v>65</v>
      </c>
      <c r="H91">
        <v>84101</v>
      </c>
      <c r="I91" t="s">
        <v>111</v>
      </c>
      <c r="J91">
        <v>14</v>
      </c>
      <c r="K91">
        <v>5</v>
      </c>
      <c r="L91" t="str">
        <f t="shared" ca="1" si="5"/>
        <v>46569.29</v>
      </c>
      <c r="M91">
        <f t="shared" ca="1" si="6"/>
        <v>22.389081730769231</v>
      </c>
      <c r="N91" t="str">
        <f t="shared" ca="1" si="7"/>
        <v>INSERT INTO hourly_employee (hourly_wage, yearly_wage, employee_id) VALUES (22.3890817307692,46569.29,91);</v>
      </c>
      <c r="O91" t="str">
        <f t="shared" ca="1" si="8"/>
        <v>INSERT INTO SALARY_EMPLOYEE (salary, employee_id) VALUES (46569.29,91);</v>
      </c>
      <c r="P91" t="str">
        <f t="shared" ca="1" si="9"/>
        <v>INSERT INTO hourly_employee (hourly_wage, yearly_wage, employee_id) VALUES (22.3890817307692,46569.29,91);</v>
      </c>
    </row>
    <row r="92" spans="1:16" x14ac:dyDescent="0.2">
      <c r="A92" s="4" t="s">
        <v>376</v>
      </c>
      <c r="B92" s="4" t="s">
        <v>112</v>
      </c>
      <c r="C92" s="4" t="s">
        <v>124</v>
      </c>
      <c r="D92" s="4" t="s">
        <v>140</v>
      </c>
      <c r="E92" s="4" t="s">
        <v>241</v>
      </c>
      <c r="F92" s="4" t="s">
        <v>34</v>
      </c>
      <c r="G92" s="4" t="s">
        <v>66</v>
      </c>
      <c r="H92">
        <v>85765</v>
      </c>
      <c r="I92" t="s">
        <v>110</v>
      </c>
      <c r="J92">
        <v>7</v>
      </c>
      <c r="K92">
        <v>8</v>
      </c>
      <c r="L92" t="str">
        <f t="shared" ca="1" si="5"/>
        <v>114515.19</v>
      </c>
      <c r="M92" t="str">
        <f t="shared" si="6"/>
        <v/>
      </c>
      <c r="N92" t="str">
        <f t="shared" ca="1" si="7"/>
        <v>INSERT INTO SALARY_EMPLOYEE (salary, employee_id) VALUES (114515.19,92);</v>
      </c>
      <c r="O92" t="str">
        <f t="shared" ca="1" si="8"/>
        <v>INSERT INTO SALARY_EMPLOYEE (salary, employee_id) VALUES (114515.19,92);</v>
      </c>
      <c r="P92" t="str">
        <f t="shared" ca="1" si="9"/>
        <v>INSERT INTO hourly_employee (hourly_wage, yearly_wage, employee_id) VALUES (,114515.19,92);</v>
      </c>
    </row>
    <row r="93" spans="1:16" x14ac:dyDescent="0.2">
      <c r="A93" s="4" t="s">
        <v>377</v>
      </c>
      <c r="B93" s="4" t="s">
        <v>116</v>
      </c>
      <c r="C93" s="4" t="s">
        <v>122</v>
      </c>
      <c r="D93" s="4" t="s">
        <v>138</v>
      </c>
      <c r="E93" s="4" t="s">
        <v>242</v>
      </c>
      <c r="F93" s="4" t="s">
        <v>57</v>
      </c>
      <c r="G93" s="4" t="s">
        <v>69</v>
      </c>
      <c r="H93">
        <v>84050</v>
      </c>
      <c r="I93" t="s">
        <v>110</v>
      </c>
      <c r="J93">
        <v>5</v>
      </c>
      <c r="K93">
        <v>13</v>
      </c>
      <c r="L93" t="str">
        <f t="shared" ca="1" si="5"/>
        <v>191667.57</v>
      </c>
      <c r="M93" t="str">
        <f t="shared" si="6"/>
        <v/>
      </c>
      <c r="N93" t="str">
        <f t="shared" ca="1" si="7"/>
        <v>INSERT INTO SALARY_EMPLOYEE (salary, employee_id) VALUES (191667.57,93);</v>
      </c>
      <c r="O93" t="str">
        <f t="shared" ca="1" si="8"/>
        <v>INSERT INTO SALARY_EMPLOYEE (salary, employee_id) VALUES (191667.57,93);</v>
      </c>
      <c r="P93" t="str">
        <f t="shared" ca="1" si="9"/>
        <v>INSERT INTO hourly_employee (hourly_wage, yearly_wage, employee_id) VALUES (,191667.57,93);</v>
      </c>
    </row>
    <row r="94" spans="1:16" x14ac:dyDescent="0.2">
      <c r="A94" s="4" t="s">
        <v>378</v>
      </c>
      <c r="B94" s="4" t="s">
        <v>116</v>
      </c>
      <c r="C94" s="4" t="s">
        <v>122</v>
      </c>
      <c r="D94" s="4" t="s">
        <v>138</v>
      </c>
      <c r="E94" s="4" t="s">
        <v>243</v>
      </c>
      <c r="F94" s="4" t="s">
        <v>57</v>
      </c>
      <c r="G94" s="4" t="s">
        <v>69</v>
      </c>
      <c r="H94">
        <v>84050</v>
      </c>
      <c r="I94" t="s">
        <v>110</v>
      </c>
      <c r="J94">
        <v>5</v>
      </c>
      <c r="K94">
        <v>13</v>
      </c>
      <c r="L94" t="str">
        <f t="shared" ca="1" si="5"/>
        <v>198185.12</v>
      </c>
      <c r="M94" t="str">
        <f t="shared" si="6"/>
        <v/>
      </c>
      <c r="N94" t="str">
        <f t="shared" ca="1" si="7"/>
        <v>INSERT INTO SALARY_EMPLOYEE (salary, employee_id) VALUES (198185.12,94);</v>
      </c>
      <c r="O94" t="str">
        <f t="shared" ca="1" si="8"/>
        <v>INSERT INTO SALARY_EMPLOYEE (salary, employee_id) VALUES (198185.12,94);</v>
      </c>
      <c r="P94" t="str">
        <f t="shared" ca="1" si="9"/>
        <v>INSERT INTO hourly_employee (hourly_wage, yearly_wage, employee_id) VALUES (,198185.12,94);</v>
      </c>
    </row>
    <row r="95" spans="1:16" x14ac:dyDescent="0.2">
      <c r="A95" s="4" t="s">
        <v>379</v>
      </c>
      <c r="B95" s="4" t="s">
        <v>114</v>
      </c>
      <c r="C95" s="4" t="s">
        <v>120</v>
      </c>
      <c r="D95" s="4" t="s">
        <v>136</v>
      </c>
      <c r="E95" s="4" t="s">
        <v>244</v>
      </c>
      <c r="F95" s="4" t="s">
        <v>55</v>
      </c>
      <c r="G95" s="4" t="s">
        <v>67</v>
      </c>
      <c r="H95">
        <v>56290</v>
      </c>
      <c r="I95" t="s">
        <v>110</v>
      </c>
      <c r="J95">
        <v>3</v>
      </c>
      <c r="K95">
        <v>9</v>
      </c>
      <c r="L95" t="str">
        <f t="shared" ca="1" si="5"/>
        <v>111322.21</v>
      </c>
      <c r="M95" t="str">
        <f t="shared" si="6"/>
        <v/>
      </c>
      <c r="N95" t="str">
        <f t="shared" ca="1" si="7"/>
        <v>INSERT INTO SALARY_EMPLOYEE (salary, employee_id) VALUES (111322.21,95);</v>
      </c>
      <c r="O95" t="str">
        <f t="shared" ca="1" si="8"/>
        <v>INSERT INTO SALARY_EMPLOYEE (salary, employee_id) VALUES (111322.21,95);</v>
      </c>
      <c r="P95" t="str">
        <f t="shared" ca="1" si="9"/>
        <v>INSERT INTO hourly_employee (hourly_wage, yearly_wage, employee_id) VALUES (,111322.21,95);</v>
      </c>
    </row>
    <row r="96" spans="1:16" x14ac:dyDescent="0.2">
      <c r="A96" s="4" t="s">
        <v>380</v>
      </c>
      <c r="B96" s="4" t="s">
        <v>117</v>
      </c>
      <c r="C96" s="4" t="s">
        <v>130</v>
      </c>
      <c r="D96" s="4" t="s">
        <v>146</v>
      </c>
      <c r="E96" s="4" t="s">
        <v>245</v>
      </c>
      <c r="F96" s="4" t="s">
        <v>59</v>
      </c>
      <c r="G96" s="4" t="s">
        <v>65</v>
      </c>
      <c r="H96">
        <v>84101</v>
      </c>
      <c r="I96" t="s">
        <v>110</v>
      </c>
      <c r="J96">
        <v>13</v>
      </c>
      <c r="K96">
        <v>6</v>
      </c>
      <c r="L96" t="str">
        <f t="shared" ca="1" si="5"/>
        <v>154178.45</v>
      </c>
      <c r="M96" t="str">
        <f t="shared" si="6"/>
        <v/>
      </c>
      <c r="N96" t="str">
        <f t="shared" ca="1" si="7"/>
        <v>INSERT INTO SALARY_EMPLOYEE (salary, employee_id) VALUES (154178.45,96);</v>
      </c>
      <c r="O96" t="str">
        <f t="shared" ca="1" si="8"/>
        <v>INSERT INTO SALARY_EMPLOYEE (salary, employee_id) VALUES (154178.45,96);</v>
      </c>
      <c r="P96" t="str">
        <f t="shared" ca="1" si="9"/>
        <v>INSERT INTO hourly_employee (hourly_wage, yearly_wage, employee_id) VALUES (,154178.45,96);</v>
      </c>
    </row>
    <row r="97" spans="1:16" x14ac:dyDescent="0.2">
      <c r="A97" s="4" t="s">
        <v>381</v>
      </c>
      <c r="B97" s="4" t="s">
        <v>117</v>
      </c>
      <c r="C97" s="4" t="s">
        <v>131</v>
      </c>
      <c r="D97" s="4" t="s">
        <v>147</v>
      </c>
      <c r="E97" s="4" t="s">
        <v>246</v>
      </c>
      <c r="F97" s="4" t="s">
        <v>60</v>
      </c>
      <c r="G97" s="4" t="s">
        <v>65</v>
      </c>
      <c r="H97">
        <v>84101</v>
      </c>
      <c r="I97" t="s">
        <v>111</v>
      </c>
      <c r="J97">
        <v>14</v>
      </c>
      <c r="K97">
        <v>12</v>
      </c>
      <c r="L97" t="str">
        <f t="shared" ca="1" si="5"/>
        <v>30082.36</v>
      </c>
      <c r="M97">
        <f t="shared" ca="1" si="6"/>
        <v>14.462673076923076</v>
      </c>
      <c r="N97" t="str">
        <f t="shared" ca="1" si="7"/>
        <v>INSERT INTO hourly_employee (hourly_wage, yearly_wage, employee_id) VALUES (14.4626730769231,30082.36,97);</v>
      </c>
      <c r="O97" t="str">
        <f t="shared" ca="1" si="8"/>
        <v>INSERT INTO SALARY_EMPLOYEE (salary, employee_id) VALUES (30082.36,97);</v>
      </c>
      <c r="P97" t="str">
        <f t="shared" ca="1" si="9"/>
        <v>INSERT INTO hourly_employee (hourly_wage, yearly_wage, employee_id) VALUES (14.4626730769231,30082.36,97);</v>
      </c>
    </row>
    <row r="98" spans="1:16" x14ac:dyDescent="0.2">
      <c r="A98" s="4" t="s">
        <v>382</v>
      </c>
      <c r="B98" s="4" t="s">
        <v>114</v>
      </c>
      <c r="C98" s="4" t="s">
        <v>120</v>
      </c>
      <c r="D98" s="4" t="s">
        <v>136</v>
      </c>
      <c r="E98" s="4" t="s">
        <v>247</v>
      </c>
      <c r="F98" s="4" t="s">
        <v>55</v>
      </c>
      <c r="G98" s="4" t="s">
        <v>67</v>
      </c>
      <c r="H98">
        <v>56290</v>
      </c>
      <c r="I98" t="s">
        <v>110</v>
      </c>
      <c r="J98">
        <v>3</v>
      </c>
      <c r="K98">
        <v>13</v>
      </c>
      <c r="L98" t="str">
        <f t="shared" ca="1" si="5"/>
        <v>93416.48</v>
      </c>
      <c r="M98" t="str">
        <f t="shared" si="6"/>
        <v/>
      </c>
      <c r="N98" t="str">
        <f t="shared" ca="1" si="7"/>
        <v>INSERT INTO SALARY_EMPLOYEE (salary, employee_id) VALUES (93416.48,98);</v>
      </c>
      <c r="O98" t="str">
        <f t="shared" ca="1" si="8"/>
        <v>INSERT INTO SALARY_EMPLOYEE (salary, employee_id) VALUES (93416.48,98);</v>
      </c>
      <c r="P98" t="str">
        <f t="shared" ca="1" si="9"/>
        <v>INSERT INTO hourly_employee (hourly_wage, yearly_wage, employee_id) VALUES (,93416.48,98);</v>
      </c>
    </row>
    <row r="99" spans="1:16" x14ac:dyDescent="0.2">
      <c r="A99" s="4" t="s">
        <v>383</v>
      </c>
      <c r="B99" s="4" t="s">
        <v>114</v>
      </c>
      <c r="C99" s="4" t="s">
        <v>120</v>
      </c>
      <c r="D99" s="4" t="s">
        <v>136</v>
      </c>
      <c r="E99" s="4" t="s">
        <v>248</v>
      </c>
      <c r="F99" s="4" t="s">
        <v>55</v>
      </c>
      <c r="G99" s="4" t="s">
        <v>67</v>
      </c>
      <c r="H99">
        <v>56290</v>
      </c>
      <c r="I99" t="s">
        <v>110</v>
      </c>
      <c r="J99">
        <v>3</v>
      </c>
      <c r="K99">
        <v>15</v>
      </c>
      <c r="L99" t="str">
        <f t="shared" ca="1" si="5"/>
        <v>88496.73</v>
      </c>
      <c r="M99" t="str">
        <f t="shared" si="6"/>
        <v/>
      </c>
      <c r="N99" t="str">
        <f t="shared" ca="1" si="7"/>
        <v>INSERT INTO SALARY_EMPLOYEE (salary, employee_id) VALUES (88496.73,99);</v>
      </c>
      <c r="O99" t="str">
        <f t="shared" ca="1" si="8"/>
        <v>INSERT INTO SALARY_EMPLOYEE (salary, employee_id) VALUES (88496.73,99);</v>
      </c>
      <c r="P99" t="str">
        <f t="shared" ca="1" si="9"/>
        <v>INSERT INTO hourly_employee (hourly_wage, yearly_wage, employee_id) VALUES (,88496.73,99);</v>
      </c>
    </row>
    <row r="100" spans="1:16" x14ac:dyDescent="0.2">
      <c r="A100" s="4" t="s">
        <v>384</v>
      </c>
      <c r="B100" s="4" t="s">
        <v>114</v>
      </c>
      <c r="C100" s="4" t="s">
        <v>120</v>
      </c>
      <c r="D100" s="4" t="s">
        <v>136</v>
      </c>
      <c r="E100" s="4" t="s">
        <v>249</v>
      </c>
      <c r="F100" s="4" t="s">
        <v>55</v>
      </c>
      <c r="G100" s="4" t="s">
        <v>67</v>
      </c>
      <c r="H100">
        <v>56290</v>
      </c>
      <c r="I100" t="s">
        <v>110</v>
      </c>
      <c r="J100">
        <v>3</v>
      </c>
      <c r="K100">
        <v>14</v>
      </c>
      <c r="L100" t="str">
        <f t="shared" ca="1" si="5"/>
        <v>101157.49</v>
      </c>
      <c r="M100" t="str">
        <f t="shared" si="6"/>
        <v/>
      </c>
      <c r="N100" t="str">
        <f t="shared" ca="1" si="7"/>
        <v>INSERT INTO SALARY_EMPLOYEE (salary, employee_id) VALUES (101157.49,100);</v>
      </c>
      <c r="O100" t="str">
        <f t="shared" ca="1" si="8"/>
        <v>INSERT INTO SALARY_EMPLOYEE (salary, employee_id) VALUES (101157.49,100);</v>
      </c>
      <c r="P100" t="str">
        <f t="shared" ca="1" si="9"/>
        <v>INSERT INTO hourly_employee (hourly_wage, yearly_wage, employee_id) VALUES (,101157.49,100);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topLeftCell="K261" workbookViewId="0">
      <selection activeCell="X3" sqref="X3:X300"/>
    </sheetView>
  </sheetViews>
  <sheetFormatPr baseColWidth="10" defaultRowHeight="16" x14ac:dyDescent="0.2"/>
  <cols>
    <col min="14" max="14" width="19.5" bestFit="1" customWidth="1"/>
    <col min="22" max="22" width="11.1640625" bestFit="1" customWidth="1"/>
  </cols>
  <sheetData>
    <row r="1" spans="1:24" x14ac:dyDescent="0.2">
      <c r="J1">
        <v>2</v>
      </c>
      <c r="K1">
        <v>3</v>
      </c>
      <c r="L1">
        <v>4</v>
      </c>
      <c r="M1">
        <v>5</v>
      </c>
      <c r="O1">
        <v>6</v>
      </c>
      <c r="P1">
        <v>7</v>
      </c>
      <c r="Q1">
        <v>8</v>
      </c>
      <c r="S1">
        <v>6</v>
      </c>
      <c r="T1">
        <v>7</v>
      </c>
      <c r="U1">
        <v>8</v>
      </c>
    </row>
    <row r="2" spans="1:24" x14ac:dyDescent="0.2">
      <c r="J2" t="s">
        <v>102</v>
      </c>
      <c r="K2" t="s">
        <v>103</v>
      </c>
      <c r="L2" t="s">
        <v>250</v>
      </c>
      <c r="M2" t="s">
        <v>251</v>
      </c>
      <c r="N2" t="s">
        <v>252</v>
      </c>
      <c r="O2" t="s">
        <v>253</v>
      </c>
      <c r="P2" t="s">
        <v>254</v>
      </c>
      <c r="Q2" t="s">
        <v>255</v>
      </c>
      <c r="R2" t="s">
        <v>256</v>
      </c>
      <c r="S2" t="s">
        <v>257</v>
      </c>
      <c r="T2" t="s">
        <v>258</v>
      </c>
      <c r="U2" t="s">
        <v>259</v>
      </c>
      <c r="V2" t="s">
        <v>260</v>
      </c>
      <c r="W2" t="s">
        <v>89</v>
      </c>
    </row>
    <row r="3" spans="1:24" x14ac:dyDescent="0.2">
      <c r="A3">
        <v>1</v>
      </c>
      <c r="B3" t="s">
        <v>118</v>
      </c>
      <c r="C3" t="s">
        <v>134</v>
      </c>
      <c r="D3" t="s">
        <v>261</v>
      </c>
      <c r="E3" t="s">
        <v>276</v>
      </c>
      <c r="F3" s="3" t="s">
        <v>53</v>
      </c>
      <c r="G3" s="3" t="s">
        <v>65</v>
      </c>
      <c r="H3" s="3">
        <v>84101</v>
      </c>
      <c r="I3" s="3">
        <f ca="1">RANDBETWEEN(1,16)</f>
        <v>10</v>
      </c>
      <c r="J3" t="str">
        <f t="shared" ref="J3:M22" ca="1" si="0">VLOOKUP($I3,athlete, J$1)</f>
        <v>Laura</v>
      </c>
      <c r="K3" t="str">
        <f t="shared" ca="1" si="0"/>
        <v>Hansen</v>
      </c>
      <c r="L3" t="str">
        <f t="shared" ca="1" si="0"/>
        <v>Corner</v>
      </c>
      <c r="M3" t="str">
        <f t="shared" ca="1" si="0"/>
        <v>Junior</v>
      </c>
      <c r="N3" t="str">
        <f ca="1">RANDBETWEEN(1000,9999)&amp;" "&amp;VLOOKUP(RANDBETWEEN(1,2),$B$21:$C$24,2)&amp;" "&amp;RANDBETWEEN(1000,9999)&amp;" "&amp;VLOOKUP(RANDBETWEEN(3,4),$B$21:$C$24,2)</f>
        <v>5879 South 1222 West</v>
      </c>
      <c r="O3" t="str">
        <f t="shared" ref="O3:Q22" ca="1" si="1">VLOOKUP($I3,athlete, O$1)</f>
        <v>Las Vegas</v>
      </c>
      <c r="P3" t="str">
        <f t="shared" ca="1" si="1"/>
        <v>NV</v>
      </c>
      <c r="Q3">
        <f t="shared" ca="1" si="1"/>
        <v>19837</v>
      </c>
      <c r="R3" t="str">
        <f ca="1">RANDBETWEEN(1000,9999)&amp;" "&amp;VLOOKUP(RANDBETWEEN(1,2),$B$21:$C$24,2)&amp;" "&amp;RANDBETWEEN(1000,9999)&amp;" "&amp;VLOOKUP(RANDBETWEEN(3,4),$B$21:$C$24,2)</f>
        <v>2840 South 3757 East</v>
      </c>
      <c r="S3" t="str">
        <f t="shared" ref="S3:U22" ca="1" si="2">VLOOKUP($I3,athlete, S$1)</f>
        <v>Las Vegas</v>
      </c>
      <c r="T3" t="str">
        <f t="shared" ca="1" si="2"/>
        <v>NV</v>
      </c>
      <c r="U3">
        <f t="shared" ca="1" si="2"/>
        <v>19837</v>
      </c>
      <c r="V3">
        <f ca="1">RANDBETWEEN(1000000000,9999999999)</f>
        <v>5732901936</v>
      </c>
      <c r="W3">
        <f ca="1">RANDBETWEEN(1,14)</f>
        <v>6</v>
      </c>
      <c r="X3" t="str">
        <f ca="1">"INSERT INTO athlete (fname, lname, position, academic_level, street_current, city_current,state_current,zip_current,street_hometown, city_hometown, state_hometown, zip_hometown, phone, team_id) VALUES ('"&amp;J3&amp;"','"&amp;K3&amp;"','"&amp;L3&amp;"','"&amp;M3&amp;"','"&amp;N3&amp;"','"&amp;O3&amp;"','"&amp;P3&amp;"',"&amp;Q3&amp;",'"&amp;R3&amp;"','"&amp;S3&amp;"','"&amp;T3&amp;"',"&amp;U3&amp;","&amp;V3&amp;","&amp;W3&amp;");"</f>
        <v>INSERT INTO athlete (fname, lname, position, academic_level, street_current, city_current,state_current,zip_current,street_hometown, city_hometown, state_hometown, zip_hometown, phone, team_id) VALUES ('Laura','Hansen','Corner','Junior','5879 South 1222 West','Las Vegas','NV',19837,'2840 South 3757 East','Las Vegas','NV',19837,5732901936,6);</v>
      </c>
    </row>
    <row r="4" spans="1:24" x14ac:dyDescent="0.2">
      <c r="A4">
        <v>2</v>
      </c>
      <c r="B4" t="s">
        <v>119</v>
      </c>
      <c r="C4" t="s">
        <v>135</v>
      </c>
      <c r="D4" t="s">
        <v>48</v>
      </c>
      <c r="E4" t="s">
        <v>277</v>
      </c>
      <c r="F4" s="3" t="s">
        <v>54</v>
      </c>
      <c r="G4" s="3" t="s">
        <v>66</v>
      </c>
      <c r="H4" s="3">
        <v>76102</v>
      </c>
      <c r="I4" s="3">
        <f t="shared" ref="I4:I67" ca="1" si="3">RANDBETWEEN(1,16)</f>
        <v>12</v>
      </c>
      <c r="J4" t="str">
        <f t="shared" ca="1" si="0"/>
        <v>Marcy</v>
      </c>
      <c r="K4" t="str">
        <f t="shared" ca="1" si="0"/>
        <v>Tice</v>
      </c>
      <c r="L4" t="str">
        <f t="shared" ca="1" si="0"/>
        <v>Goalie</v>
      </c>
      <c r="M4" t="str">
        <f t="shared" ca="1" si="0"/>
        <v>Freshman</v>
      </c>
      <c r="N4" t="str">
        <f t="shared" ref="N4:N67" ca="1" si="4">RANDBETWEEN(1000,9999)&amp;" "&amp;VLOOKUP(RANDBETWEEN(1,2),$B$21:$C$24,2)&amp;" "&amp;RANDBETWEEN(1000,9999)&amp;" "&amp;VLOOKUP(RANDBETWEEN(3,4),$B$21:$C$24,2)</f>
        <v>6493 South 9847 East</v>
      </c>
      <c r="O4" t="str">
        <f t="shared" ca="1" si="1"/>
        <v>Bismarck</v>
      </c>
      <c r="P4" t="str">
        <f t="shared" ca="1" si="1"/>
        <v>ND</v>
      </c>
      <c r="Q4">
        <f t="shared" ca="1" si="1"/>
        <v>28895</v>
      </c>
      <c r="R4" t="str">
        <f t="shared" ref="R4:R67" ca="1" si="5">RANDBETWEEN(1000,9999)&amp;" "&amp;VLOOKUP(RANDBETWEEN(1,2),$B$21:$C$24,2)&amp;" "&amp;RANDBETWEEN(1000,9999)&amp;" "&amp;VLOOKUP(RANDBETWEEN(3,4),$B$21:$C$24,2)</f>
        <v>2858 North 8765 East</v>
      </c>
      <c r="S4" t="str">
        <f t="shared" ca="1" si="2"/>
        <v>Bismarck</v>
      </c>
      <c r="T4" t="str">
        <f t="shared" ca="1" si="2"/>
        <v>ND</v>
      </c>
      <c r="U4">
        <f t="shared" ca="1" si="2"/>
        <v>28895</v>
      </c>
      <c r="V4">
        <f t="shared" ref="V4:V67" ca="1" si="6">RANDBETWEEN(1000000000,9999999999)</f>
        <v>1483829758</v>
      </c>
      <c r="W4">
        <f t="shared" ref="W4:W67" ca="1" si="7">RANDBETWEEN(1,14)</f>
        <v>7</v>
      </c>
      <c r="X4" t="str">
        <f t="shared" ref="X4:X67" ca="1" si="8">"INSERT INTO athlete (fname, lname, position, academic_level, street_current, city_current,state_current,zip_current,street_hometown, city_hometown, state_hometown, zip_hometown, phone, team_id) VALUES ('"&amp;J4&amp;"','"&amp;K4&amp;"','"&amp;L4&amp;"','"&amp;M4&amp;"','"&amp;N4&amp;"','"&amp;O4&amp;"','"&amp;P4&amp;"',"&amp;Q4&amp;",'"&amp;R4&amp;"','"&amp;S4&amp;"','"&amp;T4&amp;"',"&amp;U4&amp;","&amp;V4&amp;","&amp;W4&amp;");"</f>
        <v>INSERT INTO athlete (fname, lname, position, academic_level, street_current, city_current,state_current,zip_current,street_hometown, city_hometown, state_hometown, zip_hometown, phone, team_id) VALUES ('Marcy','Tice','Goalie','Freshman','6493 South 9847 East','Bismarck','ND',28895,'2858 North 8765 East','Bismarck','ND',28895,1483829758,7);</v>
      </c>
    </row>
    <row r="5" spans="1:24" x14ac:dyDescent="0.2">
      <c r="A5">
        <v>3</v>
      </c>
      <c r="B5" t="s">
        <v>120</v>
      </c>
      <c r="C5" t="s">
        <v>136</v>
      </c>
      <c r="D5" t="s">
        <v>262</v>
      </c>
      <c r="E5" t="s">
        <v>278</v>
      </c>
      <c r="F5" s="3" t="s">
        <v>55</v>
      </c>
      <c r="G5" s="3" t="s">
        <v>67</v>
      </c>
      <c r="H5" s="3">
        <v>56290</v>
      </c>
      <c r="I5" s="3">
        <f t="shared" ca="1" si="3"/>
        <v>3</v>
      </c>
      <c r="J5" t="str">
        <f t="shared" ca="1" si="0"/>
        <v>Alex</v>
      </c>
      <c r="K5" t="str">
        <f t="shared" ca="1" si="0"/>
        <v>Johnson</v>
      </c>
      <c r="L5" t="str">
        <f t="shared" ca="1" si="0"/>
        <v>Quarterback</v>
      </c>
      <c r="M5" t="str">
        <f t="shared" ca="1" si="0"/>
        <v>Sophmore</v>
      </c>
      <c r="N5" t="str">
        <f t="shared" ca="1" si="4"/>
        <v>1979 South 4981 East</v>
      </c>
      <c r="O5" t="str">
        <f t="shared" ca="1" si="1"/>
        <v>Seattle</v>
      </c>
      <c r="P5" t="str">
        <f t="shared" ca="1" si="1"/>
        <v>WA</v>
      </c>
      <c r="Q5">
        <f t="shared" ca="1" si="1"/>
        <v>56290</v>
      </c>
      <c r="R5" t="str">
        <f t="shared" ca="1" si="5"/>
        <v>8208 North 9002 East</v>
      </c>
      <c r="S5" t="str">
        <f t="shared" ca="1" si="2"/>
        <v>Seattle</v>
      </c>
      <c r="T5" t="str">
        <f t="shared" ca="1" si="2"/>
        <v>WA</v>
      </c>
      <c r="U5">
        <f t="shared" ca="1" si="2"/>
        <v>56290</v>
      </c>
      <c r="V5">
        <f t="shared" ca="1" si="6"/>
        <v>6750593335</v>
      </c>
      <c r="W5">
        <f t="shared" ca="1" si="7"/>
        <v>4</v>
      </c>
      <c r="X5" t="str">
        <f t="shared" ca="1" si="8"/>
        <v>INSERT INTO athlete (fname, lname, position, academic_level, street_current, city_current,state_current,zip_current,street_hometown, city_hometown, state_hometown, zip_hometown, phone, team_id) VALUES ('Alex','Johnson','Quarterback','Sophmore','1979 South 4981 East','Seattle','WA',56290,'8208 North 9002 East','Seattle','WA',56290,6750593335,4);</v>
      </c>
    </row>
    <row r="6" spans="1:24" x14ac:dyDescent="0.2">
      <c r="A6">
        <v>4</v>
      </c>
      <c r="B6" t="s">
        <v>121</v>
      </c>
      <c r="C6" t="s">
        <v>137</v>
      </c>
      <c r="D6" t="s">
        <v>263</v>
      </c>
      <c r="E6" t="s">
        <v>279</v>
      </c>
      <c r="F6" s="3" t="s">
        <v>56</v>
      </c>
      <c r="G6" s="3" t="s">
        <v>68</v>
      </c>
      <c r="H6" s="3">
        <v>12958</v>
      </c>
      <c r="I6" s="3">
        <f t="shared" ca="1" si="3"/>
        <v>14</v>
      </c>
      <c r="J6" t="str">
        <f t="shared" ca="1" si="0"/>
        <v>Carrie</v>
      </c>
      <c r="K6" t="str">
        <f t="shared" ca="1" si="0"/>
        <v>Bishoff</v>
      </c>
      <c r="L6" t="str">
        <f t="shared" ca="1" si="0"/>
        <v>Outfielder</v>
      </c>
      <c r="M6" t="str">
        <f t="shared" ca="1" si="0"/>
        <v>Junior</v>
      </c>
      <c r="N6" t="str">
        <f t="shared" ca="1" si="4"/>
        <v>6755 North 8634 East</v>
      </c>
      <c r="O6" t="str">
        <f t="shared" ca="1" si="1"/>
        <v>Las Vegas</v>
      </c>
      <c r="P6" t="str">
        <f t="shared" ca="1" si="1"/>
        <v>UT</v>
      </c>
      <c r="Q6">
        <f t="shared" ca="1" si="1"/>
        <v>84101</v>
      </c>
      <c r="R6" t="str">
        <f t="shared" ca="1" si="5"/>
        <v>3174 South 7720 West</v>
      </c>
      <c r="S6" t="str">
        <f t="shared" ca="1" si="2"/>
        <v>Las Vegas</v>
      </c>
      <c r="T6" t="str">
        <f t="shared" ca="1" si="2"/>
        <v>UT</v>
      </c>
      <c r="U6">
        <f t="shared" ca="1" si="2"/>
        <v>84101</v>
      </c>
      <c r="V6">
        <f t="shared" ca="1" si="6"/>
        <v>2459262343</v>
      </c>
      <c r="W6">
        <f t="shared" ca="1" si="7"/>
        <v>3</v>
      </c>
      <c r="X6" t="str">
        <f t="shared" ca="1" si="8"/>
        <v>INSERT INTO athlete (fname, lname, position, academic_level, street_current, city_current,state_current,zip_current,street_hometown, city_hometown, state_hometown, zip_hometown, phone, team_id) VALUES ('Carrie','Bishoff','Outfielder','Junior','6755 North 8634 East','Las Vegas','UT',84101,'3174 South 7720 West','Las Vegas','UT',84101,2459262343,3);</v>
      </c>
    </row>
    <row r="7" spans="1:24" x14ac:dyDescent="0.2">
      <c r="A7">
        <v>5</v>
      </c>
      <c r="B7" t="s">
        <v>122</v>
      </c>
      <c r="C7" t="s">
        <v>138</v>
      </c>
      <c r="D7" t="s">
        <v>264</v>
      </c>
      <c r="E7" t="s">
        <v>276</v>
      </c>
      <c r="F7" s="3" t="s">
        <v>57</v>
      </c>
      <c r="G7" s="3" t="s">
        <v>69</v>
      </c>
      <c r="H7" s="3">
        <v>84050</v>
      </c>
      <c r="I7" s="3">
        <f t="shared" ca="1" si="3"/>
        <v>11</v>
      </c>
      <c r="J7" t="str">
        <f t="shared" ca="1" si="0"/>
        <v>Megan</v>
      </c>
      <c r="K7" t="str">
        <f t="shared" ca="1" si="0"/>
        <v>Byron</v>
      </c>
      <c r="L7" t="str">
        <f t="shared" ca="1" si="0"/>
        <v>Running Back</v>
      </c>
      <c r="M7" t="str">
        <f t="shared" ca="1" si="0"/>
        <v>Sophmore</v>
      </c>
      <c r="N7" t="str">
        <f t="shared" ca="1" si="4"/>
        <v>4802 South 5475 West</v>
      </c>
      <c r="O7" t="str">
        <f t="shared" ca="1" si="1"/>
        <v>Pierre</v>
      </c>
      <c r="P7" t="str">
        <f t="shared" ca="1" si="1"/>
        <v>SD</v>
      </c>
      <c r="Q7">
        <f t="shared" ca="1" si="1"/>
        <v>73520</v>
      </c>
      <c r="R7" t="str">
        <f t="shared" ca="1" si="5"/>
        <v>4380 South 1355 East</v>
      </c>
      <c r="S7" t="str">
        <f t="shared" ca="1" si="2"/>
        <v>Pierre</v>
      </c>
      <c r="T7" t="str">
        <f t="shared" ca="1" si="2"/>
        <v>SD</v>
      </c>
      <c r="U7">
        <f t="shared" ca="1" si="2"/>
        <v>73520</v>
      </c>
      <c r="V7">
        <f t="shared" ca="1" si="6"/>
        <v>5454581551</v>
      </c>
      <c r="W7">
        <f t="shared" ca="1" si="7"/>
        <v>10</v>
      </c>
      <c r="X7" t="str">
        <f t="shared" ca="1" si="8"/>
        <v>INSERT INTO athlete (fname, lname, position, academic_level, street_current, city_current,state_current,zip_current,street_hometown, city_hometown, state_hometown, zip_hometown, phone, team_id) VALUES ('Megan','Byron','Running Back','Sophmore','4802 South 5475 West','Pierre','SD',73520,'4380 South 1355 East','Pierre','SD',73520,5454581551,10);</v>
      </c>
    </row>
    <row r="8" spans="1:24" x14ac:dyDescent="0.2">
      <c r="A8">
        <v>6</v>
      </c>
      <c r="B8" t="s">
        <v>123</v>
      </c>
      <c r="C8" t="s">
        <v>139</v>
      </c>
      <c r="D8" t="s">
        <v>265</v>
      </c>
      <c r="E8" t="s">
        <v>277</v>
      </c>
      <c r="F8" s="3" t="s">
        <v>58</v>
      </c>
      <c r="G8" s="3" t="s">
        <v>69</v>
      </c>
      <c r="H8" s="3">
        <v>26848</v>
      </c>
      <c r="I8" s="3">
        <f t="shared" ca="1" si="3"/>
        <v>10</v>
      </c>
      <c r="J8" t="str">
        <f t="shared" ca="1" si="0"/>
        <v>Laura</v>
      </c>
      <c r="K8" t="str">
        <f t="shared" ca="1" si="0"/>
        <v>Hansen</v>
      </c>
      <c r="L8" t="str">
        <f t="shared" ca="1" si="0"/>
        <v>Corner</v>
      </c>
      <c r="M8" t="str">
        <f t="shared" ca="1" si="0"/>
        <v>Junior</v>
      </c>
      <c r="N8" t="str">
        <f t="shared" ca="1" si="4"/>
        <v>3340 North 3362 West</v>
      </c>
      <c r="O8" t="str">
        <f t="shared" ca="1" si="1"/>
        <v>Las Vegas</v>
      </c>
      <c r="P8" t="str">
        <f t="shared" ca="1" si="1"/>
        <v>NV</v>
      </c>
      <c r="Q8">
        <f t="shared" ca="1" si="1"/>
        <v>19837</v>
      </c>
      <c r="R8" t="str">
        <f t="shared" ca="1" si="5"/>
        <v>9384 South 1920 East</v>
      </c>
      <c r="S8" t="str">
        <f t="shared" ca="1" si="2"/>
        <v>Las Vegas</v>
      </c>
      <c r="T8" t="str">
        <f t="shared" ca="1" si="2"/>
        <v>NV</v>
      </c>
      <c r="U8">
        <f t="shared" ca="1" si="2"/>
        <v>19837</v>
      </c>
      <c r="V8">
        <f t="shared" ca="1" si="6"/>
        <v>8242960421</v>
      </c>
      <c r="W8">
        <f t="shared" ca="1" si="7"/>
        <v>3</v>
      </c>
      <c r="X8" t="str">
        <f t="shared" ca="1" si="8"/>
        <v>INSERT INTO athlete (fname, lname, position, academic_level, street_current, city_current,state_current,zip_current,street_hometown, city_hometown, state_hometown, zip_hometown, phone, team_id) VALUES ('Laura','Hansen','Corner','Junior','3340 North 3362 West','Las Vegas','NV',19837,'9384 South 1920 East','Las Vegas','NV',19837,8242960421,3);</v>
      </c>
    </row>
    <row r="9" spans="1:24" x14ac:dyDescent="0.2">
      <c r="A9">
        <v>7</v>
      </c>
      <c r="B9" t="s">
        <v>124</v>
      </c>
      <c r="C9" t="s">
        <v>140</v>
      </c>
      <c r="D9" t="s">
        <v>266</v>
      </c>
      <c r="E9" t="s">
        <v>278</v>
      </c>
      <c r="F9" s="3" t="s">
        <v>34</v>
      </c>
      <c r="G9" s="3" t="s">
        <v>66</v>
      </c>
      <c r="H9" s="3">
        <v>85765</v>
      </c>
      <c r="I9" s="3">
        <f t="shared" ca="1" si="3"/>
        <v>4</v>
      </c>
      <c r="J9" t="str">
        <f t="shared" ca="1" si="0"/>
        <v>Stephanie</v>
      </c>
      <c r="K9" t="str">
        <f t="shared" ca="1" si="0"/>
        <v>Pales</v>
      </c>
      <c r="L9" t="str">
        <f t="shared" ca="1" si="0"/>
        <v>Tackle</v>
      </c>
      <c r="M9" t="str">
        <f t="shared" ca="1" si="0"/>
        <v>Freshman</v>
      </c>
      <c r="N9" t="str">
        <f t="shared" ca="1" si="4"/>
        <v>9730 North 5066 West</v>
      </c>
      <c r="O9" t="str">
        <f t="shared" ca="1" si="1"/>
        <v>Portland</v>
      </c>
      <c r="P9" t="str">
        <f t="shared" ca="1" si="1"/>
        <v>OR</v>
      </c>
      <c r="Q9">
        <f t="shared" ca="1" si="1"/>
        <v>12958</v>
      </c>
      <c r="R9" t="str">
        <f t="shared" ca="1" si="5"/>
        <v>7828 North 2521 West</v>
      </c>
      <c r="S9" t="str">
        <f t="shared" ca="1" si="2"/>
        <v>Portland</v>
      </c>
      <c r="T9" t="str">
        <f t="shared" ca="1" si="2"/>
        <v>OR</v>
      </c>
      <c r="U9">
        <f t="shared" ca="1" si="2"/>
        <v>12958</v>
      </c>
      <c r="V9">
        <f t="shared" ca="1" si="6"/>
        <v>9579413628</v>
      </c>
      <c r="W9">
        <f t="shared" ca="1" si="7"/>
        <v>4</v>
      </c>
      <c r="X9" t="str">
        <f t="shared" ca="1" si="8"/>
        <v>INSERT INTO athlete (fname, lname, position, academic_level, street_current, city_current,state_current,zip_current,street_hometown, city_hometown, state_hometown, zip_hometown, phone, team_id) VALUES ('Stephanie','Pales','Tackle','Freshman','9730 North 5066 West','Portland','OR',12958,'7828 North 2521 West','Portland','OR',12958,9579413628,4);</v>
      </c>
    </row>
    <row r="10" spans="1:24" x14ac:dyDescent="0.2">
      <c r="A10">
        <v>8</v>
      </c>
      <c r="B10" t="s">
        <v>125</v>
      </c>
      <c r="C10" t="s">
        <v>141</v>
      </c>
      <c r="D10" t="s">
        <v>267</v>
      </c>
      <c r="E10" t="s">
        <v>279</v>
      </c>
      <c r="F10" s="3" t="s">
        <v>62</v>
      </c>
      <c r="G10" s="3" t="s">
        <v>70</v>
      </c>
      <c r="H10" s="3">
        <v>76485</v>
      </c>
      <c r="I10" s="3">
        <f t="shared" ca="1" si="3"/>
        <v>12</v>
      </c>
      <c r="J10" t="str">
        <f t="shared" ca="1" si="0"/>
        <v>Marcy</v>
      </c>
      <c r="K10" t="str">
        <f t="shared" ca="1" si="0"/>
        <v>Tice</v>
      </c>
      <c r="L10" t="str">
        <f t="shared" ca="1" si="0"/>
        <v>Goalie</v>
      </c>
      <c r="M10" t="str">
        <f t="shared" ca="1" si="0"/>
        <v>Freshman</v>
      </c>
      <c r="N10" t="str">
        <f t="shared" ca="1" si="4"/>
        <v>8940 South 9835 West</v>
      </c>
      <c r="O10" t="str">
        <f t="shared" ca="1" si="1"/>
        <v>Bismarck</v>
      </c>
      <c r="P10" t="str">
        <f t="shared" ca="1" si="1"/>
        <v>ND</v>
      </c>
      <c r="Q10">
        <f t="shared" ca="1" si="1"/>
        <v>28895</v>
      </c>
      <c r="R10" t="str">
        <f t="shared" ca="1" si="5"/>
        <v>3630 North 5669 East</v>
      </c>
      <c r="S10" t="str">
        <f t="shared" ca="1" si="2"/>
        <v>Bismarck</v>
      </c>
      <c r="T10" t="str">
        <f t="shared" ca="1" si="2"/>
        <v>ND</v>
      </c>
      <c r="U10">
        <f t="shared" ca="1" si="2"/>
        <v>28895</v>
      </c>
      <c r="V10">
        <f t="shared" ca="1" si="6"/>
        <v>9679443621</v>
      </c>
      <c r="W10">
        <f t="shared" ca="1" si="7"/>
        <v>9</v>
      </c>
      <c r="X10" t="str">
        <f t="shared" ca="1" si="8"/>
        <v>INSERT INTO athlete (fname, lname, position, academic_level, street_current, city_current,state_current,zip_current,street_hometown, city_hometown, state_hometown, zip_hometown, phone, team_id) VALUES ('Marcy','Tice','Goalie','Freshman','8940 South 9835 West','Bismarck','ND',28895,'3630 North 5669 East','Bismarck','ND',28895,9679443621,9);</v>
      </c>
    </row>
    <row r="11" spans="1:24" x14ac:dyDescent="0.2">
      <c r="A11">
        <v>9</v>
      </c>
      <c r="B11" t="s">
        <v>126</v>
      </c>
      <c r="C11" t="s">
        <v>142</v>
      </c>
      <c r="D11" t="s">
        <v>268</v>
      </c>
      <c r="E11" t="s">
        <v>276</v>
      </c>
      <c r="F11" s="3" t="s">
        <v>59</v>
      </c>
      <c r="G11" s="3" t="s">
        <v>65</v>
      </c>
      <c r="H11" s="3">
        <v>75673</v>
      </c>
      <c r="I11" s="3">
        <f t="shared" ca="1" si="3"/>
        <v>16</v>
      </c>
      <c r="J11" t="str">
        <f t="shared" ca="1" si="0"/>
        <v>Chris</v>
      </c>
      <c r="K11" t="str">
        <f t="shared" ca="1" si="0"/>
        <v>Burr</v>
      </c>
      <c r="L11" t="str">
        <f t="shared" ca="1" si="0"/>
        <v>Catcher</v>
      </c>
      <c r="M11" t="str">
        <f t="shared" ca="1" si="0"/>
        <v>Freshman</v>
      </c>
      <c r="N11" t="str">
        <f t="shared" ca="1" si="4"/>
        <v>1403 North 5916 East</v>
      </c>
      <c r="O11" t="str">
        <f t="shared" ca="1" si="1"/>
        <v>Bismarck</v>
      </c>
      <c r="P11" t="str">
        <f t="shared" ca="1" si="1"/>
        <v>UT</v>
      </c>
      <c r="Q11">
        <f t="shared" ca="1" si="1"/>
        <v>84101</v>
      </c>
      <c r="R11" t="str">
        <f t="shared" ca="1" si="5"/>
        <v>3635 South 4934 East</v>
      </c>
      <c r="S11" t="str">
        <f t="shared" ca="1" si="2"/>
        <v>Bismarck</v>
      </c>
      <c r="T11" t="str">
        <f t="shared" ca="1" si="2"/>
        <v>UT</v>
      </c>
      <c r="U11">
        <f t="shared" ca="1" si="2"/>
        <v>84101</v>
      </c>
      <c r="V11">
        <f t="shared" ca="1" si="6"/>
        <v>6776688633</v>
      </c>
      <c r="W11">
        <f t="shared" ca="1" si="7"/>
        <v>6</v>
      </c>
      <c r="X11" t="str">
        <f t="shared" ca="1" si="8"/>
        <v>INSERT INTO athlete (fname, lname, position, academic_level, street_current, city_current,state_current,zip_current,street_hometown, city_hometown, state_hometown, zip_hometown, phone, team_id) VALUES ('Chris','Burr','Catcher','Freshman','1403 North 5916 East','Bismarck','UT',84101,'3635 South 4934 East','Bismarck','UT',84101,6776688633,6);</v>
      </c>
    </row>
    <row r="12" spans="1:24" x14ac:dyDescent="0.2">
      <c r="A12">
        <v>10</v>
      </c>
      <c r="B12" t="s">
        <v>127</v>
      </c>
      <c r="C12" t="s">
        <v>143</v>
      </c>
      <c r="D12" t="s">
        <v>269</v>
      </c>
      <c r="E12" t="s">
        <v>277</v>
      </c>
      <c r="F12" s="3" t="s">
        <v>60</v>
      </c>
      <c r="G12" s="3" t="s">
        <v>71</v>
      </c>
      <c r="H12" s="3">
        <v>19837</v>
      </c>
      <c r="I12" s="3">
        <f t="shared" ca="1" si="3"/>
        <v>3</v>
      </c>
      <c r="J12" t="str">
        <f t="shared" ca="1" si="0"/>
        <v>Alex</v>
      </c>
      <c r="K12" t="str">
        <f t="shared" ca="1" si="0"/>
        <v>Johnson</v>
      </c>
      <c r="L12" t="str">
        <f t="shared" ca="1" si="0"/>
        <v>Quarterback</v>
      </c>
      <c r="M12" t="str">
        <f t="shared" ca="1" si="0"/>
        <v>Sophmore</v>
      </c>
      <c r="N12" t="str">
        <f t="shared" ca="1" si="4"/>
        <v>1899 North 9702 West</v>
      </c>
      <c r="O12" t="str">
        <f t="shared" ca="1" si="1"/>
        <v>Seattle</v>
      </c>
      <c r="P12" t="str">
        <f t="shared" ca="1" si="1"/>
        <v>WA</v>
      </c>
      <c r="Q12">
        <f t="shared" ca="1" si="1"/>
        <v>56290</v>
      </c>
      <c r="R12" t="str">
        <f t="shared" ca="1" si="5"/>
        <v>7619 South 3338 West</v>
      </c>
      <c r="S12" t="str">
        <f t="shared" ca="1" si="2"/>
        <v>Seattle</v>
      </c>
      <c r="T12" t="str">
        <f t="shared" ca="1" si="2"/>
        <v>WA</v>
      </c>
      <c r="U12">
        <f t="shared" ca="1" si="2"/>
        <v>56290</v>
      </c>
      <c r="V12">
        <f t="shared" ca="1" si="6"/>
        <v>4563545936</v>
      </c>
      <c r="W12">
        <f t="shared" ca="1" si="7"/>
        <v>6</v>
      </c>
      <c r="X12" t="str">
        <f t="shared" ca="1" si="8"/>
        <v>INSERT INTO athlete (fname, lname, position, academic_level, street_current, city_current,state_current,zip_current,street_hometown, city_hometown, state_hometown, zip_hometown, phone, team_id) VALUES ('Alex','Johnson','Quarterback','Sophmore','1899 North 9702 West','Seattle','WA',56290,'7619 South 3338 West','Seattle','WA',56290,4563545936,6);</v>
      </c>
    </row>
    <row r="13" spans="1:24" x14ac:dyDescent="0.2">
      <c r="A13">
        <v>11</v>
      </c>
      <c r="B13" t="s">
        <v>128</v>
      </c>
      <c r="C13" t="s">
        <v>144</v>
      </c>
      <c r="D13" t="s">
        <v>270</v>
      </c>
      <c r="E13" t="s">
        <v>278</v>
      </c>
      <c r="F13" s="3" t="s">
        <v>61</v>
      </c>
      <c r="G13" s="3" t="s">
        <v>72</v>
      </c>
      <c r="H13" s="3">
        <v>73520</v>
      </c>
      <c r="I13" s="3">
        <f t="shared" ca="1" si="3"/>
        <v>5</v>
      </c>
      <c r="J13" t="str">
        <f t="shared" ca="1" si="0"/>
        <v>Alicia</v>
      </c>
      <c r="K13" t="str">
        <f t="shared" ca="1" si="0"/>
        <v>McKay</v>
      </c>
      <c r="L13" t="str">
        <f t="shared" ca="1" si="0"/>
        <v>Defense</v>
      </c>
      <c r="M13" t="str">
        <f t="shared" ca="1" si="0"/>
        <v>Senior</v>
      </c>
      <c r="N13" t="str">
        <f t="shared" ca="1" si="4"/>
        <v>3102 North 2140 West</v>
      </c>
      <c r="O13" t="str">
        <f t="shared" ca="1" si="1"/>
        <v>Berkley</v>
      </c>
      <c r="P13" t="str">
        <f t="shared" ca="1" si="1"/>
        <v>CA</v>
      </c>
      <c r="Q13">
        <f t="shared" ca="1" si="1"/>
        <v>84050</v>
      </c>
      <c r="R13" t="str">
        <f t="shared" ca="1" si="5"/>
        <v>7848 South 6869 West</v>
      </c>
      <c r="S13" t="str">
        <f t="shared" ca="1" si="2"/>
        <v>Berkley</v>
      </c>
      <c r="T13" t="str">
        <f t="shared" ca="1" si="2"/>
        <v>CA</v>
      </c>
      <c r="U13">
        <f t="shared" ca="1" si="2"/>
        <v>84050</v>
      </c>
      <c r="V13">
        <f t="shared" ca="1" si="6"/>
        <v>2782628128</v>
      </c>
      <c r="W13">
        <f t="shared" ca="1" si="7"/>
        <v>13</v>
      </c>
      <c r="X13" t="str">
        <f t="shared" ca="1" si="8"/>
        <v>INSERT INTO athlete (fname, lname, position, academic_level, street_current, city_current,state_current,zip_current,street_hometown, city_hometown, state_hometown, zip_hometown, phone, team_id) VALUES ('Alicia','McKay','Defense','Senior','3102 North 2140 West','Berkley','CA',84050,'7848 South 6869 West','Berkley','CA',84050,2782628128,13);</v>
      </c>
    </row>
    <row r="14" spans="1:24" x14ac:dyDescent="0.2">
      <c r="A14">
        <v>12</v>
      </c>
      <c r="B14" t="s">
        <v>129</v>
      </c>
      <c r="C14" t="s">
        <v>145</v>
      </c>
      <c r="D14" t="s">
        <v>271</v>
      </c>
      <c r="E14" t="s">
        <v>279</v>
      </c>
      <c r="F14" s="3" t="s">
        <v>63</v>
      </c>
      <c r="G14" s="3" t="s">
        <v>73</v>
      </c>
      <c r="H14" s="3">
        <v>28895</v>
      </c>
      <c r="I14" s="3">
        <f t="shared" ca="1" si="3"/>
        <v>14</v>
      </c>
      <c r="J14" t="str">
        <f t="shared" ca="1" si="0"/>
        <v>Carrie</v>
      </c>
      <c r="K14" t="str">
        <f t="shared" ca="1" si="0"/>
        <v>Bishoff</v>
      </c>
      <c r="L14" t="str">
        <f t="shared" ca="1" si="0"/>
        <v>Outfielder</v>
      </c>
      <c r="M14" t="str">
        <f t="shared" ca="1" si="0"/>
        <v>Junior</v>
      </c>
      <c r="N14" t="str">
        <f t="shared" ca="1" si="4"/>
        <v>9457 North 8581 East</v>
      </c>
      <c r="O14" t="str">
        <f t="shared" ca="1" si="1"/>
        <v>Las Vegas</v>
      </c>
      <c r="P14" t="str">
        <f t="shared" ca="1" si="1"/>
        <v>UT</v>
      </c>
      <c r="Q14">
        <f t="shared" ca="1" si="1"/>
        <v>84101</v>
      </c>
      <c r="R14" t="str">
        <f t="shared" ca="1" si="5"/>
        <v>1147 South 9230 West</v>
      </c>
      <c r="S14" t="str">
        <f t="shared" ca="1" si="2"/>
        <v>Las Vegas</v>
      </c>
      <c r="T14" t="str">
        <f t="shared" ca="1" si="2"/>
        <v>UT</v>
      </c>
      <c r="U14">
        <f t="shared" ca="1" si="2"/>
        <v>84101</v>
      </c>
      <c r="V14">
        <f t="shared" ca="1" si="6"/>
        <v>6887960686</v>
      </c>
      <c r="W14">
        <f t="shared" ca="1" si="7"/>
        <v>5</v>
      </c>
      <c r="X14" t="str">
        <f t="shared" ca="1" si="8"/>
        <v>INSERT INTO athlete (fname, lname, position, academic_level, street_current, city_current,state_current,zip_current,street_hometown, city_hometown, state_hometown, zip_hometown, phone, team_id) VALUES ('Carrie','Bishoff','Outfielder','Junior','9457 North 8581 East','Las Vegas','UT',84101,'1147 South 9230 West','Las Vegas','UT',84101,6887960686,5);</v>
      </c>
    </row>
    <row r="15" spans="1:24" x14ac:dyDescent="0.2">
      <c r="A15">
        <v>13</v>
      </c>
      <c r="B15" t="s">
        <v>130</v>
      </c>
      <c r="C15" t="s">
        <v>146</v>
      </c>
      <c r="D15" t="s">
        <v>272</v>
      </c>
      <c r="E15" t="s">
        <v>276</v>
      </c>
      <c r="F15" s="3" t="s">
        <v>59</v>
      </c>
      <c r="G15" s="3" t="s">
        <v>65</v>
      </c>
      <c r="H15" s="3">
        <v>84101</v>
      </c>
      <c r="I15" s="3">
        <f t="shared" ca="1" si="3"/>
        <v>7</v>
      </c>
      <c r="J15" t="str">
        <f t="shared" ca="1" si="0"/>
        <v>John</v>
      </c>
      <c r="K15" t="str">
        <f t="shared" ca="1" si="0"/>
        <v>Jensen</v>
      </c>
      <c r="L15" t="str">
        <f t="shared" ca="1" si="0"/>
        <v>Forward</v>
      </c>
      <c r="M15" t="str">
        <f t="shared" ca="1" si="0"/>
        <v>Sophmore</v>
      </c>
      <c r="N15" t="str">
        <f t="shared" ca="1" si="4"/>
        <v>8530 South 5224 West</v>
      </c>
      <c r="O15" t="str">
        <f t="shared" ca="1" si="1"/>
        <v>Tempe</v>
      </c>
      <c r="P15" t="str">
        <f t="shared" ca="1" si="1"/>
        <v>AZ</v>
      </c>
      <c r="Q15">
        <f t="shared" ca="1" si="1"/>
        <v>85765</v>
      </c>
      <c r="R15" t="str">
        <f t="shared" ca="1" si="5"/>
        <v>5398 North 7595 East</v>
      </c>
      <c r="S15" t="str">
        <f t="shared" ca="1" si="2"/>
        <v>Tempe</v>
      </c>
      <c r="T15" t="str">
        <f t="shared" ca="1" si="2"/>
        <v>AZ</v>
      </c>
      <c r="U15">
        <f t="shared" ca="1" si="2"/>
        <v>85765</v>
      </c>
      <c r="V15">
        <f t="shared" ca="1" si="6"/>
        <v>6712911681</v>
      </c>
      <c r="W15">
        <f t="shared" ca="1" si="7"/>
        <v>6</v>
      </c>
      <c r="X15" t="str">
        <f t="shared" ca="1" si="8"/>
        <v>INSERT INTO athlete (fname, lname, position, academic_level, street_current, city_current,state_current,zip_current,street_hometown, city_hometown, state_hometown, zip_hometown, phone, team_id) VALUES ('John','Jensen','Forward','Sophmore','8530 South 5224 West','Tempe','AZ',85765,'5398 North 7595 East','Tempe','AZ',85765,6712911681,6);</v>
      </c>
    </row>
    <row r="16" spans="1:24" x14ac:dyDescent="0.2">
      <c r="A16">
        <v>14</v>
      </c>
      <c r="B16" t="s">
        <v>131</v>
      </c>
      <c r="C16" t="s">
        <v>147</v>
      </c>
      <c r="D16" t="s">
        <v>273</v>
      </c>
      <c r="E16" t="s">
        <v>277</v>
      </c>
      <c r="F16" s="3" t="s">
        <v>60</v>
      </c>
      <c r="G16" s="3" t="s">
        <v>65</v>
      </c>
      <c r="H16" s="3">
        <v>84101</v>
      </c>
      <c r="I16" s="3">
        <f t="shared" ca="1" si="3"/>
        <v>15</v>
      </c>
      <c r="J16" t="str">
        <f t="shared" ca="1" si="0"/>
        <v>Randy</v>
      </c>
      <c r="K16" t="str">
        <f t="shared" ca="1" si="0"/>
        <v>Peirce</v>
      </c>
      <c r="L16" t="str">
        <f t="shared" ca="1" si="0"/>
        <v>Pitcher</v>
      </c>
      <c r="M16" t="str">
        <f t="shared" ca="1" si="0"/>
        <v>Sophmore</v>
      </c>
      <c r="N16" t="str">
        <f t="shared" ca="1" si="4"/>
        <v>3672 South 1821 East</v>
      </c>
      <c r="O16" t="str">
        <f t="shared" ca="1" si="1"/>
        <v>Pierre</v>
      </c>
      <c r="P16" t="str">
        <f t="shared" ca="1" si="1"/>
        <v>UT</v>
      </c>
      <c r="Q16">
        <f t="shared" ca="1" si="1"/>
        <v>84101</v>
      </c>
      <c r="R16" t="str">
        <f t="shared" ca="1" si="5"/>
        <v>5907 South 2513 East</v>
      </c>
      <c r="S16" t="str">
        <f t="shared" ca="1" si="2"/>
        <v>Pierre</v>
      </c>
      <c r="T16" t="str">
        <f t="shared" ca="1" si="2"/>
        <v>UT</v>
      </c>
      <c r="U16">
        <f t="shared" ca="1" si="2"/>
        <v>84101</v>
      </c>
      <c r="V16">
        <f t="shared" ca="1" si="6"/>
        <v>2050364552</v>
      </c>
      <c r="W16">
        <f t="shared" ca="1" si="7"/>
        <v>5</v>
      </c>
      <c r="X16" t="str">
        <f t="shared" ca="1" si="8"/>
        <v>INSERT INTO athlete (fname, lname, position, academic_level, street_current, city_current,state_current,zip_current,street_hometown, city_hometown, state_hometown, zip_hometown, phone, team_id) VALUES ('Randy','Peirce','Pitcher','Sophmore','3672 South 1821 East','Pierre','UT',84101,'5907 South 2513 East','Pierre','UT',84101,2050364552,5);</v>
      </c>
    </row>
    <row r="17" spans="1:24" x14ac:dyDescent="0.2">
      <c r="A17">
        <v>15</v>
      </c>
      <c r="B17" t="s">
        <v>132</v>
      </c>
      <c r="C17" t="s">
        <v>148</v>
      </c>
      <c r="D17" t="s">
        <v>274</v>
      </c>
      <c r="E17" t="s">
        <v>278</v>
      </c>
      <c r="F17" s="3" t="s">
        <v>61</v>
      </c>
      <c r="G17" s="3" t="s">
        <v>65</v>
      </c>
      <c r="H17" s="3">
        <v>84101</v>
      </c>
      <c r="I17" s="3">
        <f t="shared" ca="1" si="3"/>
        <v>12</v>
      </c>
      <c r="J17" t="str">
        <f t="shared" ca="1" si="0"/>
        <v>Marcy</v>
      </c>
      <c r="K17" t="str">
        <f t="shared" ca="1" si="0"/>
        <v>Tice</v>
      </c>
      <c r="L17" t="str">
        <f t="shared" ca="1" si="0"/>
        <v>Goalie</v>
      </c>
      <c r="M17" t="str">
        <f t="shared" ca="1" si="0"/>
        <v>Freshman</v>
      </c>
      <c r="N17" t="str">
        <f t="shared" ca="1" si="4"/>
        <v>1920 South 1273 East</v>
      </c>
      <c r="O17" t="str">
        <f t="shared" ca="1" si="1"/>
        <v>Bismarck</v>
      </c>
      <c r="P17" t="str">
        <f t="shared" ca="1" si="1"/>
        <v>ND</v>
      </c>
      <c r="Q17">
        <f t="shared" ca="1" si="1"/>
        <v>28895</v>
      </c>
      <c r="R17" t="str">
        <f t="shared" ca="1" si="5"/>
        <v>1827 North 5012 West</v>
      </c>
      <c r="S17" t="str">
        <f t="shared" ca="1" si="2"/>
        <v>Bismarck</v>
      </c>
      <c r="T17" t="str">
        <f t="shared" ca="1" si="2"/>
        <v>ND</v>
      </c>
      <c r="U17">
        <f t="shared" ca="1" si="2"/>
        <v>28895</v>
      </c>
      <c r="V17">
        <f t="shared" ca="1" si="6"/>
        <v>9732859605</v>
      </c>
      <c r="W17">
        <f t="shared" ca="1" si="7"/>
        <v>10</v>
      </c>
      <c r="X17" t="str">
        <f t="shared" ca="1" si="8"/>
        <v>INSERT INTO athlete (fname, lname, position, academic_level, street_current, city_current,state_current,zip_current,street_hometown, city_hometown, state_hometown, zip_hometown, phone, team_id) VALUES ('Marcy','Tice','Goalie','Freshman','1920 South 1273 East','Bismarck','ND',28895,'1827 North 5012 West','Bismarck','ND',28895,9732859605,10);</v>
      </c>
    </row>
    <row r="18" spans="1:24" x14ac:dyDescent="0.2">
      <c r="A18">
        <v>16</v>
      </c>
      <c r="B18" t="s">
        <v>133</v>
      </c>
      <c r="C18" t="s">
        <v>149</v>
      </c>
      <c r="D18" t="s">
        <v>275</v>
      </c>
      <c r="E18" t="s">
        <v>279</v>
      </c>
      <c r="F18" s="3" t="s">
        <v>63</v>
      </c>
      <c r="G18" s="3" t="s">
        <v>65</v>
      </c>
      <c r="H18" s="3">
        <v>84101</v>
      </c>
      <c r="I18" s="3">
        <f t="shared" ca="1" si="3"/>
        <v>14</v>
      </c>
      <c r="J18" t="str">
        <f t="shared" ca="1" si="0"/>
        <v>Carrie</v>
      </c>
      <c r="K18" t="str">
        <f t="shared" ca="1" si="0"/>
        <v>Bishoff</v>
      </c>
      <c r="L18" t="str">
        <f t="shared" ca="1" si="0"/>
        <v>Outfielder</v>
      </c>
      <c r="M18" t="str">
        <f t="shared" ca="1" si="0"/>
        <v>Junior</v>
      </c>
      <c r="N18" t="str">
        <f t="shared" ca="1" si="4"/>
        <v>3740 North 1958 East</v>
      </c>
      <c r="O18" t="str">
        <f t="shared" ca="1" si="1"/>
        <v>Las Vegas</v>
      </c>
      <c r="P18" t="str">
        <f t="shared" ca="1" si="1"/>
        <v>UT</v>
      </c>
      <c r="Q18">
        <f t="shared" ca="1" si="1"/>
        <v>84101</v>
      </c>
      <c r="R18" t="str">
        <f t="shared" ca="1" si="5"/>
        <v>3367 North 4138 West</v>
      </c>
      <c r="S18" t="str">
        <f t="shared" ca="1" si="2"/>
        <v>Las Vegas</v>
      </c>
      <c r="T18" t="str">
        <f t="shared" ca="1" si="2"/>
        <v>UT</v>
      </c>
      <c r="U18">
        <f t="shared" ca="1" si="2"/>
        <v>84101</v>
      </c>
      <c r="V18">
        <f t="shared" ca="1" si="6"/>
        <v>4719814406</v>
      </c>
      <c r="W18">
        <f t="shared" ca="1" si="7"/>
        <v>10</v>
      </c>
      <c r="X18" t="str">
        <f t="shared" ca="1" si="8"/>
        <v>INSERT INTO athlete (fname, lname, position, academic_level, street_current, city_current,state_current,zip_current,street_hometown, city_hometown, state_hometown, zip_hometown, phone, team_id) VALUES ('Carrie','Bishoff','Outfielder','Junior','3740 North 1958 East','Las Vegas','UT',84101,'3367 North 4138 West','Las Vegas','UT',84101,4719814406,10);</v>
      </c>
    </row>
    <row r="19" spans="1:24" x14ac:dyDescent="0.2">
      <c r="I19" s="3">
        <f t="shared" ca="1" si="3"/>
        <v>6</v>
      </c>
      <c r="J19" t="str">
        <f t="shared" ca="1" si="0"/>
        <v>Jilian</v>
      </c>
      <c r="K19" t="str">
        <f t="shared" ca="1" si="0"/>
        <v>Allen</v>
      </c>
      <c r="L19" t="str">
        <f t="shared" ca="1" si="0"/>
        <v>Winger</v>
      </c>
      <c r="M19" t="str">
        <f t="shared" ca="1" si="0"/>
        <v>Junior</v>
      </c>
      <c r="N19" t="str">
        <f t="shared" ca="1" si="4"/>
        <v>1401 North 7859 East</v>
      </c>
      <c r="O19" t="str">
        <f t="shared" ca="1" si="1"/>
        <v>Los Angeles</v>
      </c>
      <c r="P19" t="str">
        <f t="shared" ca="1" si="1"/>
        <v>CA</v>
      </c>
      <c r="Q19">
        <f t="shared" ca="1" si="1"/>
        <v>26848</v>
      </c>
      <c r="R19" t="str">
        <f t="shared" ca="1" si="5"/>
        <v>3573 South 5882 West</v>
      </c>
      <c r="S19" t="str">
        <f t="shared" ca="1" si="2"/>
        <v>Los Angeles</v>
      </c>
      <c r="T19" t="str">
        <f t="shared" ca="1" si="2"/>
        <v>CA</v>
      </c>
      <c r="U19">
        <f t="shared" ca="1" si="2"/>
        <v>26848</v>
      </c>
      <c r="V19">
        <f t="shared" ca="1" si="6"/>
        <v>8763466386</v>
      </c>
      <c r="W19">
        <f t="shared" ca="1" si="7"/>
        <v>6</v>
      </c>
      <c r="X19" t="str">
        <f t="shared" ca="1" si="8"/>
        <v>INSERT INTO athlete (fname, lname, position, academic_level, street_current, city_current,state_current,zip_current,street_hometown, city_hometown, state_hometown, zip_hometown, phone, team_id) VALUES ('Jilian','Allen','Winger','Junior','1401 North 7859 East','Los Angeles','CA',26848,'3573 South 5882 West','Los Angeles','CA',26848,8763466386,6);</v>
      </c>
    </row>
    <row r="20" spans="1:24" x14ac:dyDescent="0.2">
      <c r="I20" s="3">
        <f t="shared" ca="1" si="3"/>
        <v>4</v>
      </c>
      <c r="J20" t="str">
        <f t="shared" ca="1" si="0"/>
        <v>Stephanie</v>
      </c>
      <c r="K20" t="str">
        <f t="shared" ca="1" si="0"/>
        <v>Pales</v>
      </c>
      <c r="L20" t="str">
        <f t="shared" ca="1" si="0"/>
        <v>Tackle</v>
      </c>
      <c r="M20" t="str">
        <f t="shared" ca="1" si="0"/>
        <v>Freshman</v>
      </c>
      <c r="N20" t="str">
        <f t="shared" ca="1" si="4"/>
        <v>5160 South 7909 East</v>
      </c>
      <c r="O20" t="str">
        <f t="shared" ca="1" si="1"/>
        <v>Portland</v>
      </c>
      <c r="P20" t="str">
        <f t="shared" ca="1" si="1"/>
        <v>OR</v>
      </c>
      <c r="Q20">
        <f t="shared" ca="1" si="1"/>
        <v>12958</v>
      </c>
      <c r="R20" t="str">
        <f t="shared" ca="1" si="5"/>
        <v>8154 South 4363 West</v>
      </c>
      <c r="S20" t="str">
        <f t="shared" ca="1" si="2"/>
        <v>Portland</v>
      </c>
      <c r="T20" t="str">
        <f t="shared" ca="1" si="2"/>
        <v>OR</v>
      </c>
      <c r="U20">
        <f t="shared" ca="1" si="2"/>
        <v>12958</v>
      </c>
      <c r="V20">
        <f t="shared" ca="1" si="6"/>
        <v>7263457354</v>
      </c>
      <c r="W20">
        <f t="shared" ca="1" si="7"/>
        <v>7</v>
      </c>
      <c r="X20" t="str">
        <f t="shared" ca="1" si="8"/>
        <v>INSERT INTO athlete (fname, lname, position, academic_level, street_current, city_current,state_current,zip_current,street_hometown, city_hometown, state_hometown, zip_hometown, phone, team_id) VALUES ('Stephanie','Pales','Tackle','Freshman','5160 South 7909 East','Portland','OR',12958,'8154 South 4363 West','Portland','OR',12958,7263457354,7);</v>
      </c>
    </row>
    <row r="21" spans="1:24" x14ac:dyDescent="0.2">
      <c r="B21">
        <v>1</v>
      </c>
      <c r="C21" t="s">
        <v>49</v>
      </c>
      <c r="I21" s="3">
        <f t="shared" ca="1" si="3"/>
        <v>9</v>
      </c>
      <c r="J21" t="str">
        <f t="shared" ca="1" si="0"/>
        <v>Nicole</v>
      </c>
      <c r="K21" t="str">
        <f t="shared" ca="1" si="0"/>
        <v>Tindal</v>
      </c>
      <c r="L21" t="str">
        <f t="shared" ca="1" si="0"/>
        <v>Offensive Lineman</v>
      </c>
      <c r="M21" t="str">
        <f t="shared" ca="1" si="0"/>
        <v>Senior</v>
      </c>
      <c r="N21" t="str">
        <f t="shared" ca="1" si="4"/>
        <v>2715 North 3949 East</v>
      </c>
      <c r="O21" t="str">
        <f t="shared" ca="1" si="1"/>
        <v>Provo</v>
      </c>
      <c r="P21" t="str">
        <f t="shared" ca="1" si="1"/>
        <v>UT</v>
      </c>
      <c r="Q21">
        <f t="shared" ca="1" si="1"/>
        <v>75673</v>
      </c>
      <c r="R21" t="str">
        <f t="shared" ca="1" si="5"/>
        <v>3833 North 6674 East</v>
      </c>
      <c r="S21" t="str">
        <f t="shared" ca="1" si="2"/>
        <v>Provo</v>
      </c>
      <c r="T21" t="str">
        <f t="shared" ca="1" si="2"/>
        <v>UT</v>
      </c>
      <c r="U21">
        <f t="shared" ca="1" si="2"/>
        <v>75673</v>
      </c>
      <c r="V21">
        <f t="shared" ca="1" si="6"/>
        <v>1404089337</v>
      </c>
      <c r="W21">
        <f t="shared" ca="1" si="7"/>
        <v>5</v>
      </c>
      <c r="X21" t="str">
        <f t="shared" ca="1" si="8"/>
        <v>INSERT INTO athlete (fname, lname, position, academic_level, street_current, city_current,state_current,zip_current,street_hometown, city_hometown, state_hometown, zip_hometown, phone, team_id) VALUES ('Nicole','Tindal','Offensive Lineman','Senior','2715 North 3949 East','Provo','UT',75673,'3833 North 6674 East','Provo','UT',75673,1404089337,5);</v>
      </c>
    </row>
    <row r="22" spans="1:24" x14ac:dyDescent="0.2">
      <c r="B22">
        <v>2</v>
      </c>
      <c r="C22" t="s">
        <v>50</v>
      </c>
      <c r="I22" s="3">
        <f t="shared" ca="1" si="3"/>
        <v>8</v>
      </c>
      <c r="J22" t="str">
        <f t="shared" ca="1" si="0"/>
        <v>Jeremy</v>
      </c>
      <c r="K22" t="str">
        <f t="shared" ca="1" si="0"/>
        <v>Groves</v>
      </c>
      <c r="L22" t="str">
        <f t="shared" ca="1" si="0"/>
        <v>Defensinve Tackle</v>
      </c>
      <c r="M22" t="str">
        <f t="shared" ca="1" si="0"/>
        <v>Freshman</v>
      </c>
      <c r="N22" t="str">
        <f t="shared" ca="1" si="4"/>
        <v>1072 South 1606 West</v>
      </c>
      <c r="O22" t="str">
        <f t="shared" ca="1" si="1"/>
        <v>Brooklynn</v>
      </c>
      <c r="P22" t="str">
        <f t="shared" ca="1" si="1"/>
        <v>NY</v>
      </c>
      <c r="Q22">
        <f t="shared" ca="1" si="1"/>
        <v>76485</v>
      </c>
      <c r="R22" t="str">
        <f t="shared" ca="1" si="5"/>
        <v>8283 North 6099 East</v>
      </c>
      <c r="S22" t="str">
        <f t="shared" ca="1" si="2"/>
        <v>Brooklynn</v>
      </c>
      <c r="T22" t="str">
        <f t="shared" ca="1" si="2"/>
        <v>NY</v>
      </c>
      <c r="U22">
        <f t="shared" ca="1" si="2"/>
        <v>76485</v>
      </c>
      <c r="V22">
        <f t="shared" ca="1" si="6"/>
        <v>9984027305</v>
      </c>
      <c r="W22">
        <f t="shared" ca="1" si="7"/>
        <v>13</v>
      </c>
      <c r="X22" t="str">
        <f t="shared" ca="1" si="8"/>
        <v>INSERT INTO athlete (fname, lname, position, academic_level, street_current, city_current,state_current,zip_current,street_hometown, city_hometown, state_hometown, zip_hometown, phone, team_id) VALUES ('Jeremy','Groves','Defensinve Tackle','Freshman','1072 South 1606 West','Brooklynn','NY',76485,'8283 North 6099 East','Brooklynn','NY',76485,9984027305,13);</v>
      </c>
    </row>
    <row r="23" spans="1:24" x14ac:dyDescent="0.2">
      <c r="B23">
        <v>3</v>
      </c>
      <c r="C23" t="s">
        <v>51</v>
      </c>
      <c r="I23" s="3">
        <f t="shared" ca="1" si="3"/>
        <v>6</v>
      </c>
      <c r="J23" t="str">
        <f t="shared" ref="J23:M42" ca="1" si="9">VLOOKUP($I23,athlete, J$1)</f>
        <v>Jilian</v>
      </c>
      <c r="K23" t="str">
        <f t="shared" ca="1" si="9"/>
        <v>Allen</v>
      </c>
      <c r="L23" t="str">
        <f t="shared" ca="1" si="9"/>
        <v>Winger</v>
      </c>
      <c r="M23" t="str">
        <f t="shared" ca="1" si="9"/>
        <v>Junior</v>
      </c>
      <c r="N23" t="str">
        <f t="shared" ca="1" si="4"/>
        <v>2187 North 3791 East</v>
      </c>
      <c r="O23" t="str">
        <f t="shared" ref="O23:Q42" ca="1" si="10">VLOOKUP($I23,athlete, O$1)</f>
        <v>Los Angeles</v>
      </c>
      <c r="P23" t="str">
        <f t="shared" ca="1" si="10"/>
        <v>CA</v>
      </c>
      <c r="Q23">
        <f t="shared" ca="1" si="10"/>
        <v>26848</v>
      </c>
      <c r="R23" t="str">
        <f t="shared" ca="1" si="5"/>
        <v>6985 South 1577 West</v>
      </c>
      <c r="S23" t="str">
        <f t="shared" ref="S23:U42" ca="1" si="11">VLOOKUP($I23,athlete, S$1)</f>
        <v>Los Angeles</v>
      </c>
      <c r="T23" t="str">
        <f t="shared" ca="1" si="11"/>
        <v>CA</v>
      </c>
      <c r="U23">
        <f t="shared" ca="1" si="11"/>
        <v>26848</v>
      </c>
      <c r="V23">
        <f t="shared" ca="1" si="6"/>
        <v>9882226268</v>
      </c>
      <c r="W23">
        <f t="shared" ca="1" si="7"/>
        <v>13</v>
      </c>
      <c r="X23" t="str">
        <f t="shared" ca="1" si="8"/>
        <v>INSERT INTO athlete (fname, lname, position, academic_level, street_current, city_current,state_current,zip_current,street_hometown, city_hometown, state_hometown, zip_hometown, phone, team_id) VALUES ('Jilian','Allen','Winger','Junior','2187 North 3791 East','Los Angeles','CA',26848,'6985 South 1577 West','Los Angeles','CA',26848,9882226268,13);</v>
      </c>
    </row>
    <row r="24" spans="1:24" x14ac:dyDescent="0.2">
      <c r="B24">
        <v>4</v>
      </c>
      <c r="C24" t="s">
        <v>52</v>
      </c>
      <c r="I24" s="3">
        <f t="shared" ca="1" si="3"/>
        <v>9</v>
      </c>
      <c r="J24" t="str">
        <f t="shared" ca="1" si="9"/>
        <v>Nicole</v>
      </c>
      <c r="K24" t="str">
        <f t="shared" ca="1" si="9"/>
        <v>Tindal</v>
      </c>
      <c r="L24" t="str">
        <f t="shared" ca="1" si="9"/>
        <v>Offensive Lineman</v>
      </c>
      <c r="M24" t="str">
        <f t="shared" ca="1" si="9"/>
        <v>Senior</v>
      </c>
      <c r="N24" t="str">
        <f t="shared" ca="1" si="4"/>
        <v>3650 North 3646 East</v>
      </c>
      <c r="O24" t="str">
        <f t="shared" ca="1" si="10"/>
        <v>Provo</v>
      </c>
      <c r="P24" t="str">
        <f t="shared" ca="1" si="10"/>
        <v>UT</v>
      </c>
      <c r="Q24">
        <f t="shared" ca="1" si="10"/>
        <v>75673</v>
      </c>
      <c r="R24" t="str">
        <f t="shared" ca="1" si="5"/>
        <v>7020 North 8595 West</v>
      </c>
      <c r="S24" t="str">
        <f t="shared" ca="1" si="11"/>
        <v>Provo</v>
      </c>
      <c r="T24" t="str">
        <f t="shared" ca="1" si="11"/>
        <v>UT</v>
      </c>
      <c r="U24">
        <f t="shared" ca="1" si="11"/>
        <v>75673</v>
      </c>
      <c r="V24">
        <f t="shared" ca="1" si="6"/>
        <v>4268986060</v>
      </c>
      <c r="W24">
        <f t="shared" ca="1" si="7"/>
        <v>12</v>
      </c>
      <c r="X24" t="str">
        <f t="shared" ca="1" si="8"/>
        <v>INSERT INTO athlete (fname, lname, position, academic_level, street_current, city_current,state_current,zip_current,street_hometown, city_hometown, state_hometown, zip_hometown, phone, team_id) VALUES ('Nicole','Tindal','Offensive Lineman','Senior','3650 North 3646 East','Provo','UT',75673,'7020 North 8595 West','Provo','UT',75673,4268986060,12);</v>
      </c>
    </row>
    <row r="25" spans="1:24" x14ac:dyDescent="0.2">
      <c r="I25" s="3">
        <f t="shared" ca="1" si="3"/>
        <v>16</v>
      </c>
      <c r="J25" t="str">
        <f t="shared" ca="1" si="9"/>
        <v>Chris</v>
      </c>
      <c r="K25" t="str">
        <f t="shared" ca="1" si="9"/>
        <v>Burr</v>
      </c>
      <c r="L25" t="str">
        <f t="shared" ca="1" si="9"/>
        <v>Catcher</v>
      </c>
      <c r="M25" t="str">
        <f t="shared" ca="1" si="9"/>
        <v>Freshman</v>
      </c>
      <c r="N25" t="str">
        <f t="shared" ca="1" si="4"/>
        <v>6264 South 1056 East</v>
      </c>
      <c r="O25" t="str">
        <f t="shared" ca="1" si="10"/>
        <v>Bismarck</v>
      </c>
      <c r="P25" t="str">
        <f t="shared" ca="1" si="10"/>
        <v>UT</v>
      </c>
      <c r="Q25">
        <f t="shared" ca="1" si="10"/>
        <v>84101</v>
      </c>
      <c r="R25" t="str">
        <f t="shared" ca="1" si="5"/>
        <v>1996 South 4133 West</v>
      </c>
      <c r="S25" t="str">
        <f t="shared" ca="1" si="11"/>
        <v>Bismarck</v>
      </c>
      <c r="T25" t="str">
        <f t="shared" ca="1" si="11"/>
        <v>UT</v>
      </c>
      <c r="U25">
        <f t="shared" ca="1" si="11"/>
        <v>84101</v>
      </c>
      <c r="V25">
        <f t="shared" ca="1" si="6"/>
        <v>2946246901</v>
      </c>
      <c r="W25">
        <f t="shared" ca="1" si="7"/>
        <v>5</v>
      </c>
      <c r="X25" t="str">
        <f t="shared" ca="1" si="8"/>
        <v>INSERT INTO athlete (fname, lname, position, academic_level, street_current, city_current,state_current,zip_current,street_hometown, city_hometown, state_hometown, zip_hometown, phone, team_id) VALUES ('Chris','Burr','Catcher','Freshman','6264 South 1056 East','Bismarck','UT',84101,'1996 South 4133 West','Bismarck','UT',84101,2946246901,5);</v>
      </c>
    </row>
    <row r="26" spans="1:24" x14ac:dyDescent="0.2">
      <c r="I26" s="3">
        <f t="shared" ca="1" si="3"/>
        <v>2</v>
      </c>
      <c r="J26" t="str">
        <f t="shared" ca="1" si="9"/>
        <v>Joe</v>
      </c>
      <c r="K26" t="str">
        <f t="shared" ca="1" si="9"/>
        <v>Smith</v>
      </c>
      <c r="L26" t="str">
        <f t="shared" ca="1" si="9"/>
        <v>Center</v>
      </c>
      <c r="M26" t="str">
        <f t="shared" ca="1" si="9"/>
        <v>Junior</v>
      </c>
      <c r="N26" t="str">
        <f t="shared" ca="1" si="4"/>
        <v>9769 North 9524 East</v>
      </c>
      <c r="O26" t="str">
        <f t="shared" ca="1" si="10"/>
        <v>Phoenix</v>
      </c>
      <c r="P26" t="str">
        <f t="shared" ca="1" si="10"/>
        <v>AZ</v>
      </c>
      <c r="Q26">
        <f t="shared" ca="1" si="10"/>
        <v>76102</v>
      </c>
      <c r="R26" t="str">
        <f t="shared" ca="1" si="5"/>
        <v>5272 North 3242 East</v>
      </c>
      <c r="S26" t="str">
        <f t="shared" ca="1" si="11"/>
        <v>Phoenix</v>
      </c>
      <c r="T26" t="str">
        <f t="shared" ca="1" si="11"/>
        <v>AZ</v>
      </c>
      <c r="U26">
        <f t="shared" ca="1" si="11"/>
        <v>76102</v>
      </c>
      <c r="V26">
        <f t="shared" ca="1" si="6"/>
        <v>9326278706</v>
      </c>
      <c r="W26">
        <f t="shared" ca="1" si="7"/>
        <v>13</v>
      </c>
      <c r="X26" t="str">
        <f t="shared" ca="1" si="8"/>
        <v>INSERT INTO athlete (fname, lname, position, academic_level, street_current, city_current,state_current,zip_current,street_hometown, city_hometown, state_hometown, zip_hometown, phone, team_id) VALUES ('Joe','Smith','Center','Junior','9769 North 9524 East','Phoenix','AZ',76102,'5272 North 3242 East','Phoenix','AZ',76102,9326278706,13);</v>
      </c>
    </row>
    <row r="27" spans="1:24" x14ac:dyDescent="0.2">
      <c r="I27" s="3">
        <f t="shared" ca="1" si="3"/>
        <v>10</v>
      </c>
      <c r="J27" t="str">
        <f t="shared" ca="1" si="9"/>
        <v>Laura</v>
      </c>
      <c r="K27" t="str">
        <f t="shared" ca="1" si="9"/>
        <v>Hansen</v>
      </c>
      <c r="L27" t="str">
        <f t="shared" ca="1" si="9"/>
        <v>Corner</v>
      </c>
      <c r="M27" t="str">
        <f t="shared" ca="1" si="9"/>
        <v>Junior</v>
      </c>
      <c r="N27" t="str">
        <f t="shared" ca="1" si="4"/>
        <v>6776 North 8105 West</v>
      </c>
      <c r="O27" t="str">
        <f t="shared" ca="1" si="10"/>
        <v>Las Vegas</v>
      </c>
      <c r="P27" t="str">
        <f t="shared" ca="1" si="10"/>
        <v>NV</v>
      </c>
      <c r="Q27">
        <f t="shared" ca="1" si="10"/>
        <v>19837</v>
      </c>
      <c r="R27" t="str">
        <f t="shared" ca="1" si="5"/>
        <v>6808 North 7800 East</v>
      </c>
      <c r="S27" t="str">
        <f t="shared" ca="1" si="11"/>
        <v>Las Vegas</v>
      </c>
      <c r="T27" t="str">
        <f t="shared" ca="1" si="11"/>
        <v>NV</v>
      </c>
      <c r="U27">
        <f t="shared" ca="1" si="11"/>
        <v>19837</v>
      </c>
      <c r="V27">
        <f t="shared" ca="1" si="6"/>
        <v>1410439702</v>
      </c>
      <c r="W27">
        <f t="shared" ca="1" si="7"/>
        <v>5</v>
      </c>
      <c r="X27" t="str">
        <f t="shared" ca="1" si="8"/>
        <v>INSERT INTO athlete (fname, lname, position, academic_level, street_current, city_current,state_current,zip_current,street_hometown, city_hometown, state_hometown, zip_hometown, phone, team_id) VALUES ('Laura','Hansen','Corner','Junior','6776 North 8105 West','Las Vegas','NV',19837,'6808 North 7800 East','Las Vegas','NV',19837,1410439702,5);</v>
      </c>
    </row>
    <row r="28" spans="1:24" x14ac:dyDescent="0.2">
      <c r="I28" s="3">
        <f t="shared" ca="1" si="3"/>
        <v>15</v>
      </c>
      <c r="J28" t="str">
        <f t="shared" ca="1" si="9"/>
        <v>Randy</v>
      </c>
      <c r="K28" t="str">
        <f t="shared" ca="1" si="9"/>
        <v>Peirce</v>
      </c>
      <c r="L28" t="str">
        <f t="shared" ca="1" si="9"/>
        <v>Pitcher</v>
      </c>
      <c r="M28" t="str">
        <f t="shared" ca="1" si="9"/>
        <v>Sophmore</v>
      </c>
      <c r="N28" t="str">
        <f t="shared" ca="1" si="4"/>
        <v>8798 North 7932 West</v>
      </c>
      <c r="O28" t="str">
        <f t="shared" ca="1" si="10"/>
        <v>Pierre</v>
      </c>
      <c r="P28" t="str">
        <f t="shared" ca="1" si="10"/>
        <v>UT</v>
      </c>
      <c r="Q28">
        <f t="shared" ca="1" si="10"/>
        <v>84101</v>
      </c>
      <c r="R28" t="str">
        <f t="shared" ca="1" si="5"/>
        <v>8924 South 9786 West</v>
      </c>
      <c r="S28" t="str">
        <f t="shared" ca="1" si="11"/>
        <v>Pierre</v>
      </c>
      <c r="T28" t="str">
        <f t="shared" ca="1" si="11"/>
        <v>UT</v>
      </c>
      <c r="U28">
        <f t="shared" ca="1" si="11"/>
        <v>84101</v>
      </c>
      <c r="V28">
        <f t="shared" ca="1" si="6"/>
        <v>2234760067</v>
      </c>
      <c r="W28">
        <f t="shared" ca="1" si="7"/>
        <v>4</v>
      </c>
      <c r="X28" t="str">
        <f t="shared" ca="1" si="8"/>
        <v>INSERT INTO athlete (fname, lname, position, academic_level, street_current, city_current,state_current,zip_current,street_hometown, city_hometown, state_hometown, zip_hometown, phone, team_id) VALUES ('Randy','Peirce','Pitcher','Sophmore','8798 North 7932 West','Pierre','UT',84101,'8924 South 9786 West','Pierre','UT',84101,2234760067,4);</v>
      </c>
    </row>
    <row r="29" spans="1:24" x14ac:dyDescent="0.2">
      <c r="I29" s="3">
        <f t="shared" ca="1" si="3"/>
        <v>7</v>
      </c>
      <c r="J29" t="str">
        <f t="shared" ca="1" si="9"/>
        <v>John</v>
      </c>
      <c r="K29" t="str">
        <f t="shared" ca="1" si="9"/>
        <v>Jensen</v>
      </c>
      <c r="L29" t="str">
        <f t="shared" ca="1" si="9"/>
        <v>Forward</v>
      </c>
      <c r="M29" t="str">
        <f t="shared" ca="1" si="9"/>
        <v>Sophmore</v>
      </c>
      <c r="N29" t="str">
        <f t="shared" ca="1" si="4"/>
        <v>3321 South 9123 East</v>
      </c>
      <c r="O29" t="str">
        <f t="shared" ca="1" si="10"/>
        <v>Tempe</v>
      </c>
      <c r="P29" t="str">
        <f t="shared" ca="1" si="10"/>
        <v>AZ</v>
      </c>
      <c r="Q29">
        <f t="shared" ca="1" si="10"/>
        <v>85765</v>
      </c>
      <c r="R29" t="str">
        <f t="shared" ca="1" si="5"/>
        <v>6536 South 1998 West</v>
      </c>
      <c r="S29" t="str">
        <f t="shared" ca="1" si="11"/>
        <v>Tempe</v>
      </c>
      <c r="T29" t="str">
        <f t="shared" ca="1" si="11"/>
        <v>AZ</v>
      </c>
      <c r="U29">
        <f t="shared" ca="1" si="11"/>
        <v>85765</v>
      </c>
      <c r="V29">
        <f t="shared" ca="1" si="6"/>
        <v>1821476887</v>
      </c>
      <c r="W29">
        <f t="shared" ca="1" si="7"/>
        <v>4</v>
      </c>
      <c r="X29" t="str">
        <f t="shared" ca="1" si="8"/>
        <v>INSERT INTO athlete (fname, lname, position, academic_level, street_current, city_current,state_current,zip_current,street_hometown, city_hometown, state_hometown, zip_hometown, phone, team_id) VALUES ('John','Jensen','Forward','Sophmore','3321 South 9123 East','Tempe','AZ',85765,'6536 South 1998 West','Tempe','AZ',85765,1821476887,4);</v>
      </c>
    </row>
    <row r="30" spans="1:24" x14ac:dyDescent="0.2">
      <c r="I30" s="3">
        <f t="shared" ca="1" si="3"/>
        <v>3</v>
      </c>
      <c r="J30" t="str">
        <f t="shared" ca="1" si="9"/>
        <v>Alex</v>
      </c>
      <c r="K30" t="str">
        <f t="shared" ca="1" si="9"/>
        <v>Johnson</v>
      </c>
      <c r="L30" t="str">
        <f t="shared" ca="1" si="9"/>
        <v>Quarterback</v>
      </c>
      <c r="M30" t="str">
        <f t="shared" ca="1" si="9"/>
        <v>Sophmore</v>
      </c>
      <c r="N30" t="str">
        <f t="shared" ca="1" si="4"/>
        <v>5095 North 9905 East</v>
      </c>
      <c r="O30" t="str">
        <f t="shared" ca="1" si="10"/>
        <v>Seattle</v>
      </c>
      <c r="P30" t="str">
        <f t="shared" ca="1" si="10"/>
        <v>WA</v>
      </c>
      <c r="Q30">
        <f t="shared" ca="1" si="10"/>
        <v>56290</v>
      </c>
      <c r="R30" t="str">
        <f t="shared" ca="1" si="5"/>
        <v>2537 North 7425 East</v>
      </c>
      <c r="S30" t="str">
        <f t="shared" ca="1" si="11"/>
        <v>Seattle</v>
      </c>
      <c r="T30" t="str">
        <f t="shared" ca="1" si="11"/>
        <v>WA</v>
      </c>
      <c r="U30">
        <f t="shared" ca="1" si="11"/>
        <v>56290</v>
      </c>
      <c r="V30">
        <f t="shared" ca="1" si="6"/>
        <v>6228197083</v>
      </c>
      <c r="W30">
        <f t="shared" ca="1" si="7"/>
        <v>1</v>
      </c>
      <c r="X30" t="str">
        <f t="shared" ca="1" si="8"/>
        <v>INSERT INTO athlete (fname, lname, position, academic_level, street_current, city_current,state_current,zip_current,street_hometown, city_hometown, state_hometown, zip_hometown, phone, team_id) VALUES ('Alex','Johnson','Quarterback','Sophmore','5095 North 9905 East','Seattle','WA',56290,'2537 North 7425 East','Seattle','WA',56290,6228197083,1);</v>
      </c>
    </row>
    <row r="31" spans="1:24" x14ac:dyDescent="0.2">
      <c r="I31" s="3">
        <f t="shared" ca="1" si="3"/>
        <v>10</v>
      </c>
      <c r="J31" t="str">
        <f t="shared" ca="1" si="9"/>
        <v>Laura</v>
      </c>
      <c r="K31" t="str">
        <f t="shared" ca="1" si="9"/>
        <v>Hansen</v>
      </c>
      <c r="L31" t="str">
        <f t="shared" ca="1" si="9"/>
        <v>Corner</v>
      </c>
      <c r="M31" t="str">
        <f t="shared" ca="1" si="9"/>
        <v>Junior</v>
      </c>
      <c r="N31" t="str">
        <f t="shared" ca="1" si="4"/>
        <v>6730 North 6801 East</v>
      </c>
      <c r="O31" t="str">
        <f t="shared" ca="1" si="10"/>
        <v>Las Vegas</v>
      </c>
      <c r="P31" t="str">
        <f t="shared" ca="1" si="10"/>
        <v>NV</v>
      </c>
      <c r="Q31">
        <f t="shared" ca="1" si="10"/>
        <v>19837</v>
      </c>
      <c r="R31" t="str">
        <f t="shared" ca="1" si="5"/>
        <v>4199 South 7777 East</v>
      </c>
      <c r="S31" t="str">
        <f t="shared" ca="1" si="11"/>
        <v>Las Vegas</v>
      </c>
      <c r="T31" t="str">
        <f t="shared" ca="1" si="11"/>
        <v>NV</v>
      </c>
      <c r="U31">
        <f t="shared" ca="1" si="11"/>
        <v>19837</v>
      </c>
      <c r="V31">
        <f t="shared" ca="1" si="6"/>
        <v>4978886035</v>
      </c>
      <c r="W31">
        <f t="shared" ca="1" si="7"/>
        <v>6</v>
      </c>
      <c r="X31" t="str">
        <f t="shared" ca="1" si="8"/>
        <v>INSERT INTO athlete (fname, lname, position, academic_level, street_current, city_current,state_current,zip_current,street_hometown, city_hometown, state_hometown, zip_hometown, phone, team_id) VALUES ('Laura','Hansen','Corner','Junior','6730 North 6801 East','Las Vegas','NV',19837,'4199 South 7777 East','Las Vegas','NV',19837,4978886035,6);</v>
      </c>
    </row>
    <row r="32" spans="1:24" x14ac:dyDescent="0.2">
      <c r="I32" s="3">
        <f t="shared" ca="1" si="3"/>
        <v>1</v>
      </c>
      <c r="J32" t="str">
        <f t="shared" ca="1" si="9"/>
        <v>Bob</v>
      </c>
      <c r="K32" t="str">
        <f t="shared" ca="1" si="9"/>
        <v>Taylor</v>
      </c>
      <c r="L32" t="str">
        <f t="shared" ca="1" si="9"/>
        <v>Right Wing</v>
      </c>
      <c r="M32" t="str">
        <f t="shared" ca="1" si="9"/>
        <v>Senior</v>
      </c>
      <c r="N32" t="str">
        <f t="shared" ca="1" si="4"/>
        <v>5807 North 4094 East</v>
      </c>
      <c r="O32" t="str">
        <f t="shared" ca="1" si="10"/>
        <v>Salt Lake City</v>
      </c>
      <c r="P32" t="str">
        <f t="shared" ca="1" si="10"/>
        <v>UT</v>
      </c>
      <c r="Q32">
        <f t="shared" ca="1" si="10"/>
        <v>84101</v>
      </c>
      <c r="R32" t="str">
        <f t="shared" ca="1" si="5"/>
        <v>1774 South 3824 West</v>
      </c>
      <c r="S32" t="str">
        <f t="shared" ca="1" si="11"/>
        <v>Salt Lake City</v>
      </c>
      <c r="T32" t="str">
        <f t="shared" ca="1" si="11"/>
        <v>UT</v>
      </c>
      <c r="U32">
        <f t="shared" ca="1" si="11"/>
        <v>84101</v>
      </c>
      <c r="V32">
        <f t="shared" ca="1" si="6"/>
        <v>6743141610</v>
      </c>
      <c r="W32">
        <f t="shared" ca="1" si="7"/>
        <v>13</v>
      </c>
      <c r="X32" t="str">
        <f t="shared" ca="1" si="8"/>
        <v>INSERT INTO athlete (fname, lname, position, academic_level, street_current, city_current,state_current,zip_current,street_hometown, city_hometown, state_hometown, zip_hometown, phone, team_id) VALUES ('Bob','Taylor','Right Wing','Senior','5807 North 4094 East','Salt Lake City','UT',84101,'1774 South 3824 West','Salt Lake City','UT',84101,6743141610,13);</v>
      </c>
    </row>
    <row r="33" spans="9:24" x14ac:dyDescent="0.2">
      <c r="I33" s="3">
        <f t="shared" ca="1" si="3"/>
        <v>9</v>
      </c>
      <c r="J33" t="str">
        <f t="shared" ca="1" si="9"/>
        <v>Nicole</v>
      </c>
      <c r="K33" t="str">
        <f t="shared" ca="1" si="9"/>
        <v>Tindal</v>
      </c>
      <c r="L33" t="str">
        <f t="shared" ca="1" si="9"/>
        <v>Offensive Lineman</v>
      </c>
      <c r="M33" t="str">
        <f t="shared" ca="1" si="9"/>
        <v>Senior</v>
      </c>
      <c r="N33" t="str">
        <f t="shared" ca="1" si="4"/>
        <v>3235 South 6382 East</v>
      </c>
      <c r="O33" t="str">
        <f t="shared" ca="1" si="10"/>
        <v>Provo</v>
      </c>
      <c r="P33" t="str">
        <f t="shared" ca="1" si="10"/>
        <v>UT</v>
      </c>
      <c r="Q33">
        <f t="shared" ca="1" si="10"/>
        <v>75673</v>
      </c>
      <c r="R33" t="str">
        <f t="shared" ca="1" si="5"/>
        <v>3672 South 7146 West</v>
      </c>
      <c r="S33" t="str">
        <f t="shared" ca="1" si="11"/>
        <v>Provo</v>
      </c>
      <c r="T33" t="str">
        <f t="shared" ca="1" si="11"/>
        <v>UT</v>
      </c>
      <c r="U33">
        <f t="shared" ca="1" si="11"/>
        <v>75673</v>
      </c>
      <c r="V33">
        <f t="shared" ca="1" si="6"/>
        <v>5619925614</v>
      </c>
      <c r="W33">
        <f t="shared" ca="1" si="7"/>
        <v>6</v>
      </c>
      <c r="X33" t="str">
        <f t="shared" ca="1" si="8"/>
        <v>INSERT INTO athlete (fname, lname, position, academic_level, street_current, city_current,state_current,zip_current,street_hometown, city_hometown, state_hometown, zip_hometown, phone, team_id) VALUES ('Nicole','Tindal','Offensive Lineman','Senior','3235 South 6382 East','Provo','UT',75673,'3672 South 7146 West','Provo','UT',75673,5619925614,6);</v>
      </c>
    </row>
    <row r="34" spans="9:24" x14ac:dyDescent="0.2">
      <c r="I34" s="3">
        <f t="shared" ca="1" si="3"/>
        <v>1</v>
      </c>
      <c r="J34" t="str">
        <f t="shared" ca="1" si="9"/>
        <v>Bob</v>
      </c>
      <c r="K34" t="str">
        <f t="shared" ca="1" si="9"/>
        <v>Taylor</v>
      </c>
      <c r="L34" t="str">
        <f t="shared" ca="1" si="9"/>
        <v>Right Wing</v>
      </c>
      <c r="M34" t="str">
        <f t="shared" ca="1" si="9"/>
        <v>Senior</v>
      </c>
      <c r="N34" t="str">
        <f t="shared" ca="1" si="4"/>
        <v>3135 North 5654 East</v>
      </c>
      <c r="O34" t="str">
        <f t="shared" ca="1" si="10"/>
        <v>Salt Lake City</v>
      </c>
      <c r="P34" t="str">
        <f t="shared" ca="1" si="10"/>
        <v>UT</v>
      </c>
      <c r="Q34">
        <f t="shared" ca="1" si="10"/>
        <v>84101</v>
      </c>
      <c r="R34" t="str">
        <f t="shared" ca="1" si="5"/>
        <v>7516 North 5948 West</v>
      </c>
      <c r="S34" t="str">
        <f t="shared" ca="1" si="11"/>
        <v>Salt Lake City</v>
      </c>
      <c r="T34" t="str">
        <f t="shared" ca="1" si="11"/>
        <v>UT</v>
      </c>
      <c r="U34">
        <f t="shared" ca="1" si="11"/>
        <v>84101</v>
      </c>
      <c r="V34">
        <f t="shared" ca="1" si="6"/>
        <v>5666948363</v>
      </c>
      <c r="W34">
        <f t="shared" ca="1" si="7"/>
        <v>8</v>
      </c>
      <c r="X34" t="str">
        <f t="shared" ca="1" si="8"/>
        <v>INSERT INTO athlete (fname, lname, position, academic_level, street_current, city_current,state_current,zip_current,street_hometown, city_hometown, state_hometown, zip_hometown, phone, team_id) VALUES ('Bob','Taylor','Right Wing','Senior','3135 North 5654 East','Salt Lake City','UT',84101,'7516 North 5948 West','Salt Lake City','UT',84101,5666948363,8);</v>
      </c>
    </row>
    <row r="35" spans="9:24" x14ac:dyDescent="0.2">
      <c r="I35" s="3">
        <f t="shared" ca="1" si="3"/>
        <v>14</v>
      </c>
      <c r="J35" t="str">
        <f t="shared" ca="1" si="9"/>
        <v>Carrie</v>
      </c>
      <c r="K35" t="str">
        <f t="shared" ca="1" si="9"/>
        <v>Bishoff</v>
      </c>
      <c r="L35" t="str">
        <f t="shared" ca="1" si="9"/>
        <v>Outfielder</v>
      </c>
      <c r="M35" t="str">
        <f t="shared" ca="1" si="9"/>
        <v>Junior</v>
      </c>
      <c r="N35" t="str">
        <f t="shared" ca="1" si="4"/>
        <v>6766 North 6607 West</v>
      </c>
      <c r="O35" t="str">
        <f t="shared" ca="1" si="10"/>
        <v>Las Vegas</v>
      </c>
      <c r="P35" t="str">
        <f t="shared" ca="1" si="10"/>
        <v>UT</v>
      </c>
      <c r="Q35">
        <f t="shared" ca="1" si="10"/>
        <v>84101</v>
      </c>
      <c r="R35" t="str">
        <f t="shared" ca="1" si="5"/>
        <v>6228 North 7579 East</v>
      </c>
      <c r="S35" t="str">
        <f t="shared" ca="1" si="11"/>
        <v>Las Vegas</v>
      </c>
      <c r="T35" t="str">
        <f t="shared" ca="1" si="11"/>
        <v>UT</v>
      </c>
      <c r="U35">
        <f t="shared" ca="1" si="11"/>
        <v>84101</v>
      </c>
      <c r="V35">
        <f t="shared" ca="1" si="6"/>
        <v>8064164465</v>
      </c>
      <c r="W35">
        <f t="shared" ca="1" si="7"/>
        <v>12</v>
      </c>
      <c r="X35" t="str">
        <f t="shared" ca="1" si="8"/>
        <v>INSERT INTO athlete (fname, lname, position, academic_level, street_current, city_current,state_current,zip_current,street_hometown, city_hometown, state_hometown, zip_hometown, phone, team_id) VALUES ('Carrie','Bishoff','Outfielder','Junior','6766 North 6607 West','Las Vegas','UT',84101,'6228 North 7579 East','Las Vegas','UT',84101,8064164465,12);</v>
      </c>
    </row>
    <row r="36" spans="9:24" x14ac:dyDescent="0.2">
      <c r="I36" s="3">
        <f t="shared" ca="1" si="3"/>
        <v>14</v>
      </c>
      <c r="J36" t="str">
        <f t="shared" ca="1" si="9"/>
        <v>Carrie</v>
      </c>
      <c r="K36" t="str">
        <f t="shared" ca="1" si="9"/>
        <v>Bishoff</v>
      </c>
      <c r="L36" t="str">
        <f t="shared" ca="1" si="9"/>
        <v>Outfielder</v>
      </c>
      <c r="M36" t="str">
        <f t="shared" ca="1" si="9"/>
        <v>Junior</v>
      </c>
      <c r="N36" t="str">
        <f t="shared" ca="1" si="4"/>
        <v>4894 North 6409 West</v>
      </c>
      <c r="O36" t="str">
        <f t="shared" ca="1" si="10"/>
        <v>Las Vegas</v>
      </c>
      <c r="P36" t="str">
        <f t="shared" ca="1" si="10"/>
        <v>UT</v>
      </c>
      <c r="Q36">
        <f t="shared" ca="1" si="10"/>
        <v>84101</v>
      </c>
      <c r="R36" t="str">
        <f t="shared" ca="1" si="5"/>
        <v>8423 North 1636 East</v>
      </c>
      <c r="S36" t="str">
        <f t="shared" ca="1" si="11"/>
        <v>Las Vegas</v>
      </c>
      <c r="T36" t="str">
        <f t="shared" ca="1" si="11"/>
        <v>UT</v>
      </c>
      <c r="U36">
        <f t="shared" ca="1" si="11"/>
        <v>84101</v>
      </c>
      <c r="V36">
        <f t="shared" ca="1" si="6"/>
        <v>2005416440</v>
      </c>
      <c r="W36">
        <f t="shared" ca="1" si="7"/>
        <v>13</v>
      </c>
      <c r="X36" t="str">
        <f t="shared" ca="1" si="8"/>
        <v>INSERT INTO athlete (fname, lname, position, academic_level, street_current, city_current,state_current,zip_current,street_hometown, city_hometown, state_hometown, zip_hometown, phone, team_id) VALUES ('Carrie','Bishoff','Outfielder','Junior','4894 North 6409 West','Las Vegas','UT',84101,'8423 North 1636 East','Las Vegas','UT',84101,2005416440,13);</v>
      </c>
    </row>
    <row r="37" spans="9:24" x14ac:dyDescent="0.2">
      <c r="I37" s="3">
        <f t="shared" ca="1" si="3"/>
        <v>12</v>
      </c>
      <c r="J37" t="str">
        <f t="shared" ca="1" si="9"/>
        <v>Marcy</v>
      </c>
      <c r="K37" t="str">
        <f t="shared" ca="1" si="9"/>
        <v>Tice</v>
      </c>
      <c r="L37" t="str">
        <f t="shared" ca="1" si="9"/>
        <v>Goalie</v>
      </c>
      <c r="M37" t="str">
        <f t="shared" ca="1" si="9"/>
        <v>Freshman</v>
      </c>
      <c r="N37" t="str">
        <f t="shared" ca="1" si="4"/>
        <v>5995 South 7925 West</v>
      </c>
      <c r="O37" t="str">
        <f t="shared" ca="1" si="10"/>
        <v>Bismarck</v>
      </c>
      <c r="P37" t="str">
        <f t="shared" ca="1" si="10"/>
        <v>ND</v>
      </c>
      <c r="Q37">
        <f t="shared" ca="1" si="10"/>
        <v>28895</v>
      </c>
      <c r="R37" t="str">
        <f t="shared" ca="1" si="5"/>
        <v>4458 South 4910 East</v>
      </c>
      <c r="S37" t="str">
        <f t="shared" ca="1" si="11"/>
        <v>Bismarck</v>
      </c>
      <c r="T37" t="str">
        <f t="shared" ca="1" si="11"/>
        <v>ND</v>
      </c>
      <c r="U37">
        <f t="shared" ca="1" si="11"/>
        <v>28895</v>
      </c>
      <c r="V37">
        <f t="shared" ca="1" si="6"/>
        <v>5815119431</v>
      </c>
      <c r="W37">
        <f t="shared" ca="1" si="7"/>
        <v>13</v>
      </c>
      <c r="X37" t="str">
        <f t="shared" ca="1" si="8"/>
        <v>INSERT INTO athlete (fname, lname, position, academic_level, street_current, city_current,state_current,zip_current,street_hometown, city_hometown, state_hometown, zip_hometown, phone, team_id) VALUES ('Marcy','Tice','Goalie','Freshman','5995 South 7925 West','Bismarck','ND',28895,'4458 South 4910 East','Bismarck','ND',28895,5815119431,13);</v>
      </c>
    </row>
    <row r="38" spans="9:24" x14ac:dyDescent="0.2">
      <c r="I38" s="3">
        <f t="shared" ca="1" si="3"/>
        <v>10</v>
      </c>
      <c r="J38" t="str">
        <f t="shared" ca="1" si="9"/>
        <v>Laura</v>
      </c>
      <c r="K38" t="str">
        <f t="shared" ca="1" si="9"/>
        <v>Hansen</v>
      </c>
      <c r="L38" t="str">
        <f t="shared" ca="1" si="9"/>
        <v>Corner</v>
      </c>
      <c r="M38" t="str">
        <f t="shared" ca="1" si="9"/>
        <v>Junior</v>
      </c>
      <c r="N38" t="str">
        <f t="shared" ca="1" si="4"/>
        <v>7993 North 6673 West</v>
      </c>
      <c r="O38" t="str">
        <f t="shared" ca="1" si="10"/>
        <v>Las Vegas</v>
      </c>
      <c r="P38" t="str">
        <f t="shared" ca="1" si="10"/>
        <v>NV</v>
      </c>
      <c r="Q38">
        <f t="shared" ca="1" si="10"/>
        <v>19837</v>
      </c>
      <c r="R38" t="str">
        <f t="shared" ca="1" si="5"/>
        <v>5158 North 7309 West</v>
      </c>
      <c r="S38" t="str">
        <f t="shared" ca="1" si="11"/>
        <v>Las Vegas</v>
      </c>
      <c r="T38" t="str">
        <f t="shared" ca="1" si="11"/>
        <v>NV</v>
      </c>
      <c r="U38">
        <f t="shared" ca="1" si="11"/>
        <v>19837</v>
      </c>
      <c r="V38">
        <f t="shared" ca="1" si="6"/>
        <v>8160856762</v>
      </c>
      <c r="W38">
        <f t="shared" ca="1" si="7"/>
        <v>9</v>
      </c>
      <c r="X38" t="str">
        <f t="shared" ca="1" si="8"/>
        <v>INSERT INTO athlete (fname, lname, position, academic_level, street_current, city_current,state_current,zip_current,street_hometown, city_hometown, state_hometown, zip_hometown, phone, team_id) VALUES ('Laura','Hansen','Corner','Junior','7993 North 6673 West','Las Vegas','NV',19837,'5158 North 7309 West','Las Vegas','NV',19837,8160856762,9);</v>
      </c>
    </row>
    <row r="39" spans="9:24" x14ac:dyDescent="0.2">
      <c r="I39" s="3">
        <f t="shared" ca="1" si="3"/>
        <v>12</v>
      </c>
      <c r="J39" t="str">
        <f t="shared" ca="1" si="9"/>
        <v>Marcy</v>
      </c>
      <c r="K39" t="str">
        <f t="shared" ca="1" si="9"/>
        <v>Tice</v>
      </c>
      <c r="L39" t="str">
        <f t="shared" ca="1" si="9"/>
        <v>Goalie</v>
      </c>
      <c r="M39" t="str">
        <f t="shared" ca="1" si="9"/>
        <v>Freshman</v>
      </c>
      <c r="N39" t="str">
        <f t="shared" ca="1" si="4"/>
        <v>2955 North 8927 West</v>
      </c>
      <c r="O39" t="str">
        <f t="shared" ca="1" si="10"/>
        <v>Bismarck</v>
      </c>
      <c r="P39" t="str">
        <f t="shared" ca="1" si="10"/>
        <v>ND</v>
      </c>
      <c r="Q39">
        <f t="shared" ca="1" si="10"/>
        <v>28895</v>
      </c>
      <c r="R39" t="str">
        <f t="shared" ca="1" si="5"/>
        <v>4353 South 4536 West</v>
      </c>
      <c r="S39" t="str">
        <f t="shared" ca="1" si="11"/>
        <v>Bismarck</v>
      </c>
      <c r="T39" t="str">
        <f t="shared" ca="1" si="11"/>
        <v>ND</v>
      </c>
      <c r="U39">
        <f t="shared" ca="1" si="11"/>
        <v>28895</v>
      </c>
      <c r="V39">
        <f t="shared" ca="1" si="6"/>
        <v>3510593783</v>
      </c>
      <c r="W39">
        <f t="shared" ca="1" si="7"/>
        <v>7</v>
      </c>
      <c r="X39" t="str">
        <f t="shared" ca="1" si="8"/>
        <v>INSERT INTO athlete (fname, lname, position, academic_level, street_current, city_current,state_current,zip_current,street_hometown, city_hometown, state_hometown, zip_hometown, phone, team_id) VALUES ('Marcy','Tice','Goalie','Freshman','2955 North 8927 West','Bismarck','ND',28895,'4353 South 4536 West','Bismarck','ND',28895,3510593783,7);</v>
      </c>
    </row>
    <row r="40" spans="9:24" x14ac:dyDescent="0.2">
      <c r="I40" s="3">
        <f t="shared" ca="1" si="3"/>
        <v>6</v>
      </c>
      <c r="J40" t="str">
        <f t="shared" ca="1" si="9"/>
        <v>Jilian</v>
      </c>
      <c r="K40" t="str">
        <f t="shared" ca="1" si="9"/>
        <v>Allen</v>
      </c>
      <c r="L40" t="str">
        <f t="shared" ca="1" si="9"/>
        <v>Winger</v>
      </c>
      <c r="M40" t="str">
        <f t="shared" ca="1" si="9"/>
        <v>Junior</v>
      </c>
      <c r="N40" t="str">
        <f t="shared" ca="1" si="4"/>
        <v>6847 North 1168 East</v>
      </c>
      <c r="O40" t="str">
        <f t="shared" ca="1" si="10"/>
        <v>Los Angeles</v>
      </c>
      <c r="P40" t="str">
        <f t="shared" ca="1" si="10"/>
        <v>CA</v>
      </c>
      <c r="Q40">
        <f t="shared" ca="1" si="10"/>
        <v>26848</v>
      </c>
      <c r="R40" t="str">
        <f t="shared" ca="1" si="5"/>
        <v>3254 South 6062 West</v>
      </c>
      <c r="S40" t="str">
        <f t="shared" ca="1" si="11"/>
        <v>Los Angeles</v>
      </c>
      <c r="T40" t="str">
        <f t="shared" ca="1" si="11"/>
        <v>CA</v>
      </c>
      <c r="U40">
        <f t="shared" ca="1" si="11"/>
        <v>26848</v>
      </c>
      <c r="V40">
        <f t="shared" ca="1" si="6"/>
        <v>8416695204</v>
      </c>
      <c r="W40">
        <f t="shared" ca="1" si="7"/>
        <v>14</v>
      </c>
      <c r="X40" t="str">
        <f t="shared" ca="1" si="8"/>
        <v>INSERT INTO athlete (fname, lname, position, academic_level, street_current, city_current,state_current,zip_current,street_hometown, city_hometown, state_hometown, zip_hometown, phone, team_id) VALUES ('Jilian','Allen','Winger','Junior','6847 North 1168 East','Los Angeles','CA',26848,'3254 South 6062 West','Los Angeles','CA',26848,8416695204,14);</v>
      </c>
    </row>
    <row r="41" spans="9:24" x14ac:dyDescent="0.2">
      <c r="I41" s="3">
        <f t="shared" ca="1" si="3"/>
        <v>14</v>
      </c>
      <c r="J41" t="str">
        <f t="shared" ca="1" si="9"/>
        <v>Carrie</v>
      </c>
      <c r="K41" t="str">
        <f t="shared" ca="1" si="9"/>
        <v>Bishoff</v>
      </c>
      <c r="L41" t="str">
        <f t="shared" ca="1" si="9"/>
        <v>Outfielder</v>
      </c>
      <c r="M41" t="str">
        <f t="shared" ca="1" si="9"/>
        <v>Junior</v>
      </c>
      <c r="N41" t="str">
        <f t="shared" ca="1" si="4"/>
        <v>1100 North 3539 West</v>
      </c>
      <c r="O41" t="str">
        <f t="shared" ca="1" si="10"/>
        <v>Las Vegas</v>
      </c>
      <c r="P41" t="str">
        <f t="shared" ca="1" si="10"/>
        <v>UT</v>
      </c>
      <c r="Q41">
        <f t="shared" ca="1" si="10"/>
        <v>84101</v>
      </c>
      <c r="R41" t="str">
        <f t="shared" ca="1" si="5"/>
        <v>6573 South 2398 West</v>
      </c>
      <c r="S41" t="str">
        <f t="shared" ca="1" si="11"/>
        <v>Las Vegas</v>
      </c>
      <c r="T41" t="str">
        <f t="shared" ca="1" si="11"/>
        <v>UT</v>
      </c>
      <c r="U41">
        <f t="shared" ca="1" si="11"/>
        <v>84101</v>
      </c>
      <c r="V41">
        <f t="shared" ca="1" si="6"/>
        <v>2258458271</v>
      </c>
      <c r="W41">
        <f t="shared" ca="1" si="7"/>
        <v>8</v>
      </c>
      <c r="X41" t="str">
        <f t="shared" ca="1" si="8"/>
        <v>INSERT INTO athlete (fname, lname, position, academic_level, street_current, city_current,state_current,zip_current,street_hometown, city_hometown, state_hometown, zip_hometown, phone, team_id) VALUES ('Carrie','Bishoff','Outfielder','Junior','1100 North 3539 West','Las Vegas','UT',84101,'6573 South 2398 West','Las Vegas','UT',84101,2258458271,8);</v>
      </c>
    </row>
    <row r="42" spans="9:24" x14ac:dyDescent="0.2">
      <c r="I42" s="3">
        <f t="shared" ca="1" si="3"/>
        <v>16</v>
      </c>
      <c r="J42" t="str">
        <f t="shared" ca="1" si="9"/>
        <v>Chris</v>
      </c>
      <c r="K42" t="str">
        <f t="shared" ca="1" si="9"/>
        <v>Burr</v>
      </c>
      <c r="L42" t="str">
        <f t="shared" ca="1" si="9"/>
        <v>Catcher</v>
      </c>
      <c r="M42" t="str">
        <f t="shared" ca="1" si="9"/>
        <v>Freshman</v>
      </c>
      <c r="N42" t="str">
        <f t="shared" ca="1" si="4"/>
        <v>7670 South 3729 West</v>
      </c>
      <c r="O42" t="str">
        <f t="shared" ca="1" si="10"/>
        <v>Bismarck</v>
      </c>
      <c r="P42" t="str">
        <f t="shared" ca="1" si="10"/>
        <v>UT</v>
      </c>
      <c r="Q42">
        <f t="shared" ca="1" si="10"/>
        <v>84101</v>
      </c>
      <c r="R42" t="str">
        <f t="shared" ca="1" si="5"/>
        <v>5386 South 6382 East</v>
      </c>
      <c r="S42" t="str">
        <f t="shared" ca="1" si="11"/>
        <v>Bismarck</v>
      </c>
      <c r="T42" t="str">
        <f t="shared" ca="1" si="11"/>
        <v>UT</v>
      </c>
      <c r="U42">
        <f t="shared" ca="1" si="11"/>
        <v>84101</v>
      </c>
      <c r="V42">
        <f t="shared" ca="1" si="6"/>
        <v>3363860523</v>
      </c>
      <c r="W42">
        <f t="shared" ca="1" si="7"/>
        <v>5</v>
      </c>
      <c r="X42" t="str">
        <f t="shared" ca="1" si="8"/>
        <v>INSERT INTO athlete (fname, lname, position, academic_level, street_current, city_current,state_current,zip_current,street_hometown, city_hometown, state_hometown, zip_hometown, phone, team_id) VALUES ('Chris','Burr','Catcher','Freshman','7670 South 3729 West','Bismarck','UT',84101,'5386 South 6382 East','Bismarck','UT',84101,3363860523,5);</v>
      </c>
    </row>
    <row r="43" spans="9:24" x14ac:dyDescent="0.2">
      <c r="I43" s="3">
        <f t="shared" ca="1" si="3"/>
        <v>15</v>
      </c>
      <c r="J43" t="str">
        <f t="shared" ref="J43:M62" ca="1" si="12">VLOOKUP($I43,athlete, J$1)</f>
        <v>Randy</v>
      </c>
      <c r="K43" t="str">
        <f t="shared" ca="1" si="12"/>
        <v>Peirce</v>
      </c>
      <c r="L43" t="str">
        <f t="shared" ca="1" si="12"/>
        <v>Pitcher</v>
      </c>
      <c r="M43" t="str">
        <f t="shared" ca="1" si="12"/>
        <v>Sophmore</v>
      </c>
      <c r="N43" t="str">
        <f t="shared" ca="1" si="4"/>
        <v>2083 South 5244 West</v>
      </c>
      <c r="O43" t="str">
        <f t="shared" ref="O43:Q62" ca="1" si="13">VLOOKUP($I43,athlete, O$1)</f>
        <v>Pierre</v>
      </c>
      <c r="P43" t="str">
        <f t="shared" ca="1" si="13"/>
        <v>UT</v>
      </c>
      <c r="Q43">
        <f t="shared" ca="1" si="13"/>
        <v>84101</v>
      </c>
      <c r="R43" t="str">
        <f t="shared" ca="1" si="5"/>
        <v>7167 North 7995 East</v>
      </c>
      <c r="S43" t="str">
        <f t="shared" ref="S43:U62" ca="1" si="14">VLOOKUP($I43,athlete, S$1)</f>
        <v>Pierre</v>
      </c>
      <c r="T43" t="str">
        <f t="shared" ca="1" si="14"/>
        <v>UT</v>
      </c>
      <c r="U43">
        <f t="shared" ca="1" si="14"/>
        <v>84101</v>
      </c>
      <c r="V43">
        <f t="shared" ca="1" si="6"/>
        <v>3693831920</v>
      </c>
      <c r="W43">
        <f t="shared" ca="1" si="7"/>
        <v>11</v>
      </c>
      <c r="X43" t="str">
        <f t="shared" ca="1" si="8"/>
        <v>INSERT INTO athlete (fname, lname, position, academic_level, street_current, city_current,state_current,zip_current,street_hometown, city_hometown, state_hometown, zip_hometown, phone, team_id) VALUES ('Randy','Peirce','Pitcher','Sophmore','2083 South 5244 West','Pierre','UT',84101,'7167 North 7995 East','Pierre','UT',84101,3693831920,11);</v>
      </c>
    </row>
    <row r="44" spans="9:24" x14ac:dyDescent="0.2">
      <c r="I44" s="3">
        <f t="shared" ca="1" si="3"/>
        <v>3</v>
      </c>
      <c r="J44" t="str">
        <f t="shared" ca="1" si="12"/>
        <v>Alex</v>
      </c>
      <c r="K44" t="str">
        <f t="shared" ca="1" si="12"/>
        <v>Johnson</v>
      </c>
      <c r="L44" t="str">
        <f t="shared" ca="1" si="12"/>
        <v>Quarterback</v>
      </c>
      <c r="M44" t="str">
        <f t="shared" ca="1" si="12"/>
        <v>Sophmore</v>
      </c>
      <c r="N44" t="str">
        <f t="shared" ca="1" si="4"/>
        <v>7404 South 1413 East</v>
      </c>
      <c r="O44" t="str">
        <f t="shared" ca="1" si="13"/>
        <v>Seattle</v>
      </c>
      <c r="P44" t="str">
        <f t="shared" ca="1" si="13"/>
        <v>WA</v>
      </c>
      <c r="Q44">
        <f t="shared" ca="1" si="13"/>
        <v>56290</v>
      </c>
      <c r="R44" t="str">
        <f t="shared" ca="1" si="5"/>
        <v>4644 North 2949 West</v>
      </c>
      <c r="S44" t="str">
        <f t="shared" ca="1" si="14"/>
        <v>Seattle</v>
      </c>
      <c r="T44" t="str">
        <f t="shared" ca="1" si="14"/>
        <v>WA</v>
      </c>
      <c r="U44">
        <f t="shared" ca="1" si="14"/>
        <v>56290</v>
      </c>
      <c r="V44">
        <f t="shared" ca="1" si="6"/>
        <v>5269594393</v>
      </c>
      <c r="W44">
        <f t="shared" ca="1" si="7"/>
        <v>9</v>
      </c>
      <c r="X44" t="str">
        <f t="shared" ca="1" si="8"/>
        <v>INSERT INTO athlete (fname, lname, position, academic_level, street_current, city_current,state_current,zip_current,street_hometown, city_hometown, state_hometown, zip_hometown, phone, team_id) VALUES ('Alex','Johnson','Quarterback','Sophmore','7404 South 1413 East','Seattle','WA',56290,'4644 North 2949 West','Seattle','WA',56290,5269594393,9);</v>
      </c>
    </row>
    <row r="45" spans="9:24" x14ac:dyDescent="0.2">
      <c r="I45" s="3">
        <f t="shared" ca="1" si="3"/>
        <v>10</v>
      </c>
      <c r="J45" t="str">
        <f t="shared" ca="1" si="12"/>
        <v>Laura</v>
      </c>
      <c r="K45" t="str">
        <f t="shared" ca="1" si="12"/>
        <v>Hansen</v>
      </c>
      <c r="L45" t="str">
        <f t="shared" ca="1" si="12"/>
        <v>Corner</v>
      </c>
      <c r="M45" t="str">
        <f t="shared" ca="1" si="12"/>
        <v>Junior</v>
      </c>
      <c r="N45" t="str">
        <f t="shared" ca="1" si="4"/>
        <v>1980 North 3316 East</v>
      </c>
      <c r="O45" t="str">
        <f t="shared" ca="1" si="13"/>
        <v>Las Vegas</v>
      </c>
      <c r="P45" t="str">
        <f t="shared" ca="1" si="13"/>
        <v>NV</v>
      </c>
      <c r="Q45">
        <f t="shared" ca="1" si="13"/>
        <v>19837</v>
      </c>
      <c r="R45" t="str">
        <f t="shared" ca="1" si="5"/>
        <v>9578 South 2901 West</v>
      </c>
      <c r="S45" t="str">
        <f t="shared" ca="1" si="14"/>
        <v>Las Vegas</v>
      </c>
      <c r="T45" t="str">
        <f t="shared" ca="1" si="14"/>
        <v>NV</v>
      </c>
      <c r="U45">
        <f t="shared" ca="1" si="14"/>
        <v>19837</v>
      </c>
      <c r="V45">
        <f t="shared" ca="1" si="6"/>
        <v>4875634790</v>
      </c>
      <c r="W45">
        <f t="shared" ca="1" si="7"/>
        <v>2</v>
      </c>
      <c r="X45" t="str">
        <f t="shared" ca="1" si="8"/>
        <v>INSERT INTO athlete (fname, lname, position, academic_level, street_current, city_current,state_current,zip_current,street_hometown, city_hometown, state_hometown, zip_hometown, phone, team_id) VALUES ('Laura','Hansen','Corner','Junior','1980 North 3316 East','Las Vegas','NV',19837,'9578 South 2901 West','Las Vegas','NV',19837,4875634790,2);</v>
      </c>
    </row>
    <row r="46" spans="9:24" x14ac:dyDescent="0.2">
      <c r="I46" s="3">
        <f t="shared" ca="1" si="3"/>
        <v>1</v>
      </c>
      <c r="J46" t="str">
        <f t="shared" ca="1" si="12"/>
        <v>Bob</v>
      </c>
      <c r="K46" t="str">
        <f t="shared" ca="1" si="12"/>
        <v>Taylor</v>
      </c>
      <c r="L46" t="str">
        <f t="shared" ca="1" si="12"/>
        <v>Right Wing</v>
      </c>
      <c r="M46" t="str">
        <f t="shared" ca="1" si="12"/>
        <v>Senior</v>
      </c>
      <c r="N46" t="str">
        <f t="shared" ca="1" si="4"/>
        <v>9596 South 1897 East</v>
      </c>
      <c r="O46" t="str">
        <f t="shared" ca="1" si="13"/>
        <v>Salt Lake City</v>
      </c>
      <c r="P46" t="str">
        <f t="shared" ca="1" si="13"/>
        <v>UT</v>
      </c>
      <c r="Q46">
        <f t="shared" ca="1" si="13"/>
        <v>84101</v>
      </c>
      <c r="R46" t="str">
        <f t="shared" ca="1" si="5"/>
        <v>9217 North 5952 West</v>
      </c>
      <c r="S46" t="str">
        <f t="shared" ca="1" si="14"/>
        <v>Salt Lake City</v>
      </c>
      <c r="T46" t="str">
        <f t="shared" ca="1" si="14"/>
        <v>UT</v>
      </c>
      <c r="U46">
        <f t="shared" ca="1" si="14"/>
        <v>84101</v>
      </c>
      <c r="V46">
        <f t="shared" ca="1" si="6"/>
        <v>6493607397</v>
      </c>
      <c r="W46">
        <f t="shared" ca="1" si="7"/>
        <v>14</v>
      </c>
      <c r="X46" t="str">
        <f t="shared" ca="1" si="8"/>
        <v>INSERT INTO athlete (fname, lname, position, academic_level, street_current, city_current,state_current,zip_current,street_hometown, city_hometown, state_hometown, zip_hometown, phone, team_id) VALUES ('Bob','Taylor','Right Wing','Senior','9596 South 1897 East','Salt Lake City','UT',84101,'9217 North 5952 West','Salt Lake City','UT',84101,6493607397,14);</v>
      </c>
    </row>
    <row r="47" spans="9:24" x14ac:dyDescent="0.2">
      <c r="I47" s="3">
        <f t="shared" ca="1" si="3"/>
        <v>11</v>
      </c>
      <c r="J47" t="str">
        <f t="shared" ca="1" si="12"/>
        <v>Megan</v>
      </c>
      <c r="K47" t="str">
        <f t="shared" ca="1" si="12"/>
        <v>Byron</v>
      </c>
      <c r="L47" t="str">
        <f t="shared" ca="1" si="12"/>
        <v>Running Back</v>
      </c>
      <c r="M47" t="str">
        <f t="shared" ca="1" si="12"/>
        <v>Sophmore</v>
      </c>
      <c r="N47" t="str">
        <f t="shared" ca="1" si="4"/>
        <v>8386 South 6424 West</v>
      </c>
      <c r="O47" t="str">
        <f t="shared" ca="1" si="13"/>
        <v>Pierre</v>
      </c>
      <c r="P47" t="str">
        <f t="shared" ca="1" si="13"/>
        <v>SD</v>
      </c>
      <c r="Q47">
        <f t="shared" ca="1" si="13"/>
        <v>73520</v>
      </c>
      <c r="R47" t="str">
        <f t="shared" ca="1" si="5"/>
        <v>6420 North 6976 East</v>
      </c>
      <c r="S47" t="str">
        <f t="shared" ca="1" si="14"/>
        <v>Pierre</v>
      </c>
      <c r="T47" t="str">
        <f t="shared" ca="1" si="14"/>
        <v>SD</v>
      </c>
      <c r="U47">
        <f t="shared" ca="1" si="14"/>
        <v>73520</v>
      </c>
      <c r="V47">
        <f t="shared" ca="1" si="6"/>
        <v>6118473458</v>
      </c>
      <c r="W47">
        <f t="shared" ca="1" si="7"/>
        <v>12</v>
      </c>
      <c r="X47" t="str">
        <f t="shared" ca="1" si="8"/>
        <v>INSERT INTO athlete (fname, lname, position, academic_level, street_current, city_current,state_current,zip_current,street_hometown, city_hometown, state_hometown, zip_hometown, phone, team_id) VALUES ('Megan','Byron','Running Back','Sophmore','8386 South 6424 West','Pierre','SD',73520,'6420 North 6976 East','Pierre','SD',73520,6118473458,12);</v>
      </c>
    </row>
    <row r="48" spans="9:24" x14ac:dyDescent="0.2">
      <c r="I48" s="3">
        <f t="shared" ca="1" si="3"/>
        <v>4</v>
      </c>
      <c r="J48" t="str">
        <f t="shared" ca="1" si="12"/>
        <v>Stephanie</v>
      </c>
      <c r="K48" t="str">
        <f t="shared" ca="1" si="12"/>
        <v>Pales</v>
      </c>
      <c r="L48" t="str">
        <f t="shared" ca="1" si="12"/>
        <v>Tackle</v>
      </c>
      <c r="M48" t="str">
        <f t="shared" ca="1" si="12"/>
        <v>Freshman</v>
      </c>
      <c r="N48" t="str">
        <f t="shared" ca="1" si="4"/>
        <v>2293 South 8911 East</v>
      </c>
      <c r="O48" t="str">
        <f t="shared" ca="1" si="13"/>
        <v>Portland</v>
      </c>
      <c r="P48" t="str">
        <f t="shared" ca="1" si="13"/>
        <v>OR</v>
      </c>
      <c r="Q48">
        <f t="shared" ca="1" si="13"/>
        <v>12958</v>
      </c>
      <c r="R48" t="str">
        <f t="shared" ca="1" si="5"/>
        <v>5186 South 5093 West</v>
      </c>
      <c r="S48" t="str">
        <f t="shared" ca="1" si="14"/>
        <v>Portland</v>
      </c>
      <c r="T48" t="str">
        <f t="shared" ca="1" si="14"/>
        <v>OR</v>
      </c>
      <c r="U48">
        <f t="shared" ca="1" si="14"/>
        <v>12958</v>
      </c>
      <c r="V48">
        <f t="shared" ca="1" si="6"/>
        <v>8599886008</v>
      </c>
      <c r="W48">
        <f t="shared" ca="1" si="7"/>
        <v>12</v>
      </c>
      <c r="X48" t="str">
        <f t="shared" ca="1" si="8"/>
        <v>INSERT INTO athlete (fname, lname, position, academic_level, street_current, city_current,state_current,zip_current,street_hometown, city_hometown, state_hometown, zip_hometown, phone, team_id) VALUES ('Stephanie','Pales','Tackle','Freshman','2293 South 8911 East','Portland','OR',12958,'5186 South 5093 West','Portland','OR',12958,8599886008,12);</v>
      </c>
    </row>
    <row r="49" spans="9:24" x14ac:dyDescent="0.2">
      <c r="I49" s="3">
        <f t="shared" ca="1" si="3"/>
        <v>13</v>
      </c>
      <c r="J49" t="str">
        <f t="shared" ca="1" si="12"/>
        <v>Kim</v>
      </c>
      <c r="K49" t="str">
        <f t="shared" ca="1" si="12"/>
        <v>Lord</v>
      </c>
      <c r="L49" t="str">
        <f t="shared" ca="1" si="12"/>
        <v>First Base</v>
      </c>
      <c r="M49" t="str">
        <f t="shared" ca="1" si="12"/>
        <v>Senior</v>
      </c>
      <c r="N49" t="str">
        <f t="shared" ca="1" si="4"/>
        <v>3737 North 3565 East</v>
      </c>
      <c r="O49" t="str">
        <f t="shared" ca="1" si="13"/>
        <v>Provo</v>
      </c>
      <c r="P49" t="str">
        <f t="shared" ca="1" si="13"/>
        <v>UT</v>
      </c>
      <c r="Q49">
        <f t="shared" ca="1" si="13"/>
        <v>84101</v>
      </c>
      <c r="R49" t="str">
        <f t="shared" ca="1" si="5"/>
        <v>9247 South 1474 East</v>
      </c>
      <c r="S49" t="str">
        <f t="shared" ca="1" si="14"/>
        <v>Provo</v>
      </c>
      <c r="T49" t="str">
        <f t="shared" ca="1" si="14"/>
        <v>UT</v>
      </c>
      <c r="U49">
        <f t="shared" ca="1" si="14"/>
        <v>84101</v>
      </c>
      <c r="V49">
        <f t="shared" ca="1" si="6"/>
        <v>8117986493</v>
      </c>
      <c r="W49">
        <f t="shared" ca="1" si="7"/>
        <v>13</v>
      </c>
      <c r="X49" t="str">
        <f t="shared" ca="1" si="8"/>
        <v>INSERT INTO athlete (fname, lname, position, academic_level, street_current, city_current,state_current,zip_current,street_hometown, city_hometown, state_hometown, zip_hometown, phone, team_id) VALUES ('Kim','Lord','First Base','Senior','3737 North 3565 East','Provo','UT',84101,'9247 South 1474 East','Provo','UT',84101,8117986493,13);</v>
      </c>
    </row>
    <row r="50" spans="9:24" x14ac:dyDescent="0.2">
      <c r="I50" s="3">
        <f t="shared" ca="1" si="3"/>
        <v>9</v>
      </c>
      <c r="J50" t="str">
        <f t="shared" ca="1" si="12"/>
        <v>Nicole</v>
      </c>
      <c r="K50" t="str">
        <f t="shared" ca="1" si="12"/>
        <v>Tindal</v>
      </c>
      <c r="L50" t="str">
        <f t="shared" ca="1" si="12"/>
        <v>Offensive Lineman</v>
      </c>
      <c r="M50" t="str">
        <f t="shared" ca="1" si="12"/>
        <v>Senior</v>
      </c>
      <c r="N50" t="str">
        <f t="shared" ca="1" si="4"/>
        <v>6570 South 3956 East</v>
      </c>
      <c r="O50" t="str">
        <f t="shared" ca="1" si="13"/>
        <v>Provo</v>
      </c>
      <c r="P50" t="str">
        <f t="shared" ca="1" si="13"/>
        <v>UT</v>
      </c>
      <c r="Q50">
        <f t="shared" ca="1" si="13"/>
        <v>75673</v>
      </c>
      <c r="R50" t="str">
        <f t="shared" ca="1" si="5"/>
        <v>5679 South 9483 East</v>
      </c>
      <c r="S50" t="str">
        <f t="shared" ca="1" si="14"/>
        <v>Provo</v>
      </c>
      <c r="T50" t="str">
        <f t="shared" ca="1" si="14"/>
        <v>UT</v>
      </c>
      <c r="U50">
        <f t="shared" ca="1" si="14"/>
        <v>75673</v>
      </c>
      <c r="V50">
        <f t="shared" ca="1" si="6"/>
        <v>3203661373</v>
      </c>
      <c r="W50">
        <f t="shared" ca="1" si="7"/>
        <v>3</v>
      </c>
      <c r="X50" t="str">
        <f t="shared" ca="1" si="8"/>
        <v>INSERT INTO athlete (fname, lname, position, academic_level, street_current, city_current,state_current,zip_current,street_hometown, city_hometown, state_hometown, zip_hometown, phone, team_id) VALUES ('Nicole','Tindal','Offensive Lineman','Senior','6570 South 3956 East','Provo','UT',75673,'5679 South 9483 East','Provo','UT',75673,3203661373,3);</v>
      </c>
    </row>
    <row r="51" spans="9:24" x14ac:dyDescent="0.2">
      <c r="I51" s="3">
        <f t="shared" ca="1" si="3"/>
        <v>8</v>
      </c>
      <c r="J51" t="str">
        <f t="shared" ca="1" si="12"/>
        <v>Jeremy</v>
      </c>
      <c r="K51" t="str">
        <f t="shared" ca="1" si="12"/>
        <v>Groves</v>
      </c>
      <c r="L51" t="str">
        <f t="shared" ca="1" si="12"/>
        <v>Defensinve Tackle</v>
      </c>
      <c r="M51" t="str">
        <f t="shared" ca="1" si="12"/>
        <v>Freshman</v>
      </c>
      <c r="N51" t="str">
        <f t="shared" ca="1" si="4"/>
        <v>5330 South 4621 East</v>
      </c>
      <c r="O51" t="str">
        <f t="shared" ca="1" si="13"/>
        <v>Brooklynn</v>
      </c>
      <c r="P51" t="str">
        <f t="shared" ca="1" si="13"/>
        <v>NY</v>
      </c>
      <c r="Q51">
        <f t="shared" ca="1" si="13"/>
        <v>76485</v>
      </c>
      <c r="R51" t="str">
        <f t="shared" ca="1" si="5"/>
        <v>9666 North 3744 East</v>
      </c>
      <c r="S51" t="str">
        <f t="shared" ca="1" si="14"/>
        <v>Brooklynn</v>
      </c>
      <c r="T51" t="str">
        <f t="shared" ca="1" si="14"/>
        <v>NY</v>
      </c>
      <c r="U51">
        <f t="shared" ca="1" si="14"/>
        <v>76485</v>
      </c>
      <c r="V51">
        <f t="shared" ca="1" si="6"/>
        <v>4336180508</v>
      </c>
      <c r="W51">
        <f t="shared" ca="1" si="7"/>
        <v>5</v>
      </c>
      <c r="X51" t="str">
        <f t="shared" ca="1" si="8"/>
        <v>INSERT INTO athlete (fname, lname, position, academic_level, street_current, city_current,state_current,zip_current,street_hometown, city_hometown, state_hometown, zip_hometown, phone, team_id) VALUES ('Jeremy','Groves','Defensinve Tackle','Freshman','5330 South 4621 East','Brooklynn','NY',76485,'9666 North 3744 East','Brooklynn','NY',76485,4336180508,5);</v>
      </c>
    </row>
    <row r="52" spans="9:24" x14ac:dyDescent="0.2">
      <c r="I52" s="3">
        <f t="shared" ca="1" si="3"/>
        <v>3</v>
      </c>
      <c r="J52" t="str">
        <f t="shared" ca="1" si="12"/>
        <v>Alex</v>
      </c>
      <c r="K52" t="str">
        <f t="shared" ca="1" si="12"/>
        <v>Johnson</v>
      </c>
      <c r="L52" t="str">
        <f t="shared" ca="1" si="12"/>
        <v>Quarterback</v>
      </c>
      <c r="M52" t="str">
        <f t="shared" ca="1" si="12"/>
        <v>Sophmore</v>
      </c>
      <c r="N52" t="str">
        <f t="shared" ca="1" si="4"/>
        <v>3863 North 4801 East</v>
      </c>
      <c r="O52" t="str">
        <f t="shared" ca="1" si="13"/>
        <v>Seattle</v>
      </c>
      <c r="P52" t="str">
        <f t="shared" ca="1" si="13"/>
        <v>WA</v>
      </c>
      <c r="Q52">
        <f t="shared" ca="1" si="13"/>
        <v>56290</v>
      </c>
      <c r="R52" t="str">
        <f t="shared" ca="1" si="5"/>
        <v>8977 North 3527 East</v>
      </c>
      <c r="S52" t="str">
        <f t="shared" ca="1" si="14"/>
        <v>Seattle</v>
      </c>
      <c r="T52" t="str">
        <f t="shared" ca="1" si="14"/>
        <v>WA</v>
      </c>
      <c r="U52">
        <f t="shared" ca="1" si="14"/>
        <v>56290</v>
      </c>
      <c r="V52">
        <f t="shared" ca="1" si="6"/>
        <v>4965603954</v>
      </c>
      <c r="W52">
        <f t="shared" ca="1" si="7"/>
        <v>11</v>
      </c>
      <c r="X52" t="str">
        <f t="shared" ca="1" si="8"/>
        <v>INSERT INTO athlete (fname, lname, position, academic_level, street_current, city_current,state_current,zip_current,street_hometown, city_hometown, state_hometown, zip_hometown, phone, team_id) VALUES ('Alex','Johnson','Quarterback','Sophmore','3863 North 4801 East','Seattle','WA',56290,'8977 North 3527 East','Seattle','WA',56290,4965603954,11);</v>
      </c>
    </row>
    <row r="53" spans="9:24" x14ac:dyDescent="0.2">
      <c r="I53" s="3">
        <f t="shared" ca="1" si="3"/>
        <v>12</v>
      </c>
      <c r="J53" t="str">
        <f t="shared" ca="1" si="12"/>
        <v>Marcy</v>
      </c>
      <c r="K53" t="str">
        <f t="shared" ca="1" si="12"/>
        <v>Tice</v>
      </c>
      <c r="L53" t="str">
        <f t="shared" ca="1" si="12"/>
        <v>Goalie</v>
      </c>
      <c r="M53" t="str">
        <f t="shared" ca="1" si="12"/>
        <v>Freshman</v>
      </c>
      <c r="N53" t="str">
        <f t="shared" ca="1" si="4"/>
        <v>8583 South 2440 East</v>
      </c>
      <c r="O53" t="str">
        <f t="shared" ca="1" si="13"/>
        <v>Bismarck</v>
      </c>
      <c r="P53" t="str">
        <f t="shared" ca="1" si="13"/>
        <v>ND</v>
      </c>
      <c r="Q53">
        <f t="shared" ca="1" si="13"/>
        <v>28895</v>
      </c>
      <c r="R53" t="str">
        <f t="shared" ca="1" si="5"/>
        <v>7164 North 2603 West</v>
      </c>
      <c r="S53" t="str">
        <f t="shared" ca="1" si="14"/>
        <v>Bismarck</v>
      </c>
      <c r="T53" t="str">
        <f t="shared" ca="1" si="14"/>
        <v>ND</v>
      </c>
      <c r="U53">
        <f t="shared" ca="1" si="14"/>
        <v>28895</v>
      </c>
      <c r="V53">
        <f t="shared" ca="1" si="6"/>
        <v>1207464959</v>
      </c>
      <c r="W53">
        <f t="shared" ca="1" si="7"/>
        <v>8</v>
      </c>
      <c r="X53" t="str">
        <f t="shared" ca="1" si="8"/>
        <v>INSERT INTO athlete (fname, lname, position, academic_level, street_current, city_current,state_current,zip_current,street_hometown, city_hometown, state_hometown, zip_hometown, phone, team_id) VALUES ('Marcy','Tice','Goalie','Freshman','8583 South 2440 East','Bismarck','ND',28895,'7164 North 2603 West','Bismarck','ND',28895,1207464959,8);</v>
      </c>
    </row>
    <row r="54" spans="9:24" x14ac:dyDescent="0.2">
      <c r="I54" s="3">
        <f t="shared" ca="1" si="3"/>
        <v>7</v>
      </c>
      <c r="J54" t="str">
        <f t="shared" ca="1" si="12"/>
        <v>John</v>
      </c>
      <c r="K54" t="str">
        <f t="shared" ca="1" si="12"/>
        <v>Jensen</v>
      </c>
      <c r="L54" t="str">
        <f t="shared" ca="1" si="12"/>
        <v>Forward</v>
      </c>
      <c r="M54" t="str">
        <f t="shared" ca="1" si="12"/>
        <v>Sophmore</v>
      </c>
      <c r="N54" t="str">
        <f t="shared" ca="1" si="4"/>
        <v>9278 North 9259 West</v>
      </c>
      <c r="O54" t="str">
        <f t="shared" ca="1" si="13"/>
        <v>Tempe</v>
      </c>
      <c r="P54" t="str">
        <f t="shared" ca="1" si="13"/>
        <v>AZ</v>
      </c>
      <c r="Q54">
        <f t="shared" ca="1" si="13"/>
        <v>85765</v>
      </c>
      <c r="R54" t="str">
        <f t="shared" ca="1" si="5"/>
        <v>7484 South 6887 East</v>
      </c>
      <c r="S54" t="str">
        <f t="shared" ca="1" si="14"/>
        <v>Tempe</v>
      </c>
      <c r="T54" t="str">
        <f t="shared" ca="1" si="14"/>
        <v>AZ</v>
      </c>
      <c r="U54">
        <f t="shared" ca="1" si="14"/>
        <v>85765</v>
      </c>
      <c r="V54">
        <f t="shared" ca="1" si="6"/>
        <v>3279764995</v>
      </c>
      <c r="W54">
        <f t="shared" ca="1" si="7"/>
        <v>6</v>
      </c>
      <c r="X54" t="str">
        <f t="shared" ca="1" si="8"/>
        <v>INSERT INTO athlete (fname, lname, position, academic_level, street_current, city_current,state_current,zip_current,street_hometown, city_hometown, state_hometown, zip_hometown, phone, team_id) VALUES ('John','Jensen','Forward','Sophmore','9278 North 9259 West','Tempe','AZ',85765,'7484 South 6887 East','Tempe','AZ',85765,3279764995,6);</v>
      </c>
    </row>
    <row r="55" spans="9:24" x14ac:dyDescent="0.2">
      <c r="I55" s="3">
        <f t="shared" ca="1" si="3"/>
        <v>5</v>
      </c>
      <c r="J55" t="str">
        <f t="shared" ca="1" si="12"/>
        <v>Alicia</v>
      </c>
      <c r="K55" t="str">
        <f t="shared" ca="1" si="12"/>
        <v>McKay</v>
      </c>
      <c r="L55" t="str">
        <f t="shared" ca="1" si="12"/>
        <v>Defense</v>
      </c>
      <c r="M55" t="str">
        <f t="shared" ca="1" si="12"/>
        <v>Senior</v>
      </c>
      <c r="N55" t="str">
        <f t="shared" ca="1" si="4"/>
        <v>5227 North 3762 West</v>
      </c>
      <c r="O55" t="str">
        <f t="shared" ca="1" si="13"/>
        <v>Berkley</v>
      </c>
      <c r="P55" t="str">
        <f t="shared" ca="1" si="13"/>
        <v>CA</v>
      </c>
      <c r="Q55">
        <f t="shared" ca="1" si="13"/>
        <v>84050</v>
      </c>
      <c r="R55" t="str">
        <f t="shared" ca="1" si="5"/>
        <v>6606 North 6510 East</v>
      </c>
      <c r="S55" t="str">
        <f t="shared" ca="1" si="14"/>
        <v>Berkley</v>
      </c>
      <c r="T55" t="str">
        <f t="shared" ca="1" si="14"/>
        <v>CA</v>
      </c>
      <c r="U55">
        <f t="shared" ca="1" si="14"/>
        <v>84050</v>
      </c>
      <c r="V55">
        <f t="shared" ca="1" si="6"/>
        <v>6542246656</v>
      </c>
      <c r="W55">
        <f t="shared" ca="1" si="7"/>
        <v>5</v>
      </c>
      <c r="X55" t="str">
        <f t="shared" ca="1" si="8"/>
        <v>INSERT INTO athlete (fname, lname, position, academic_level, street_current, city_current,state_current,zip_current,street_hometown, city_hometown, state_hometown, zip_hometown, phone, team_id) VALUES ('Alicia','McKay','Defense','Senior','5227 North 3762 West','Berkley','CA',84050,'6606 North 6510 East','Berkley','CA',84050,6542246656,5);</v>
      </c>
    </row>
    <row r="56" spans="9:24" x14ac:dyDescent="0.2">
      <c r="I56" s="3">
        <f t="shared" ca="1" si="3"/>
        <v>7</v>
      </c>
      <c r="J56" t="str">
        <f t="shared" ca="1" si="12"/>
        <v>John</v>
      </c>
      <c r="K56" t="str">
        <f t="shared" ca="1" si="12"/>
        <v>Jensen</v>
      </c>
      <c r="L56" t="str">
        <f t="shared" ca="1" si="12"/>
        <v>Forward</v>
      </c>
      <c r="M56" t="str">
        <f t="shared" ca="1" si="12"/>
        <v>Sophmore</v>
      </c>
      <c r="N56" t="str">
        <f t="shared" ca="1" si="4"/>
        <v>6889 North 9242 East</v>
      </c>
      <c r="O56" t="str">
        <f t="shared" ca="1" si="13"/>
        <v>Tempe</v>
      </c>
      <c r="P56" t="str">
        <f t="shared" ca="1" si="13"/>
        <v>AZ</v>
      </c>
      <c r="Q56">
        <f t="shared" ca="1" si="13"/>
        <v>85765</v>
      </c>
      <c r="R56" t="str">
        <f t="shared" ca="1" si="5"/>
        <v>4159 South 3595 East</v>
      </c>
      <c r="S56" t="str">
        <f t="shared" ca="1" si="14"/>
        <v>Tempe</v>
      </c>
      <c r="T56" t="str">
        <f t="shared" ca="1" si="14"/>
        <v>AZ</v>
      </c>
      <c r="U56">
        <f t="shared" ca="1" si="14"/>
        <v>85765</v>
      </c>
      <c r="V56">
        <f t="shared" ca="1" si="6"/>
        <v>1991245799</v>
      </c>
      <c r="W56">
        <f t="shared" ca="1" si="7"/>
        <v>8</v>
      </c>
      <c r="X56" t="str">
        <f t="shared" ca="1" si="8"/>
        <v>INSERT INTO athlete (fname, lname, position, academic_level, street_current, city_current,state_current,zip_current,street_hometown, city_hometown, state_hometown, zip_hometown, phone, team_id) VALUES ('John','Jensen','Forward','Sophmore','6889 North 9242 East','Tempe','AZ',85765,'4159 South 3595 East','Tempe','AZ',85765,1991245799,8);</v>
      </c>
    </row>
    <row r="57" spans="9:24" x14ac:dyDescent="0.2">
      <c r="I57" s="3">
        <f t="shared" ca="1" si="3"/>
        <v>14</v>
      </c>
      <c r="J57" t="str">
        <f t="shared" ca="1" si="12"/>
        <v>Carrie</v>
      </c>
      <c r="K57" t="str">
        <f t="shared" ca="1" si="12"/>
        <v>Bishoff</v>
      </c>
      <c r="L57" t="str">
        <f t="shared" ca="1" si="12"/>
        <v>Outfielder</v>
      </c>
      <c r="M57" t="str">
        <f t="shared" ca="1" si="12"/>
        <v>Junior</v>
      </c>
      <c r="N57" t="str">
        <f t="shared" ca="1" si="4"/>
        <v>6739 North 9426 East</v>
      </c>
      <c r="O57" t="str">
        <f t="shared" ca="1" si="13"/>
        <v>Las Vegas</v>
      </c>
      <c r="P57" t="str">
        <f t="shared" ca="1" si="13"/>
        <v>UT</v>
      </c>
      <c r="Q57">
        <f t="shared" ca="1" si="13"/>
        <v>84101</v>
      </c>
      <c r="R57" t="str">
        <f t="shared" ca="1" si="5"/>
        <v>3542 South 7819 East</v>
      </c>
      <c r="S57" t="str">
        <f t="shared" ca="1" si="14"/>
        <v>Las Vegas</v>
      </c>
      <c r="T57" t="str">
        <f t="shared" ca="1" si="14"/>
        <v>UT</v>
      </c>
      <c r="U57">
        <f t="shared" ca="1" si="14"/>
        <v>84101</v>
      </c>
      <c r="V57">
        <f t="shared" ca="1" si="6"/>
        <v>5321738196</v>
      </c>
      <c r="W57">
        <f t="shared" ca="1" si="7"/>
        <v>12</v>
      </c>
      <c r="X57" t="str">
        <f t="shared" ca="1" si="8"/>
        <v>INSERT INTO athlete (fname, lname, position, academic_level, street_current, city_current,state_current,zip_current,street_hometown, city_hometown, state_hometown, zip_hometown, phone, team_id) VALUES ('Carrie','Bishoff','Outfielder','Junior','6739 North 9426 East','Las Vegas','UT',84101,'3542 South 7819 East','Las Vegas','UT',84101,5321738196,12);</v>
      </c>
    </row>
    <row r="58" spans="9:24" x14ac:dyDescent="0.2">
      <c r="I58" s="3">
        <f t="shared" ca="1" si="3"/>
        <v>8</v>
      </c>
      <c r="J58" t="str">
        <f t="shared" ca="1" si="12"/>
        <v>Jeremy</v>
      </c>
      <c r="K58" t="str">
        <f t="shared" ca="1" si="12"/>
        <v>Groves</v>
      </c>
      <c r="L58" t="str">
        <f t="shared" ca="1" si="12"/>
        <v>Defensinve Tackle</v>
      </c>
      <c r="M58" t="str">
        <f t="shared" ca="1" si="12"/>
        <v>Freshman</v>
      </c>
      <c r="N58" t="str">
        <f t="shared" ca="1" si="4"/>
        <v>7831 North 2221 East</v>
      </c>
      <c r="O58" t="str">
        <f t="shared" ca="1" si="13"/>
        <v>Brooklynn</v>
      </c>
      <c r="P58" t="str">
        <f t="shared" ca="1" si="13"/>
        <v>NY</v>
      </c>
      <c r="Q58">
        <f t="shared" ca="1" si="13"/>
        <v>76485</v>
      </c>
      <c r="R58" t="str">
        <f t="shared" ca="1" si="5"/>
        <v>1578 North 6850 West</v>
      </c>
      <c r="S58" t="str">
        <f t="shared" ca="1" si="14"/>
        <v>Brooklynn</v>
      </c>
      <c r="T58" t="str">
        <f t="shared" ca="1" si="14"/>
        <v>NY</v>
      </c>
      <c r="U58">
        <f t="shared" ca="1" si="14"/>
        <v>76485</v>
      </c>
      <c r="V58">
        <f t="shared" ca="1" si="6"/>
        <v>6463405983</v>
      </c>
      <c r="W58">
        <f t="shared" ca="1" si="7"/>
        <v>1</v>
      </c>
      <c r="X58" t="str">
        <f t="shared" ca="1" si="8"/>
        <v>INSERT INTO athlete (fname, lname, position, academic_level, street_current, city_current,state_current,zip_current,street_hometown, city_hometown, state_hometown, zip_hometown, phone, team_id) VALUES ('Jeremy','Groves','Defensinve Tackle','Freshman','7831 North 2221 East','Brooklynn','NY',76485,'1578 North 6850 West','Brooklynn','NY',76485,6463405983,1);</v>
      </c>
    </row>
    <row r="59" spans="9:24" x14ac:dyDescent="0.2">
      <c r="I59" s="3">
        <f t="shared" ca="1" si="3"/>
        <v>2</v>
      </c>
      <c r="J59" t="str">
        <f t="shared" ca="1" si="12"/>
        <v>Joe</v>
      </c>
      <c r="K59" t="str">
        <f t="shared" ca="1" si="12"/>
        <v>Smith</v>
      </c>
      <c r="L59" t="str">
        <f t="shared" ca="1" si="12"/>
        <v>Center</v>
      </c>
      <c r="M59" t="str">
        <f t="shared" ca="1" si="12"/>
        <v>Junior</v>
      </c>
      <c r="N59" t="str">
        <f t="shared" ca="1" si="4"/>
        <v>3656 South 8158 East</v>
      </c>
      <c r="O59" t="str">
        <f t="shared" ca="1" si="13"/>
        <v>Phoenix</v>
      </c>
      <c r="P59" t="str">
        <f t="shared" ca="1" si="13"/>
        <v>AZ</v>
      </c>
      <c r="Q59">
        <f t="shared" ca="1" si="13"/>
        <v>76102</v>
      </c>
      <c r="R59" t="str">
        <f t="shared" ca="1" si="5"/>
        <v>2740 North 1418 East</v>
      </c>
      <c r="S59" t="str">
        <f t="shared" ca="1" si="14"/>
        <v>Phoenix</v>
      </c>
      <c r="T59" t="str">
        <f t="shared" ca="1" si="14"/>
        <v>AZ</v>
      </c>
      <c r="U59">
        <f t="shared" ca="1" si="14"/>
        <v>76102</v>
      </c>
      <c r="V59">
        <f t="shared" ca="1" si="6"/>
        <v>5793990521</v>
      </c>
      <c r="W59">
        <f t="shared" ca="1" si="7"/>
        <v>4</v>
      </c>
      <c r="X59" t="str">
        <f t="shared" ca="1" si="8"/>
        <v>INSERT INTO athlete (fname, lname, position, academic_level, street_current, city_current,state_current,zip_current,street_hometown, city_hometown, state_hometown, zip_hometown, phone, team_id) VALUES ('Joe','Smith','Center','Junior','3656 South 8158 East','Phoenix','AZ',76102,'2740 North 1418 East','Phoenix','AZ',76102,5793990521,4);</v>
      </c>
    </row>
    <row r="60" spans="9:24" x14ac:dyDescent="0.2">
      <c r="I60" s="3">
        <f t="shared" ca="1" si="3"/>
        <v>2</v>
      </c>
      <c r="J60" t="str">
        <f t="shared" ca="1" si="12"/>
        <v>Joe</v>
      </c>
      <c r="K60" t="str">
        <f t="shared" ca="1" si="12"/>
        <v>Smith</v>
      </c>
      <c r="L60" t="str">
        <f t="shared" ca="1" si="12"/>
        <v>Center</v>
      </c>
      <c r="M60" t="str">
        <f t="shared" ca="1" si="12"/>
        <v>Junior</v>
      </c>
      <c r="N60" t="str">
        <f t="shared" ca="1" si="4"/>
        <v>9538 South 9227 East</v>
      </c>
      <c r="O60" t="str">
        <f t="shared" ca="1" si="13"/>
        <v>Phoenix</v>
      </c>
      <c r="P60" t="str">
        <f t="shared" ca="1" si="13"/>
        <v>AZ</v>
      </c>
      <c r="Q60">
        <f t="shared" ca="1" si="13"/>
        <v>76102</v>
      </c>
      <c r="R60" t="str">
        <f t="shared" ca="1" si="5"/>
        <v>4190 South 4463 East</v>
      </c>
      <c r="S60" t="str">
        <f t="shared" ca="1" si="14"/>
        <v>Phoenix</v>
      </c>
      <c r="T60" t="str">
        <f t="shared" ca="1" si="14"/>
        <v>AZ</v>
      </c>
      <c r="U60">
        <f t="shared" ca="1" si="14"/>
        <v>76102</v>
      </c>
      <c r="V60">
        <f t="shared" ca="1" si="6"/>
        <v>5921739833</v>
      </c>
      <c r="W60">
        <f t="shared" ca="1" si="7"/>
        <v>13</v>
      </c>
      <c r="X60" t="str">
        <f t="shared" ca="1" si="8"/>
        <v>INSERT INTO athlete (fname, lname, position, academic_level, street_current, city_current,state_current,zip_current,street_hometown, city_hometown, state_hometown, zip_hometown, phone, team_id) VALUES ('Joe','Smith','Center','Junior','9538 South 9227 East','Phoenix','AZ',76102,'4190 South 4463 East','Phoenix','AZ',76102,5921739833,13);</v>
      </c>
    </row>
    <row r="61" spans="9:24" x14ac:dyDescent="0.2">
      <c r="I61" s="3">
        <f t="shared" ca="1" si="3"/>
        <v>12</v>
      </c>
      <c r="J61" t="str">
        <f t="shared" ca="1" si="12"/>
        <v>Marcy</v>
      </c>
      <c r="K61" t="str">
        <f t="shared" ca="1" si="12"/>
        <v>Tice</v>
      </c>
      <c r="L61" t="str">
        <f t="shared" ca="1" si="12"/>
        <v>Goalie</v>
      </c>
      <c r="M61" t="str">
        <f t="shared" ca="1" si="12"/>
        <v>Freshman</v>
      </c>
      <c r="N61" t="str">
        <f t="shared" ca="1" si="4"/>
        <v>2181 South 3149 East</v>
      </c>
      <c r="O61" t="str">
        <f t="shared" ca="1" si="13"/>
        <v>Bismarck</v>
      </c>
      <c r="P61" t="str">
        <f t="shared" ca="1" si="13"/>
        <v>ND</v>
      </c>
      <c r="Q61">
        <f t="shared" ca="1" si="13"/>
        <v>28895</v>
      </c>
      <c r="R61" t="str">
        <f t="shared" ca="1" si="5"/>
        <v>9670 North 7391 East</v>
      </c>
      <c r="S61" t="str">
        <f t="shared" ca="1" si="14"/>
        <v>Bismarck</v>
      </c>
      <c r="T61" t="str">
        <f t="shared" ca="1" si="14"/>
        <v>ND</v>
      </c>
      <c r="U61">
        <f t="shared" ca="1" si="14"/>
        <v>28895</v>
      </c>
      <c r="V61">
        <f t="shared" ca="1" si="6"/>
        <v>5369272509</v>
      </c>
      <c r="W61">
        <f t="shared" ca="1" si="7"/>
        <v>6</v>
      </c>
      <c r="X61" t="str">
        <f t="shared" ca="1" si="8"/>
        <v>INSERT INTO athlete (fname, lname, position, academic_level, street_current, city_current,state_current,zip_current,street_hometown, city_hometown, state_hometown, zip_hometown, phone, team_id) VALUES ('Marcy','Tice','Goalie','Freshman','2181 South 3149 East','Bismarck','ND',28895,'9670 North 7391 East','Bismarck','ND',28895,5369272509,6);</v>
      </c>
    </row>
    <row r="62" spans="9:24" x14ac:dyDescent="0.2">
      <c r="I62" s="3">
        <f t="shared" ca="1" si="3"/>
        <v>10</v>
      </c>
      <c r="J62" t="str">
        <f t="shared" ca="1" si="12"/>
        <v>Laura</v>
      </c>
      <c r="K62" t="str">
        <f t="shared" ca="1" si="12"/>
        <v>Hansen</v>
      </c>
      <c r="L62" t="str">
        <f t="shared" ca="1" si="12"/>
        <v>Corner</v>
      </c>
      <c r="M62" t="str">
        <f t="shared" ca="1" si="12"/>
        <v>Junior</v>
      </c>
      <c r="N62" t="str">
        <f t="shared" ca="1" si="4"/>
        <v>7147 South 6847 West</v>
      </c>
      <c r="O62" t="str">
        <f t="shared" ca="1" si="13"/>
        <v>Las Vegas</v>
      </c>
      <c r="P62" t="str">
        <f t="shared" ca="1" si="13"/>
        <v>NV</v>
      </c>
      <c r="Q62">
        <f t="shared" ca="1" si="13"/>
        <v>19837</v>
      </c>
      <c r="R62" t="str">
        <f t="shared" ca="1" si="5"/>
        <v>1587 South 1715 East</v>
      </c>
      <c r="S62" t="str">
        <f t="shared" ca="1" si="14"/>
        <v>Las Vegas</v>
      </c>
      <c r="T62" t="str">
        <f t="shared" ca="1" si="14"/>
        <v>NV</v>
      </c>
      <c r="U62">
        <f t="shared" ca="1" si="14"/>
        <v>19837</v>
      </c>
      <c r="V62">
        <f t="shared" ca="1" si="6"/>
        <v>4205355067</v>
      </c>
      <c r="W62">
        <f t="shared" ca="1" si="7"/>
        <v>6</v>
      </c>
      <c r="X62" t="str">
        <f t="shared" ca="1" si="8"/>
        <v>INSERT INTO athlete (fname, lname, position, academic_level, street_current, city_current,state_current,zip_current,street_hometown, city_hometown, state_hometown, zip_hometown, phone, team_id) VALUES ('Laura','Hansen','Corner','Junior','7147 South 6847 West','Las Vegas','NV',19837,'1587 South 1715 East','Las Vegas','NV',19837,4205355067,6);</v>
      </c>
    </row>
    <row r="63" spans="9:24" x14ac:dyDescent="0.2">
      <c r="I63" s="3">
        <f t="shared" ca="1" si="3"/>
        <v>13</v>
      </c>
      <c r="J63" t="str">
        <f t="shared" ref="J63:M82" ca="1" si="15">VLOOKUP($I63,athlete, J$1)</f>
        <v>Kim</v>
      </c>
      <c r="K63" t="str">
        <f t="shared" ca="1" si="15"/>
        <v>Lord</v>
      </c>
      <c r="L63" t="str">
        <f t="shared" ca="1" si="15"/>
        <v>First Base</v>
      </c>
      <c r="M63" t="str">
        <f t="shared" ca="1" si="15"/>
        <v>Senior</v>
      </c>
      <c r="N63" t="str">
        <f t="shared" ca="1" si="4"/>
        <v>9855 South 4002 East</v>
      </c>
      <c r="O63" t="str">
        <f t="shared" ref="O63:Q82" ca="1" si="16">VLOOKUP($I63,athlete, O$1)</f>
        <v>Provo</v>
      </c>
      <c r="P63" t="str">
        <f t="shared" ca="1" si="16"/>
        <v>UT</v>
      </c>
      <c r="Q63">
        <f t="shared" ca="1" si="16"/>
        <v>84101</v>
      </c>
      <c r="R63" t="str">
        <f t="shared" ca="1" si="5"/>
        <v>1434 South 4460 East</v>
      </c>
      <c r="S63" t="str">
        <f t="shared" ref="S63:U82" ca="1" si="17">VLOOKUP($I63,athlete, S$1)</f>
        <v>Provo</v>
      </c>
      <c r="T63" t="str">
        <f t="shared" ca="1" si="17"/>
        <v>UT</v>
      </c>
      <c r="U63">
        <f t="shared" ca="1" si="17"/>
        <v>84101</v>
      </c>
      <c r="V63">
        <f t="shared" ca="1" si="6"/>
        <v>1363462173</v>
      </c>
      <c r="W63">
        <f t="shared" ca="1" si="7"/>
        <v>14</v>
      </c>
      <c r="X63" t="str">
        <f t="shared" ca="1" si="8"/>
        <v>INSERT INTO athlete (fname, lname, position, academic_level, street_current, city_current,state_current,zip_current,street_hometown, city_hometown, state_hometown, zip_hometown, phone, team_id) VALUES ('Kim','Lord','First Base','Senior','9855 South 4002 East','Provo','UT',84101,'1434 South 4460 East','Provo','UT',84101,1363462173,14);</v>
      </c>
    </row>
    <row r="64" spans="9:24" x14ac:dyDescent="0.2">
      <c r="I64" s="3">
        <f t="shared" ca="1" si="3"/>
        <v>1</v>
      </c>
      <c r="J64" t="str">
        <f t="shared" ca="1" si="15"/>
        <v>Bob</v>
      </c>
      <c r="K64" t="str">
        <f t="shared" ca="1" si="15"/>
        <v>Taylor</v>
      </c>
      <c r="L64" t="str">
        <f t="shared" ca="1" si="15"/>
        <v>Right Wing</v>
      </c>
      <c r="M64" t="str">
        <f t="shared" ca="1" si="15"/>
        <v>Senior</v>
      </c>
      <c r="N64" t="str">
        <f t="shared" ca="1" si="4"/>
        <v>1318 North 8096 East</v>
      </c>
      <c r="O64" t="str">
        <f t="shared" ca="1" si="16"/>
        <v>Salt Lake City</v>
      </c>
      <c r="P64" t="str">
        <f t="shared" ca="1" si="16"/>
        <v>UT</v>
      </c>
      <c r="Q64">
        <f t="shared" ca="1" si="16"/>
        <v>84101</v>
      </c>
      <c r="R64" t="str">
        <f t="shared" ca="1" si="5"/>
        <v>8416 South 1952 West</v>
      </c>
      <c r="S64" t="str">
        <f t="shared" ca="1" si="17"/>
        <v>Salt Lake City</v>
      </c>
      <c r="T64" t="str">
        <f t="shared" ca="1" si="17"/>
        <v>UT</v>
      </c>
      <c r="U64">
        <f t="shared" ca="1" si="17"/>
        <v>84101</v>
      </c>
      <c r="V64">
        <f t="shared" ca="1" si="6"/>
        <v>7066885618</v>
      </c>
      <c r="W64">
        <f t="shared" ca="1" si="7"/>
        <v>9</v>
      </c>
      <c r="X64" t="str">
        <f t="shared" ca="1" si="8"/>
        <v>INSERT INTO athlete (fname, lname, position, academic_level, street_current, city_current,state_current,zip_current,street_hometown, city_hometown, state_hometown, zip_hometown, phone, team_id) VALUES ('Bob','Taylor','Right Wing','Senior','1318 North 8096 East','Salt Lake City','UT',84101,'8416 South 1952 West','Salt Lake City','UT',84101,7066885618,9);</v>
      </c>
    </row>
    <row r="65" spans="9:24" x14ac:dyDescent="0.2">
      <c r="I65" s="3">
        <f t="shared" ca="1" si="3"/>
        <v>3</v>
      </c>
      <c r="J65" t="str">
        <f t="shared" ca="1" si="15"/>
        <v>Alex</v>
      </c>
      <c r="K65" t="str">
        <f t="shared" ca="1" si="15"/>
        <v>Johnson</v>
      </c>
      <c r="L65" t="str">
        <f t="shared" ca="1" si="15"/>
        <v>Quarterback</v>
      </c>
      <c r="M65" t="str">
        <f t="shared" ca="1" si="15"/>
        <v>Sophmore</v>
      </c>
      <c r="N65" t="str">
        <f t="shared" ca="1" si="4"/>
        <v>3888 South 5741 East</v>
      </c>
      <c r="O65" t="str">
        <f t="shared" ca="1" si="16"/>
        <v>Seattle</v>
      </c>
      <c r="P65" t="str">
        <f t="shared" ca="1" si="16"/>
        <v>WA</v>
      </c>
      <c r="Q65">
        <f t="shared" ca="1" si="16"/>
        <v>56290</v>
      </c>
      <c r="R65" t="str">
        <f t="shared" ca="1" si="5"/>
        <v>6402 South 1670 West</v>
      </c>
      <c r="S65" t="str">
        <f t="shared" ca="1" si="17"/>
        <v>Seattle</v>
      </c>
      <c r="T65" t="str">
        <f t="shared" ca="1" si="17"/>
        <v>WA</v>
      </c>
      <c r="U65">
        <f t="shared" ca="1" si="17"/>
        <v>56290</v>
      </c>
      <c r="V65">
        <f t="shared" ca="1" si="6"/>
        <v>6128136380</v>
      </c>
      <c r="W65">
        <f t="shared" ca="1" si="7"/>
        <v>4</v>
      </c>
      <c r="X65" t="str">
        <f t="shared" ca="1" si="8"/>
        <v>INSERT INTO athlete (fname, lname, position, academic_level, street_current, city_current,state_current,zip_current,street_hometown, city_hometown, state_hometown, zip_hometown, phone, team_id) VALUES ('Alex','Johnson','Quarterback','Sophmore','3888 South 5741 East','Seattle','WA',56290,'6402 South 1670 West','Seattle','WA',56290,6128136380,4);</v>
      </c>
    </row>
    <row r="66" spans="9:24" x14ac:dyDescent="0.2">
      <c r="I66" s="3">
        <f t="shared" ca="1" si="3"/>
        <v>12</v>
      </c>
      <c r="J66" t="str">
        <f t="shared" ca="1" si="15"/>
        <v>Marcy</v>
      </c>
      <c r="K66" t="str">
        <f t="shared" ca="1" si="15"/>
        <v>Tice</v>
      </c>
      <c r="L66" t="str">
        <f t="shared" ca="1" si="15"/>
        <v>Goalie</v>
      </c>
      <c r="M66" t="str">
        <f t="shared" ca="1" si="15"/>
        <v>Freshman</v>
      </c>
      <c r="N66" t="str">
        <f t="shared" ca="1" si="4"/>
        <v>2577 North 8791 East</v>
      </c>
      <c r="O66" t="str">
        <f t="shared" ca="1" si="16"/>
        <v>Bismarck</v>
      </c>
      <c r="P66" t="str">
        <f t="shared" ca="1" si="16"/>
        <v>ND</v>
      </c>
      <c r="Q66">
        <f t="shared" ca="1" si="16"/>
        <v>28895</v>
      </c>
      <c r="R66" t="str">
        <f t="shared" ca="1" si="5"/>
        <v>1031 South 1175 West</v>
      </c>
      <c r="S66" t="str">
        <f t="shared" ca="1" si="17"/>
        <v>Bismarck</v>
      </c>
      <c r="T66" t="str">
        <f t="shared" ca="1" si="17"/>
        <v>ND</v>
      </c>
      <c r="U66">
        <f t="shared" ca="1" si="17"/>
        <v>28895</v>
      </c>
      <c r="V66">
        <f t="shared" ca="1" si="6"/>
        <v>5883278774</v>
      </c>
      <c r="W66">
        <f t="shared" ca="1" si="7"/>
        <v>13</v>
      </c>
      <c r="X66" t="str">
        <f t="shared" ca="1" si="8"/>
        <v>INSERT INTO athlete (fname, lname, position, academic_level, street_current, city_current,state_current,zip_current,street_hometown, city_hometown, state_hometown, zip_hometown, phone, team_id) VALUES ('Marcy','Tice','Goalie','Freshman','2577 North 8791 East','Bismarck','ND',28895,'1031 South 1175 West','Bismarck','ND',28895,5883278774,13);</v>
      </c>
    </row>
    <row r="67" spans="9:24" x14ac:dyDescent="0.2">
      <c r="I67" s="3">
        <f t="shared" ca="1" si="3"/>
        <v>8</v>
      </c>
      <c r="J67" t="str">
        <f t="shared" ca="1" si="15"/>
        <v>Jeremy</v>
      </c>
      <c r="K67" t="str">
        <f t="shared" ca="1" si="15"/>
        <v>Groves</v>
      </c>
      <c r="L67" t="str">
        <f t="shared" ca="1" si="15"/>
        <v>Defensinve Tackle</v>
      </c>
      <c r="M67" t="str">
        <f t="shared" ca="1" si="15"/>
        <v>Freshman</v>
      </c>
      <c r="N67" t="str">
        <f t="shared" ca="1" si="4"/>
        <v>3458 South 3392 East</v>
      </c>
      <c r="O67" t="str">
        <f t="shared" ca="1" si="16"/>
        <v>Brooklynn</v>
      </c>
      <c r="P67" t="str">
        <f t="shared" ca="1" si="16"/>
        <v>NY</v>
      </c>
      <c r="Q67">
        <f t="shared" ca="1" si="16"/>
        <v>76485</v>
      </c>
      <c r="R67" t="str">
        <f t="shared" ca="1" si="5"/>
        <v>5107 North 7025 East</v>
      </c>
      <c r="S67" t="str">
        <f t="shared" ca="1" si="17"/>
        <v>Brooklynn</v>
      </c>
      <c r="T67" t="str">
        <f t="shared" ca="1" si="17"/>
        <v>NY</v>
      </c>
      <c r="U67">
        <f t="shared" ca="1" si="17"/>
        <v>76485</v>
      </c>
      <c r="V67">
        <f t="shared" ca="1" si="6"/>
        <v>9171443565</v>
      </c>
      <c r="W67">
        <f t="shared" ca="1" si="7"/>
        <v>7</v>
      </c>
      <c r="X67" t="str">
        <f t="shared" ca="1" si="8"/>
        <v>INSERT INTO athlete (fname, lname, position, academic_level, street_current, city_current,state_current,zip_current,street_hometown, city_hometown, state_hometown, zip_hometown, phone, team_id) VALUES ('Jeremy','Groves','Defensinve Tackle','Freshman','3458 South 3392 East','Brooklynn','NY',76485,'5107 North 7025 East','Brooklynn','NY',76485,9171443565,7);</v>
      </c>
    </row>
    <row r="68" spans="9:24" x14ac:dyDescent="0.2">
      <c r="I68" s="3">
        <f t="shared" ref="I68:I131" ca="1" si="18">RANDBETWEEN(1,16)</f>
        <v>13</v>
      </c>
      <c r="J68" t="str">
        <f t="shared" ca="1" si="15"/>
        <v>Kim</v>
      </c>
      <c r="K68" t="str">
        <f t="shared" ca="1" si="15"/>
        <v>Lord</v>
      </c>
      <c r="L68" t="str">
        <f t="shared" ca="1" si="15"/>
        <v>First Base</v>
      </c>
      <c r="M68" t="str">
        <f t="shared" ca="1" si="15"/>
        <v>Senior</v>
      </c>
      <c r="N68" t="str">
        <f t="shared" ref="N68:N131" ca="1" si="19">RANDBETWEEN(1000,9999)&amp;" "&amp;VLOOKUP(RANDBETWEEN(1,2),$B$21:$C$24,2)&amp;" "&amp;RANDBETWEEN(1000,9999)&amp;" "&amp;VLOOKUP(RANDBETWEEN(3,4),$B$21:$C$24,2)</f>
        <v>1251 South 3766 West</v>
      </c>
      <c r="O68" t="str">
        <f t="shared" ca="1" si="16"/>
        <v>Provo</v>
      </c>
      <c r="P68" t="str">
        <f t="shared" ca="1" si="16"/>
        <v>UT</v>
      </c>
      <c r="Q68">
        <f t="shared" ca="1" si="16"/>
        <v>84101</v>
      </c>
      <c r="R68" t="str">
        <f t="shared" ref="R68:R131" ca="1" si="20">RANDBETWEEN(1000,9999)&amp;" "&amp;VLOOKUP(RANDBETWEEN(1,2),$B$21:$C$24,2)&amp;" "&amp;RANDBETWEEN(1000,9999)&amp;" "&amp;VLOOKUP(RANDBETWEEN(3,4),$B$21:$C$24,2)</f>
        <v>7661 North 8905 East</v>
      </c>
      <c r="S68" t="str">
        <f t="shared" ca="1" si="17"/>
        <v>Provo</v>
      </c>
      <c r="T68" t="str">
        <f t="shared" ca="1" si="17"/>
        <v>UT</v>
      </c>
      <c r="U68">
        <f t="shared" ca="1" si="17"/>
        <v>84101</v>
      </c>
      <c r="V68">
        <f t="shared" ref="V68:V131" ca="1" si="21">RANDBETWEEN(1000000000,9999999999)</f>
        <v>4138119926</v>
      </c>
      <c r="W68">
        <f t="shared" ref="W68:W131" ca="1" si="22">RANDBETWEEN(1,14)</f>
        <v>2</v>
      </c>
      <c r="X68" t="str">
        <f t="shared" ref="X68:X131" ca="1" si="23">"INSERT INTO athlete (fname, lname, position, academic_level, street_current, city_current,state_current,zip_current,street_hometown, city_hometown, state_hometown, zip_hometown, phone, team_id) VALUES ('"&amp;J68&amp;"','"&amp;K68&amp;"','"&amp;L68&amp;"','"&amp;M68&amp;"','"&amp;N68&amp;"','"&amp;O68&amp;"','"&amp;P68&amp;"',"&amp;Q68&amp;",'"&amp;R68&amp;"','"&amp;S68&amp;"','"&amp;T68&amp;"',"&amp;U68&amp;","&amp;V68&amp;","&amp;W68&amp;");"</f>
        <v>INSERT INTO athlete (fname, lname, position, academic_level, street_current, city_current,state_current,zip_current,street_hometown, city_hometown, state_hometown, zip_hometown, phone, team_id) VALUES ('Kim','Lord','First Base','Senior','1251 South 3766 West','Provo','UT',84101,'7661 North 8905 East','Provo','UT',84101,4138119926,2);</v>
      </c>
    </row>
    <row r="69" spans="9:24" x14ac:dyDescent="0.2">
      <c r="I69" s="3">
        <f t="shared" ca="1" si="18"/>
        <v>16</v>
      </c>
      <c r="J69" t="str">
        <f t="shared" ca="1" si="15"/>
        <v>Chris</v>
      </c>
      <c r="K69" t="str">
        <f t="shared" ca="1" si="15"/>
        <v>Burr</v>
      </c>
      <c r="L69" t="str">
        <f t="shared" ca="1" si="15"/>
        <v>Catcher</v>
      </c>
      <c r="M69" t="str">
        <f t="shared" ca="1" si="15"/>
        <v>Freshman</v>
      </c>
      <c r="N69" t="str">
        <f t="shared" ca="1" si="19"/>
        <v>1252 North 5910 West</v>
      </c>
      <c r="O69" t="str">
        <f t="shared" ca="1" si="16"/>
        <v>Bismarck</v>
      </c>
      <c r="P69" t="str">
        <f t="shared" ca="1" si="16"/>
        <v>UT</v>
      </c>
      <c r="Q69">
        <f t="shared" ca="1" si="16"/>
        <v>84101</v>
      </c>
      <c r="R69" t="str">
        <f t="shared" ca="1" si="20"/>
        <v>9013 North 7907 West</v>
      </c>
      <c r="S69" t="str">
        <f t="shared" ca="1" si="17"/>
        <v>Bismarck</v>
      </c>
      <c r="T69" t="str">
        <f t="shared" ca="1" si="17"/>
        <v>UT</v>
      </c>
      <c r="U69">
        <f t="shared" ca="1" si="17"/>
        <v>84101</v>
      </c>
      <c r="V69">
        <f t="shared" ca="1" si="21"/>
        <v>5200153101</v>
      </c>
      <c r="W69">
        <f t="shared" ca="1" si="22"/>
        <v>13</v>
      </c>
      <c r="X69" t="str">
        <f t="shared" ca="1" si="23"/>
        <v>INSERT INTO athlete (fname, lname, position, academic_level, street_current, city_current,state_current,zip_current,street_hometown, city_hometown, state_hometown, zip_hometown, phone, team_id) VALUES ('Chris','Burr','Catcher','Freshman','1252 North 5910 West','Bismarck','UT',84101,'9013 North 7907 West','Bismarck','UT',84101,5200153101,13);</v>
      </c>
    </row>
    <row r="70" spans="9:24" x14ac:dyDescent="0.2">
      <c r="I70" s="3">
        <f t="shared" ca="1" si="18"/>
        <v>11</v>
      </c>
      <c r="J70" t="str">
        <f t="shared" ca="1" si="15"/>
        <v>Megan</v>
      </c>
      <c r="K70" t="str">
        <f t="shared" ca="1" si="15"/>
        <v>Byron</v>
      </c>
      <c r="L70" t="str">
        <f t="shared" ca="1" si="15"/>
        <v>Running Back</v>
      </c>
      <c r="M70" t="str">
        <f t="shared" ca="1" si="15"/>
        <v>Sophmore</v>
      </c>
      <c r="N70" t="str">
        <f t="shared" ca="1" si="19"/>
        <v>3942 South 7497 West</v>
      </c>
      <c r="O70" t="str">
        <f t="shared" ca="1" si="16"/>
        <v>Pierre</v>
      </c>
      <c r="P70" t="str">
        <f t="shared" ca="1" si="16"/>
        <v>SD</v>
      </c>
      <c r="Q70">
        <f t="shared" ca="1" si="16"/>
        <v>73520</v>
      </c>
      <c r="R70" t="str">
        <f t="shared" ca="1" si="20"/>
        <v>7926 North 8022 West</v>
      </c>
      <c r="S70" t="str">
        <f t="shared" ca="1" si="17"/>
        <v>Pierre</v>
      </c>
      <c r="T70" t="str">
        <f t="shared" ca="1" si="17"/>
        <v>SD</v>
      </c>
      <c r="U70">
        <f t="shared" ca="1" si="17"/>
        <v>73520</v>
      </c>
      <c r="V70">
        <f t="shared" ca="1" si="21"/>
        <v>8827096232</v>
      </c>
      <c r="W70">
        <f t="shared" ca="1" si="22"/>
        <v>10</v>
      </c>
      <c r="X70" t="str">
        <f t="shared" ca="1" si="23"/>
        <v>INSERT INTO athlete (fname, lname, position, academic_level, street_current, city_current,state_current,zip_current,street_hometown, city_hometown, state_hometown, zip_hometown, phone, team_id) VALUES ('Megan','Byron','Running Back','Sophmore','3942 South 7497 West','Pierre','SD',73520,'7926 North 8022 West','Pierre','SD',73520,8827096232,10);</v>
      </c>
    </row>
    <row r="71" spans="9:24" x14ac:dyDescent="0.2">
      <c r="I71" s="3">
        <f t="shared" ca="1" si="18"/>
        <v>16</v>
      </c>
      <c r="J71" t="str">
        <f t="shared" ca="1" si="15"/>
        <v>Chris</v>
      </c>
      <c r="K71" t="str">
        <f t="shared" ca="1" si="15"/>
        <v>Burr</v>
      </c>
      <c r="L71" t="str">
        <f t="shared" ca="1" si="15"/>
        <v>Catcher</v>
      </c>
      <c r="M71" t="str">
        <f t="shared" ca="1" si="15"/>
        <v>Freshman</v>
      </c>
      <c r="N71" t="str">
        <f t="shared" ca="1" si="19"/>
        <v>5277 South 5717 West</v>
      </c>
      <c r="O71" t="str">
        <f t="shared" ca="1" si="16"/>
        <v>Bismarck</v>
      </c>
      <c r="P71" t="str">
        <f t="shared" ca="1" si="16"/>
        <v>UT</v>
      </c>
      <c r="Q71">
        <f t="shared" ca="1" si="16"/>
        <v>84101</v>
      </c>
      <c r="R71" t="str">
        <f t="shared" ca="1" si="20"/>
        <v>8412 South 7586 East</v>
      </c>
      <c r="S71" t="str">
        <f t="shared" ca="1" si="17"/>
        <v>Bismarck</v>
      </c>
      <c r="T71" t="str">
        <f t="shared" ca="1" si="17"/>
        <v>UT</v>
      </c>
      <c r="U71">
        <f t="shared" ca="1" si="17"/>
        <v>84101</v>
      </c>
      <c r="V71">
        <f t="shared" ca="1" si="21"/>
        <v>6227990266</v>
      </c>
      <c r="W71">
        <f t="shared" ca="1" si="22"/>
        <v>2</v>
      </c>
      <c r="X71" t="str">
        <f t="shared" ca="1" si="23"/>
        <v>INSERT INTO athlete (fname, lname, position, academic_level, street_current, city_current,state_current,zip_current,street_hometown, city_hometown, state_hometown, zip_hometown, phone, team_id) VALUES ('Chris','Burr','Catcher','Freshman','5277 South 5717 West','Bismarck','UT',84101,'8412 South 7586 East','Bismarck','UT',84101,6227990266,2);</v>
      </c>
    </row>
    <row r="72" spans="9:24" x14ac:dyDescent="0.2">
      <c r="I72" s="3">
        <f t="shared" ca="1" si="18"/>
        <v>7</v>
      </c>
      <c r="J72" t="str">
        <f t="shared" ca="1" si="15"/>
        <v>John</v>
      </c>
      <c r="K72" t="str">
        <f t="shared" ca="1" si="15"/>
        <v>Jensen</v>
      </c>
      <c r="L72" t="str">
        <f t="shared" ca="1" si="15"/>
        <v>Forward</v>
      </c>
      <c r="M72" t="str">
        <f t="shared" ca="1" si="15"/>
        <v>Sophmore</v>
      </c>
      <c r="N72" t="str">
        <f t="shared" ca="1" si="19"/>
        <v>7118 South 3545 West</v>
      </c>
      <c r="O72" t="str">
        <f t="shared" ca="1" si="16"/>
        <v>Tempe</v>
      </c>
      <c r="P72" t="str">
        <f t="shared" ca="1" si="16"/>
        <v>AZ</v>
      </c>
      <c r="Q72">
        <f t="shared" ca="1" si="16"/>
        <v>85765</v>
      </c>
      <c r="R72" t="str">
        <f t="shared" ca="1" si="20"/>
        <v>1244 South 5098 West</v>
      </c>
      <c r="S72" t="str">
        <f t="shared" ca="1" si="17"/>
        <v>Tempe</v>
      </c>
      <c r="T72" t="str">
        <f t="shared" ca="1" si="17"/>
        <v>AZ</v>
      </c>
      <c r="U72">
        <f t="shared" ca="1" si="17"/>
        <v>85765</v>
      </c>
      <c r="V72">
        <f t="shared" ca="1" si="21"/>
        <v>6555430446</v>
      </c>
      <c r="W72">
        <f t="shared" ca="1" si="22"/>
        <v>1</v>
      </c>
      <c r="X72" t="str">
        <f t="shared" ca="1" si="23"/>
        <v>INSERT INTO athlete (fname, lname, position, academic_level, street_current, city_current,state_current,zip_current,street_hometown, city_hometown, state_hometown, zip_hometown, phone, team_id) VALUES ('John','Jensen','Forward','Sophmore','7118 South 3545 West','Tempe','AZ',85765,'1244 South 5098 West','Tempe','AZ',85765,6555430446,1);</v>
      </c>
    </row>
    <row r="73" spans="9:24" x14ac:dyDescent="0.2">
      <c r="I73" s="3">
        <f t="shared" ca="1" si="18"/>
        <v>9</v>
      </c>
      <c r="J73" t="str">
        <f t="shared" ca="1" si="15"/>
        <v>Nicole</v>
      </c>
      <c r="K73" t="str">
        <f t="shared" ca="1" si="15"/>
        <v>Tindal</v>
      </c>
      <c r="L73" t="str">
        <f t="shared" ca="1" si="15"/>
        <v>Offensive Lineman</v>
      </c>
      <c r="M73" t="str">
        <f t="shared" ca="1" si="15"/>
        <v>Senior</v>
      </c>
      <c r="N73" t="str">
        <f t="shared" ca="1" si="19"/>
        <v>7692 North 2910 West</v>
      </c>
      <c r="O73" t="str">
        <f t="shared" ca="1" si="16"/>
        <v>Provo</v>
      </c>
      <c r="P73" t="str">
        <f t="shared" ca="1" si="16"/>
        <v>UT</v>
      </c>
      <c r="Q73">
        <f t="shared" ca="1" si="16"/>
        <v>75673</v>
      </c>
      <c r="R73" t="str">
        <f t="shared" ca="1" si="20"/>
        <v>6635 North 1979 East</v>
      </c>
      <c r="S73" t="str">
        <f t="shared" ca="1" si="17"/>
        <v>Provo</v>
      </c>
      <c r="T73" t="str">
        <f t="shared" ca="1" si="17"/>
        <v>UT</v>
      </c>
      <c r="U73">
        <f t="shared" ca="1" si="17"/>
        <v>75673</v>
      </c>
      <c r="V73">
        <f t="shared" ca="1" si="21"/>
        <v>5533305997</v>
      </c>
      <c r="W73">
        <f t="shared" ca="1" si="22"/>
        <v>6</v>
      </c>
      <c r="X73" t="str">
        <f t="shared" ca="1" si="23"/>
        <v>INSERT INTO athlete (fname, lname, position, academic_level, street_current, city_current,state_current,zip_current,street_hometown, city_hometown, state_hometown, zip_hometown, phone, team_id) VALUES ('Nicole','Tindal','Offensive Lineman','Senior','7692 North 2910 West','Provo','UT',75673,'6635 North 1979 East','Provo','UT',75673,5533305997,6);</v>
      </c>
    </row>
    <row r="74" spans="9:24" x14ac:dyDescent="0.2">
      <c r="I74" s="3">
        <f t="shared" ca="1" si="18"/>
        <v>11</v>
      </c>
      <c r="J74" t="str">
        <f t="shared" ca="1" si="15"/>
        <v>Megan</v>
      </c>
      <c r="K74" t="str">
        <f t="shared" ca="1" si="15"/>
        <v>Byron</v>
      </c>
      <c r="L74" t="str">
        <f t="shared" ca="1" si="15"/>
        <v>Running Back</v>
      </c>
      <c r="M74" t="str">
        <f t="shared" ca="1" si="15"/>
        <v>Sophmore</v>
      </c>
      <c r="N74" t="str">
        <f t="shared" ca="1" si="19"/>
        <v>3308 North 7602 West</v>
      </c>
      <c r="O74" t="str">
        <f t="shared" ca="1" si="16"/>
        <v>Pierre</v>
      </c>
      <c r="P74" t="str">
        <f t="shared" ca="1" si="16"/>
        <v>SD</v>
      </c>
      <c r="Q74">
        <f t="shared" ca="1" si="16"/>
        <v>73520</v>
      </c>
      <c r="R74" t="str">
        <f t="shared" ca="1" si="20"/>
        <v>4122 North 3467 East</v>
      </c>
      <c r="S74" t="str">
        <f t="shared" ca="1" si="17"/>
        <v>Pierre</v>
      </c>
      <c r="T74" t="str">
        <f t="shared" ca="1" si="17"/>
        <v>SD</v>
      </c>
      <c r="U74">
        <f t="shared" ca="1" si="17"/>
        <v>73520</v>
      </c>
      <c r="V74">
        <f t="shared" ca="1" si="21"/>
        <v>2971354099</v>
      </c>
      <c r="W74">
        <f t="shared" ca="1" si="22"/>
        <v>5</v>
      </c>
      <c r="X74" t="str">
        <f t="shared" ca="1" si="23"/>
        <v>INSERT INTO athlete (fname, lname, position, academic_level, street_current, city_current,state_current,zip_current,street_hometown, city_hometown, state_hometown, zip_hometown, phone, team_id) VALUES ('Megan','Byron','Running Back','Sophmore','3308 North 7602 West','Pierre','SD',73520,'4122 North 3467 East','Pierre','SD',73520,2971354099,5);</v>
      </c>
    </row>
    <row r="75" spans="9:24" x14ac:dyDescent="0.2">
      <c r="I75" s="3">
        <f t="shared" ca="1" si="18"/>
        <v>6</v>
      </c>
      <c r="J75" t="str">
        <f t="shared" ca="1" si="15"/>
        <v>Jilian</v>
      </c>
      <c r="K75" t="str">
        <f t="shared" ca="1" si="15"/>
        <v>Allen</v>
      </c>
      <c r="L75" t="str">
        <f t="shared" ca="1" si="15"/>
        <v>Winger</v>
      </c>
      <c r="M75" t="str">
        <f t="shared" ca="1" si="15"/>
        <v>Junior</v>
      </c>
      <c r="N75" t="str">
        <f t="shared" ca="1" si="19"/>
        <v>7682 North 3077 East</v>
      </c>
      <c r="O75" t="str">
        <f t="shared" ca="1" si="16"/>
        <v>Los Angeles</v>
      </c>
      <c r="P75" t="str">
        <f t="shared" ca="1" si="16"/>
        <v>CA</v>
      </c>
      <c r="Q75">
        <f t="shared" ca="1" si="16"/>
        <v>26848</v>
      </c>
      <c r="R75" t="str">
        <f t="shared" ca="1" si="20"/>
        <v>2368 North 4989 West</v>
      </c>
      <c r="S75" t="str">
        <f t="shared" ca="1" si="17"/>
        <v>Los Angeles</v>
      </c>
      <c r="T75" t="str">
        <f t="shared" ca="1" si="17"/>
        <v>CA</v>
      </c>
      <c r="U75">
        <f t="shared" ca="1" si="17"/>
        <v>26848</v>
      </c>
      <c r="V75">
        <f t="shared" ca="1" si="21"/>
        <v>8212333196</v>
      </c>
      <c r="W75">
        <f t="shared" ca="1" si="22"/>
        <v>7</v>
      </c>
      <c r="X75" t="str">
        <f t="shared" ca="1" si="23"/>
        <v>INSERT INTO athlete (fname, lname, position, academic_level, street_current, city_current,state_current,zip_current,street_hometown, city_hometown, state_hometown, zip_hometown, phone, team_id) VALUES ('Jilian','Allen','Winger','Junior','7682 North 3077 East','Los Angeles','CA',26848,'2368 North 4989 West','Los Angeles','CA',26848,8212333196,7);</v>
      </c>
    </row>
    <row r="76" spans="9:24" x14ac:dyDescent="0.2">
      <c r="I76" s="3">
        <f t="shared" ca="1" si="18"/>
        <v>6</v>
      </c>
      <c r="J76" t="str">
        <f t="shared" ca="1" si="15"/>
        <v>Jilian</v>
      </c>
      <c r="K76" t="str">
        <f t="shared" ca="1" si="15"/>
        <v>Allen</v>
      </c>
      <c r="L76" t="str">
        <f t="shared" ca="1" si="15"/>
        <v>Winger</v>
      </c>
      <c r="M76" t="str">
        <f t="shared" ca="1" si="15"/>
        <v>Junior</v>
      </c>
      <c r="N76" t="str">
        <f t="shared" ca="1" si="19"/>
        <v>6251 South 3748 West</v>
      </c>
      <c r="O76" t="str">
        <f t="shared" ca="1" si="16"/>
        <v>Los Angeles</v>
      </c>
      <c r="P76" t="str">
        <f t="shared" ca="1" si="16"/>
        <v>CA</v>
      </c>
      <c r="Q76">
        <f t="shared" ca="1" si="16"/>
        <v>26848</v>
      </c>
      <c r="R76" t="str">
        <f t="shared" ca="1" si="20"/>
        <v>1985 North 4725 East</v>
      </c>
      <c r="S76" t="str">
        <f t="shared" ca="1" si="17"/>
        <v>Los Angeles</v>
      </c>
      <c r="T76" t="str">
        <f t="shared" ca="1" si="17"/>
        <v>CA</v>
      </c>
      <c r="U76">
        <f t="shared" ca="1" si="17"/>
        <v>26848</v>
      </c>
      <c r="V76">
        <f t="shared" ca="1" si="21"/>
        <v>8517053680</v>
      </c>
      <c r="W76">
        <f t="shared" ca="1" si="22"/>
        <v>13</v>
      </c>
      <c r="X76" t="str">
        <f t="shared" ca="1" si="23"/>
        <v>INSERT INTO athlete (fname, lname, position, academic_level, street_current, city_current,state_current,zip_current,street_hometown, city_hometown, state_hometown, zip_hometown, phone, team_id) VALUES ('Jilian','Allen','Winger','Junior','6251 South 3748 West','Los Angeles','CA',26848,'1985 North 4725 East','Los Angeles','CA',26848,8517053680,13);</v>
      </c>
    </row>
    <row r="77" spans="9:24" x14ac:dyDescent="0.2">
      <c r="I77" s="3">
        <f t="shared" ca="1" si="18"/>
        <v>11</v>
      </c>
      <c r="J77" t="str">
        <f t="shared" ca="1" si="15"/>
        <v>Megan</v>
      </c>
      <c r="K77" t="str">
        <f t="shared" ca="1" si="15"/>
        <v>Byron</v>
      </c>
      <c r="L77" t="str">
        <f t="shared" ca="1" si="15"/>
        <v>Running Back</v>
      </c>
      <c r="M77" t="str">
        <f t="shared" ca="1" si="15"/>
        <v>Sophmore</v>
      </c>
      <c r="N77" t="str">
        <f t="shared" ca="1" si="19"/>
        <v>8664 North 8866 West</v>
      </c>
      <c r="O77" t="str">
        <f t="shared" ca="1" si="16"/>
        <v>Pierre</v>
      </c>
      <c r="P77" t="str">
        <f t="shared" ca="1" si="16"/>
        <v>SD</v>
      </c>
      <c r="Q77">
        <f t="shared" ca="1" si="16"/>
        <v>73520</v>
      </c>
      <c r="R77" t="str">
        <f t="shared" ca="1" si="20"/>
        <v>8181 North 4864 West</v>
      </c>
      <c r="S77" t="str">
        <f t="shared" ca="1" si="17"/>
        <v>Pierre</v>
      </c>
      <c r="T77" t="str">
        <f t="shared" ca="1" si="17"/>
        <v>SD</v>
      </c>
      <c r="U77">
        <f t="shared" ca="1" si="17"/>
        <v>73520</v>
      </c>
      <c r="V77">
        <f t="shared" ca="1" si="21"/>
        <v>8995331486</v>
      </c>
      <c r="W77">
        <f t="shared" ca="1" si="22"/>
        <v>1</v>
      </c>
      <c r="X77" t="str">
        <f t="shared" ca="1" si="23"/>
        <v>INSERT INTO athlete (fname, lname, position, academic_level, street_current, city_current,state_current,zip_current,street_hometown, city_hometown, state_hometown, zip_hometown, phone, team_id) VALUES ('Megan','Byron','Running Back','Sophmore','8664 North 8866 West','Pierre','SD',73520,'8181 North 4864 West','Pierre','SD',73520,8995331486,1);</v>
      </c>
    </row>
    <row r="78" spans="9:24" x14ac:dyDescent="0.2">
      <c r="I78" s="3">
        <f t="shared" ca="1" si="18"/>
        <v>14</v>
      </c>
      <c r="J78" t="str">
        <f t="shared" ca="1" si="15"/>
        <v>Carrie</v>
      </c>
      <c r="K78" t="str">
        <f t="shared" ca="1" si="15"/>
        <v>Bishoff</v>
      </c>
      <c r="L78" t="str">
        <f t="shared" ca="1" si="15"/>
        <v>Outfielder</v>
      </c>
      <c r="M78" t="str">
        <f t="shared" ca="1" si="15"/>
        <v>Junior</v>
      </c>
      <c r="N78" t="str">
        <f t="shared" ca="1" si="19"/>
        <v>1782 South 1520 West</v>
      </c>
      <c r="O78" t="str">
        <f t="shared" ca="1" si="16"/>
        <v>Las Vegas</v>
      </c>
      <c r="P78" t="str">
        <f t="shared" ca="1" si="16"/>
        <v>UT</v>
      </c>
      <c r="Q78">
        <f t="shared" ca="1" si="16"/>
        <v>84101</v>
      </c>
      <c r="R78" t="str">
        <f t="shared" ca="1" si="20"/>
        <v>9463 North 2640 East</v>
      </c>
      <c r="S78" t="str">
        <f t="shared" ca="1" si="17"/>
        <v>Las Vegas</v>
      </c>
      <c r="T78" t="str">
        <f t="shared" ca="1" si="17"/>
        <v>UT</v>
      </c>
      <c r="U78">
        <f t="shared" ca="1" si="17"/>
        <v>84101</v>
      </c>
      <c r="V78">
        <f t="shared" ca="1" si="21"/>
        <v>4571997774</v>
      </c>
      <c r="W78">
        <f t="shared" ca="1" si="22"/>
        <v>1</v>
      </c>
      <c r="X78" t="str">
        <f t="shared" ca="1" si="23"/>
        <v>INSERT INTO athlete (fname, lname, position, academic_level, street_current, city_current,state_current,zip_current,street_hometown, city_hometown, state_hometown, zip_hometown, phone, team_id) VALUES ('Carrie','Bishoff','Outfielder','Junior','1782 South 1520 West','Las Vegas','UT',84101,'9463 North 2640 East','Las Vegas','UT',84101,4571997774,1);</v>
      </c>
    </row>
    <row r="79" spans="9:24" x14ac:dyDescent="0.2">
      <c r="I79" s="3">
        <f t="shared" ca="1" si="18"/>
        <v>15</v>
      </c>
      <c r="J79" t="str">
        <f t="shared" ca="1" si="15"/>
        <v>Randy</v>
      </c>
      <c r="K79" t="str">
        <f t="shared" ca="1" si="15"/>
        <v>Peirce</v>
      </c>
      <c r="L79" t="str">
        <f t="shared" ca="1" si="15"/>
        <v>Pitcher</v>
      </c>
      <c r="M79" t="str">
        <f t="shared" ca="1" si="15"/>
        <v>Sophmore</v>
      </c>
      <c r="N79" t="str">
        <f t="shared" ca="1" si="19"/>
        <v>3859 North 3831 West</v>
      </c>
      <c r="O79" t="str">
        <f t="shared" ca="1" si="16"/>
        <v>Pierre</v>
      </c>
      <c r="P79" t="str">
        <f t="shared" ca="1" si="16"/>
        <v>UT</v>
      </c>
      <c r="Q79">
        <f t="shared" ca="1" si="16"/>
        <v>84101</v>
      </c>
      <c r="R79" t="str">
        <f t="shared" ca="1" si="20"/>
        <v>8190 South 5910 West</v>
      </c>
      <c r="S79" t="str">
        <f t="shared" ca="1" si="17"/>
        <v>Pierre</v>
      </c>
      <c r="T79" t="str">
        <f t="shared" ca="1" si="17"/>
        <v>UT</v>
      </c>
      <c r="U79">
        <f t="shared" ca="1" si="17"/>
        <v>84101</v>
      </c>
      <c r="V79">
        <f t="shared" ca="1" si="21"/>
        <v>6166326222</v>
      </c>
      <c r="W79">
        <f t="shared" ca="1" si="22"/>
        <v>8</v>
      </c>
      <c r="X79" t="str">
        <f t="shared" ca="1" si="23"/>
        <v>INSERT INTO athlete (fname, lname, position, academic_level, street_current, city_current,state_current,zip_current,street_hometown, city_hometown, state_hometown, zip_hometown, phone, team_id) VALUES ('Randy','Peirce','Pitcher','Sophmore','3859 North 3831 West','Pierre','UT',84101,'8190 South 5910 West','Pierre','UT',84101,6166326222,8);</v>
      </c>
    </row>
    <row r="80" spans="9:24" x14ac:dyDescent="0.2">
      <c r="I80" s="3">
        <f t="shared" ca="1" si="18"/>
        <v>9</v>
      </c>
      <c r="J80" t="str">
        <f t="shared" ca="1" si="15"/>
        <v>Nicole</v>
      </c>
      <c r="K80" t="str">
        <f t="shared" ca="1" si="15"/>
        <v>Tindal</v>
      </c>
      <c r="L80" t="str">
        <f t="shared" ca="1" si="15"/>
        <v>Offensive Lineman</v>
      </c>
      <c r="M80" t="str">
        <f t="shared" ca="1" si="15"/>
        <v>Senior</v>
      </c>
      <c r="N80" t="str">
        <f t="shared" ca="1" si="19"/>
        <v>1294 South 3173 East</v>
      </c>
      <c r="O80" t="str">
        <f t="shared" ca="1" si="16"/>
        <v>Provo</v>
      </c>
      <c r="P80" t="str">
        <f t="shared" ca="1" si="16"/>
        <v>UT</v>
      </c>
      <c r="Q80">
        <f t="shared" ca="1" si="16"/>
        <v>75673</v>
      </c>
      <c r="R80" t="str">
        <f t="shared" ca="1" si="20"/>
        <v>6208 South 9494 East</v>
      </c>
      <c r="S80" t="str">
        <f t="shared" ca="1" si="17"/>
        <v>Provo</v>
      </c>
      <c r="T80" t="str">
        <f t="shared" ca="1" si="17"/>
        <v>UT</v>
      </c>
      <c r="U80">
        <f t="shared" ca="1" si="17"/>
        <v>75673</v>
      </c>
      <c r="V80">
        <f t="shared" ca="1" si="21"/>
        <v>1387951748</v>
      </c>
      <c r="W80">
        <f t="shared" ca="1" si="22"/>
        <v>4</v>
      </c>
      <c r="X80" t="str">
        <f t="shared" ca="1" si="23"/>
        <v>INSERT INTO athlete (fname, lname, position, academic_level, street_current, city_current,state_current,zip_current,street_hometown, city_hometown, state_hometown, zip_hometown, phone, team_id) VALUES ('Nicole','Tindal','Offensive Lineman','Senior','1294 South 3173 East','Provo','UT',75673,'6208 South 9494 East','Provo','UT',75673,1387951748,4);</v>
      </c>
    </row>
    <row r="81" spans="9:24" x14ac:dyDescent="0.2">
      <c r="I81" s="3">
        <f t="shared" ca="1" si="18"/>
        <v>10</v>
      </c>
      <c r="J81" t="str">
        <f t="shared" ca="1" si="15"/>
        <v>Laura</v>
      </c>
      <c r="K81" t="str">
        <f t="shared" ca="1" si="15"/>
        <v>Hansen</v>
      </c>
      <c r="L81" t="str">
        <f t="shared" ca="1" si="15"/>
        <v>Corner</v>
      </c>
      <c r="M81" t="str">
        <f t="shared" ca="1" si="15"/>
        <v>Junior</v>
      </c>
      <c r="N81" t="str">
        <f t="shared" ca="1" si="19"/>
        <v>3295 South 2943 West</v>
      </c>
      <c r="O81" t="str">
        <f t="shared" ca="1" si="16"/>
        <v>Las Vegas</v>
      </c>
      <c r="P81" t="str">
        <f t="shared" ca="1" si="16"/>
        <v>NV</v>
      </c>
      <c r="Q81">
        <f t="shared" ca="1" si="16"/>
        <v>19837</v>
      </c>
      <c r="R81" t="str">
        <f t="shared" ca="1" si="20"/>
        <v>8231 North 8444 East</v>
      </c>
      <c r="S81" t="str">
        <f t="shared" ca="1" si="17"/>
        <v>Las Vegas</v>
      </c>
      <c r="T81" t="str">
        <f t="shared" ca="1" si="17"/>
        <v>NV</v>
      </c>
      <c r="U81">
        <f t="shared" ca="1" si="17"/>
        <v>19837</v>
      </c>
      <c r="V81">
        <f t="shared" ca="1" si="21"/>
        <v>2063967979</v>
      </c>
      <c r="W81">
        <f t="shared" ca="1" si="22"/>
        <v>6</v>
      </c>
      <c r="X81" t="str">
        <f t="shared" ca="1" si="23"/>
        <v>INSERT INTO athlete (fname, lname, position, academic_level, street_current, city_current,state_current,zip_current,street_hometown, city_hometown, state_hometown, zip_hometown, phone, team_id) VALUES ('Laura','Hansen','Corner','Junior','3295 South 2943 West','Las Vegas','NV',19837,'8231 North 8444 East','Las Vegas','NV',19837,2063967979,6);</v>
      </c>
    </row>
    <row r="82" spans="9:24" x14ac:dyDescent="0.2">
      <c r="I82" s="3">
        <f t="shared" ca="1" si="18"/>
        <v>2</v>
      </c>
      <c r="J82" t="str">
        <f t="shared" ca="1" si="15"/>
        <v>Joe</v>
      </c>
      <c r="K82" t="str">
        <f t="shared" ca="1" si="15"/>
        <v>Smith</v>
      </c>
      <c r="L82" t="str">
        <f t="shared" ca="1" si="15"/>
        <v>Center</v>
      </c>
      <c r="M82" t="str">
        <f t="shared" ca="1" si="15"/>
        <v>Junior</v>
      </c>
      <c r="N82" t="str">
        <f t="shared" ca="1" si="19"/>
        <v>8731 South 1074 West</v>
      </c>
      <c r="O82" t="str">
        <f t="shared" ca="1" si="16"/>
        <v>Phoenix</v>
      </c>
      <c r="P82" t="str">
        <f t="shared" ca="1" si="16"/>
        <v>AZ</v>
      </c>
      <c r="Q82">
        <f t="shared" ca="1" si="16"/>
        <v>76102</v>
      </c>
      <c r="R82" t="str">
        <f t="shared" ca="1" si="20"/>
        <v>8265 South 8783 West</v>
      </c>
      <c r="S82" t="str">
        <f t="shared" ca="1" si="17"/>
        <v>Phoenix</v>
      </c>
      <c r="T82" t="str">
        <f t="shared" ca="1" si="17"/>
        <v>AZ</v>
      </c>
      <c r="U82">
        <f t="shared" ca="1" si="17"/>
        <v>76102</v>
      </c>
      <c r="V82">
        <f t="shared" ca="1" si="21"/>
        <v>6329027222</v>
      </c>
      <c r="W82">
        <f t="shared" ca="1" si="22"/>
        <v>4</v>
      </c>
      <c r="X82" t="str">
        <f t="shared" ca="1" si="23"/>
        <v>INSERT INTO athlete (fname, lname, position, academic_level, street_current, city_current,state_current,zip_current,street_hometown, city_hometown, state_hometown, zip_hometown, phone, team_id) VALUES ('Joe','Smith','Center','Junior','8731 South 1074 West','Phoenix','AZ',76102,'8265 South 8783 West','Phoenix','AZ',76102,6329027222,4);</v>
      </c>
    </row>
    <row r="83" spans="9:24" x14ac:dyDescent="0.2">
      <c r="I83" s="3">
        <f t="shared" ca="1" si="18"/>
        <v>7</v>
      </c>
      <c r="J83" t="str">
        <f t="shared" ref="J83:M102" ca="1" si="24">VLOOKUP($I83,athlete, J$1)</f>
        <v>John</v>
      </c>
      <c r="K83" t="str">
        <f t="shared" ca="1" si="24"/>
        <v>Jensen</v>
      </c>
      <c r="L83" t="str">
        <f t="shared" ca="1" si="24"/>
        <v>Forward</v>
      </c>
      <c r="M83" t="str">
        <f t="shared" ca="1" si="24"/>
        <v>Sophmore</v>
      </c>
      <c r="N83" t="str">
        <f t="shared" ca="1" si="19"/>
        <v>1096 North 1181 East</v>
      </c>
      <c r="O83" t="str">
        <f t="shared" ref="O83:Q102" ca="1" si="25">VLOOKUP($I83,athlete, O$1)</f>
        <v>Tempe</v>
      </c>
      <c r="P83" t="str">
        <f t="shared" ca="1" si="25"/>
        <v>AZ</v>
      </c>
      <c r="Q83">
        <f t="shared" ca="1" si="25"/>
        <v>85765</v>
      </c>
      <c r="R83" t="str">
        <f t="shared" ca="1" si="20"/>
        <v>1558 South 8738 West</v>
      </c>
      <c r="S83" t="str">
        <f t="shared" ref="S83:U102" ca="1" si="26">VLOOKUP($I83,athlete, S$1)</f>
        <v>Tempe</v>
      </c>
      <c r="T83" t="str">
        <f t="shared" ca="1" si="26"/>
        <v>AZ</v>
      </c>
      <c r="U83">
        <f t="shared" ca="1" si="26"/>
        <v>85765</v>
      </c>
      <c r="V83">
        <f t="shared" ca="1" si="21"/>
        <v>2732620905</v>
      </c>
      <c r="W83">
        <f t="shared" ca="1" si="22"/>
        <v>14</v>
      </c>
      <c r="X83" t="str">
        <f t="shared" ca="1" si="23"/>
        <v>INSERT INTO athlete (fname, lname, position, academic_level, street_current, city_current,state_current,zip_current,street_hometown, city_hometown, state_hometown, zip_hometown, phone, team_id) VALUES ('John','Jensen','Forward','Sophmore','1096 North 1181 East','Tempe','AZ',85765,'1558 South 8738 West','Tempe','AZ',85765,2732620905,14);</v>
      </c>
    </row>
    <row r="84" spans="9:24" x14ac:dyDescent="0.2">
      <c r="I84" s="3">
        <f t="shared" ca="1" si="18"/>
        <v>11</v>
      </c>
      <c r="J84" t="str">
        <f t="shared" ca="1" si="24"/>
        <v>Megan</v>
      </c>
      <c r="K84" t="str">
        <f t="shared" ca="1" si="24"/>
        <v>Byron</v>
      </c>
      <c r="L84" t="str">
        <f t="shared" ca="1" si="24"/>
        <v>Running Back</v>
      </c>
      <c r="M84" t="str">
        <f t="shared" ca="1" si="24"/>
        <v>Sophmore</v>
      </c>
      <c r="N84" t="str">
        <f t="shared" ca="1" si="19"/>
        <v>5186 South 9933 West</v>
      </c>
      <c r="O84" t="str">
        <f t="shared" ca="1" si="25"/>
        <v>Pierre</v>
      </c>
      <c r="P84" t="str">
        <f t="shared" ca="1" si="25"/>
        <v>SD</v>
      </c>
      <c r="Q84">
        <f t="shared" ca="1" si="25"/>
        <v>73520</v>
      </c>
      <c r="R84" t="str">
        <f t="shared" ca="1" si="20"/>
        <v>8467 South 6854 West</v>
      </c>
      <c r="S84" t="str">
        <f t="shared" ca="1" si="26"/>
        <v>Pierre</v>
      </c>
      <c r="T84" t="str">
        <f t="shared" ca="1" si="26"/>
        <v>SD</v>
      </c>
      <c r="U84">
        <f t="shared" ca="1" si="26"/>
        <v>73520</v>
      </c>
      <c r="V84">
        <f t="shared" ca="1" si="21"/>
        <v>4027362635</v>
      </c>
      <c r="W84">
        <f t="shared" ca="1" si="22"/>
        <v>1</v>
      </c>
      <c r="X84" t="str">
        <f t="shared" ca="1" si="23"/>
        <v>INSERT INTO athlete (fname, lname, position, academic_level, street_current, city_current,state_current,zip_current,street_hometown, city_hometown, state_hometown, zip_hometown, phone, team_id) VALUES ('Megan','Byron','Running Back','Sophmore','5186 South 9933 West','Pierre','SD',73520,'8467 South 6854 West','Pierre','SD',73520,4027362635,1);</v>
      </c>
    </row>
    <row r="85" spans="9:24" x14ac:dyDescent="0.2">
      <c r="I85" s="3">
        <f t="shared" ca="1" si="18"/>
        <v>9</v>
      </c>
      <c r="J85" t="str">
        <f t="shared" ca="1" si="24"/>
        <v>Nicole</v>
      </c>
      <c r="K85" t="str">
        <f t="shared" ca="1" si="24"/>
        <v>Tindal</v>
      </c>
      <c r="L85" t="str">
        <f t="shared" ca="1" si="24"/>
        <v>Offensive Lineman</v>
      </c>
      <c r="M85" t="str">
        <f t="shared" ca="1" si="24"/>
        <v>Senior</v>
      </c>
      <c r="N85" t="str">
        <f t="shared" ca="1" si="19"/>
        <v>7767 North 1045 East</v>
      </c>
      <c r="O85" t="str">
        <f t="shared" ca="1" si="25"/>
        <v>Provo</v>
      </c>
      <c r="P85" t="str">
        <f t="shared" ca="1" si="25"/>
        <v>UT</v>
      </c>
      <c r="Q85">
        <f t="shared" ca="1" si="25"/>
        <v>75673</v>
      </c>
      <c r="R85" t="str">
        <f t="shared" ca="1" si="20"/>
        <v>1105 North 1759 West</v>
      </c>
      <c r="S85" t="str">
        <f t="shared" ca="1" si="26"/>
        <v>Provo</v>
      </c>
      <c r="T85" t="str">
        <f t="shared" ca="1" si="26"/>
        <v>UT</v>
      </c>
      <c r="U85">
        <f t="shared" ca="1" si="26"/>
        <v>75673</v>
      </c>
      <c r="V85">
        <f t="shared" ca="1" si="21"/>
        <v>9557503298</v>
      </c>
      <c r="W85">
        <f t="shared" ca="1" si="22"/>
        <v>14</v>
      </c>
      <c r="X85" t="str">
        <f t="shared" ca="1" si="23"/>
        <v>INSERT INTO athlete (fname, lname, position, academic_level, street_current, city_current,state_current,zip_current,street_hometown, city_hometown, state_hometown, zip_hometown, phone, team_id) VALUES ('Nicole','Tindal','Offensive Lineman','Senior','7767 North 1045 East','Provo','UT',75673,'1105 North 1759 West','Provo','UT',75673,9557503298,14);</v>
      </c>
    </row>
    <row r="86" spans="9:24" x14ac:dyDescent="0.2">
      <c r="I86" s="3">
        <f t="shared" ca="1" si="18"/>
        <v>9</v>
      </c>
      <c r="J86" t="str">
        <f t="shared" ca="1" si="24"/>
        <v>Nicole</v>
      </c>
      <c r="K86" t="str">
        <f t="shared" ca="1" si="24"/>
        <v>Tindal</v>
      </c>
      <c r="L86" t="str">
        <f t="shared" ca="1" si="24"/>
        <v>Offensive Lineman</v>
      </c>
      <c r="M86" t="str">
        <f t="shared" ca="1" si="24"/>
        <v>Senior</v>
      </c>
      <c r="N86" t="str">
        <f t="shared" ca="1" si="19"/>
        <v>5838 North 1867 West</v>
      </c>
      <c r="O86" t="str">
        <f t="shared" ca="1" si="25"/>
        <v>Provo</v>
      </c>
      <c r="P86" t="str">
        <f t="shared" ca="1" si="25"/>
        <v>UT</v>
      </c>
      <c r="Q86">
        <f t="shared" ca="1" si="25"/>
        <v>75673</v>
      </c>
      <c r="R86" t="str">
        <f t="shared" ca="1" si="20"/>
        <v>5944 North 7083 East</v>
      </c>
      <c r="S86" t="str">
        <f t="shared" ca="1" si="26"/>
        <v>Provo</v>
      </c>
      <c r="T86" t="str">
        <f t="shared" ca="1" si="26"/>
        <v>UT</v>
      </c>
      <c r="U86">
        <f t="shared" ca="1" si="26"/>
        <v>75673</v>
      </c>
      <c r="V86">
        <f t="shared" ca="1" si="21"/>
        <v>7458734796</v>
      </c>
      <c r="W86">
        <f t="shared" ca="1" si="22"/>
        <v>7</v>
      </c>
      <c r="X86" t="str">
        <f t="shared" ca="1" si="23"/>
        <v>INSERT INTO athlete (fname, lname, position, academic_level, street_current, city_current,state_current,zip_current,street_hometown, city_hometown, state_hometown, zip_hometown, phone, team_id) VALUES ('Nicole','Tindal','Offensive Lineman','Senior','5838 North 1867 West','Provo','UT',75673,'5944 North 7083 East','Provo','UT',75673,7458734796,7);</v>
      </c>
    </row>
    <row r="87" spans="9:24" x14ac:dyDescent="0.2">
      <c r="I87" s="3">
        <f t="shared" ca="1" si="18"/>
        <v>6</v>
      </c>
      <c r="J87" t="str">
        <f t="shared" ca="1" si="24"/>
        <v>Jilian</v>
      </c>
      <c r="K87" t="str">
        <f t="shared" ca="1" si="24"/>
        <v>Allen</v>
      </c>
      <c r="L87" t="str">
        <f t="shared" ca="1" si="24"/>
        <v>Winger</v>
      </c>
      <c r="M87" t="str">
        <f t="shared" ca="1" si="24"/>
        <v>Junior</v>
      </c>
      <c r="N87" t="str">
        <f t="shared" ca="1" si="19"/>
        <v>1704 South 8586 East</v>
      </c>
      <c r="O87" t="str">
        <f t="shared" ca="1" si="25"/>
        <v>Los Angeles</v>
      </c>
      <c r="P87" t="str">
        <f t="shared" ca="1" si="25"/>
        <v>CA</v>
      </c>
      <c r="Q87">
        <f t="shared" ca="1" si="25"/>
        <v>26848</v>
      </c>
      <c r="R87" t="str">
        <f t="shared" ca="1" si="20"/>
        <v>3229 South 9149 East</v>
      </c>
      <c r="S87" t="str">
        <f t="shared" ca="1" si="26"/>
        <v>Los Angeles</v>
      </c>
      <c r="T87" t="str">
        <f t="shared" ca="1" si="26"/>
        <v>CA</v>
      </c>
      <c r="U87">
        <f t="shared" ca="1" si="26"/>
        <v>26848</v>
      </c>
      <c r="V87">
        <f t="shared" ca="1" si="21"/>
        <v>1447745658</v>
      </c>
      <c r="W87">
        <f t="shared" ca="1" si="22"/>
        <v>12</v>
      </c>
      <c r="X87" t="str">
        <f t="shared" ca="1" si="23"/>
        <v>INSERT INTO athlete (fname, lname, position, academic_level, street_current, city_current,state_current,zip_current,street_hometown, city_hometown, state_hometown, zip_hometown, phone, team_id) VALUES ('Jilian','Allen','Winger','Junior','1704 South 8586 East','Los Angeles','CA',26848,'3229 South 9149 East','Los Angeles','CA',26848,1447745658,12);</v>
      </c>
    </row>
    <row r="88" spans="9:24" x14ac:dyDescent="0.2">
      <c r="I88" s="3">
        <f t="shared" ca="1" si="18"/>
        <v>9</v>
      </c>
      <c r="J88" t="str">
        <f t="shared" ca="1" si="24"/>
        <v>Nicole</v>
      </c>
      <c r="K88" t="str">
        <f t="shared" ca="1" si="24"/>
        <v>Tindal</v>
      </c>
      <c r="L88" t="str">
        <f t="shared" ca="1" si="24"/>
        <v>Offensive Lineman</v>
      </c>
      <c r="M88" t="str">
        <f t="shared" ca="1" si="24"/>
        <v>Senior</v>
      </c>
      <c r="N88" t="str">
        <f t="shared" ca="1" si="19"/>
        <v>3664 North 3091 West</v>
      </c>
      <c r="O88" t="str">
        <f t="shared" ca="1" si="25"/>
        <v>Provo</v>
      </c>
      <c r="P88" t="str">
        <f t="shared" ca="1" si="25"/>
        <v>UT</v>
      </c>
      <c r="Q88">
        <f t="shared" ca="1" si="25"/>
        <v>75673</v>
      </c>
      <c r="R88" t="str">
        <f t="shared" ca="1" si="20"/>
        <v>4768 South 4871 East</v>
      </c>
      <c r="S88" t="str">
        <f t="shared" ca="1" si="26"/>
        <v>Provo</v>
      </c>
      <c r="T88" t="str">
        <f t="shared" ca="1" si="26"/>
        <v>UT</v>
      </c>
      <c r="U88">
        <f t="shared" ca="1" si="26"/>
        <v>75673</v>
      </c>
      <c r="V88">
        <f t="shared" ca="1" si="21"/>
        <v>1435908073</v>
      </c>
      <c r="W88">
        <f t="shared" ca="1" si="22"/>
        <v>9</v>
      </c>
      <c r="X88" t="str">
        <f t="shared" ca="1" si="23"/>
        <v>INSERT INTO athlete (fname, lname, position, academic_level, street_current, city_current,state_current,zip_current,street_hometown, city_hometown, state_hometown, zip_hometown, phone, team_id) VALUES ('Nicole','Tindal','Offensive Lineman','Senior','3664 North 3091 West','Provo','UT',75673,'4768 South 4871 East','Provo','UT',75673,1435908073,9);</v>
      </c>
    </row>
    <row r="89" spans="9:24" x14ac:dyDescent="0.2">
      <c r="I89" s="3">
        <f t="shared" ca="1" si="18"/>
        <v>15</v>
      </c>
      <c r="J89" t="str">
        <f t="shared" ca="1" si="24"/>
        <v>Randy</v>
      </c>
      <c r="K89" t="str">
        <f t="shared" ca="1" si="24"/>
        <v>Peirce</v>
      </c>
      <c r="L89" t="str">
        <f t="shared" ca="1" si="24"/>
        <v>Pitcher</v>
      </c>
      <c r="M89" t="str">
        <f t="shared" ca="1" si="24"/>
        <v>Sophmore</v>
      </c>
      <c r="N89" t="str">
        <f t="shared" ca="1" si="19"/>
        <v>2434 South 6878 East</v>
      </c>
      <c r="O89" t="str">
        <f t="shared" ca="1" si="25"/>
        <v>Pierre</v>
      </c>
      <c r="P89" t="str">
        <f t="shared" ca="1" si="25"/>
        <v>UT</v>
      </c>
      <c r="Q89">
        <f t="shared" ca="1" si="25"/>
        <v>84101</v>
      </c>
      <c r="R89" t="str">
        <f t="shared" ca="1" si="20"/>
        <v>3713 North 8864 East</v>
      </c>
      <c r="S89" t="str">
        <f t="shared" ca="1" si="26"/>
        <v>Pierre</v>
      </c>
      <c r="T89" t="str">
        <f t="shared" ca="1" si="26"/>
        <v>UT</v>
      </c>
      <c r="U89">
        <f t="shared" ca="1" si="26"/>
        <v>84101</v>
      </c>
      <c r="V89">
        <f t="shared" ca="1" si="21"/>
        <v>6364985309</v>
      </c>
      <c r="W89">
        <f t="shared" ca="1" si="22"/>
        <v>3</v>
      </c>
      <c r="X89" t="str">
        <f t="shared" ca="1" si="23"/>
        <v>INSERT INTO athlete (fname, lname, position, academic_level, street_current, city_current,state_current,zip_current,street_hometown, city_hometown, state_hometown, zip_hometown, phone, team_id) VALUES ('Randy','Peirce','Pitcher','Sophmore','2434 South 6878 East','Pierre','UT',84101,'3713 North 8864 East','Pierre','UT',84101,6364985309,3);</v>
      </c>
    </row>
    <row r="90" spans="9:24" x14ac:dyDescent="0.2">
      <c r="I90" s="3">
        <f t="shared" ca="1" si="18"/>
        <v>11</v>
      </c>
      <c r="J90" t="str">
        <f t="shared" ca="1" si="24"/>
        <v>Megan</v>
      </c>
      <c r="K90" t="str">
        <f t="shared" ca="1" si="24"/>
        <v>Byron</v>
      </c>
      <c r="L90" t="str">
        <f t="shared" ca="1" si="24"/>
        <v>Running Back</v>
      </c>
      <c r="M90" t="str">
        <f t="shared" ca="1" si="24"/>
        <v>Sophmore</v>
      </c>
      <c r="N90" t="str">
        <f t="shared" ca="1" si="19"/>
        <v>9722 North 8980 East</v>
      </c>
      <c r="O90" t="str">
        <f t="shared" ca="1" si="25"/>
        <v>Pierre</v>
      </c>
      <c r="P90" t="str">
        <f t="shared" ca="1" si="25"/>
        <v>SD</v>
      </c>
      <c r="Q90">
        <f t="shared" ca="1" si="25"/>
        <v>73520</v>
      </c>
      <c r="R90" t="str">
        <f t="shared" ca="1" si="20"/>
        <v>4060 North 2239 East</v>
      </c>
      <c r="S90" t="str">
        <f t="shared" ca="1" si="26"/>
        <v>Pierre</v>
      </c>
      <c r="T90" t="str">
        <f t="shared" ca="1" si="26"/>
        <v>SD</v>
      </c>
      <c r="U90">
        <f t="shared" ca="1" si="26"/>
        <v>73520</v>
      </c>
      <c r="V90">
        <f t="shared" ca="1" si="21"/>
        <v>1886866088</v>
      </c>
      <c r="W90">
        <f t="shared" ca="1" si="22"/>
        <v>9</v>
      </c>
      <c r="X90" t="str">
        <f t="shared" ca="1" si="23"/>
        <v>INSERT INTO athlete (fname, lname, position, academic_level, street_current, city_current,state_current,zip_current,street_hometown, city_hometown, state_hometown, zip_hometown, phone, team_id) VALUES ('Megan','Byron','Running Back','Sophmore','9722 North 8980 East','Pierre','SD',73520,'4060 North 2239 East','Pierre','SD',73520,1886866088,9);</v>
      </c>
    </row>
    <row r="91" spans="9:24" x14ac:dyDescent="0.2">
      <c r="I91" s="3">
        <f t="shared" ca="1" si="18"/>
        <v>16</v>
      </c>
      <c r="J91" t="str">
        <f t="shared" ca="1" si="24"/>
        <v>Chris</v>
      </c>
      <c r="K91" t="str">
        <f t="shared" ca="1" si="24"/>
        <v>Burr</v>
      </c>
      <c r="L91" t="str">
        <f t="shared" ca="1" si="24"/>
        <v>Catcher</v>
      </c>
      <c r="M91" t="str">
        <f t="shared" ca="1" si="24"/>
        <v>Freshman</v>
      </c>
      <c r="N91" t="str">
        <f t="shared" ca="1" si="19"/>
        <v>6417 North 4019 West</v>
      </c>
      <c r="O91" t="str">
        <f t="shared" ca="1" si="25"/>
        <v>Bismarck</v>
      </c>
      <c r="P91" t="str">
        <f t="shared" ca="1" si="25"/>
        <v>UT</v>
      </c>
      <c r="Q91">
        <f t="shared" ca="1" si="25"/>
        <v>84101</v>
      </c>
      <c r="R91" t="str">
        <f t="shared" ca="1" si="20"/>
        <v>8873 South 4625 East</v>
      </c>
      <c r="S91" t="str">
        <f t="shared" ca="1" si="26"/>
        <v>Bismarck</v>
      </c>
      <c r="T91" t="str">
        <f t="shared" ca="1" si="26"/>
        <v>UT</v>
      </c>
      <c r="U91">
        <f t="shared" ca="1" si="26"/>
        <v>84101</v>
      </c>
      <c r="V91">
        <f t="shared" ca="1" si="21"/>
        <v>2957097867</v>
      </c>
      <c r="W91">
        <f t="shared" ca="1" si="22"/>
        <v>6</v>
      </c>
      <c r="X91" t="str">
        <f t="shared" ca="1" si="23"/>
        <v>INSERT INTO athlete (fname, lname, position, academic_level, street_current, city_current,state_current,zip_current,street_hometown, city_hometown, state_hometown, zip_hometown, phone, team_id) VALUES ('Chris','Burr','Catcher','Freshman','6417 North 4019 West','Bismarck','UT',84101,'8873 South 4625 East','Bismarck','UT',84101,2957097867,6);</v>
      </c>
    </row>
    <row r="92" spans="9:24" x14ac:dyDescent="0.2">
      <c r="I92" s="3">
        <f t="shared" ca="1" si="18"/>
        <v>8</v>
      </c>
      <c r="J92" t="str">
        <f t="shared" ca="1" si="24"/>
        <v>Jeremy</v>
      </c>
      <c r="K92" t="str">
        <f t="shared" ca="1" si="24"/>
        <v>Groves</v>
      </c>
      <c r="L92" t="str">
        <f t="shared" ca="1" si="24"/>
        <v>Defensinve Tackle</v>
      </c>
      <c r="M92" t="str">
        <f t="shared" ca="1" si="24"/>
        <v>Freshman</v>
      </c>
      <c r="N92" t="str">
        <f t="shared" ca="1" si="19"/>
        <v>8129 South 3388 West</v>
      </c>
      <c r="O92" t="str">
        <f t="shared" ca="1" si="25"/>
        <v>Brooklynn</v>
      </c>
      <c r="P92" t="str">
        <f t="shared" ca="1" si="25"/>
        <v>NY</v>
      </c>
      <c r="Q92">
        <f t="shared" ca="1" si="25"/>
        <v>76485</v>
      </c>
      <c r="R92" t="str">
        <f t="shared" ca="1" si="20"/>
        <v>2045 North 1650 East</v>
      </c>
      <c r="S92" t="str">
        <f t="shared" ca="1" si="26"/>
        <v>Brooklynn</v>
      </c>
      <c r="T92" t="str">
        <f t="shared" ca="1" si="26"/>
        <v>NY</v>
      </c>
      <c r="U92">
        <f t="shared" ca="1" si="26"/>
        <v>76485</v>
      </c>
      <c r="V92">
        <f t="shared" ca="1" si="21"/>
        <v>3249518189</v>
      </c>
      <c r="W92">
        <f t="shared" ca="1" si="22"/>
        <v>6</v>
      </c>
      <c r="X92" t="str">
        <f t="shared" ca="1" si="23"/>
        <v>INSERT INTO athlete (fname, lname, position, academic_level, street_current, city_current,state_current,zip_current,street_hometown, city_hometown, state_hometown, zip_hometown, phone, team_id) VALUES ('Jeremy','Groves','Defensinve Tackle','Freshman','8129 South 3388 West','Brooklynn','NY',76485,'2045 North 1650 East','Brooklynn','NY',76485,3249518189,6);</v>
      </c>
    </row>
    <row r="93" spans="9:24" x14ac:dyDescent="0.2">
      <c r="I93" s="3">
        <f t="shared" ca="1" si="18"/>
        <v>12</v>
      </c>
      <c r="J93" t="str">
        <f t="shared" ca="1" si="24"/>
        <v>Marcy</v>
      </c>
      <c r="K93" t="str">
        <f t="shared" ca="1" si="24"/>
        <v>Tice</v>
      </c>
      <c r="L93" t="str">
        <f t="shared" ca="1" si="24"/>
        <v>Goalie</v>
      </c>
      <c r="M93" t="str">
        <f t="shared" ca="1" si="24"/>
        <v>Freshman</v>
      </c>
      <c r="N93" t="str">
        <f t="shared" ca="1" si="19"/>
        <v>7177 North 5476 West</v>
      </c>
      <c r="O93" t="str">
        <f t="shared" ca="1" si="25"/>
        <v>Bismarck</v>
      </c>
      <c r="P93" t="str">
        <f t="shared" ca="1" si="25"/>
        <v>ND</v>
      </c>
      <c r="Q93">
        <f t="shared" ca="1" si="25"/>
        <v>28895</v>
      </c>
      <c r="R93" t="str">
        <f t="shared" ca="1" si="20"/>
        <v>4160 North 8969 East</v>
      </c>
      <c r="S93" t="str">
        <f t="shared" ca="1" si="26"/>
        <v>Bismarck</v>
      </c>
      <c r="T93" t="str">
        <f t="shared" ca="1" si="26"/>
        <v>ND</v>
      </c>
      <c r="U93">
        <f t="shared" ca="1" si="26"/>
        <v>28895</v>
      </c>
      <c r="V93">
        <f t="shared" ca="1" si="21"/>
        <v>2537766980</v>
      </c>
      <c r="W93">
        <f t="shared" ca="1" si="22"/>
        <v>5</v>
      </c>
      <c r="X93" t="str">
        <f t="shared" ca="1" si="23"/>
        <v>INSERT INTO athlete (fname, lname, position, academic_level, street_current, city_current,state_current,zip_current,street_hometown, city_hometown, state_hometown, zip_hometown, phone, team_id) VALUES ('Marcy','Tice','Goalie','Freshman','7177 North 5476 West','Bismarck','ND',28895,'4160 North 8969 East','Bismarck','ND',28895,2537766980,5);</v>
      </c>
    </row>
    <row r="94" spans="9:24" x14ac:dyDescent="0.2">
      <c r="I94" s="3">
        <f t="shared" ca="1" si="18"/>
        <v>4</v>
      </c>
      <c r="J94" t="str">
        <f t="shared" ca="1" si="24"/>
        <v>Stephanie</v>
      </c>
      <c r="K94" t="str">
        <f t="shared" ca="1" si="24"/>
        <v>Pales</v>
      </c>
      <c r="L94" t="str">
        <f t="shared" ca="1" si="24"/>
        <v>Tackle</v>
      </c>
      <c r="M94" t="str">
        <f t="shared" ca="1" si="24"/>
        <v>Freshman</v>
      </c>
      <c r="N94" t="str">
        <f t="shared" ca="1" si="19"/>
        <v>5622 South 7317 East</v>
      </c>
      <c r="O94" t="str">
        <f t="shared" ca="1" si="25"/>
        <v>Portland</v>
      </c>
      <c r="P94" t="str">
        <f t="shared" ca="1" si="25"/>
        <v>OR</v>
      </c>
      <c r="Q94">
        <f t="shared" ca="1" si="25"/>
        <v>12958</v>
      </c>
      <c r="R94" t="str">
        <f t="shared" ca="1" si="20"/>
        <v>8468 South 7602 West</v>
      </c>
      <c r="S94" t="str">
        <f t="shared" ca="1" si="26"/>
        <v>Portland</v>
      </c>
      <c r="T94" t="str">
        <f t="shared" ca="1" si="26"/>
        <v>OR</v>
      </c>
      <c r="U94">
        <f t="shared" ca="1" si="26"/>
        <v>12958</v>
      </c>
      <c r="V94">
        <f t="shared" ca="1" si="21"/>
        <v>5364206045</v>
      </c>
      <c r="W94">
        <f t="shared" ca="1" si="22"/>
        <v>8</v>
      </c>
      <c r="X94" t="str">
        <f t="shared" ca="1" si="23"/>
        <v>INSERT INTO athlete (fname, lname, position, academic_level, street_current, city_current,state_current,zip_current,street_hometown, city_hometown, state_hometown, zip_hometown, phone, team_id) VALUES ('Stephanie','Pales','Tackle','Freshman','5622 South 7317 East','Portland','OR',12958,'8468 South 7602 West','Portland','OR',12958,5364206045,8);</v>
      </c>
    </row>
    <row r="95" spans="9:24" x14ac:dyDescent="0.2">
      <c r="I95" s="3">
        <f t="shared" ca="1" si="18"/>
        <v>4</v>
      </c>
      <c r="J95" t="str">
        <f t="shared" ca="1" si="24"/>
        <v>Stephanie</v>
      </c>
      <c r="K95" t="str">
        <f t="shared" ca="1" si="24"/>
        <v>Pales</v>
      </c>
      <c r="L95" t="str">
        <f t="shared" ca="1" si="24"/>
        <v>Tackle</v>
      </c>
      <c r="M95" t="str">
        <f t="shared" ca="1" si="24"/>
        <v>Freshman</v>
      </c>
      <c r="N95" t="str">
        <f t="shared" ca="1" si="19"/>
        <v>5306 South 6635 East</v>
      </c>
      <c r="O95" t="str">
        <f t="shared" ca="1" si="25"/>
        <v>Portland</v>
      </c>
      <c r="P95" t="str">
        <f t="shared" ca="1" si="25"/>
        <v>OR</v>
      </c>
      <c r="Q95">
        <f t="shared" ca="1" si="25"/>
        <v>12958</v>
      </c>
      <c r="R95" t="str">
        <f t="shared" ca="1" si="20"/>
        <v>1631 North 4148 West</v>
      </c>
      <c r="S95" t="str">
        <f t="shared" ca="1" si="26"/>
        <v>Portland</v>
      </c>
      <c r="T95" t="str">
        <f t="shared" ca="1" si="26"/>
        <v>OR</v>
      </c>
      <c r="U95">
        <f t="shared" ca="1" si="26"/>
        <v>12958</v>
      </c>
      <c r="V95">
        <f t="shared" ca="1" si="21"/>
        <v>6963222705</v>
      </c>
      <c r="W95">
        <f t="shared" ca="1" si="22"/>
        <v>13</v>
      </c>
      <c r="X95" t="str">
        <f t="shared" ca="1" si="23"/>
        <v>INSERT INTO athlete (fname, lname, position, academic_level, street_current, city_current,state_current,zip_current,street_hometown, city_hometown, state_hometown, zip_hometown, phone, team_id) VALUES ('Stephanie','Pales','Tackle','Freshman','5306 South 6635 East','Portland','OR',12958,'1631 North 4148 West','Portland','OR',12958,6963222705,13);</v>
      </c>
    </row>
    <row r="96" spans="9:24" x14ac:dyDescent="0.2">
      <c r="I96" s="3">
        <f t="shared" ca="1" si="18"/>
        <v>6</v>
      </c>
      <c r="J96" t="str">
        <f t="shared" ca="1" si="24"/>
        <v>Jilian</v>
      </c>
      <c r="K96" t="str">
        <f t="shared" ca="1" si="24"/>
        <v>Allen</v>
      </c>
      <c r="L96" t="str">
        <f t="shared" ca="1" si="24"/>
        <v>Winger</v>
      </c>
      <c r="M96" t="str">
        <f t="shared" ca="1" si="24"/>
        <v>Junior</v>
      </c>
      <c r="N96" t="str">
        <f t="shared" ca="1" si="19"/>
        <v>5170 North 2850 East</v>
      </c>
      <c r="O96" t="str">
        <f t="shared" ca="1" si="25"/>
        <v>Los Angeles</v>
      </c>
      <c r="P96" t="str">
        <f t="shared" ca="1" si="25"/>
        <v>CA</v>
      </c>
      <c r="Q96">
        <f t="shared" ca="1" si="25"/>
        <v>26848</v>
      </c>
      <c r="R96" t="str">
        <f t="shared" ca="1" si="20"/>
        <v>8953 South 2109 West</v>
      </c>
      <c r="S96" t="str">
        <f t="shared" ca="1" si="26"/>
        <v>Los Angeles</v>
      </c>
      <c r="T96" t="str">
        <f t="shared" ca="1" si="26"/>
        <v>CA</v>
      </c>
      <c r="U96">
        <f t="shared" ca="1" si="26"/>
        <v>26848</v>
      </c>
      <c r="V96">
        <f t="shared" ca="1" si="21"/>
        <v>7921810020</v>
      </c>
      <c r="W96">
        <f t="shared" ca="1" si="22"/>
        <v>13</v>
      </c>
      <c r="X96" t="str">
        <f t="shared" ca="1" si="23"/>
        <v>INSERT INTO athlete (fname, lname, position, academic_level, street_current, city_current,state_current,zip_current,street_hometown, city_hometown, state_hometown, zip_hometown, phone, team_id) VALUES ('Jilian','Allen','Winger','Junior','5170 North 2850 East','Los Angeles','CA',26848,'8953 South 2109 West','Los Angeles','CA',26848,7921810020,13);</v>
      </c>
    </row>
    <row r="97" spans="9:24" x14ac:dyDescent="0.2">
      <c r="I97" s="3">
        <f t="shared" ca="1" si="18"/>
        <v>10</v>
      </c>
      <c r="J97" t="str">
        <f t="shared" ca="1" si="24"/>
        <v>Laura</v>
      </c>
      <c r="K97" t="str">
        <f t="shared" ca="1" si="24"/>
        <v>Hansen</v>
      </c>
      <c r="L97" t="str">
        <f t="shared" ca="1" si="24"/>
        <v>Corner</v>
      </c>
      <c r="M97" t="str">
        <f t="shared" ca="1" si="24"/>
        <v>Junior</v>
      </c>
      <c r="N97" t="str">
        <f t="shared" ca="1" si="19"/>
        <v>7842 North 8895 East</v>
      </c>
      <c r="O97" t="str">
        <f t="shared" ca="1" si="25"/>
        <v>Las Vegas</v>
      </c>
      <c r="P97" t="str">
        <f t="shared" ca="1" si="25"/>
        <v>NV</v>
      </c>
      <c r="Q97">
        <f t="shared" ca="1" si="25"/>
        <v>19837</v>
      </c>
      <c r="R97" t="str">
        <f t="shared" ca="1" si="20"/>
        <v>3289 North 1077 East</v>
      </c>
      <c r="S97" t="str">
        <f t="shared" ca="1" si="26"/>
        <v>Las Vegas</v>
      </c>
      <c r="T97" t="str">
        <f t="shared" ca="1" si="26"/>
        <v>NV</v>
      </c>
      <c r="U97">
        <f t="shared" ca="1" si="26"/>
        <v>19837</v>
      </c>
      <c r="V97">
        <f t="shared" ca="1" si="21"/>
        <v>3304810999</v>
      </c>
      <c r="W97">
        <f t="shared" ca="1" si="22"/>
        <v>9</v>
      </c>
      <c r="X97" t="str">
        <f t="shared" ca="1" si="23"/>
        <v>INSERT INTO athlete (fname, lname, position, academic_level, street_current, city_current,state_current,zip_current,street_hometown, city_hometown, state_hometown, zip_hometown, phone, team_id) VALUES ('Laura','Hansen','Corner','Junior','7842 North 8895 East','Las Vegas','NV',19837,'3289 North 1077 East','Las Vegas','NV',19837,3304810999,9);</v>
      </c>
    </row>
    <row r="98" spans="9:24" x14ac:dyDescent="0.2">
      <c r="I98" s="3">
        <f t="shared" ca="1" si="18"/>
        <v>3</v>
      </c>
      <c r="J98" t="str">
        <f t="shared" ca="1" si="24"/>
        <v>Alex</v>
      </c>
      <c r="K98" t="str">
        <f t="shared" ca="1" si="24"/>
        <v>Johnson</v>
      </c>
      <c r="L98" t="str">
        <f t="shared" ca="1" si="24"/>
        <v>Quarterback</v>
      </c>
      <c r="M98" t="str">
        <f t="shared" ca="1" si="24"/>
        <v>Sophmore</v>
      </c>
      <c r="N98" t="str">
        <f t="shared" ca="1" si="19"/>
        <v>1086 South 6176 West</v>
      </c>
      <c r="O98" t="str">
        <f t="shared" ca="1" si="25"/>
        <v>Seattle</v>
      </c>
      <c r="P98" t="str">
        <f t="shared" ca="1" si="25"/>
        <v>WA</v>
      </c>
      <c r="Q98">
        <f t="shared" ca="1" si="25"/>
        <v>56290</v>
      </c>
      <c r="R98" t="str">
        <f t="shared" ca="1" si="20"/>
        <v>9805 North 2408 East</v>
      </c>
      <c r="S98" t="str">
        <f t="shared" ca="1" si="26"/>
        <v>Seattle</v>
      </c>
      <c r="T98" t="str">
        <f t="shared" ca="1" si="26"/>
        <v>WA</v>
      </c>
      <c r="U98">
        <f t="shared" ca="1" si="26"/>
        <v>56290</v>
      </c>
      <c r="V98">
        <f t="shared" ca="1" si="21"/>
        <v>3323459729</v>
      </c>
      <c r="W98">
        <f t="shared" ca="1" si="22"/>
        <v>10</v>
      </c>
      <c r="X98" t="str">
        <f t="shared" ca="1" si="23"/>
        <v>INSERT INTO athlete (fname, lname, position, academic_level, street_current, city_current,state_current,zip_current,street_hometown, city_hometown, state_hometown, zip_hometown, phone, team_id) VALUES ('Alex','Johnson','Quarterback','Sophmore','1086 South 6176 West','Seattle','WA',56290,'9805 North 2408 East','Seattle','WA',56290,3323459729,10);</v>
      </c>
    </row>
    <row r="99" spans="9:24" x14ac:dyDescent="0.2">
      <c r="I99" s="3">
        <f t="shared" ca="1" si="18"/>
        <v>3</v>
      </c>
      <c r="J99" t="str">
        <f t="shared" ca="1" si="24"/>
        <v>Alex</v>
      </c>
      <c r="K99" t="str">
        <f t="shared" ca="1" si="24"/>
        <v>Johnson</v>
      </c>
      <c r="L99" t="str">
        <f t="shared" ca="1" si="24"/>
        <v>Quarterback</v>
      </c>
      <c r="M99" t="str">
        <f t="shared" ca="1" si="24"/>
        <v>Sophmore</v>
      </c>
      <c r="N99" t="str">
        <f t="shared" ca="1" si="19"/>
        <v>2319 South 3383 West</v>
      </c>
      <c r="O99" t="str">
        <f t="shared" ca="1" si="25"/>
        <v>Seattle</v>
      </c>
      <c r="P99" t="str">
        <f t="shared" ca="1" si="25"/>
        <v>WA</v>
      </c>
      <c r="Q99">
        <f t="shared" ca="1" si="25"/>
        <v>56290</v>
      </c>
      <c r="R99" t="str">
        <f t="shared" ca="1" si="20"/>
        <v>9385 North 6228 West</v>
      </c>
      <c r="S99" t="str">
        <f t="shared" ca="1" si="26"/>
        <v>Seattle</v>
      </c>
      <c r="T99" t="str">
        <f t="shared" ca="1" si="26"/>
        <v>WA</v>
      </c>
      <c r="U99">
        <f t="shared" ca="1" si="26"/>
        <v>56290</v>
      </c>
      <c r="V99">
        <f t="shared" ca="1" si="21"/>
        <v>2388708133</v>
      </c>
      <c r="W99">
        <f t="shared" ca="1" si="22"/>
        <v>13</v>
      </c>
      <c r="X99" t="str">
        <f t="shared" ca="1" si="23"/>
        <v>INSERT INTO athlete (fname, lname, position, academic_level, street_current, city_current,state_current,zip_current,street_hometown, city_hometown, state_hometown, zip_hometown, phone, team_id) VALUES ('Alex','Johnson','Quarterback','Sophmore','2319 South 3383 West','Seattle','WA',56290,'9385 North 6228 West','Seattle','WA',56290,2388708133,13);</v>
      </c>
    </row>
    <row r="100" spans="9:24" x14ac:dyDescent="0.2">
      <c r="I100" s="3">
        <f t="shared" ca="1" si="18"/>
        <v>5</v>
      </c>
      <c r="J100" t="str">
        <f t="shared" ca="1" si="24"/>
        <v>Alicia</v>
      </c>
      <c r="K100" t="str">
        <f t="shared" ca="1" si="24"/>
        <v>McKay</v>
      </c>
      <c r="L100" t="str">
        <f t="shared" ca="1" si="24"/>
        <v>Defense</v>
      </c>
      <c r="M100" t="str">
        <f t="shared" ca="1" si="24"/>
        <v>Senior</v>
      </c>
      <c r="N100" t="str">
        <f t="shared" ca="1" si="19"/>
        <v>5521 South 5078 West</v>
      </c>
      <c r="O100" t="str">
        <f t="shared" ca="1" si="25"/>
        <v>Berkley</v>
      </c>
      <c r="P100" t="str">
        <f t="shared" ca="1" si="25"/>
        <v>CA</v>
      </c>
      <c r="Q100">
        <f t="shared" ca="1" si="25"/>
        <v>84050</v>
      </c>
      <c r="R100" t="str">
        <f t="shared" ca="1" si="20"/>
        <v>2445 North 8611 East</v>
      </c>
      <c r="S100" t="str">
        <f t="shared" ca="1" si="26"/>
        <v>Berkley</v>
      </c>
      <c r="T100" t="str">
        <f t="shared" ca="1" si="26"/>
        <v>CA</v>
      </c>
      <c r="U100">
        <f t="shared" ca="1" si="26"/>
        <v>84050</v>
      </c>
      <c r="V100">
        <f t="shared" ca="1" si="21"/>
        <v>3818105628</v>
      </c>
      <c r="W100">
        <f t="shared" ca="1" si="22"/>
        <v>13</v>
      </c>
      <c r="X100" t="str">
        <f t="shared" ca="1" si="23"/>
        <v>INSERT INTO athlete (fname, lname, position, academic_level, street_current, city_current,state_current,zip_current,street_hometown, city_hometown, state_hometown, zip_hometown, phone, team_id) VALUES ('Alicia','McKay','Defense','Senior','5521 South 5078 West','Berkley','CA',84050,'2445 North 8611 East','Berkley','CA',84050,3818105628,13);</v>
      </c>
    </row>
    <row r="101" spans="9:24" x14ac:dyDescent="0.2">
      <c r="I101" s="3">
        <f t="shared" ca="1" si="18"/>
        <v>1</v>
      </c>
      <c r="J101" t="str">
        <f t="shared" ca="1" si="24"/>
        <v>Bob</v>
      </c>
      <c r="K101" t="str">
        <f t="shared" ca="1" si="24"/>
        <v>Taylor</v>
      </c>
      <c r="L101" t="str">
        <f t="shared" ca="1" si="24"/>
        <v>Right Wing</v>
      </c>
      <c r="M101" t="str">
        <f t="shared" ca="1" si="24"/>
        <v>Senior</v>
      </c>
      <c r="N101" t="str">
        <f t="shared" ca="1" si="19"/>
        <v>8908 North 2646 East</v>
      </c>
      <c r="O101" t="str">
        <f t="shared" ca="1" si="25"/>
        <v>Salt Lake City</v>
      </c>
      <c r="P101" t="str">
        <f t="shared" ca="1" si="25"/>
        <v>UT</v>
      </c>
      <c r="Q101">
        <f t="shared" ca="1" si="25"/>
        <v>84101</v>
      </c>
      <c r="R101" t="str">
        <f t="shared" ca="1" si="20"/>
        <v>1795 South 9475 West</v>
      </c>
      <c r="S101" t="str">
        <f t="shared" ca="1" si="26"/>
        <v>Salt Lake City</v>
      </c>
      <c r="T101" t="str">
        <f t="shared" ca="1" si="26"/>
        <v>UT</v>
      </c>
      <c r="U101">
        <f t="shared" ca="1" si="26"/>
        <v>84101</v>
      </c>
      <c r="V101">
        <f t="shared" ca="1" si="21"/>
        <v>2377275633</v>
      </c>
      <c r="W101">
        <f t="shared" ca="1" si="22"/>
        <v>5</v>
      </c>
      <c r="X101" t="str">
        <f t="shared" ca="1" si="23"/>
        <v>INSERT INTO athlete (fname, lname, position, academic_level, street_current, city_current,state_current,zip_current,street_hometown, city_hometown, state_hometown, zip_hometown, phone, team_id) VALUES ('Bob','Taylor','Right Wing','Senior','8908 North 2646 East','Salt Lake City','UT',84101,'1795 South 9475 West','Salt Lake City','UT',84101,2377275633,5);</v>
      </c>
    </row>
    <row r="102" spans="9:24" x14ac:dyDescent="0.2">
      <c r="I102" s="3">
        <f t="shared" ca="1" si="18"/>
        <v>3</v>
      </c>
      <c r="J102" t="str">
        <f t="shared" ca="1" si="24"/>
        <v>Alex</v>
      </c>
      <c r="K102" t="str">
        <f t="shared" ca="1" si="24"/>
        <v>Johnson</v>
      </c>
      <c r="L102" t="str">
        <f t="shared" ca="1" si="24"/>
        <v>Quarterback</v>
      </c>
      <c r="M102" t="str">
        <f t="shared" ca="1" si="24"/>
        <v>Sophmore</v>
      </c>
      <c r="N102" t="str">
        <f t="shared" ca="1" si="19"/>
        <v>2498 South 4843 East</v>
      </c>
      <c r="O102" t="str">
        <f t="shared" ca="1" si="25"/>
        <v>Seattle</v>
      </c>
      <c r="P102" t="str">
        <f t="shared" ca="1" si="25"/>
        <v>WA</v>
      </c>
      <c r="Q102">
        <f t="shared" ca="1" si="25"/>
        <v>56290</v>
      </c>
      <c r="R102" t="str">
        <f t="shared" ca="1" si="20"/>
        <v>7397 North 5427 East</v>
      </c>
      <c r="S102" t="str">
        <f t="shared" ca="1" si="26"/>
        <v>Seattle</v>
      </c>
      <c r="T102" t="str">
        <f t="shared" ca="1" si="26"/>
        <v>WA</v>
      </c>
      <c r="U102">
        <f t="shared" ca="1" si="26"/>
        <v>56290</v>
      </c>
      <c r="V102">
        <f t="shared" ca="1" si="21"/>
        <v>1634626015</v>
      </c>
      <c r="W102">
        <f t="shared" ca="1" si="22"/>
        <v>1</v>
      </c>
      <c r="X102" t="str">
        <f t="shared" ca="1" si="23"/>
        <v>INSERT INTO athlete (fname, lname, position, academic_level, street_current, city_current,state_current,zip_current,street_hometown, city_hometown, state_hometown, zip_hometown, phone, team_id) VALUES ('Alex','Johnson','Quarterback','Sophmore','2498 South 4843 East','Seattle','WA',56290,'7397 North 5427 East','Seattle','WA',56290,1634626015,1);</v>
      </c>
    </row>
    <row r="103" spans="9:24" x14ac:dyDescent="0.2">
      <c r="I103" s="3">
        <f t="shared" ca="1" si="18"/>
        <v>6</v>
      </c>
      <c r="J103" t="str">
        <f t="shared" ref="J103:M122" ca="1" si="27">VLOOKUP($I103,athlete, J$1)</f>
        <v>Jilian</v>
      </c>
      <c r="K103" t="str">
        <f t="shared" ca="1" si="27"/>
        <v>Allen</v>
      </c>
      <c r="L103" t="str">
        <f t="shared" ca="1" si="27"/>
        <v>Winger</v>
      </c>
      <c r="M103" t="str">
        <f t="shared" ca="1" si="27"/>
        <v>Junior</v>
      </c>
      <c r="N103" t="str">
        <f t="shared" ca="1" si="19"/>
        <v>3492 South 3117 West</v>
      </c>
      <c r="O103" t="str">
        <f t="shared" ref="O103:Q122" ca="1" si="28">VLOOKUP($I103,athlete, O$1)</f>
        <v>Los Angeles</v>
      </c>
      <c r="P103" t="str">
        <f t="shared" ca="1" si="28"/>
        <v>CA</v>
      </c>
      <c r="Q103">
        <f t="shared" ca="1" si="28"/>
        <v>26848</v>
      </c>
      <c r="R103" t="str">
        <f t="shared" ca="1" si="20"/>
        <v>9536 South 7520 East</v>
      </c>
      <c r="S103" t="str">
        <f t="shared" ref="S103:U122" ca="1" si="29">VLOOKUP($I103,athlete, S$1)</f>
        <v>Los Angeles</v>
      </c>
      <c r="T103" t="str">
        <f t="shared" ca="1" si="29"/>
        <v>CA</v>
      </c>
      <c r="U103">
        <f t="shared" ca="1" si="29"/>
        <v>26848</v>
      </c>
      <c r="V103">
        <f t="shared" ca="1" si="21"/>
        <v>5163536982</v>
      </c>
      <c r="W103">
        <f t="shared" ca="1" si="22"/>
        <v>4</v>
      </c>
      <c r="X103" t="str">
        <f t="shared" ca="1" si="23"/>
        <v>INSERT INTO athlete (fname, lname, position, academic_level, street_current, city_current,state_current,zip_current,street_hometown, city_hometown, state_hometown, zip_hometown, phone, team_id) VALUES ('Jilian','Allen','Winger','Junior','3492 South 3117 West','Los Angeles','CA',26848,'9536 South 7520 East','Los Angeles','CA',26848,5163536982,4);</v>
      </c>
    </row>
    <row r="104" spans="9:24" x14ac:dyDescent="0.2">
      <c r="I104" s="3">
        <f t="shared" ca="1" si="18"/>
        <v>11</v>
      </c>
      <c r="J104" t="str">
        <f t="shared" ca="1" si="27"/>
        <v>Megan</v>
      </c>
      <c r="K104" t="str">
        <f t="shared" ca="1" si="27"/>
        <v>Byron</v>
      </c>
      <c r="L104" t="str">
        <f t="shared" ca="1" si="27"/>
        <v>Running Back</v>
      </c>
      <c r="M104" t="str">
        <f t="shared" ca="1" si="27"/>
        <v>Sophmore</v>
      </c>
      <c r="N104" t="str">
        <f t="shared" ca="1" si="19"/>
        <v>3558 South 5162 East</v>
      </c>
      <c r="O104" t="str">
        <f t="shared" ca="1" si="28"/>
        <v>Pierre</v>
      </c>
      <c r="P104" t="str">
        <f t="shared" ca="1" si="28"/>
        <v>SD</v>
      </c>
      <c r="Q104">
        <f t="shared" ca="1" si="28"/>
        <v>73520</v>
      </c>
      <c r="R104" t="str">
        <f t="shared" ca="1" si="20"/>
        <v>8540 North 7139 West</v>
      </c>
      <c r="S104" t="str">
        <f t="shared" ca="1" si="29"/>
        <v>Pierre</v>
      </c>
      <c r="T104" t="str">
        <f t="shared" ca="1" si="29"/>
        <v>SD</v>
      </c>
      <c r="U104">
        <f t="shared" ca="1" si="29"/>
        <v>73520</v>
      </c>
      <c r="V104">
        <f t="shared" ca="1" si="21"/>
        <v>2034736252</v>
      </c>
      <c r="W104">
        <f t="shared" ca="1" si="22"/>
        <v>11</v>
      </c>
      <c r="X104" t="str">
        <f t="shared" ca="1" si="23"/>
        <v>INSERT INTO athlete (fname, lname, position, academic_level, street_current, city_current,state_current,zip_current,street_hometown, city_hometown, state_hometown, zip_hometown, phone, team_id) VALUES ('Megan','Byron','Running Back','Sophmore','3558 South 5162 East','Pierre','SD',73520,'8540 North 7139 West','Pierre','SD',73520,2034736252,11);</v>
      </c>
    </row>
    <row r="105" spans="9:24" x14ac:dyDescent="0.2">
      <c r="I105" s="3">
        <f t="shared" ca="1" si="18"/>
        <v>3</v>
      </c>
      <c r="J105" t="str">
        <f t="shared" ca="1" si="27"/>
        <v>Alex</v>
      </c>
      <c r="K105" t="str">
        <f t="shared" ca="1" si="27"/>
        <v>Johnson</v>
      </c>
      <c r="L105" t="str">
        <f t="shared" ca="1" si="27"/>
        <v>Quarterback</v>
      </c>
      <c r="M105" t="str">
        <f t="shared" ca="1" si="27"/>
        <v>Sophmore</v>
      </c>
      <c r="N105" t="str">
        <f t="shared" ca="1" si="19"/>
        <v>9425 South 1519 West</v>
      </c>
      <c r="O105" t="str">
        <f t="shared" ca="1" si="28"/>
        <v>Seattle</v>
      </c>
      <c r="P105" t="str">
        <f t="shared" ca="1" si="28"/>
        <v>WA</v>
      </c>
      <c r="Q105">
        <f t="shared" ca="1" si="28"/>
        <v>56290</v>
      </c>
      <c r="R105" t="str">
        <f t="shared" ca="1" si="20"/>
        <v>7764 North 1735 West</v>
      </c>
      <c r="S105" t="str">
        <f t="shared" ca="1" si="29"/>
        <v>Seattle</v>
      </c>
      <c r="T105" t="str">
        <f t="shared" ca="1" si="29"/>
        <v>WA</v>
      </c>
      <c r="U105">
        <f t="shared" ca="1" si="29"/>
        <v>56290</v>
      </c>
      <c r="V105">
        <f t="shared" ca="1" si="21"/>
        <v>3190721902</v>
      </c>
      <c r="W105">
        <f t="shared" ca="1" si="22"/>
        <v>9</v>
      </c>
      <c r="X105" t="str">
        <f t="shared" ca="1" si="23"/>
        <v>INSERT INTO athlete (fname, lname, position, academic_level, street_current, city_current,state_current,zip_current,street_hometown, city_hometown, state_hometown, zip_hometown, phone, team_id) VALUES ('Alex','Johnson','Quarterback','Sophmore','9425 South 1519 West','Seattle','WA',56290,'7764 North 1735 West','Seattle','WA',56290,3190721902,9);</v>
      </c>
    </row>
    <row r="106" spans="9:24" x14ac:dyDescent="0.2">
      <c r="I106" s="3">
        <f t="shared" ca="1" si="18"/>
        <v>4</v>
      </c>
      <c r="J106" t="str">
        <f t="shared" ca="1" si="27"/>
        <v>Stephanie</v>
      </c>
      <c r="K106" t="str">
        <f t="shared" ca="1" si="27"/>
        <v>Pales</v>
      </c>
      <c r="L106" t="str">
        <f t="shared" ca="1" si="27"/>
        <v>Tackle</v>
      </c>
      <c r="M106" t="str">
        <f t="shared" ca="1" si="27"/>
        <v>Freshman</v>
      </c>
      <c r="N106" t="str">
        <f t="shared" ca="1" si="19"/>
        <v>8883 South 8990 West</v>
      </c>
      <c r="O106" t="str">
        <f t="shared" ca="1" si="28"/>
        <v>Portland</v>
      </c>
      <c r="P106" t="str">
        <f t="shared" ca="1" si="28"/>
        <v>OR</v>
      </c>
      <c r="Q106">
        <f t="shared" ca="1" si="28"/>
        <v>12958</v>
      </c>
      <c r="R106" t="str">
        <f t="shared" ca="1" si="20"/>
        <v>5006 South 6381 East</v>
      </c>
      <c r="S106" t="str">
        <f t="shared" ca="1" si="29"/>
        <v>Portland</v>
      </c>
      <c r="T106" t="str">
        <f t="shared" ca="1" si="29"/>
        <v>OR</v>
      </c>
      <c r="U106">
        <f t="shared" ca="1" si="29"/>
        <v>12958</v>
      </c>
      <c r="V106">
        <f t="shared" ca="1" si="21"/>
        <v>3428475327</v>
      </c>
      <c r="W106">
        <f t="shared" ca="1" si="22"/>
        <v>4</v>
      </c>
      <c r="X106" t="str">
        <f t="shared" ca="1" si="23"/>
        <v>INSERT INTO athlete (fname, lname, position, academic_level, street_current, city_current,state_current,zip_current,street_hometown, city_hometown, state_hometown, zip_hometown, phone, team_id) VALUES ('Stephanie','Pales','Tackle','Freshman','8883 South 8990 West','Portland','OR',12958,'5006 South 6381 East','Portland','OR',12958,3428475327,4);</v>
      </c>
    </row>
    <row r="107" spans="9:24" x14ac:dyDescent="0.2">
      <c r="I107" s="3">
        <f t="shared" ca="1" si="18"/>
        <v>7</v>
      </c>
      <c r="J107" t="str">
        <f t="shared" ca="1" si="27"/>
        <v>John</v>
      </c>
      <c r="K107" t="str">
        <f t="shared" ca="1" si="27"/>
        <v>Jensen</v>
      </c>
      <c r="L107" t="str">
        <f t="shared" ca="1" si="27"/>
        <v>Forward</v>
      </c>
      <c r="M107" t="str">
        <f t="shared" ca="1" si="27"/>
        <v>Sophmore</v>
      </c>
      <c r="N107" t="str">
        <f t="shared" ca="1" si="19"/>
        <v>7229 South 2844 East</v>
      </c>
      <c r="O107" t="str">
        <f t="shared" ca="1" si="28"/>
        <v>Tempe</v>
      </c>
      <c r="P107" t="str">
        <f t="shared" ca="1" si="28"/>
        <v>AZ</v>
      </c>
      <c r="Q107">
        <f t="shared" ca="1" si="28"/>
        <v>85765</v>
      </c>
      <c r="R107" t="str">
        <f t="shared" ca="1" si="20"/>
        <v>3351 North 2301 East</v>
      </c>
      <c r="S107" t="str">
        <f t="shared" ca="1" si="29"/>
        <v>Tempe</v>
      </c>
      <c r="T107" t="str">
        <f t="shared" ca="1" si="29"/>
        <v>AZ</v>
      </c>
      <c r="U107">
        <f t="shared" ca="1" si="29"/>
        <v>85765</v>
      </c>
      <c r="V107">
        <f t="shared" ca="1" si="21"/>
        <v>4321605961</v>
      </c>
      <c r="W107">
        <f t="shared" ca="1" si="22"/>
        <v>14</v>
      </c>
      <c r="X107" t="str">
        <f t="shared" ca="1" si="23"/>
        <v>INSERT INTO athlete (fname, lname, position, academic_level, street_current, city_current,state_current,zip_current,street_hometown, city_hometown, state_hometown, zip_hometown, phone, team_id) VALUES ('John','Jensen','Forward','Sophmore','7229 South 2844 East','Tempe','AZ',85765,'3351 North 2301 East','Tempe','AZ',85765,4321605961,14);</v>
      </c>
    </row>
    <row r="108" spans="9:24" x14ac:dyDescent="0.2">
      <c r="I108" s="3">
        <f t="shared" ca="1" si="18"/>
        <v>3</v>
      </c>
      <c r="J108" t="str">
        <f t="shared" ca="1" si="27"/>
        <v>Alex</v>
      </c>
      <c r="K108" t="str">
        <f t="shared" ca="1" si="27"/>
        <v>Johnson</v>
      </c>
      <c r="L108" t="str">
        <f t="shared" ca="1" si="27"/>
        <v>Quarterback</v>
      </c>
      <c r="M108" t="str">
        <f t="shared" ca="1" si="27"/>
        <v>Sophmore</v>
      </c>
      <c r="N108" t="str">
        <f t="shared" ca="1" si="19"/>
        <v>9915 North 6622 West</v>
      </c>
      <c r="O108" t="str">
        <f t="shared" ca="1" si="28"/>
        <v>Seattle</v>
      </c>
      <c r="P108" t="str">
        <f t="shared" ca="1" si="28"/>
        <v>WA</v>
      </c>
      <c r="Q108">
        <f t="shared" ca="1" si="28"/>
        <v>56290</v>
      </c>
      <c r="R108" t="str">
        <f t="shared" ca="1" si="20"/>
        <v>3202 South 7992 West</v>
      </c>
      <c r="S108" t="str">
        <f t="shared" ca="1" si="29"/>
        <v>Seattle</v>
      </c>
      <c r="T108" t="str">
        <f t="shared" ca="1" si="29"/>
        <v>WA</v>
      </c>
      <c r="U108">
        <f t="shared" ca="1" si="29"/>
        <v>56290</v>
      </c>
      <c r="V108">
        <f t="shared" ca="1" si="21"/>
        <v>2816541008</v>
      </c>
      <c r="W108">
        <f t="shared" ca="1" si="22"/>
        <v>3</v>
      </c>
      <c r="X108" t="str">
        <f t="shared" ca="1" si="23"/>
        <v>INSERT INTO athlete (fname, lname, position, academic_level, street_current, city_current,state_current,zip_current,street_hometown, city_hometown, state_hometown, zip_hometown, phone, team_id) VALUES ('Alex','Johnson','Quarterback','Sophmore','9915 North 6622 West','Seattle','WA',56290,'3202 South 7992 West','Seattle','WA',56290,2816541008,3);</v>
      </c>
    </row>
    <row r="109" spans="9:24" x14ac:dyDescent="0.2">
      <c r="I109" s="3">
        <f t="shared" ca="1" si="18"/>
        <v>15</v>
      </c>
      <c r="J109" t="str">
        <f t="shared" ca="1" si="27"/>
        <v>Randy</v>
      </c>
      <c r="K109" t="str">
        <f t="shared" ca="1" si="27"/>
        <v>Peirce</v>
      </c>
      <c r="L109" t="str">
        <f t="shared" ca="1" si="27"/>
        <v>Pitcher</v>
      </c>
      <c r="M109" t="str">
        <f t="shared" ca="1" si="27"/>
        <v>Sophmore</v>
      </c>
      <c r="N109" t="str">
        <f t="shared" ca="1" si="19"/>
        <v>5453 South 8115 West</v>
      </c>
      <c r="O109" t="str">
        <f t="shared" ca="1" si="28"/>
        <v>Pierre</v>
      </c>
      <c r="P109" t="str">
        <f t="shared" ca="1" si="28"/>
        <v>UT</v>
      </c>
      <c r="Q109">
        <f t="shared" ca="1" si="28"/>
        <v>84101</v>
      </c>
      <c r="R109" t="str">
        <f t="shared" ca="1" si="20"/>
        <v>5400 South 5793 West</v>
      </c>
      <c r="S109" t="str">
        <f t="shared" ca="1" si="29"/>
        <v>Pierre</v>
      </c>
      <c r="T109" t="str">
        <f t="shared" ca="1" si="29"/>
        <v>UT</v>
      </c>
      <c r="U109">
        <f t="shared" ca="1" si="29"/>
        <v>84101</v>
      </c>
      <c r="V109">
        <f t="shared" ca="1" si="21"/>
        <v>6034398065</v>
      </c>
      <c r="W109">
        <f t="shared" ca="1" si="22"/>
        <v>14</v>
      </c>
      <c r="X109" t="str">
        <f t="shared" ca="1" si="23"/>
        <v>INSERT INTO athlete (fname, lname, position, academic_level, street_current, city_current,state_current,zip_current,street_hometown, city_hometown, state_hometown, zip_hometown, phone, team_id) VALUES ('Randy','Peirce','Pitcher','Sophmore','5453 South 8115 West','Pierre','UT',84101,'5400 South 5793 West','Pierre','UT',84101,6034398065,14);</v>
      </c>
    </row>
    <row r="110" spans="9:24" x14ac:dyDescent="0.2">
      <c r="I110" s="3">
        <f t="shared" ca="1" si="18"/>
        <v>7</v>
      </c>
      <c r="J110" t="str">
        <f t="shared" ca="1" si="27"/>
        <v>John</v>
      </c>
      <c r="K110" t="str">
        <f t="shared" ca="1" si="27"/>
        <v>Jensen</v>
      </c>
      <c r="L110" t="str">
        <f t="shared" ca="1" si="27"/>
        <v>Forward</v>
      </c>
      <c r="M110" t="str">
        <f t="shared" ca="1" si="27"/>
        <v>Sophmore</v>
      </c>
      <c r="N110" t="str">
        <f t="shared" ca="1" si="19"/>
        <v>6538 North 2419 West</v>
      </c>
      <c r="O110" t="str">
        <f t="shared" ca="1" si="28"/>
        <v>Tempe</v>
      </c>
      <c r="P110" t="str">
        <f t="shared" ca="1" si="28"/>
        <v>AZ</v>
      </c>
      <c r="Q110">
        <f t="shared" ca="1" si="28"/>
        <v>85765</v>
      </c>
      <c r="R110" t="str">
        <f t="shared" ca="1" si="20"/>
        <v>5742 South 4474 West</v>
      </c>
      <c r="S110" t="str">
        <f t="shared" ca="1" si="29"/>
        <v>Tempe</v>
      </c>
      <c r="T110" t="str">
        <f t="shared" ca="1" si="29"/>
        <v>AZ</v>
      </c>
      <c r="U110">
        <f t="shared" ca="1" si="29"/>
        <v>85765</v>
      </c>
      <c r="V110">
        <f t="shared" ca="1" si="21"/>
        <v>9666539166</v>
      </c>
      <c r="W110">
        <f t="shared" ca="1" si="22"/>
        <v>5</v>
      </c>
      <c r="X110" t="str">
        <f t="shared" ca="1" si="23"/>
        <v>INSERT INTO athlete (fname, lname, position, academic_level, street_current, city_current,state_current,zip_current,street_hometown, city_hometown, state_hometown, zip_hometown, phone, team_id) VALUES ('John','Jensen','Forward','Sophmore','6538 North 2419 West','Tempe','AZ',85765,'5742 South 4474 West','Tempe','AZ',85765,9666539166,5);</v>
      </c>
    </row>
    <row r="111" spans="9:24" x14ac:dyDescent="0.2">
      <c r="I111" s="3">
        <f t="shared" ca="1" si="18"/>
        <v>16</v>
      </c>
      <c r="J111" t="str">
        <f t="shared" ca="1" si="27"/>
        <v>Chris</v>
      </c>
      <c r="K111" t="str">
        <f t="shared" ca="1" si="27"/>
        <v>Burr</v>
      </c>
      <c r="L111" t="str">
        <f t="shared" ca="1" si="27"/>
        <v>Catcher</v>
      </c>
      <c r="M111" t="str">
        <f t="shared" ca="1" si="27"/>
        <v>Freshman</v>
      </c>
      <c r="N111" t="str">
        <f t="shared" ca="1" si="19"/>
        <v>4615 North 5094 East</v>
      </c>
      <c r="O111" t="str">
        <f t="shared" ca="1" si="28"/>
        <v>Bismarck</v>
      </c>
      <c r="P111" t="str">
        <f t="shared" ca="1" si="28"/>
        <v>UT</v>
      </c>
      <c r="Q111">
        <f t="shared" ca="1" si="28"/>
        <v>84101</v>
      </c>
      <c r="R111" t="str">
        <f t="shared" ca="1" si="20"/>
        <v>4654 South 6198 East</v>
      </c>
      <c r="S111" t="str">
        <f t="shared" ca="1" si="29"/>
        <v>Bismarck</v>
      </c>
      <c r="T111" t="str">
        <f t="shared" ca="1" si="29"/>
        <v>UT</v>
      </c>
      <c r="U111">
        <f t="shared" ca="1" si="29"/>
        <v>84101</v>
      </c>
      <c r="V111">
        <f t="shared" ca="1" si="21"/>
        <v>1744966699</v>
      </c>
      <c r="W111">
        <f t="shared" ca="1" si="22"/>
        <v>3</v>
      </c>
      <c r="X111" t="str">
        <f t="shared" ca="1" si="23"/>
        <v>INSERT INTO athlete (fname, lname, position, academic_level, street_current, city_current,state_current,zip_current,street_hometown, city_hometown, state_hometown, zip_hometown, phone, team_id) VALUES ('Chris','Burr','Catcher','Freshman','4615 North 5094 East','Bismarck','UT',84101,'4654 South 6198 East','Bismarck','UT',84101,1744966699,3);</v>
      </c>
    </row>
    <row r="112" spans="9:24" x14ac:dyDescent="0.2">
      <c r="I112" s="3">
        <f t="shared" ca="1" si="18"/>
        <v>9</v>
      </c>
      <c r="J112" t="str">
        <f t="shared" ca="1" si="27"/>
        <v>Nicole</v>
      </c>
      <c r="K112" t="str">
        <f t="shared" ca="1" si="27"/>
        <v>Tindal</v>
      </c>
      <c r="L112" t="str">
        <f t="shared" ca="1" si="27"/>
        <v>Offensive Lineman</v>
      </c>
      <c r="M112" t="str">
        <f t="shared" ca="1" si="27"/>
        <v>Senior</v>
      </c>
      <c r="N112" t="str">
        <f t="shared" ca="1" si="19"/>
        <v>9569 North 7672 East</v>
      </c>
      <c r="O112" t="str">
        <f t="shared" ca="1" si="28"/>
        <v>Provo</v>
      </c>
      <c r="P112" t="str">
        <f t="shared" ca="1" si="28"/>
        <v>UT</v>
      </c>
      <c r="Q112">
        <f t="shared" ca="1" si="28"/>
        <v>75673</v>
      </c>
      <c r="R112" t="str">
        <f t="shared" ca="1" si="20"/>
        <v>1468 North 6953 West</v>
      </c>
      <c r="S112" t="str">
        <f t="shared" ca="1" si="29"/>
        <v>Provo</v>
      </c>
      <c r="T112" t="str">
        <f t="shared" ca="1" si="29"/>
        <v>UT</v>
      </c>
      <c r="U112">
        <f t="shared" ca="1" si="29"/>
        <v>75673</v>
      </c>
      <c r="V112">
        <f t="shared" ca="1" si="21"/>
        <v>5423536090</v>
      </c>
      <c r="W112">
        <f t="shared" ca="1" si="22"/>
        <v>1</v>
      </c>
      <c r="X112" t="str">
        <f t="shared" ca="1" si="23"/>
        <v>INSERT INTO athlete (fname, lname, position, academic_level, street_current, city_current,state_current,zip_current,street_hometown, city_hometown, state_hometown, zip_hometown, phone, team_id) VALUES ('Nicole','Tindal','Offensive Lineman','Senior','9569 North 7672 East','Provo','UT',75673,'1468 North 6953 West','Provo','UT',75673,5423536090,1);</v>
      </c>
    </row>
    <row r="113" spans="9:24" x14ac:dyDescent="0.2">
      <c r="I113" s="3">
        <f t="shared" ca="1" si="18"/>
        <v>1</v>
      </c>
      <c r="J113" t="str">
        <f t="shared" ca="1" si="27"/>
        <v>Bob</v>
      </c>
      <c r="K113" t="str">
        <f t="shared" ca="1" si="27"/>
        <v>Taylor</v>
      </c>
      <c r="L113" t="str">
        <f t="shared" ca="1" si="27"/>
        <v>Right Wing</v>
      </c>
      <c r="M113" t="str">
        <f t="shared" ca="1" si="27"/>
        <v>Senior</v>
      </c>
      <c r="N113" t="str">
        <f t="shared" ca="1" si="19"/>
        <v>4923 North 7682 West</v>
      </c>
      <c r="O113" t="str">
        <f t="shared" ca="1" si="28"/>
        <v>Salt Lake City</v>
      </c>
      <c r="P113" t="str">
        <f t="shared" ca="1" si="28"/>
        <v>UT</v>
      </c>
      <c r="Q113">
        <f t="shared" ca="1" si="28"/>
        <v>84101</v>
      </c>
      <c r="R113" t="str">
        <f t="shared" ca="1" si="20"/>
        <v>5730 South 9773 East</v>
      </c>
      <c r="S113" t="str">
        <f t="shared" ca="1" si="29"/>
        <v>Salt Lake City</v>
      </c>
      <c r="T113" t="str">
        <f t="shared" ca="1" si="29"/>
        <v>UT</v>
      </c>
      <c r="U113">
        <f t="shared" ca="1" si="29"/>
        <v>84101</v>
      </c>
      <c r="V113">
        <f t="shared" ca="1" si="21"/>
        <v>8147378235</v>
      </c>
      <c r="W113">
        <f t="shared" ca="1" si="22"/>
        <v>14</v>
      </c>
      <c r="X113" t="str">
        <f t="shared" ca="1" si="23"/>
        <v>INSERT INTO athlete (fname, lname, position, academic_level, street_current, city_current,state_current,zip_current,street_hometown, city_hometown, state_hometown, zip_hometown, phone, team_id) VALUES ('Bob','Taylor','Right Wing','Senior','4923 North 7682 West','Salt Lake City','UT',84101,'5730 South 9773 East','Salt Lake City','UT',84101,8147378235,14);</v>
      </c>
    </row>
    <row r="114" spans="9:24" x14ac:dyDescent="0.2">
      <c r="I114" s="3">
        <f t="shared" ca="1" si="18"/>
        <v>6</v>
      </c>
      <c r="J114" t="str">
        <f t="shared" ca="1" si="27"/>
        <v>Jilian</v>
      </c>
      <c r="K114" t="str">
        <f t="shared" ca="1" si="27"/>
        <v>Allen</v>
      </c>
      <c r="L114" t="str">
        <f t="shared" ca="1" si="27"/>
        <v>Winger</v>
      </c>
      <c r="M114" t="str">
        <f t="shared" ca="1" si="27"/>
        <v>Junior</v>
      </c>
      <c r="N114" t="str">
        <f t="shared" ca="1" si="19"/>
        <v>6842 North 6365 East</v>
      </c>
      <c r="O114" t="str">
        <f t="shared" ca="1" si="28"/>
        <v>Los Angeles</v>
      </c>
      <c r="P114" t="str">
        <f t="shared" ca="1" si="28"/>
        <v>CA</v>
      </c>
      <c r="Q114">
        <f t="shared" ca="1" si="28"/>
        <v>26848</v>
      </c>
      <c r="R114" t="str">
        <f t="shared" ca="1" si="20"/>
        <v>5561 South 1202 West</v>
      </c>
      <c r="S114" t="str">
        <f t="shared" ca="1" si="29"/>
        <v>Los Angeles</v>
      </c>
      <c r="T114" t="str">
        <f t="shared" ca="1" si="29"/>
        <v>CA</v>
      </c>
      <c r="U114">
        <f t="shared" ca="1" si="29"/>
        <v>26848</v>
      </c>
      <c r="V114">
        <f t="shared" ca="1" si="21"/>
        <v>1689591299</v>
      </c>
      <c r="W114">
        <f t="shared" ca="1" si="22"/>
        <v>9</v>
      </c>
      <c r="X114" t="str">
        <f t="shared" ca="1" si="23"/>
        <v>INSERT INTO athlete (fname, lname, position, academic_level, street_current, city_current,state_current,zip_current,street_hometown, city_hometown, state_hometown, zip_hometown, phone, team_id) VALUES ('Jilian','Allen','Winger','Junior','6842 North 6365 East','Los Angeles','CA',26848,'5561 South 1202 West','Los Angeles','CA',26848,1689591299,9);</v>
      </c>
    </row>
    <row r="115" spans="9:24" x14ac:dyDescent="0.2">
      <c r="I115" s="3">
        <f t="shared" ca="1" si="18"/>
        <v>14</v>
      </c>
      <c r="J115" t="str">
        <f t="shared" ca="1" si="27"/>
        <v>Carrie</v>
      </c>
      <c r="K115" t="str">
        <f t="shared" ca="1" si="27"/>
        <v>Bishoff</v>
      </c>
      <c r="L115" t="str">
        <f t="shared" ca="1" si="27"/>
        <v>Outfielder</v>
      </c>
      <c r="M115" t="str">
        <f t="shared" ca="1" si="27"/>
        <v>Junior</v>
      </c>
      <c r="N115" t="str">
        <f t="shared" ca="1" si="19"/>
        <v>5770 South 2110 East</v>
      </c>
      <c r="O115" t="str">
        <f t="shared" ca="1" si="28"/>
        <v>Las Vegas</v>
      </c>
      <c r="P115" t="str">
        <f t="shared" ca="1" si="28"/>
        <v>UT</v>
      </c>
      <c r="Q115">
        <f t="shared" ca="1" si="28"/>
        <v>84101</v>
      </c>
      <c r="R115" t="str">
        <f t="shared" ca="1" si="20"/>
        <v>7162 South 3708 East</v>
      </c>
      <c r="S115" t="str">
        <f t="shared" ca="1" si="29"/>
        <v>Las Vegas</v>
      </c>
      <c r="T115" t="str">
        <f t="shared" ca="1" si="29"/>
        <v>UT</v>
      </c>
      <c r="U115">
        <f t="shared" ca="1" si="29"/>
        <v>84101</v>
      </c>
      <c r="V115">
        <f t="shared" ca="1" si="21"/>
        <v>6750630672</v>
      </c>
      <c r="W115">
        <f t="shared" ca="1" si="22"/>
        <v>4</v>
      </c>
      <c r="X115" t="str">
        <f t="shared" ca="1" si="23"/>
        <v>INSERT INTO athlete (fname, lname, position, academic_level, street_current, city_current,state_current,zip_current,street_hometown, city_hometown, state_hometown, zip_hometown, phone, team_id) VALUES ('Carrie','Bishoff','Outfielder','Junior','5770 South 2110 East','Las Vegas','UT',84101,'7162 South 3708 East','Las Vegas','UT',84101,6750630672,4);</v>
      </c>
    </row>
    <row r="116" spans="9:24" x14ac:dyDescent="0.2">
      <c r="I116" s="3">
        <f t="shared" ca="1" si="18"/>
        <v>6</v>
      </c>
      <c r="J116" t="str">
        <f t="shared" ca="1" si="27"/>
        <v>Jilian</v>
      </c>
      <c r="K116" t="str">
        <f t="shared" ca="1" si="27"/>
        <v>Allen</v>
      </c>
      <c r="L116" t="str">
        <f t="shared" ca="1" si="27"/>
        <v>Winger</v>
      </c>
      <c r="M116" t="str">
        <f t="shared" ca="1" si="27"/>
        <v>Junior</v>
      </c>
      <c r="N116" t="str">
        <f t="shared" ca="1" si="19"/>
        <v>8060 South 4599 West</v>
      </c>
      <c r="O116" t="str">
        <f t="shared" ca="1" si="28"/>
        <v>Los Angeles</v>
      </c>
      <c r="P116" t="str">
        <f t="shared" ca="1" si="28"/>
        <v>CA</v>
      </c>
      <c r="Q116">
        <f t="shared" ca="1" si="28"/>
        <v>26848</v>
      </c>
      <c r="R116" t="str">
        <f t="shared" ca="1" si="20"/>
        <v>4540 North 2498 West</v>
      </c>
      <c r="S116" t="str">
        <f t="shared" ca="1" si="29"/>
        <v>Los Angeles</v>
      </c>
      <c r="T116" t="str">
        <f t="shared" ca="1" si="29"/>
        <v>CA</v>
      </c>
      <c r="U116">
        <f t="shared" ca="1" si="29"/>
        <v>26848</v>
      </c>
      <c r="V116">
        <f t="shared" ca="1" si="21"/>
        <v>1985449395</v>
      </c>
      <c r="W116">
        <f t="shared" ca="1" si="22"/>
        <v>3</v>
      </c>
      <c r="X116" t="str">
        <f t="shared" ca="1" si="23"/>
        <v>INSERT INTO athlete (fname, lname, position, academic_level, street_current, city_current,state_current,zip_current,street_hometown, city_hometown, state_hometown, zip_hometown, phone, team_id) VALUES ('Jilian','Allen','Winger','Junior','8060 South 4599 West','Los Angeles','CA',26848,'4540 North 2498 West','Los Angeles','CA',26848,1985449395,3);</v>
      </c>
    </row>
    <row r="117" spans="9:24" x14ac:dyDescent="0.2">
      <c r="I117" s="3">
        <f t="shared" ca="1" si="18"/>
        <v>7</v>
      </c>
      <c r="J117" t="str">
        <f t="shared" ca="1" si="27"/>
        <v>John</v>
      </c>
      <c r="K117" t="str">
        <f t="shared" ca="1" si="27"/>
        <v>Jensen</v>
      </c>
      <c r="L117" t="str">
        <f t="shared" ca="1" si="27"/>
        <v>Forward</v>
      </c>
      <c r="M117" t="str">
        <f t="shared" ca="1" si="27"/>
        <v>Sophmore</v>
      </c>
      <c r="N117" t="str">
        <f t="shared" ca="1" si="19"/>
        <v>3354 North 2496 West</v>
      </c>
      <c r="O117" t="str">
        <f t="shared" ca="1" si="28"/>
        <v>Tempe</v>
      </c>
      <c r="P117" t="str">
        <f t="shared" ca="1" si="28"/>
        <v>AZ</v>
      </c>
      <c r="Q117">
        <f t="shared" ca="1" si="28"/>
        <v>85765</v>
      </c>
      <c r="R117" t="str">
        <f t="shared" ca="1" si="20"/>
        <v>1280 South 9568 West</v>
      </c>
      <c r="S117" t="str">
        <f t="shared" ca="1" si="29"/>
        <v>Tempe</v>
      </c>
      <c r="T117" t="str">
        <f t="shared" ca="1" si="29"/>
        <v>AZ</v>
      </c>
      <c r="U117">
        <f t="shared" ca="1" si="29"/>
        <v>85765</v>
      </c>
      <c r="V117">
        <f t="shared" ca="1" si="21"/>
        <v>6467871569</v>
      </c>
      <c r="W117">
        <f t="shared" ca="1" si="22"/>
        <v>3</v>
      </c>
      <c r="X117" t="str">
        <f t="shared" ca="1" si="23"/>
        <v>INSERT INTO athlete (fname, lname, position, academic_level, street_current, city_current,state_current,zip_current,street_hometown, city_hometown, state_hometown, zip_hometown, phone, team_id) VALUES ('John','Jensen','Forward','Sophmore','3354 North 2496 West','Tempe','AZ',85765,'1280 South 9568 West','Tempe','AZ',85765,6467871569,3);</v>
      </c>
    </row>
    <row r="118" spans="9:24" x14ac:dyDescent="0.2">
      <c r="I118" s="3">
        <f t="shared" ca="1" si="18"/>
        <v>6</v>
      </c>
      <c r="J118" t="str">
        <f t="shared" ca="1" si="27"/>
        <v>Jilian</v>
      </c>
      <c r="K118" t="str">
        <f t="shared" ca="1" si="27"/>
        <v>Allen</v>
      </c>
      <c r="L118" t="str">
        <f t="shared" ca="1" si="27"/>
        <v>Winger</v>
      </c>
      <c r="M118" t="str">
        <f t="shared" ca="1" si="27"/>
        <v>Junior</v>
      </c>
      <c r="N118" t="str">
        <f t="shared" ca="1" si="19"/>
        <v>2957 South 3124 East</v>
      </c>
      <c r="O118" t="str">
        <f t="shared" ca="1" si="28"/>
        <v>Los Angeles</v>
      </c>
      <c r="P118" t="str">
        <f t="shared" ca="1" si="28"/>
        <v>CA</v>
      </c>
      <c r="Q118">
        <f t="shared" ca="1" si="28"/>
        <v>26848</v>
      </c>
      <c r="R118" t="str">
        <f t="shared" ca="1" si="20"/>
        <v>2003 South 8125 East</v>
      </c>
      <c r="S118" t="str">
        <f t="shared" ca="1" si="29"/>
        <v>Los Angeles</v>
      </c>
      <c r="T118" t="str">
        <f t="shared" ca="1" si="29"/>
        <v>CA</v>
      </c>
      <c r="U118">
        <f t="shared" ca="1" si="29"/>
        <v>26848</v>
      </c>
      <c r="V118">
        <f t="shared" ca="1" si="21"/>
        <v>4165292116</v>
      </c>
      <c r="W118">
        <f t="shared" ca="1" si="22"/>
        <v>10</v>
      </c>
      <c r="X118" t="str">
        <f t="shared" ca="1" si="23"/>
        <v>INSERT INTO athlete (fname, lname, position, academic_level, street_current, city_current,state_current,zip_current,street_hometown, city_hometown, state_hometown, zip_hometown, phone, team_id) VALUES ('Jilian','Allen','Winger','Junior','2957 South 3124 East','Los Angeles','CA',26848,'2003 South 8125 East','Los Angeles','CA',26848,4165292116,10);</v>
      </c>
    </row>
    <row r="119" spans="9:24" x14ac:dyDescent="0.2">
      <c r="I119" s="3">
        <f t="shared" ca="1" si="18"/>
        <v>9</v>
      </c>
      <c r="J119" t="str">
        <f t="shared" ca="1" si="27"/>
        <v>Nicole</v>
      </c>
      <c r="K119" t="str">
        <f t="shared" ca="1" si="27"/>
        <v>Tindal</v>
      </c>
      <c r="L119" t="str">
        <f t="shared" ca="1" si="27"/>
        <v>Offensive Lineman</v>
      </c>
      <c r="M119" t="str">
        <f t="shared" ca="1" si="27"/>
        <v>Senior</v>
      </c>
      <c r="N119" t="str">
        <f t="shared" ca="1" si="19"/>
        <v>9651 North 3824 West</v>
      </c>
      <c r="O119" t="str">
        <f t="shared" ca="1" si="28"/>
        <v>Provo</v>
      </c>
      <c r="P119" t="str">
        <f t="shared" ca="1" si="28"/>
        <v>UT</v>
      </c>
      <c r="Q119">
        <f t="shared" ca="1" si="28"/>
        <v>75673</v>
      </c>
      <c r="R119" t="str">
        <f t="shared" ca="1" si="20"/>
        <v>7393 North 1567 West</v>
      </c>
      <c r="S119" t="str">
        <f t="shared" ca="1" si="29"/>
        <v>Provo</v>
      </c>
      <c r="T119" t="str">
        <f t="shared" ca="1" si="29"/>
        <v>UT</v>
      </c>
      <c r="U119">
        <f t="shared" ca="1" si="29"/>
        <v>75673</v>
      </c>
      <c r="V119">
        <f t="shared" ca="1" si="21"/>
        <v>9815394440</v>
      </c>
      <c r="W119">
        <f t="shared" ca="1" si="22"/>
        <v>6</v>
      </c>
      <c r="X119" t="str">
        <f t="shared" ca="1" si="23"/>
        <v>INSERT INTO athlete (fname, lname, position, academic_level, street_current, city_current,state_current,zip_current,street_hometown, city_hometown, state_hometown, zip_hometown, phone, team_id) VALUES ('Nicole','Tindal','Offensive Lineman','Senior','9651 North 3824 West','Provo','UT',75673,'7393 North 1567 West','Provo','UT',75673,9815394440,6);</v>
      </c>
    </row>
    <row r="120" spans="9:24" x14ac:dyDescent="0.2">
      <c r="I120" s="3">
        <f t="shared" ca="1" si="18"/>
        <v>12</v>
      </c>
      <c r="J120" t="str">
        <f t="shared" ca="1" si="27"/>
        <v>Marcy</v>
      </c>
      <c r="K120" t="str">
        <f t="shared" ca="1" si="27"/>
        <v>Tice</v>
      </c>
      <c r="L120" t="str">
        <f t="shared" ca="1" si="27"/>
        <v>Goalie</v>
      </c>
      <c r="M120" t="str">
        <f t="shared" ca="1" si="27"/>
        <v>Freshman</v>
      </c>
      <c r="N120" t="str">
        <f t="shared" ca="1" si="19"/>
        <v>4786 North 1971 West</v>
      </c>
      <c r="O120" t="str">
        <f t="shared" ca="1" si="28"/>
        <v>Bismarck</v>
      </c>
      <c r="P120" t="str">
        <f t="shared" ca="1" si="28"/>
        <v>ND</v>
      </c>
      <c r="Q120">
        <f t="shared" ca="1" si="28"/>
        <v>28895</v>
      </c>
      <c r="R120" t="str">
        <f t="shared" ca="1" si="20"/>
        <v>2153 North 9060 East</v>
      </c>
      <c r="S120" t="str">
        <f t="shared" ca="1" si="29"/>
        <v>Bismarck</v>
      </c>
      <c r="T120" t="str">
        <f t="shared" ca="1" si="29"/>
        <v>ND</v>
      </c>
      <c r="U120">
        <f t="shared" ca="1" si="29"/>
        <v>28895</v>
      </c>
      <c r="V120">
        <f t="shared" ca="1" si="21"/>
        <v>9421090952</v>
      </c>
      <c r="W120">
        <f t="shared" ca="1" si="22"/>
        <v>8</v>
      </c>
      <c r="X120" t="str">
        <f t="shared" ca="1" si="23"/>
        <v>INSERT INTO athlete (fname, lname, position, academic_level, street_current, city_current,state_current,zip_current,street_hometown, city_hometown, state_hometown, zip_hometown, phone, team_id) VALUES ('Marcy','Tice','Goalie','Freshman','4786 North 1971 West','Bismarck','ND',28895,'2153 North 9060 East','Bismarck','ND',28895,9421090952,8);</v>
      </c>
    </row>
    <row r="121" spans="9:24" x14ac:dyDescent="0.2">
      <c r="I121" s="3">
        <f t="shared" ca="1" si="18"/>
        <v>9</v>
      </c>
      <c r="J121" t="str">
        <f t="shared" ca="1" si="27"/>
        <v>Nicole</v>
      </c>
      <c r="K121" t="str">
        <f t="shared" ca="1" si="27"/>
        <v>Tindal</v>
      </c>
      <c r="L121" t="str">
        <f t="shared" ca="1" si="27"/>
        <v>Offensive Lineman</v>
      </c>
      <c r="M121" t="str">
        <f t="shared" ca="1" si="27"/>
        <v>Senior</v>
      </c>
      <c r="N121" t="str">
        <f t="shared" ca="1" si="19"/>
        <v>4961 South 8278 West</v>
      </c>
      <c r="O121" t="str">
        <f t="shared" ca="1" si="28"/>
        <v>Provo</v>
      </c>
      <c r="P121" t="str">
        <f t="shared" ca="1" si="28"/>
        <v>UT</v>
      </c>
      <c r="Q121">
        <f t="shared" ca="1" si="28"/>
        <v>75673</v>
      </c>
      <c r="R121" t="str">
        <f t="shared" ca="1" si="20"/>
        <v>3943 South 2339 West</v>
      </c>
      <c r="S121" t="str">
        <f t="shared" ca="1" si="29"/>
        <v>Provo</v>
      </c>
      <c r="T121" t="str">
        <f t="shared" ca="1" si="29"/>
        <v>UT</v>
      </c>
      <c r="U121">
        <f t="shared" ca="1" si="29"/>
        <v>75673</v>
      </c>
      <c r="V121">
        <f t="shared" ca="1" si="21"/>
        <v>4217113231</v>
      </c>
      <c r="W121">
        <f t="shared" ca="1" si="22"/>
        <v>3</v>
      </c>
      <c r="X121" t="str">
        <f t="shared" ca="1" si="23"/>
        <v>INSERT INTO athlete (fname, lname, position, academic_level, street_current, city_current,state_current,zip_current,street_hometown, city_hometown, state_hometown, zip_hometown, phone, team_id) VALUES ('Nicole','Tindal','Offensive Lineman','Senior','4961 South 8278 West','Provo','UT',75673,'3943 South 2339 West','Provo','UT',75673,4217113231,3);</v>
      </c>
    </row>
    <row r="122" spans="9:24" x14ac:dyDescent="0.2">
      <c r="I122" s="3">
        <f t="shared" ca="1" si="18"/>
        <v>3</v>
      </c>
      <c r="J122" t="str">
        <f t="shared" ca="1" si="27"/>
        <v>Alex</v>
      </c>
      <c r="K122" t="str">
        <f t="shared" ca="1" si="27"/>
        <v>Johnson</v>
      </c>
      <c r="L122" t="str">
        <f t="shared" ca="1" si="27"/>
        <v>Quarterback</v>
      </c>
      <c r="M122" t="str">
        <f t="shared" ca="1" si="27"/>
        <v>Sophmore</v>
      </c>
      <c r="N122" t="str">
        <f t="shared" ca="1" si="19"/>
        <v>2128 North 6851 East</v>
      </c>
      <c r="O122" t="str">
        <f t="shared" ca="1" si="28"/>
        <v>Seattle</v>
      </c>
      <c r="P122" t="str">
        <f t="shared" ca="1" si="28"/>
        <v>WA</v>
      </c>
      <c r="Q122">
        <f t="shared" ca="1" si="28"/>
        <v>56290</v>
      </c>
      <c r="R122" t="str">
        <f t="shared" ca="1" si="20"/>
        <v>7943 North 1674 East</v>
      </c>
      <c r="S122" t="str">
        <f t="shared" ca="1" si="29"/>
        <v>Seattle</v>
      </c>
      <c r="T122" t="str">
        <f t="shared" ca="1" si="29"/>
        <v>WA</v>
      </c>
      <c r="U122">
        <f t="shared" ca="1" si="29"/>
        <v>56290</v>
      </c>
      <c r="V122">
        <f t="shared" ca="1" si="21"/>
        <v>2245494690</v>
      </c>
      <c r="W122">
        <f t="shared" ca="1" si="22"/>
        <v>11</v>
      </c>
      <c r="X122" t="str">
        <f t="shared" ca="1" si="23"/>
        <v>INSERT INTO athlete (fname, lname, position, academic_level, street_current, city_current,state_current,zip_current,street_hometown, city_hometown, state_hometown, zip_hometown, phone, team_id) VALUES ('Alex','Johnson','Quarterback','Sophmore','2128 North 6851 East','Seattle','WA',56290,'7943 North 1674 East','Seattle','WA',56290,2245494690,11);</v>
      </c>
    </row>
    <row r="123" spans="9:24" x14ac:dyDescent="0.2">
      <c r="I123" s="3">
        <f t="shared" ca="1" si="18"/>
        <v>6</v>
      </c>
      <c r="J123" t="str">
        <f t="shared" ref="J123:M142" ca="1" si="30">VLOOKUP($I123,athlete, J$1)</f>
        <v>Jilian</v>
      </c>
      <c r="K123" t="str">
        <f t="shared" ca="1" si="30"/>
        <v>Allen</v>
      </c>
      <c r="L123" t="str">
        <f t="shared" ca="1" si="30"/>
        <v>Winger</v>
      </c>
      <c r="M123" t="str">
        <f t="shared" ca="1" si="30"/>
        <v>Junior</v>
      </c>
      <c r="N123" t="str">
        <f t="shared" ca="1" si="19"/>
        <v>4430 North 4487 West</v>
      </c>
      <c r="O123" t="str">
        <f t="shared" ref="O123:Q142" ca="1" si="31">VLOOKUP($I123,athlete, O$1)</f>
        <v>Los Angeles</v>
      </c>
      <c r="P123" t="str">
        <f t="shared" ca="1" si="31"/>
        <v>CA</v>
      </c>
      <c r="Q123">
        <f t="shared" ca="1" si="31"/>
        <v>26848</v>
      </c>
      <c r="R123" t="str">
        <f t="shared" ca="1" si="20"/>
        <v>8942 North 6795 East</v>
      </c>
      <c r="S123" t="str">
        <f t="shared" ref="S123:U142" ca="1" si="32">VLOOKUP($I123,athlete, S$1)</f>
        <v>Los Angeles</v>
      </c>
      <c r="T123" t="str">
        <f t="shared" ca="1" si="32"/>
        <v>CA</v>
      </c>
      <c r="U123">
        <f t="shared" ca="1" si="32"/>
        <v>26848</v>
      </c>
      <c r="V123">
        <f t="shared" ca="1" si="21"/>
        <v>6049896414</v>
      </c>
      <c r="W123">
        <f t="shared" ca="1" si="22"/>
        <v>4</v>
      </c>
      <c r="X123" t="str">
        <f t="shared" ca="1" si="23"/>
        <v>INSERT INTO athlete (fname, lname, position, academic_level, street_current, city_current,state_current,zip_current,street_hometown, city_hometown, state_hometown, zip_hometown, phone, team_id) VALUES ('Jilian','Allen','Winger','Junior','4430 North 4487 West','Los Angeles','CA',26848,'8942 North 6795 East','Los Angeles','CA',26848,6049896414,4);</v>
      </c>
    </row>
    <row r="124" spans="9:24" x14ac:dyDescent="0.2">
      <c r="I124" s="3">
        <f t="shared" ca="1" si="18"/>
        <v>12</v>
      </c>
      <c r="J124" t="str">
        <f t="shared" ca="1" si="30"/>
        <v>Marcy</v>
      </c>
      <c r="K124" t="str">
        <f t="shared" ca="1" si="30"/>
        <v>Tice</v>
      </c>
      <c r="L124" t="str">
        <f t="shared" ca="1" si="30"/>
        <v>Goalie</v>
      </c>
      <c r="M124" t="str">
        <f t="shared" ca="1" si="30"/>
        <v>Freshman</v>
      </c>
      <c r="N124" t="str">
        <f t="shared" ca="1" si="19"/>
        <v>8615 North 6508 East</v>
      </c>
      <c r="O124" t="str">
        <f t="shared" ca="1" si="31"/>
        <v>Bismarck</v>
      </c>
      <c r="P124" t="str">
        <f t="shared" ca="1" si="31"/>
        <v>ND</v>
      </c>
      <c r="Q124">
        <f t="shared" ca="1" si="31"/>
        <v>28895</v>
      </c>
      <c r="R124" t="str">
        <f t="shared" ca="1" si="20"/>
        <v>3110 South 2654 East</v>
      </c>
      <c r="S124" t="str">
        <f t="shared" ca="1" si="32"/>
        <v>Bismarck</v>
      </c>
      <c r="T124" t="str">
        <f t="shared" ca="1" si="32"/>
        <v>ND</v>
      </c>
      <c r="U124">
        <f t="shared" ca="1" si="32"/>
        <v>28895</v>
      </c>
      <c r="V124">
        <f t="shared" ca="1" si="21"/>
        <v>7714304350</v>
      </c>
      <c r="W124">
        <f t="shared" ca="1" si="22"/>
        <v>1</v>
      </c>
      <c r="X124" t="str">
        <f t="shared" ca="1" si="23"/>
        <v>INSERT INTO athlete (fname, lname, position, academic_level, street_current, city_current,state_current,zip_current,street_hometown, city_hometown, state_hometown, zip_hometown, phone, team_id) VALUES ('Marcy','Tice','Goalie','Freshman','8615 North 6508 East','Bismarck','ND',28895,'3110 South 2654 East','Bismarck','ND',28895,7714304350,1);</v>
      </c>
    </row>
    <row r="125" spans="9:24" x14ac:dyDescent="0.2">
      <c r="I125" s="3">
        <f t="shared" ca="1" si="18"/>
        <v>10</v>
      </c>
      <c r="J125" t="str">
        <f t="shared" ca="1" si="30"/>
        <v>Laura</v>
      </c>
      <c r="K125" t="str">
        <f t="shared" ca="1" si="30"/>
        <v>Hansen</v>
      </c>
      <c r="L125" t="str">
        <f t="shared" ca="1" si="30"/>
        <v>Corner</v>
      </c>
      <c r="M125" t="str">
        <f t="shared" ca="1" si="30"/>
        <v>Junior</v>
      </c>
      <c r="N125" t="str">
        <f t="shared" ca="1" si="19"/>
        <v>3097 North 8578 West</v>
      </c>
      <c r="O125" t="str">
        <f t="shared" ca="1" si="31"/>
        <v>Las Vegas</v>
      </c>
      <c r="P125" t="str">
        <f t="shared" ca="1" si="31"/>
        <v>NV</v>
      </c>
      <c r="Q125">
        <f t="shared" ca="1" si="31"/>
        <v>19837</v>
      </c>
      <c r="R125" t="str">
        <f t="shared" ca="1" si="20"/>
        <v>7181 North 3254 West</v>
      </c>
      <c r="S125" t="str">
        <f t="shared" ca="1" si="32"/>
        <v>Las Vegas</v>
      </c>
      <c r="T125" t="str">
        <f t="shared" ca="1" si="32"/>
        <v>NV</v>
      </c>
      <c r="U125">
        <f t="shared" ca="1" si="32"/>
        <v>19837</v>
      </c>
      <c r="V125">
        <f t="shared" ca="1" si="21"/>
        <v>1258811701</v>
      </c>
      <c r="W125">
        <f t="shared" ca="1" si="22"/>
        <v>6</v>
      </c>
      <c r="X125" t="str">
        <f t="shared" ca="1" si="23"/>
        <v>INSERT INTO athlete (fname, lname, position, academic_level, street_current, city_current,state_current,zip_current,street_hometown, city_hometown, state_hometown, zip_hometown, phone, team_id) VALUES ('Laura','Hansen','Corner','Junior','3097 North 8578 West','Las Vegas','NV',19837,'7181 North 3254 West','Las Vegas','NV',19837,1258811701,6);</v>
      </c>
    </row>
    <row r="126" spans="9:24" x14ac:dyDescent="0.2">
      <c r="I126" s="3">
        <f t="shared" ca="1" si="18"/>
        <v>12</v>
      </c>
      <c r="J126" t="str">
        <f t="shared" ca="1" si="30"/>
        <v>Marcy</v>
      </c>
      <c r="K126" t="str">
        <f t="shared" ca="1" si="30"/>
        <v>Tice</v>
      </c>
      <c r="L126" t="str">
        <f t="shared" ca="1" si="30"/>
        <v>Goalie</v>
      </c>
      <c r="M126" t="str">
        <f t="shared" ca="1" si="30"/>
        <v>Freshman</v>
      </c>
      <c r="N126" t="str">
        <f t="shared" ca="1" si="19"/>
        <v>7148 North 6494 East</v>
      </c>
      <c r="O126" t="str">
        <f t="shared" ca="1" si="31"/>
        <v>Bismarck</v>
      </c>
      <c r="P126" t="str">
        <f t="shared" ca="1" si="31"/>
        <v>ND</v>
      </c>
      <c r="Q126">
        <f t="shared" ca="1" si="31"/>
        <v>28895</v>
      </c>
      <c r="R126" t="str">
        <f t="shared" ca="1" si="20"/>
        <v>9535 North 6624 East</v>
      </c>
      <c r="S126" t="str">
        <f t="shared" ca="1" si="32"/>
        <v>Bismarck</v>
      </c>
      <c r="T126" t="str">
        <f t="shared" ca="1" si="32"/>
        <v>ND</v>
      </c>
      <c r="U126">
        <f t="shared" ca="1" si="32"/>
        <v>28895</v>
      </c>
      <c r="V126">
        <f t="shared" ca="1" si="21"/>
        <v>1746385587</v>
      </c>
      <c r="W126">
        <f t="shared" ca="1" si="22"/>
        <v>6</v>
      </c>
      <c r="X126" t="str">
        <f t="shared" ca="1" si="23"/>
        <v>INSERT INTO athlete (fname, lname, position, academic_level, street_current, city_current,state_current,zip_current,street_hometown, city_hometown, state_hometown, zip_hometown, phone, team_id) VALUES ('Marcy','Tice','Goalie','Freshman','7148 North 6494 East','Bismarck','ND',28895,'9535 North 6624 East','Bismarck','ND',28895,1746385587,6);</v>
      </c>
    </row>
    <row r="127" spans="9:24" x14ac:dyDescent="0.2">
      <c r="I127" s="3">
        <f t="shared" ca="1" si="18"/>
        <v>12</v>
      </c>
      <c r="J127" t="str">
        <f t="shared" ca="1" si="30"/>
        <v>Marcy</v>
      </c>
      <c r="K127" t="str">
        <f t="shared" ca="1" si="30"/>
        <v>Tice</v>
      </c>
      <c r="L127" t="str">
        <f t="shared" ca="1" si="30"/>
        <v>Goalie</v>
      </c>
      <c r="M127" t="str">
        <f t="shared" ca="1" si="30"/>
        <v>Freshman</v>
      </c>
      <c r="N127" t="str">
        <f t="shared" ca="1" si="19"/>
        <v>7665 South 2206 West</v>
      </c>
      <c r="O127" t="str">
        <f t="shared" ca="1" si="31"/>
        <v>Bismarck</v>
      </c>
      <c r="P127" t="str">
        <f t="shared" ca="1" si="31"/>
        <v>ND</v>
      </c>
      <c r="Q127">
        <f t="shared" ca="1" si="31"/>
        <v>28895</v>
      </c>
      <c r="R127" t="str">
        <f t="shared" ca="1" si="20"/>
        <v>7057 South 9664 West</v>
      </c>
      <c r="S127" t="str">
        <f t="shared" ca="1" si="32"/>
        <v>Bismarck</v>
      </c>
      <c r="T127" t="str">
        <f t="shared" ca="1" si="32"/>
        <v>ND</v>
      </c>
      <c r="U127">
        <f t="shared" ca="1" si="32"/>
        <v>28895</v>
      </c>
      <c r="V127">
        <f t="shared" ca="1" si="21"/>
        <v>9544054427</v>
      </c>
      <c r="W127">
        <f t="shared" ca="1" si="22"/>
        <v>7</v>
      </c>
      <c r="X127" t="str">
        <f t="shared" ca="1" si="23"/>
        <v>INSERT INTO athlete (fname, lname, position, academic_level, street_current, city_current,state_current,zip_current,street_hometown, city_hometown, state_hometown, zip_hometown, phone, team_id) VALUES ('Marcy','Tice','Goalie','Freshman','7665 South 2206 West','Bismarck','ND',28895,'7057 South 9664 West','Bismarck','ND',28895,9544054427,7);</v>
      </c>
    </row>
    <row r="128" spans="9:24" x14ac:dyDescent="0.2">
      <c r="I128" s="3">
        <f t="shared" ca="1" si="18"/>
        <v>15</v>
      </c>
      <c r="J128" t="str">
        <f t="shared" ca="1" si="30"/>
        <v>Randy</v>
      </c>
      <c r="K128" t="str">
        <f t="shared" ca="1" si="30"/>
        <v>Peirce</v>
      </c>
      <c r="L128" t="str">
        <f t="shared" ca="1" si="30"/>
        <v>Pitcher</v>
      </c>
      <c r="M128" t="str">
        <f t="shared" ca="1" si="30"/>
        <v>Sophmore</v>
      </c>
      <c r="N128" t="str">
        <f t="shared" ca="1" si="19"/>
        <v>6889 South 2032 East</v>
      </c>
      <c r="O128" t="str">
        <f t="shared" ca="1" si="31"/>
        <v>Pierre</v>
      </c>
      <c r="P128" t="str">
        <f t="shared" ca="1" si="31"/>
        <v>UT</v>
      </c>
      <c r="Q128">
        <f t="shared" ca="1" si="31"/>
        <v>84101</v>
      </c>
      <c r="R128" t="str">
        <f t="shared" ca="1" si="20"/>
        <v>4894 South 6848 West</v>
      </c>
      <c r="S128" t="str">
        <f t="shared" ca="1" si="32"/>
        <v>Pierre</v>
      </c>
      <c r="T128" t="str">
        <f t="shared" ca="1" si="32"/>
        <v>UT</v>
      </c>
      <c r="U128">
        <f t="shared" ca="1" si="32"/>
        <v>84101</v>
      </c>
      <c r="V128">
        <f t="shared" ca="1" si="21"/>
        <v>7374080471</v>
      </c>
      <c r="W128">
        <f t="shared" ca="1" si="22"/>
        <v>7</v>
      </c>
      <c r="X128" t="str">
        <f t="shared" ca="1" si="23"/>
        <v>INSERT INTO athlete (fname, lname, position, academic_level, street_current, city_current,state_current,zip_current,street_hometown, city_hometown, state_hometown, zip_hometown, phone, team_id) VALUES ('Randy','Peirce','Pitcher','Sophmore','6889 South 2032 East','Pierre','UT',84101,'4894 South 6848 West','Pierre','UT',84101,7374080471,7);</v>
      </c>
    </row>
    <row r="129" spans="9:24" x14ac:dyDescent="0.2">
      <c r="I129" s="3">
        <f t="shared" ca="1" si="18"/>
        <v>4</v>
      </c>
      <c r="J129" t="str">
        <f t="shared" ca="1" si="30"/>
        <v>Stephanie</v>
      </c>
      <c r="K129" t="str">
        <f t="shared" ca="1" si="30"/>
        <v>Pales</v>
      </c>
      <c r="L129" t="str">
        <f t="shared" ca="1" si="30"/>
        <v>Tackle</v>
      </c>
      <c r="M129" t="str">
        <f t="shared" ca="1" si="30"/>
        <v>Freshman</v>
      </c>
      <c r="N129" t="str">
        <f t="shared" ca="1" si="19"/>
        <v>1284 South 6753 West</v>
      </c>
      <c r="O129" t="str">
        <f t="shared" ca="1" si="31"/>
        <v>Portland</v>
      </c>
      <c r="P129" t="str">
        <f t="shared" ca="1" si="31"/>
        <v>OR</v>
      </c>
      <c r="Q129">
        <f t="shared" ca="1" si="31"/>
        <v>12958</v>
      </c>
      <c r="R129" t="str">
        <f t="shared" ca="1" si="20"/>
        <v>7243 South 4898 East</v>
      </c>
      <c r="S129" t="str">
        <f t="shared" ca="1" si="32"/>
        <v>Portland</v>
      </c>
      <c r="T129" t="str">
        <f t="shared" ca="1" si="32"/>
        <v>OR</v>
      </c>
      <c r="U129">
        <f t="shared" ca="1" si="32"/>
        <v>12958</v>
      </c>
      <c r="V129">
        <f t="shared" ca="1" si="21"/>
        <v>4311476752</v>
      </c>
      <c r="W129">
        <f t="shared" ca="1" si="22"/>
        <v>10</v>
      </c>
      <c r="X129" t="str">
        <f t="shared" ca="1" si="23"/>
        <v>INSERT INTO athlete (fname, lname, position, academic_level, street_current, city_current,state_current,zip_current,street_hometown, city_hometown, state_hometown, zip_hometown, phone, team_id) VALUES ('Stephanie','Pales','Tackle','Freshman','1284 South 6753 West','Portland','OR',12958,'7243 South 4898 East','Portland','OR',12958,4311476752,10);</v>
      </c>
    </row>
    <row r="130" spans="9:24" x14ac:dyDescent="0.2">
      <c r="I130" s="3">
        <f t="shared" ca="1" si="18"/>
        <v>1</v>
      </c>
      <c r="J130" t="str">
        <f t="shared" ca="1" si="30"/>
        <v>Bob</v>
      </c>
      <c r="K130" t="str">
        <f t="shared" ca="1" si="30"/>
        <v>Taylor</v>
      </c>
      <c r="L130" t="str">
        <f t="shared" ca="1" si="30"/>
        <v>Right Wing</v>
      </c>
      <c r="M130" t="str">
        <f t="shared" ca="1" si="30"/>
        <v>Senior</v>
      </c>
      <c r="N130" t="str">
        <f t="shared" ca="1" si="19"/>
        <v>4659 South 4598 West</v>
      </c>
      <c r="O130" t="str">
        <f t="shared" ca="1" si="31"/>
        <v>Salt Lake City</v>
      </c>
      <c r="P130" t="str">
        <f t="shared" ca="1" si="31"/>
        <v>UT</v>
      </c>
      <c r="Q130">
        <f t="shared" ca="1" si="31"/>
        <v>84101</v>
      </c>
      <c r="R130" t="str">
        <f t="shared" ca="1" si="20"/>
        <v>9073 North 2647 West</v>
      </c>
      <c r="S130" t="str">
        <f t="shared" ca="1" si="32"/>
        <v>Salt Lake City</v>
      </c>
      <c r="T130" t="str">
        <f t="shared" ca="1" si="32"/>
        <v>UT</v>
      </c>
      <c r="U130">
        <f t="shared" ca="1" si="32"/>
        <v>84101</v>
      </c>
      <c r="V130">
        <f t="shared" ca="1" si="21"/>
        <v>3471835213</v>
      </c>
      <c r="W130">
        <f t="shared" ca="1" si="22"/>
        <v>1</v>
      </c>
      <c r="X130" t="str">
        <f t="shared" ca="1" si="23"/>
        <v>INSERT INTO athlete (fname, lname, position, academic_level, street_current, city_current,state_current,zip_current,street_hometown, city_hometown, state_hometown, zip_hometown, phone, team_id) VALUES ('Bob','Taylor','Right Wing','Senior','4659 South 4598 West','Salt Lake City','UT',84101,'9073 North 2647 West','Salt Lake City','UT',84101,3471835213,1);</v>
      </c>
    </row>
    <row r="131" spans="9:24" x14ac:dyDescent="0.2">
      <c r="I131" s="3">
        <f t="shared" ca="1" si="18"/>
        <v>7</v>
      </c>
      <c r="J131" t="str">
        <f t="shared" ca="1" si="30"/>
        <v>John</v>
      </c>
      <c r="K131" t="str">
        <f t="shared" ca="1" si="30"/>
        <v>Jensen</v>
      </c>
      <c r="L131" t="str">
        <f t="shared" ca="1" si="30"/>
        <v>Forward</v>
      </c>
      <c r="M131" t="str">
        <f t="shared" ca="1" si="30"/>
        <v>Sophmore</v>
      </c>
      <c r="N131" t="str">
        <f t="shared" ca="1" si="19"/>
        <v>3543 South 4897 West</v>
      </c>
      <c r="O131" t="str">
        <f t="shared" ca="1" si="31"/>
        <v>Tempe</v>
      </c>
      <c r="P131" t="str">
        <f t="shared" ca="1" si="31"/>
        <v>AZ</v>
      </c>
      <c r="Q131">
        <f t="shared" ca="1" si="31"/>
        <v>85765</v>
      </c>
      <c r="R131" t="str">
        <f t="shared" ca="1" si="20"/>
        <v>5540 South 3431 West</v>
      </c>
      <c r="S131" t="str">
        <f t="shared" ca="1" si="32"/>
        <v>Tempe</v>
      </c>
      <c r="T131" t="str">
        <f t="shared" ca="1" si="32"/>
        <v>AZ</v>
      </c>
      <c r="U131">
        <f t="shared" ca="1" si="32"/>
        <v>85765</v>
      </c>
      <c r="V131">
        <f t="shared" ca="1" si="21"/>
        <v>3175025263</v>
      </c>
      <c r="W131">
        <f t="shared" ca="1" si="22"/>
        <v>3</v>
      </c>
      <c r="X131" t="str">
        <f t="shared" ca="1" si="23"/>
        <v>INSERT INTO athlete (fname, lname, position, academic_level, street_current, city_current,state_current,zip_current,street_hometown, city_hometown, state_hometown, zip_hometown, phone, team_id) VALUES ('John','Jensen','Forward','Sophmore','3543 South 4897 West','Tempe','AZ',85765,'5540 South 3431 West','Tempe','AZ',85765,3175025263,3);</v>
      </c>
    </row>
    <row r="132" spans="9:24" x14ac:dyDescent="0.2">
      <c r="I132" s="3">
        <f t="shared" ref="I132:I195" ca="1" si="33">RANDBETWEEN(1,16)</f>
        <v>16</v>
      </c>
      <c r="J132" t="str">
        <f t="shared" ca="1" si="30"/>
        <v>Chris</v>
      </c>
      <c r="K132" t="str">
        <f t="shared" ca="1" si="30"/>
        <v>Burr</v>
      </c>
      <c r="L132" t="str">
        <f t="shared" ca="1" si="30"/>
        <v>Catcher</v>
      </c>
      <c r="M132" t="str">
        <f t="shared" ca="1" si="30"/>
        <v>Freshman</v>
      </c>
      <c r="N132" t="str">
        <f t="shared" ref="N132:N195" ca="1" si="34">RANDBETWEEN(1000,9999)&amp;" "&amp;VLOOKUP(RANDBETWEEN(1,2),$B$21:$C$24,2)&amp;" "&amp;RANDBETWEEN(1000,9999)&amp;" "&amp;VLOOKUP(RANDBETWEEN(3,4),$B$21:$C$24,2)</f>
        <v>8753 South 1934 West</v>
      </c>
      <c r="O132" t="str">
        <f t="shared" ca="1" si="31"/>
        <v>Bismarck</v>
      </c>
      <c r="P132" t="str">
        <f t="shared" ca="1" si="31"/>
        <v>UT</v>
      </c>
      <c r="Q132">
        <f t="shared" ca="1" si="31"/>
        <v>84101</v>
      </c>
      <c r="R132" t="str">
        <f t="shared" ref="R132:R195" ca="1" si="35">RANDBETWEEN(1000,9999)&amp;" "&amp;VLOOKUP(RANDBETWEEN(1,2),$B$21:$C$24,2)&amp;" "&amp;RANDBETWEEN(1000,9999)&amp;" "&amp;VLOOKUP(RANDBETWEEN(3,4),$B$21:$C$24,2)</f>
        <v>9913 North 8291 West</v>
      </c>
      <c r="S132" t="str">
        <f t="shared" ca="1" si="32"/>
        <v>Bismarck</v>
      </c>
      <c r="T132" t="str">
        <f t="shared" ca="1" si="32"/>
        <v>UT</v>
      </c>
      <c r="U132">
        <f t="shared" ca="1" si="32"/>
        <v>84101</v>
      </c>
      <c r="V132">
        <f t="shared" ref="V132:V195" ca="1" si="36">RANDBETWEEN(1000000000,9999999999)</f>
        <v>7472428749</v>
      </c>
      <c r="W132">
        <f t="shared" ref="W132:W195" ca="1" si="37">RANDBETWEEN(1,14)</f>
        <v>14</v>
      </c>
      <c r="X132" t="str">
        <f t="shared" ref="X132:X195" ca="1" si="38">"INSERT INTO athlete (fname, lname, position, academic_level, street_current, city_current,state_current,zip_current,street_hometown, city_hometown, state_hometown, zip_hometown, phone, team_id) VALUES ('"&amp;J132&amp;"','"&amp;K132&amp;"','"&amp;L132&amp;"','"&amp;M132&amp;"','"&amp;N132&amp;"','"&amp;O132&amp;"','"&amp;P132&amp;"',"&amp;Q132&amp;",'"&amp;R132&amp;"','"&amp;S132&amp;"','"&amp;T132&amp;"',"&amp;U132&amp;","&amp;V132&amp;","&amp;W132&amp;");"</f>
        <v>INSERT INTO athlete (fname, lname, position, academic_level, street_current, city_current,state_current,zip_current,street_hometown, city_hometown, state_hometown, zip_hometown, phone, team_id) VALUES ('Chris','Burr','Catcher','Freshman','8753 South 1934 West','Bismarck','UT',84101,'9913 North 8291 West','Bismarck','UT',84101,7472428749,14);</v>
      </c>
    </row>
    <row r="133" spans="9:24" x14ac:dyDescent="0.2">
      <c r="I133" s="3">
        <f t="shared" ca="1" si="33"/>
        <v>1</v>
      </c>
      <c r="J133" t="str">
        <f t="shared" ca="1" si="30"/>
        <v>Bob</v>
      </c>
      <c r="K133" t="str">
        <f t="shared" ca="1" si="30"/>
        <v>Taylor</v>
      </c>
      <c r="L133" t="str">
        <f t="shared" ca="1" si="30"/>
        <v>Right Wing</v>
      </c>
      <c r="M133" t="str">
        <f t="shared" ca="1" si="30"/>
        <v>Senior</v>
      </c>
      <c r="N133" t="str">
        <f t="shared" ca="1" si="34"/>
        <v>4378 North 6339 West</v>
      </c>
      <c r="O133" t="str">
        <f t="shared" ca="1" si="31"/>
        <v>Salt Lake City</v>
      </c>
      <c r="P133" t="str">
        <f t="shared" ca="1" si="31"/>
        <v>UT</v>
      </c>
      <c r="Q133">
        <f t="shared" ca="1" si="31"/>
        <v>84101</v>
      </c>
      <c r="R133" t="str">
        <f t="shared" ca="1" si="35"/>
        <v>4782 South 6998 East</v>
      </c>
      <c r="S133" t="str">
        <f t="shared" ca="1" si="32"/>
        <v>Salt Lake City</v>
      </c>
      <c r="T133" t="str">
        <f t="shared" ca="1" si="32"/>
        <v>UT</v>
      </c>
      <c r="U133">
        <f t="shared" ca="1" si="32"/>
        <v>84101</v>
      </c>
      <c r="V133">
        <f t="shared" ca="1" si="36"/>
        <v>4633567198</v>
      </c>
      <c r="W133">
        <f t="shared" ca="1" si="37"/>
        <v>6</v>
      </c>
      <c r="X133" t="str">
        <f t="shared" ca="1" si="38"/>
        <v>INSERT INTO athlete (fname, lname, position, academic_level, street_current, city_current,state_current,zip_current,street_hometown, city_hometown, state_hometown, zip_hometown, phone, team_id) VALUES ('Bob','Taylor','Right Wing','Senior','4378 North 6339 West','Salt Lake City','UT',84101,'4782 South 6998 East','Salt Lake City','UT',84101,4633567198,6);</v>
      </c>
    </row>
    <row r="134" spans="9:24" x14ac:dyDescent="0.2">
      <c r="I134" s="3">
        <f t="shared" ca="1" si="33"/>
        <v>14</v>
      </c>
      <c r="J134" t="str">
        <f t="shared" ca="1" si="30"/>
        <v>Carrie</v>
      </c>
      <c r="K134" t="str">
        <f t="shared" ca="1" si="30"/>
        <v>Bishoff</v>
      </c>
      <c r="L134" t="str">
        <f t="shared" ca="1" si="30"/>
        <v>Outfielder</v>
      </c>
      <c r="M134" t="str">
        <f t="shared" ca="1" si="30"/>
        <v>Junior</v>
      </c>
      <c r="N134" t="str">
        <f t="shared" ca="1" si="34"/>
        <v>8849 South 9853 East</v>
      </c>
      <c r="O134" t="str">
        <f t="shared" ca="1" si="31"/>
        <v>Las Vegas</v>
      </c>
      <c r="P134" t="str">
        <f t="shared" ca="1" si="31"/>
        <v>UT</v>
      </c>
      <c r="Q134">
        <f t="shared" ca="1" si="31"/>
        <v>84101</v>
      </c>
      <c r="R134" t="str">
        <f t="shared" ca="1" si="35"/>
        <v>8523 North 2939 West</v>
      </c>
      <c r="S134" t="str">
        <f t="shared" ca="1" si="32"/>
        <v>Las Vegas</v>
      </c>
      <c r="T134" t="str">
        <f t="shared" ca="1" si="32"/>
        <v>UT</v>
      </c>
      <c r="U134">
        <f t="shared" ca="1" si="32"/>
        <v>84101</v>
      </c>
      <c r="V134">
        <f t="shared" ca="1" si="36"/>
        <v>6643109053</v>
      </c>
      <c r="W134">
        <f t="shared" ca="1" si="37"/>
        <v>1</v>
      </c>
      <c r="X134" t="str">
        <f t="shared" ca="1" si="38"/>
        <v>INSERT INTO athlete (fname, lname, position, academic_level, street_current, city_current,state_current,zip_current,street_hometown, city_hometown, state_hometown, zip_hometown, phone, team_id) VALUES ('Carrie','Bishoff','Outfielder','Junior','8849 South 9853 East','Las Vegas','UT',84101,'8523 North 2939 West','Las Vegas','UT',84101,6643109053,1);</v>
      </c>
    </row>
    <row r="135" spans="9:24" x14ac:dyDescent="0.2">
      <c r="I135" s="3">
        <f t="shared" ca="1" si="33"/>
        <v>4</v>
      </c>
      <c r="J135" t="str">
        <f t="shared" ca="1" si="30"/>
        <v>Stephanie</v>
      </c>
      <c r="K135" t="str">
        <f t="shared" ca="1" si="30"/>
        <v>Pales</v>
      </c>
      <c r="L135" t="str">
        <f t="shared" ca="1" si="30"/>
        <v>Tackle</v>
      </c>
      <c r="M135" t="str">
        <f t="shared" ca="1" si="30"/>
        <v>Freshman</v>
      </c>
      <c r="N135" t="str">
        <f t="shared" ca="1" si="34"/>
        <v>5175 North 8560 West</v>
      </c>
      <c r="O135" t="str">
        <f t="shared" ca="1" si="31"/>
        <v>Portland</v>
      </c>
      <c r="P135" t="str">
        <f t="shared" ca="1" si="31"/>
        <v>OR</v>
      </c>
      <c r="Q135">
        <f t="shared" ca="1" si="31"/>
        <v>12958</v>
      </c>
      <c r="R135" t="str">
        <f t="shared" ca="1" si="35"/>
        <v>6741 North 5955 West</v>
      </c>
      <c r="S135" t="str">
        <f t="shared" ca="1" si="32"/>
        <v>Portland</v>
      </c>
      <c r="T135" t="str">
        <f t="shared" ca="1" si="32"/>
        <v>OR</v>
      </c>
      <c r="U135">
        <f t="shared" ca="1" si="32"/>
        <v>12958</v>
      </c>
      <c r="V135">
        <f t="shared" ca="1" si="36"/>
        <v>6533466773</v>
      </c>
      <c r="W135">
        <f t="shared" ca="1" si="37"/>
        <v>8</v>
      </c>
      <c r="X135" t="str">
        <f t="shared" ca="1" si="38"/>
        <v>INSERT INTO athlete (fname, lname, position, academic_level, street_current, city_current,state_current,zip_current,street_hometown, city_hometown, state_hometown, zip_hometown, phone, team_id) VALUES ('Stephanie','Pales','Tackle','Freshman','5175 North 8560 West','Portland','OR',12958,'6741 North 5955 West','Portland','OR',12958,6533466773,8);</v>
      </c>
    </row>
    <row r="136" spans="9:24" x14ac:dyDescent="0.2">
      <c r="I136" s="3">
        <f t="shared" ca="1" si="33"/>
        <v>14</v>
      </c>
      <c r="J136" t="str">
        <f t="shared" ca="1" si="30"/>
        <v>Carrie</v>
      </c>
      <c r="K136" t="str">
        <f t="shared" ca="1" si="30"/>
        <v>Bishoff</v>
      </c>
      <c r="L136" t="str">
        <f t="shared" ca="1" si="30"/>
        <v>Outfielder</v>
      </c>
      <c r="M136" t="str">
        <f t="shared" ca="1" si="30"/>
        <v>Junior</v>
      </c>
      <c r="N136" t="str">
        <f t="shared" ca="1" si="34"/>
        <v>1251 North 9536 West</v>
      </c>
      <c r="O136" t="str">
        <f t="shared" ca="1" si="31"/>
        <v>Las Vegas</v>
      </c>
      <c r="P136" t="str">
        <f t="shared" ca="1" si="31"/>
        <v>UT</v>
      </c>
      <c r="Q136">
        <f t="shared" ca="1" si="31"/>
        <v>84101</v>
      </c>
      <c r="R136" t="str">
        <f t="shared" ca="1" si="35"/>
        <v>6287 South 2346 West</v>
      </c>
      <c r="S136" t="str">
        <f t="shared" ca="1" si="32"/>
        <v>Las Vegas</v>
      </c>
      <c r="T136" t="str">
        <f t="shared" ca="1" si="32"/>
        <v>UT</v>
      </c>
      <c r="U136">
        <f t="shared" ca="1" si="32"/>
        <v>84101</v>
      </c>
      <c r="V136">
        <f t="shared" ca="1" si="36"/>
        <v>6822814620</v>
      </c>
      <c r="W136">
        <f t="shared" ca="1" si="37"/>
        <v>2</v>
      </c>
      <c r="X136" t="str">
        <f t="shared" ca="1" si="38"/>
        <v>INSERT INTO athlete (fname, lname, position, academic_level, street_current, city_current,state_current,zip_current,street_hometown, city_hometown, state_hometown, zip_hometown, phone, team_id) VALUES ('Carrie','Bishoff','Outfielder','Junior','1251 North 9536 West','Las Vegas','UT',84101,'6287 South 2346 West','Las Vegas','UT',84101,6822814620,2);</v>
      </c>
    </row>
    <row r="137" spans="9:24" x14ac:dyDescent="0.2">
      <c r="I137" s="3">
        <f t="shared" ca="1" si="33"/>
        <v>14</v>
      </c>
      <c r="J137" t="str">
        <f t="shared" ca="1" si="30"/>
        <v>Carrie</v>
      </c>
      <c r="K137" t="str">
        <f t="shared" ca="1" si="30"/>
        <v>Bishoff</v>
      </c>
      <c r="L137" t="str">
        <f t="shared" ca="1" si="30"/>
        <v>Outfielder</v>
      </c>
      <c r="M137" t="str">
        <f t="shared" ca="1" si="30"/>
        <v>Junior</v>
      </c>
      <c r="N137" t="str">
        <f t="shared" ca="1" si="34"/>
        <v>1948 South 9809 East</v>
      </c>
      <c r="O137" t="str">
        <f t="shared" ca="1" si="31"/>
        <v>Las Vegas</v>
      </c>
      <c r="P137" t="str">
        <f t="shared" ca="1" si="31"/>
        <v>UT</v>
      </c>
      <c r="Q137">
        <f t="shared" ca="1" si="31"/>
        <v>84101</v>
      </c>
      <c r="R137" t="str">
        <f t="shared" ca="1" si="35"/>
        <v>7670 North 8686 West</v>
      </c>
      <c r="S137" t="str">
        <f t="shared" ca="1" si="32"/>
        <v>Las Vegas</v>
      </c>
      <c r="T137" t="str">
        <f t="shared" ca="1" si="32"/>
        <v>UT</v>
      </c>
      <c r="U137">
        <f t="shared" ca="1" si="32"/>
        <v>84101</v>
      </c>
      <c r="V137">
        <f t="shared" ca="1" si="36"/>
        <v>6235002038</v>
      </c>
      <c r="W137">
        <f t="shared" ca="1" si="37"/>
        <v>10</v>
      </c>
      <c r="X137" t="str">
        <f t="shared" ca="1" si="38"/>
        <v>INSERT INTO athlete (fname, lname, position, academic_level, street_current, city_current,state_current,zip_current,street_hometown, city_hometown, state_hometown, zip_hometown, phone, team_id) VALUES ('Carrie','Bishoff','Outfielder','Junior','1948 South 9809 East','Las Vegas','UT',84101,'7670 North 8686 West','Las Vegas','UT',84101,6235002038,10);</v>
      </c>
    </row>
    <row r="138" spans="9:24" x14ac:dyDescent="0.2">
      <c r="I138" s="3">
        <f t="shared" ca="1" si="33"/>
        <v>3</v>
      </c>
      <c r="J138" t="str">
        <f t="shared" ca="1" si="30"/>
        <v>Alex</v>
      </c>
      <c r="K138" t="str">
        <f t="shared" ca="1" si="30"/>
        <v>Johnson</v>
      </c>
      <c r="L138" t="str">
        <f t="shared" ca="1" si="30"/>
        <v>Quarterback</v>
      </c>
      <c r="M138" t="str">
        <f t="shared" ca="1" si="30"/>
        <v>Sophmore</v>
      </c>
      <c r="N138" t="str">
        <f t="shared" ca="1" si="34"/>
        <v>3074 South 1520 West</v>
      </c>
      <c r="O138" t="str">
        <f t="shared" ca="1" si="31"/>
        <v>Seattle</v>
      </c>
      <c r="P138" t="str">
        <f t="shared" ca="1" si="31"/>
        <v>WA</v>
      </c>
      <c r="Q138">
        <f t="shared" ca="1" si="31"/>
        <v>56290</v>
      </c>
      <c r="R138" t="str">
        <f t="shared" ca="1" si="35"/>
        <v>5879 South 9470 West</v>
      </c>
      <c r="S138" t="str">
        <f t="shared" ca="1" si="32"/>
        <v>Seattle</v>
      </c>
      <c r="T138" t="str">
        <f t="shared" ca="1" si="32"/>
        <v>WA</v>
      </c>
      <c r="U138">
        <f t="shared" ca="1" si="32"/>
        <v>56290</v>
      </c>
      <c r="V138">
        <f t="shared" ca="1" si="36"/>
        <v>5147399841</v>
      </c>
      <c r="W138">
        <f t="shared" ca="1" si="37"/>
        <v>6</v>
      </c>
      <c r="X138" t="str">
        <f t="shared" ca="1" si="38"/>
        <v>INSERT INTO athlete (fname, lname, position, academic_level, street_current, city_current,state_current,zip_current,street_hometown, city_hometown, state_hometown, zip_hometown, phone, team_id) VALUES ('Alex','Johnson','Quarterback','Sophmore','3074 South 1520 West','Seattle','WA',56290,'5879 South 9470 West','Seattle','WA',56290,5147399841,6);</v>
      </c>
    </row>
    <row r="139" spans="9:24" x14ac:dyDescent="0.2">
      <c r="I139" s="3">
        <f t="shared" ca="1" si="33"/>
        <v>14</v>
      </c>
      <c r="J139" t="str">
        <f t="shared" ca="1" si="30"/>
        <v>Carrie</v>
      </c>
      <c r="K139" t="str">
        <f t="shared" ca="1" si="30"/>
        <v>Bishoff</v>
      </c>
      <c r="L139" t="str">
        <f t="shared" ca="1" si="30"/>
        <v>Outfielder</v>
      </c>
      <c r="M139" t="str">
        <f t="shared" ca="1" si="30"/>
        <v>Junior</v>
      </c>
      <c r="N139" t="str">
        <f t="shared" ca="1" si="34"/>
        <v>1080 North 2887 East</v>
      </c>
      <c r="O139" t="str">
        <f t="shared" ca="1" si="31"/>
        <v>Las Vegas</v>
      </c>
      <c r="P139" t="str">
        <f t="shared" ca="1" si="31"/>
        <v>UT</v>
      </c>
      <c r="Q139">
        <f t="shared" ca="1" si="31"/>
        <v>84101</v>
      </c>
      <c r="R139" t="str">
        <f t="shared" ca="1" si="35"/>
        <v>8101 North 6610 West</v>
      </c>
      <c r="S139" t="str">
        <f t="shared" ca="1" si="32"/>
        <v>Las Vegas</v>
      </c>
      <c r="T139" t="str">
        <f t="shared" ca="1" si="32"/>
        <v>UT</v>
      </c>
      <c r="U139">
        <f t="shared" ca="1" si="32"/>
        <v>84101</v>
      </c>
      <c r="V139">
        <f t="shared" ca="1" si="36"/>
        <v>1700190292</v>
      </c>
      <c r="W139">
        <f t="shared" ca="1" si="37"/>
        <v>12</v>
      </c>
      <c r="X139" t="str">
        <f t="shared" ca="1" si="38"/>
        <v>INSERT INTO athlete (fname, lname, position, academic_level, street_current, city_current,state_current,zip_current,street_hometown, city_hometown, state_hometown, zip_hometown, phone, team_id) VALUES ('Carrie','Bishoff','Outfielder','Junior','1080 North 2887 East','Las Vegas','UT',84101,'8101 North 6610 West','Las Vegas','UT',84101,1700190292,12);</v>
      </c>
    </row>
    <row r="140" spans="9:24" x14ac:dyDescent="0.2">
      <c r="I140" s="3">
        <f t="shared" ca="1" si="33"/>
        <v>5</v>
      </c>
      <c r="J140" t="str">
        <f t="shared" ca="1" si="30"/>
        <v>Alicia</v>
      </c>
      <c r="K140" t="str">
        <f t="shared" ca="1" si="30"/>
        <v>McKay</v>
      </c>
      <c r="L140" t="str">
        <f t="shared" ca="1" si="30"/>
        <v>Defense</v>
      </c>
      <c r="M140" t="str">
        <f t="shared" ca="1" si="30"/>
        <v>Senior</v>
      </c>
      <c r="N140" t="str">
        <f t="shared" ca="1" si="34"/>
        <v>9200 North 9785 East</v>
      </c>
      <c r="O140" t="str">
        <f t="shared" ca="1" si="31"/>
        <v>Berkley</v>
      </c>
      <c r="P140" t="str">
        <f t="shared" ca="1" si="31"/>
        <v>CA</v>
      </c>
      <c r="Q140">
        <f t="shared" ca="1" si="31"/>
        <v>84050</v>
      </c>
      <c r="R140" t="str">
        <f t="shared" ca="1" si="35"/>
        <v>7248 South 9572 West</v>
      </c>
      <c r="S140" t="str">
        <f t="shared" ca="1" si="32"/>
        <v>Berkley</v>
      </c>
      <c r="T140" t="str">
        <f t="shared" ca="1" si="32"/>
        <v>CA</v>
      </c>
      <c r="U140">
        <f t="shared" ca="1" si="32"/>
        <v>84050</v>
      </c>
      <c r="V140">
        <f t="shared" ca="1" si="36"/>
        <v>2398784655</v>
      </c>
      <c r="W140">
        <f t="shared" ca="1" si="37"/>
        <v>3</v>
      </c>
      <c r="X140" t="str">
        <f t="shared" ca="1" si="38"/>
        <v>INSERT INTO athlete (fname, lname, position, academic_level, street_current, city_current,state_current,zip_current,street_hometown, city_hometown, state_hometown, zip_hometown, phone, team_id) VALUES ('Alicia','McKay','Defense','Senior','9200 North 9785 East','Berkley','CA',84050,'7248 South 9572 West','Berkley','CA',84050,2398784655,3);</v>
      </c>
    </row>
    <row r="141" spans="9:24" x14ac:dyDescent="0.2">
      <c r="I141" s="3">
        <f t="shared" ca="1" si="33"/>
        <v>16</v>
      </c>
      <c r="J141" t="str">
        <f t="shared" ca="1" si="30"/>
        <v>Chris</v>
      </c>
      <c r="K141" t="str">
        <f t="shared" ca="1" si="30"/>
        <v>Burr</v>
      </c>
      <c r="L141" t="str">
        <f t="shared" ca="1" si="30"/>
        <v>Catcher</v>
      </c>
      <c r="M141" t="str">
        <f t="shared" ca="1" si="30"/>
        <v>Freshman</v>
      </c>
      <c r="N141" t="str">
        <f t="shared" ca="1" si="34"/>
        <v>7436 South 2186 East</v>
      </c>
      <c r="O141" t="str">
        <f t="shared" ca="1" si="31"/>
        <v>Bismarck</v>
      </c>
      <c r="P141" t="str">
        <f t="shared" ca="1" si="31"/>
        <v>UT</v>
      </c>
      <c r="Q141">
        <f t="shared" ca="1" si="31"/>
        <v>84101</v>
      </c>
      <c r="R141" t="str">
        <f t="shared" ca="1" si="35"/>
        <v>9934 South 7639 West</v>
      </c>
      <c r="S141" t="str">
        <f t="shared" ca="1" si="32"/>
        <v>Bismarck</v>
      </c>
      <c r="T141" t="str">
        <f t="shared" ca="1" si="32"/>
        <v>UT</v>
      </c>
      <c r="U141">
        <f t="shared" ca="1" si="32"/>
        <v>84101</v>
      </c>
      <c r="V141">
        <f t="shared" ca="1" si="36"/>
        <v>4678371559</v>
      </c>
      <c r="W141">
        <f t="shared" ca="1" si="37"/>
        <v>6</v>
      </c>
      <c r="X141" t="str">
        <f t="shared" ca="1" si="38"/>
        <v>INSERT INTO athlete (fname, lname, position, academic_level, street_current, city_current,state_current,zip_current,street_hometown, city_hometown, state_hometown, zip_hometown, phone, team_id) VALUES ('Chris','Burr','Catcher','Freshman','7436 South 2186 East','Bismarck','UT',84101,'9934 South 7639 West','Bismarck','UT',84101,4678371559,6);</v>
      </c>
    </row>
    <row r="142" spans="9:24" x14ac:dyDescent="0.2">
      <c r="I142" s="3">
        <f t="shared" ca="1" si="33"/>
        <v>14</v>
      </c>
      <c r="J142" t="str">
        <f t="shared" ca="1" si="30"/>
        <v>Carrie</v>
      </c>
      <c r="K142" t="str">
        <f t="shared" ca="1" si="30"/>
        <v>Bishoff</v>
      </c>
      <c r="L142" t="str">
        <f t="shared" ca="1" si="30"/>
        <v>Outfielder</v>
      </c>
      <c r="M142" t="str">
        <f t="shared" ca="1" si="30"/>
        <v>Junior</v>
      </c>
      <c r="N142" t="str">
        <f t="shared" ca="1" si="34"/>
        <v>9514 North 5331 East</v>
      </c>
      <c r="O142" t="str">
        <f t="shared" ca="1" si="31"/>
        <v>Las Vegas</v>
      </c>
      <c r="P142" t="str">
        <f t="shared" ca="1" si="31"/>
        <v>UT</v>
      </c>
      <c r="Q142">
        <f t="shared" ca="1" si="31"/>
        <v>84101</v>
      </c>
      <c r="R142" t="str">
        <f t="shared" ca="1" si="35"/>
        <v>6315 North 8887 East</v>
      </c>
      <c r="S142" t="str">
        <f t="shared" ca="1" si="32"/>
        <v>Las Vegas</v>
      </c>
      <c r="T142" t="str">
        <f t="shared" ca="1" si="32"/>
        <v>UT</v>
      </c>
      <c r="U142">
        <f t="shared" ca="1" si="32"/>
        <v>84101</v>
      </c>
      <c r="V142">
        <f t="shared" ca="1" si="36"/>
        <v>9289371045</v>
      </c>
      <c r="W142">
        <f t="shared" ca="1" si="37"/>
        <v>1</v>
      </c>
      <c r="X142" t="str">
        <f t="shared" ca="1" si="38"/>
        <v>INSERT INTO athlete (fname, lname, position, academic_level, street_current, city_current,state_current,zip_current,street_hometown, city_hometown, state_hometown, zip_hometown, phone, team_id) VALUES ('Carrie','Bishoff','Outfielder','Junior','9514 North 5331 East','Las Vegas','UT',84101,'6315 North 8887 East','Las Vegas','UT',84101,9289371045,1);</v>
      </c>
    </row>
    <row r="143" spans="9:24" x14ac:dyDescent="0.2">
      <c r="I143" s="3">
        <f t="shared" ca="1" si="33"/>
        <v>1</v>
      </c>
      <c r="J143" t="str">
        <f t="shared" ref="J143:M162" ca="1" si="39">VLOOKUP($I143,athlete, J$1)</f>
        <v>Bob</v>
      </c>
      <c r="K143" t="str">
        <f t="shared" ca="1" si="39"/>
        <v>Taylor</v>
      </c>
      <c r="L143" t="str">
        <f t="shared" ca="1" si="39"/>
        <v>Right Wing</v>
      </c>
      <c r="M143" t="str">
        <f t="shared" ca="1" si="39"/>
        <v>Senior</v>
      </c>
      <c r="N143" t="str">
        <f t="shared" ca="1" si="34"/>
        <v>9700 North 8340 East</v>
      </c>
      <c r="O143" t="str">
        <f t="shared" ref="O143:Q162" ca="1" si="40">VLOOKUP($I143,athlete, O$1)</f>
        <v>Salt Lake City</v>
      </c>
      <c r="P143" t="str">
        <f t="shared" ca="1" si="40"/>
        <v>UT</v>
      </c>
      <c r="Q143">
        <f t="shared" ca="1" si="40"/>
        <v>84101</v>
      </c>
      <c r="R143" t="str">
        <f t="shared" ca="1" si="35"/>
        <v>1647 North 3266 West</v>
      </c>
      <c r="S143" t="str">
        <f t="shared" ref="S143:U162" ca="1" si="41">VLOOKUP($I143,athlete, S$1)</f>
        <v>Salt Lake City</v>
      </c>
      <c r="T143" t="str">
        <f t="shared" ca="1" si="41"/>
        <v>UT</v>
      </c>
      <c r="U143">
        <f t="shared" ca="1" si="41"/>
        <v>84101</v>
      </c>
      <c r="V143">
        <f t="shared" ca="1" si="36"/>
        <v>2609025676</v>
      </c>
      <c r="W143">
        <f t="shared" ca="1" si="37"/>
        <v>2</v>
      </c>
      <c r="X143" t="str">
        <f t="shared" ca="1" si="38"/>
        <v>INSERT INTO athlete (fname, lname, position, academic_level, street_current, city_current,state_current,zip_current,street_hometown, city_hometown, state_hometown, zip_hometown, phone, team_id) VALUES ('Bob','Taylor','Right Wing','Senior','9700 North 8340 East','Salt Lake City','UT',84101,'1647 North 3266 West','Salt Lake City','UT',84101,2609025676,2);</v>
      </c>
    </row>
    <row r="144" spans="9:24" x14ac:dyDescent="0.2">
      <c r="I144" s="3">
        <f t="shared" ca="1" si="33"/>
        <v>10</v>
      </c>
      <c r="J144" t="str">
        <f t="shared" ca="1" si="39"/>
        <v>Laura</v>
      </c>
      <c r="K144" t="str">
        <f t="shared" ca="1" si="39"/>
        <v>Hansen</v>
      </c>
      <c r="L144" t="str">
        <f t="shared" ca="1" si="39"/>
        <v>Corner</v>
      </c>
      <c r="M144" t="str">
        <f t="shared" ca="1" si="39"/>
        <v>Junior</v>
      </c>
      <c r="N144" t="str">
        <f t="shared" ca="1" si="34"/>
        <v>5118 South 4145 East</v>
      </c>
      <c r="O144" t="str">
        <f t="shared" ca="1" si="40"/>
        <v>Las Vegas</v>
      </c>
      <c r="P144" t="str">
        <f t="shared" ca="1" si="40"/>
        <v>NV</v>
      </c>
      <c r="Q144">
        <f t="shared" ca="1" si="40"/>
        <v>19837</v>
      </c>
      <c r="R144" t="str">
        <f t="shared" ca="1" si="35"/>
        <v>2915 South 6683 West</v>
      </c>
      <c r="S144" t="str">
        <f t="shared" ca="1" si="41"/>
        <v>Las Vegas</v>
      </c>
      <c r="T144" t="str">
        <f t="shared" ca="1" si="41"/>
        <v>NV</v>
      </c>
      <c r="U144">
        <f t="shared" ca="1" si="41"/>
        <v>19837</v>
      </c>
      <c r="V144">
        <f t="shared" ca="1" si="36"/>
        <v>2141354279</v>
      </c>
      <c r="W144">
        <f t="shared" ca="1" si="37"/>
        <v>6</v>
      </c>
      <c r="X144" t="str">
        <f t="shared" ca="1" si="38"/>
        <v>INSERT INTO athlete (fname, lname, position, academic_level, street_current, city_current,state_current,zip_current,street_hometown, city_hometown, state_hometown, zip_hometown, phone, team_id) VALUES ('Laura','Hansen','Corner','Junior','5118 South 4145 East','Las Vegas','NV',19837,'2915 South 6683 West','Las Vegas','NV',19837,2141354279,6);</v>
      </c>
    </row>
    <row r="145" spans="9:24" x14ac:dyDescent="0.2">
      <c r="I145" s="3">
        <f t="shared" ca="1" si="33"/>
        <v>3</v>
      </c>
      <c r="J145" t="str">
        <f t="shared" ca="1" si="39"/>
        <v>Alex</v>
      </c>
      <c r="K145" t="str">
        <f t="shared" ca="1" si="39"/>
        <v>Johnson</v>
      </c>
      <c r="L145" t="str">
        <f t="shared" ca="1" si="39"/>
        <v>Quarterback</v>
      </c>
      <c r="M145" t="str">
        <f t="shared" ca="1" si="39"/>
        <v>Sophmore</v>
      </c>
      <c r="N145" t="str">
        <f t="shared" ca="1" si="34"/>
        <v>4136 North 8806 West</v>
      </c>
      <c r="O145" t="str">
        <f t="shared" ca="1" si="40"/>
        <v>Seattle</v>
      </c>
      <c r="P145" t="str">
        <f t="shared" ca="1" si="40"/>
        <v>WA</v>
      </c>
      <c r="Q145">
        <f t="shared" ca="1" si="40"/>
        <v>56290</v>
      </c>
      <c r="R145" t="str">
        <f t="shared" ca="1" si="35"/>
        <v>9872 North 1130 East</v>
      </c>
      <c r="S145" t="str">
        <f t="shared" ca="1" si="41"/>
        <v>Seattle</v>
      </c>
      <c r="T145" t="str">
        <f t="shared" ca="1" si="41"/>
        <v>WA</v>
      </c>
      <c r="U145">
        <f t="shared" ca="1" si="41"/>
        <v>56290</v>
      </c>
      <c r="V145">
        <f t="shared" ca="1" si="36"/>
        <v>2263977812</v>
      </c>
      <c r="W145">
        <f t="shared" ca="1" si="37"/>
        <v>14</v>
      </c>
      <c r="X145" t="str">
        <f t="shared" ca="1" si="38"/>
        <v>INSERT INTO athlete (fname, lname, position, academic_level, street_current, city_current,state_current,zip_current,street_hometown, city_hometown, state_hometown, zip_hometown, phone, team_id) VALUES ('Alex','Johnson','Quarterback','Sophmore','4136 North 8806 West','Seattle','WA',56290,'9872 North 1130 East','Seattle','WA',56290,2263977812,14);</v>
      </c>
    </row>
    <row r="146" spans="9:24" x14ac:dyDescent="0.2">
      <c r="I146" s="3">
        <f t="shared" ca="1" si="33"/>
        <v>2</v>
      </c>
      <c r="J146" t="str">
        <f t="shared" ca="1" si="39"/>
        <v>Joe</v>
      </c>
      <c r="K146" t="str">
        <f t="shared" ca="1" si="39"/>
        <v>Smith</v>
      </c>
      <c r="L146" t="str">
        <f t="shared" ca="1" si="39"/>
        <v>Center</v>
      </c>
      <c r="M146" t="str">
        <f t="shared" ca="1" si="39"/>
        <v>Junior</v>
      </c>
      <c r="N146" t="str">
        <f t="shared" ca="1" si="34"/>
        <v>2675 North 7606 West</v>
      </c>
      <c r="O146" t="str">
        <f t="shared" ca="1" si="40"/>
        <v>Phoenix</v>
      </c>
      <c r="P146" t="str">
        <f t="shared" ca="1" si="40"/>
        <v>AZ</v>
      </c>
      <c r="Q146">
        <f t="shared" ca="1" si="40"/>
        <v>76102</v>
      </c>
      <c r="R146" t="str">
        <f t="shared" ca="1" si="35"/>
        <v>6999 North 2574 West</v>
      </c>
      <c r="S146" t="str">
        <f t="shared" ca="1" si="41"/>
        <v>Phoenix</v>
      </c>
      <c r="T146" t="str">
        <f t="shared" ca="1" si="41"/>
        <v>AZ</v>
      </c>
      <c r="U146">
        <f t="shared" ca="1" si="41"/>
        <v>76102</v>
      </c>
      <c r="V146">
        <f t="shared" ca="1" si="36"/>
        <v>9102114620</v>
      </c>
      <c r="W146">
        <f t="shared" ca="1" si="37"/>
        <v>11</v>
      </c>
      <c r="X146" t="str">
        <f t="shared" ca="1" si="38"/>
        <v>INSERT INTO athlete (fname, lname, position, academic_level, street_current, city_current,state_current,zip_current,street_hometown, city_hometown, state_hometown, zip_hometown, phone, team_id) VALUES ('Joe','Smith','Center','Junior','2675 North 7606 West','Phoenix','AZ',76102,'6999 North 2574 West','Phoenix','AZ',76102,9102114620,11);</v>
      </c>
    </row>
    <row r="147" spans="9:24" x14ac:dyDescent="0.2">
      <c r="I147" s="3">
        <f t="shared" ca="1" si="33"/>
        <v>5</v>
      </c>
      <c r="J147" t="str">
        <f t="shared" ca="1" si="39"/>
        <v>Alicia</v>
      </c>
      <c r="K147" t="str">
        <f t="shared" ca="1" si="39"/>
        <v>McKay</v>
      </c>
      <c r="L147" t="str">
        <f t="shared" ca="1" si="39"/>
        <v>Defense</v>
      </c>
      <c r="M147" t="str">
        <f t="shared" ca="1" si="39"/>
        <v>Senior</v>
      </c>
      <c r="N147" t="str">
        <f t="shared" ca="1" si="34"/>
        <v>1364 North 3018 East</v>
      </c>
      <c r="O147" t="str">
        <f t="shared" ca="1" si="40"/>
        <v>Berkley</v>
      </c>
      <c r="P147" t="str">
        <f t="shared" ca="1" si="40"/>
        <v>CA</v>
      </c>
      <c r="Q147">
        <f t="shared" ca="1" si="40"/>
        <v>84050</v>
      </c>
      <c r="R147" t="str">
        <f t="shared" ca="1" si="35"/>
        <v>5797 North 8227 East</v>
      </c>
      <c r="S147" t="str">
        <f t="shared" ca="1" si="41"/>
        <v>Berkley</v>
      </c>
      <c r="T147" t="str">
        <f t="shared" ca="1" si="41"/>
        <v>CA</v>
      </c>
      <c r="U147">
        <f t="shared" ca="1" si="41"/>
        <v>84050</v>
      </c>
      <c r="V147">
        <f t="shared" ca="1" si="36"/>
        <v>4126986817</v>
      </c>
      <c r="W147">
        <f t="shared" ca="1" si="37"/>
        <v>13</v>
      </c>
      <c r="X147" t="str">
        <f t="shared" ca="1" si="38"/>
        <v>INSERT INTO athlete (fname, lname, position, academic_level, street_current, city_current,state_current,zip_current,street_hometown, city_hometown, state_hometown, zip_hometown, phone, team_id) VALUES ('Alicia','McKay','Defense','Senior','1364 North 3018 East','Berkley','CA',84050,'5797 North 8227 East','Berkley','CA',84050,4126986817,13);</v>
      </c>
    </row>
    <row r="148" spans="9:24" x14ac:dyDescent="0.2">
      <c r="I148" s="3">
        <f t="shared" ca="1" si="33"/>
        <v>9</v>
      </c>
      <c r="J148" t="str">
        <f t="shared" ca="1" si="39"/>
        <v>Nicole</v>
      </c>
      <c r="K148" t="str">
        <f t="shared" ca="1" si="39"/>
        <v>Tindal</v>
      </c>
      <c r="L148" t="str">
        <f t="shared" ca="1" si="39"/>
        <v>Offensive Lineman</v>
      </c>
      <c r="M148" t="str">
        <f t="shared" ca="1" si="39"/>
        <v>Senior</v>
      </c>
      <c r="N148" t="str">
        <f t="shared" ca="1" si="34"/>
        <v>5956 North 3501 West</v>
      </c>
      <c r="O148" t="str">
        <f t="shared" ca="1" si="40"/>
        <v>Provo</v>
      </c>
      <c r="P148" t="str">
        <f t="shared" ca="1" si="40"/>
        <v>UT</v>
      </c>
      <c r="Q148">
        <f t="shared" ca="1" si="40"/>
        <v>75673</v>
      </c>
      <c r="R148" t="str">
        <f t="shared" ca="1" si="35"/>
        <v>7915 North 7086 East</v>
      </c>
      <c r="S148" t="str">
        <f t="shared" ca="1" si="41"/>
        <v>Provo</v>
      </c>
      <c r="T148" t="str">
        <f t="shared" ca="1" si="41"/>
        <v>UT</v>
      </c>
      <c r="U148">
        <f t="shared" ca="1" si="41"/>
        <v>75673</v>
      </c>
      <c r="V148">
        <f t="shared" ca="1" si="36"/>
        <v>3400544993</v>
      </c>
      <c r="W148">
        <f t="shared" ca="1" si="37"/>
        <v>2</v>
      </c>
      <c r="X148" t="str">
        <f t="shared" ca="1" si="38"/>
        <v>INSERT INTO athlete (fname, lname, position, academic_level, street_current, city_current,state_current,zip_current,street_hometown, city_hometown, state_hometown, zip_hometown, phone, team_id) VALUES ('Nicole','Tindal','Offensive Lineman','Senior','5956 North 3501 West','Provo','UT',75673,'7915 North 7086 East','Provo','UT',75673,3400544993,2);</v>
      </c>
    </row>
    <row r="149" spans="9:24" x14ac:dyDescent="0.2">
      <c r="I149" s="3">
        <f t="shared" ca="1" si="33"/>
        <v>3</v>
      </c>
      <c r="J149" t="str">
        <f t="shared" ca="1" si="39"/>
        <v>Alex</v>
      </c>
      <c r="K149" t="str">
        <f t="shared" ca="1" si="39"/>
        <v>Johnson</v>
      </c>
      <c r="L149" t="str">
        <f t="shared" ca="1" si="39"/>
        <v>Quarterback</v>
      </c>
      <c r="M149" t="str">
        <f t="shared" ca="1" si="39"/>
        <v>Sophmore</v>
      </c>
      <c r="N149" t="str">
        <f t="shared" ca="1" si="34"/>
        <v>9139 North 7940 East</v>
      </c>
      <c r="O149" t="str">
        <f t="shared" ca="1" si="40"/>
        <v>Seattle</v>
      </c>
      <c r="P149" t="str">
        <f t="shared" ca="1" si="40"/>
        <v>WA</v>
      </c>
      <c r="Q149">
        <f t="shared" ca="1" si="40"/>
        <v>56290</v>
      </c>
      <c r="R149" t="str">
        <f t="shared" ca="1" si="35"/>
        <v>5428 South 5262 West</v>
      </c>
      <c r="S149" t="str">
        <f t="shared" ca="1" si="41"/>
        <v>Seattle</v>
      </c>
      <c r="T149" t="str">
        <f t="shared" ca="1" si="41"/>
        <v>WA</v>
      </c>
      <c r="U149">
        <f t="shared" ca="1" si="41"/>
        <v>56290</v>
      </c>
      <c r="V149">
        <f t="shared" ca="1" si="36"/>
        <v>6357112731</v>
      </c>
      <c r="W149">
        <f t="shared" ca="1" si="37"/>
        <v>11</v>
      </c>
      <c r="X149" t="str">
        <f t="shared" ca="1" si="38"/>
        <v>INSERT INTO athlete (fname, lname, position, academic_level, street_current, city_current,state_current,zip_current,street_hometown, city_hometown, state_hometown, zip_hometown, phone, team_id) VALUES ('Alex','Johnson','Quarterback','Sophmore','9139 North 7940 East','Seattle','WA',56290,'5428 South 5262 West','Seattle','WA',56290,6357112731,11);</v>
      </c>
    </row>
    <row r="150" spans="9:24" x14ac:dyDescent="0.2">
      <c r="I150" s="3">
        <f t="shared" ca="1" si="33"/>
        <v>1</v>
      </c>
      <c r="J150" t="str">
        <f t="shared" ca="1" si="39"/>
        <v>Bob</v>
      </c>
      <c r="K150" t="str">
        <f t="shared" ca="1" si="39"/>
        <v>Taylor</v>
      </c>
      <c r="L150" t="str">
        <f t="shared" ca="1" si="39"/>
        <v>Right Wing</v>
      </c>
      <c r="M150" t="str">
        <f t="shared" ca="1" si="39"/>
        <v>Senior</v>
      </c>
      <c r="N150" t="str">
        <f t="shared" ca="1" si="34"/>
        <v>2536 South 5489 West</v>
      </c>
      <c r="O150" t="str">
        <f t="shared" ca="1" si="40"/>
        <v>Salt Lake City</v>
      </c>
      <c r="P150" t="str">
        <f t="shared" ca="1" si="40"/>
        <v>UT</v>
      </c>
      <c r="Q150">
        <f t="shared" ca="1" si="40"/>
        <v>84101</v>
      </c>
      <c r="R150" t="str">
        <f t="shared" ca="1" si="35"/>
        <v>7157 North 7774 East</v>
      </c>
      <c r="S150" t="str">
        <f t="shared" ca="1" si="41"/>
        <v>Salt Lake City</v>
      </c>
      <c r="T150" t="str">
        <f t="shared" ca="1" si="41"/>
        <v>UT</v>
      </c>
      <c r="U150">
        <f t="shared" ca="1" si="41"/>
        <v>84101</v>
      </c>
      <c r="V150">
        <f t="shared" ca="1" si="36"/>
        <v>6489366769</v>
      </c>
      <c r="W150">
        <f t="shared" ca="1" si="37"/>
        <v>6</v>
      </c>
      <c r="X150" t="str">
        <f t="shared" ca="1" si="38"/>
        <v>INSERT INTO athlete (fname, lname, position, academic_level, street_current, city_current,state_current,zip_current,street_hometown, city_hometown, state_hometown, zip_hometown, phone, team_id) VALUES ('Bob','Taylor','Right Wing','Senior','2536 South 5489 West','Salt Lake City','UT',84101,'7157 North 7774 East','Salt Lake City','UT',84101,6489366769,6);</v>
      </c>
    </row>
    <row r="151" spans="9:24" x14ac:dyDescent="0.2">
      <c r="I151" s="3">
        <f t="shared" ca="1" si="33"/>
        <v>12</v>
      </c>
      <c r="J151" t="str">
        <f t="shared" ca="1" si="39"/>
        <v>Marcy</v>
      </c>
      <c r="K151" t="str">
        <f t="shared" ca="1" si="39"/>
        <v>Tice</v>
      </c>
      <c r="L151" t="str">
        <f t="shared" ca="1" si="39"/>
        <v>Goalie</v>
      </c>
      <c r="M151" t="str">
        <f t="shared" ca="1" si="39"/>
        <v>Freshman</v>
      </c>
      <c r="N151" t="str">
        <f t="shared" ca="1" si="34"/>
        <v>6382 South 4816 West</v>
      </c>
      <c r="O151" t="str">
        <f t="shared" ca="1" si="40"/>
        <v>Bismarck</v>
      </c>
      <c r="P151" t="str">
        <f t="shared" ca="1" si="40"/>
        <v>ND</v>
      </c>
      <c r="Q151">
        <f t="shared" ca="1" si="40"/>
        <v>28895</v>
      </c>
      <c r="R151" t="str">
        <f t="shared" ca="1" si="35"/>
        <v>7851 South 2076 East</v>
      </c>
      <c r="S151" t="str">
        <f t="shared" ca="1" si="41"/>
        <v>Bismarck</v>
      </c>
      <c r="T151" t="str">
        <f t="shared" ca="1" si="41"/>
        <v>ND</v>
      </c>
      <c r="U151">
        <f t="shared" ca="1" si="41"/>
        <v>28895</v>
      </c>
      <c r="V151">
        <f t="shared" ca="1" si="36"/>
        <v>2840576251</v>
      </c>
      <c r="W151">
        <f t="shared" ca="1" si="37"/>
        <v>8</v>
      </c>
      <c r="X151" t="str">
        <f t="shared" ca="1" si="38"/>
        <v>INSERT INTO athlete (fname, lname, position, academic_level, street_current, city_current,state_current,zip_current,street_hometown, city_hometown, state_hometown, zip_hometown, phone, team_id) VALUES ('Marcy','Tice','Goalie','Freshman','6382 South 4816 West','Bismarck','ND',28895,'7851 South 2076 East','Bismarck','ND',28895,2840576251,8);</v>
      </c>
    </row>
    <row r="152" spans="9:24" x14ac:dyDescent="0.2">
      <c r="I152" s="3">
        <f t="shared" ca="1" si="33"/>
        <v>6</v>
      </c>
      <c r="J152" t="str">
        <f t="shared" ca="1" si="39"/>
        <v>Jilian</v>
      </c>
      <c r="K152" t="str">
        <f t="shared" ca="1" si="39"/>
        <v>Allen</v>
      </c>
      <c r="L152" t="str">
        <f t="shared" ca="1" si="39"/>
        <v>Winger</v>
      </c>
      <c r="M152" t="str">
        <f t="shared" ca="1" si="39"/>
        <v>Junior</v>
      </c>
      <c r="N152" t="str">
        <f t="shared" ca="1" si="34"/>
        <v>8672 South 6531 West</v>
      </c>
      <c r="O152" t="str">
        <f t="shared" ca="1" si="40"/>
        <v>Los Angeles</v>
      </c>
      <c r="P152" t="str">
        <f t="shared" ca="1" si="40"/>
        <v>CA</v>
      </c>
      <c r="Q152">
        <f t="shared" ca="1" si="40"/>
        <v>26848</v>
      </c>
      <c r="R152" t="str">
        <f t="shared" ca="1" si="35"/>
        <v>6574 South 7218 East</v>
      </c>
      <c r="S152" t="str">
        <f t="shared" ca="1" si="41"/>
        <v>Los Angeles</v>
      </c>
      <c r="T152" t="str">
        <f t="shared" ca="1" si="41"/>
        <v>CA</v>
      </c>
      <c r="U152">
        <f t="shared" ca="1" si="41"/>
        <v>26848</v>
      </c>
      <c r="V152">
        <f t="shared" ca="1" si="36"/>
        <v>3117472780</v>
      </c>
      <c r="W152">
        <f t="shared" ca="1" si="37"/>
        <v>12</v>
      </c>
      <c r="X152" t="str">
        <f t="shared" ca="1" si="38"/>
        <v>INSERT INTO athlete (fname, lname, position, academic_level, street_current, city_current,state_current,zip_current,street_hometown, city_hometown, state_hometown, zip_hometown, phone, team_id) VALUES ('Jilian','Allen','Winger','Junior','8672 South 6531 West','Los Angeles','CA',26848,'6574 South 7218 East','Los Angeles','CA',26848,3117472780,12);</v>
      </c>
    </row>
    <row r="153" spans="9:24" x14ac:dyDescent="0.2">
      <c r="I153" s="3">
        <f t="shared" ca="1" si="33"/>
        <v>10</v>
      </c>
      <c r="J153" t="str">
        <f t="shared" ca="1" si="39"/>
        <v>Laura</v>
      </c>
      <c r="K153" t="str">
        <f t="shared" ca="1" si="39"/>
        <v>Hansen</v>
      </c>
      <c r="L153" t="str">
        <f t="shared" ca="1" si="39"/>
        <v>Corner</v>
      </c>
      <c r="M153" t="str">
        <f t="shared" ca="1" si="39"/>
        <v>Junior</v>
      </c>
      <c r="N153" t="str">
        <f t="shared" ca="1" si="34"/>
        <v>9015 North 8305 West</v>
      </c>
      <c r="O153" t="str">
        <f t="shared" ca="1" si="40"/>
        <v>Las Vegas</v>
      </c>
      <c r="P153" t="str">
        <f t="shared" ca="1" si="40"/>
        <v>NV</v>
      </c>
      <c r="Q153">
        <f t="shared" ca="1" si="40"/>
        <v>19837</v>
      </c>
      <c r="R153" t="str">
        <f t="shared" ca="1" si="35"/>
        <v>1258 North 8824 West</v>
      </c>
      <c r="S153" t="str">
        <f t="shared" ca="1" si="41"/>
        <v>Las Vegas</v>
      </c>
      <c r="T153" t="str">
        <f t="shared" ca="1" si="41"/>
        <v>NV</v>
      </c>
      <c r="U153">
        <f t="shared" ca="1" si="41"/>
        <v>19837</v>
      </c>
      <c r="V153">
        <f t="shared" ca="1" si="36"/>
        <v>1872578544</v>
      </c>
      <c r="W153">
        <f t="shared" ca="1" si="37"/>
        <v>2</v>
      </c>
      <c r="X153" t="str">
        <f t="shared" ca="1" si="38"/>
        <v>INSERT INTO athlete (fname, lname, position, academic_level, street_current, city_current,state_current,zip_current,street_hometown, city_hometown, state_hometown, zip_hometown, phone, team_id) VALUES ('Laura','Hansen','Corner','Junior','9015 North 8305 West','Las Vegas','NV',19837,'1258 North 8824 West','Las Vegas','NV',19837,1872578544,2);</v>
      </c>
    </row>
    <row r="154" spans="9:24" x14ac:dyDescent="0.2">
      <c r="I154" s="3">
        <f t="shared" ca="1" si="33"/>
        <v>16</v>
      </c>
      <c r="J154" t="str">
        <f t="shared" ca="1" si="39"/>
        <v>Chris</v>
      </c>
      <c r="K154" t="str">
        <f t="shared" ca="1" si="39"/>
        <v>Burr</v>
      </c>
      <c r="L154" t="str">
        <f t="shared" ca="1" si="39"/>
        <v>Catcher</v>
      </c>
      <c r="M154" t="str">
        <f t="shared" ca="1" si="39"/>
        <v>Freshman</v>
      </c>
      <c r="N154" t="str">
        <f t="shared" ca="1" si="34"/>
        <v>8131 South 6122 East</v>
      </c>
      <c r="O154" t="str">
        <f t="shared" ca="1" si="40"/>
        <v>Bismarck</v>
      </c>
      <c r="P154" t="str">
        <f t="shared" ca="1" si="40"/>
        <v>UT</v>
      </c>
      <c r="Q154">
        <f t="shared" ca="1" si="40"/>
        <v>84101</v>
      </c>
      <c r="R154" t="str">
        <f t="shared" ca="1" si="35"/>
        <v>8081 North 4904 East</v>
      </c>
      <c r="S154" t="str">
        <f t="shared" ca="1" si="41"/>
        <v>Bismarck</v>
      </c>
      <c r="T154" t="str">
        <f t="shared" ca="1" si="41"/>
        <v>UT</v>
      </c>
      <c r="U154">
        <f t="shared" ca="1" si="41"/>
        <v>84101</v>
      </c>
      <c r="V154">
        <f t="shared" ca="1" si="36"/>
        <v>8991169882</v>
      </c>
      <c r="W154">
        <f t="shared" ca="1" si="37"/>
        <v>13</v>
      </c>
      <c r="X154" t="str">
        <f t="shared" ca="1" si="38"/>
        <v>INSERT INTO athlete (fname, lname, position, academic_level, street_current, city_current,state_current,zip_current,street_hometown, city_hometown, state_hometown, zip_hometown, phone, team_id) VALUES ('Chris','Burr','Catcher','Freshman','8131 South 6122 East','Bismarck','UT',84101,'8081 North 4904 East','Bismarck','UT',84101,8991169882,13);</v>
      </c>
    </row>
    <row r="155" spans="9:24" x14ac:dyDescent="0.2">
      <c r="I155" s="3">
        <f t="shared" ca="1" si="33"/>
        <v>16</v>
      </c>
      <c r="J155" t="str">
        <f t="shared" ca="1" si="39"/>
        <v>Chris</v>
      </c>
      <c r="K155" t="str">
        <f t="shared" ca="1" si="39"/>
        <v>Burr</v>
      </c>
      <c r="L155" t="str">
        <f t="shared" ca="1" si="39"/>
        <v>Catcher</v>
      </c>
      <c r="M155" t="str">
        <f t="shared" ca="1" si="39"/>
        <v>Freshman</v>
      </c>
      <c r="N155" t="str">
        <f t="shared" ca="1" si="34"/>
        <v>8506 North 2623 East</v>
      </c>
      <c r="O155" t="str">
        <f t="shared" ca="1" si="40"/>
        <v>Bismarck</v>
      </c>
      <c r="P155" t="str">
        <f t="shared" ca="1" si="40"/>
        <v>UT</v>
      </c>
      <c r="Q155">
        <f t="shared" ca="1" si="40"/>
        <v>84101</v>
      </c>
      <c r="R155" t="str">
        <f t="shared" ca="1" si="35"/>
        <v>9810 North 8449 East</v>
      </c>
      <c r="S155" t="str">
        <f t="shared" ca="1" si="41"/>
        <v>Bismarck</v>
      </c>
      <c r="T155" t="str">
        <f t="shared" ca="1" si="41"/>
        <v>UT</v>
      </c>
      <c r="U155">
        <f t="shared" ca="1" si="41"/>
        <v>84101</v>
      </c>
      <c r="V155">
        <f t="shared" ca="1" si="36"/>
        <v>9766775307</v>
      </c>
      <c r="W155">
        <f t="shared" ca="1" si="37"/>
        <v>6</v>
      </c>
      <c r="X155" t="str">
        <f t="shared" ca="1" si="38"/>
        <v>INSERT INTO athlete (fname, lname, position, academic_level, street_current, city_current,state_current,zip_current,street_hometown, city_hometown, state_hometown, zip_hometown, phone, team_id) VALUES ('Chris','Burr','Catcher','Freshman','8506 North 2623 East','Bismarck','UT',84101,'9810 North 8449 East','Bismarck','UT',84101,9766775307,6);</v>
      </c>
    </row>
    <row r="156" spans="9:24" x14ac:dyDescent="0.2">
      <c r="I156" s="3">
        <f t="shared" ca="1" si="33"/>
        <v>12</v>
      </c>
      <c r="J156" t="str">
        <f t="shared" ca="1" si="39"/>
        <v>Marcy</v>
      </c>
      <c r="K156" t="str">
        <f t="shared" ca="1" si="39"/>
        <v>Tice</v>
      </c>
      <c r="L156" t="str">
        <f t="shared" ca="1" si="39"/>
        <v>Goalie</v>
      </c>
      <c r="M156" t="str">
        <f t="shared" ca="1" si="39"/>
        <v>Freshman</v>
      </c>
      <c r="N156" t="str">
        <f t="shared" ca="1" si="34"/>
        <v>9620 South 8515 East</v>
      </c>
      <c r="O156" t="str">
        <f t="shared" ca="1" si="40"/>
        <v>Bismarck</v>
      </c>
      <c r="P156" t="str">
        <f t="shared" ca="1" si="40"/>
        <v>ND</v>
      </c>
      <c r="Q156">
        <f t="shared" ca="1" si="40"/>
        <v>28895</v>
      </c>
      <c r="R156" t="str">
        <f t="shared" ca="1" si="35"/>
        <v>3338 South 1509 East</v>
      </c>
      <c r="S156" t="str">
        <f t="shared" ca="1" si="41"/>
        <v>Bismarck</v>
      </c>
      <c r="T156" t="str">
        <f t="shared" ca="1" si="41"/>
        <v>ND</v>
      </c>
      <c r="U156">
        <f t="shared" ca="1" si="41"/>
        <v>28895</v>
      </c>
      <c r="V156">
        <f t="shared" ca="1" si="36"/>
        <v>7471107616</v>
      </c>
      <c r="W156">
        <f t="shared" ca="1" si="37"/>
        <v>7</v>
      </c>
      <c r="X156" t="str">
        <f t="shared" ca="1" si="38"/>
        <v>INSERT INTO athlete (fname, lname, position, academic_level, street_current, city_current,state_current,zip_current,street_hometown, city_hometown, state_hometown, zip_hometown, phone, team_id) VALUES ('Marcy','Tice','Goalie','Freshman','9620 South 8515 East','Bismarck','ND',28895,'3338 South 1509 East','Bismarck','ND',28895,7471107616,7);</v>
      </c>
    </row>
    <row r="157" spans="9:24" x14ac:dyDescent="0.2">
      <c r="I157" s="3">
        <f t="shared" ca="1" si="33"/>
        <v>4</v>
      </c>
      <c r="J157" t="str">
        <f t="shared" ca="1" si="39"/>
        <v>Stephanie</v>
      </c>
      <c r="K157" t="str">
        <f t="shared" ca="1" si="39"/>
        <v>Pales</v>
      </c>
      <c r="L157" t="str">
        <f t="shared" ca="1" si="39"/>
        <v>Tackle</v>
      </c>
      <c r="M157" t="str">
        <f t="shared" ca="1" si="39"/>
        <v>Freshman</v>
      </c>
      <c r="N157" t="str">
        <f t="shared" ca="1" si="34"/>
        <v>7614 North 6105 West</v>
      </c>
      <c r="O157" t="str">
        <f t="shared" ca="1" si="40"/>
        <v>Portland</v>
      </c>
      <c r="P157" t="str">
        <f t="shared" ca="1" si="40"/>
        <v>OR</v>
      </c>
      <c r="Q157">
        <f t="shared" ca="1" si="40"/>
        <v>12958</v>
      </c>
      <c r="R157" t="str">
        <f t="shared" ca="1" si="35"/>
        <v>2072 South 7721 East</v>
      </c>
      <c r="S157" t="str">
        <f t="shared" ca="1" si="41"/>
        <v>Portland</v>
      </c>
      <c r="T157" t="str">
        <f t="shared" ca="1" si="41"/>
        <v>OR</v>
      </c>
      <c r="U157">
        <f t="shared" ca="1" si="41"/>
        <v>12958</v>
      </c>
      <c r="V157">
        <f t="shared" ca="1" si="36"/>
        <v>7203176173</v>
      </c>
      <c r="W157">
        <f t="shared" ca="1" si="37"/>
        <v>9</v>
      </c>
      <c r="X157" t="str">
        <f t="shared" ca="1" si="38"/>
        <v>INSERT INTO athlete (fname, lname, position, academic_level, street_current, city_current,state_current,zip_current,street_hometown, city_hometown, state_hometown, zip_hometown, phone, team_id) VALUES ('Stephanie','Pales','Tackle','Freshman','7614 North 6105 West','Portland','OR',12958,'2072 South 7721 East','Portland','OR',12958,7203176173,9);</v>
      </c>
    </row>
    <row r="158" spans="9:24" x14ac:dyDescent="0.2">
      <c r="I158" s="3">
        <f t="shared" ca="1" si="33"/>
        <v>7</v>
      </c>
      <c r="J158" t="str">
        <f t="shared" ca="1" si="39"/>
        <v>John</v>
      </c>
      <c r="K158" t="str">
        <f t="shared" ca="1" si="39"/>
        <v>Jensen</v>
      </c>
      <c r="L158" t="str">
        <f t="shared" ca="1" si="39"/>
        <v>Forward</v>
      </c>
      <c r="M158" t="str">
        <f t="shared" ca="1" si="39"/>
        <v>Sophmore</v>
      </c>
      <c r="N158" t="str">
        <f t="shared" ca="1" si="34"/>
        <v>6756 South 7619 West</v>
      </c>
      <c r="O158" t="str">
        <f t="shared" ca="1" si="40"/>
        <v>Tempe</v>
      </c>
      <c r="P158" t="str">
        <f t="shared" ca="1" si="40"/>
        <v>AZ</v>
      </c>
      <c r="Q158">
        <f t="shared" ca="1" si="40"/>
        <v>85765</v>
      </c>
      <c r="R158" t="str">
        <f t="shared" ca="1" si="35"/>
        <v>7392 North 5434 East</v>
      </c>
      <c r="S158" t="str">
        <f t="shared" ca="1" si="41"/>
        <v>Tempe</v>
      </c>
      <c r="T158" t="str">
        <f t="shared" ca="1" si="41"/>
        <v>AZ</v>
      </c>
      <c r="U158">
        <f t="shared" ca="1" si="41"/>
        <v>85765</v>
      </c>
      <c r="V158">
        <f t="shared" ca="1" si="36"/>
        <v>9374949206</v>
      </c>
      <c r="W158">
        <f t="shared" ca="1" si="37"/>
        <v>4</v>
      </c>
      <c r="X158" t="str">
        <f t="shared" ca="1" si="38"/>
        <v>INSERT INTO athlete (fname, lname, position, academic_level, street_current, city_current,state_current,zip_current,street_hometown, city_hometown, state_hometown, zip_hometown, phone, team_id) VALUES ('John','Jensen','Forward','Sophmore','6756 South 7619 West','Tempe','AZ',85765,'7392 North 5434 East','Tempe','AZ',85765,9374949206,4);</v>
      </c>
    </row>
    <row r="159" spans="9:24" x14ac:dyDescent="0.2">
      <c r="I159" s="3">
        <f t="shared" ca="1" si="33"/>
        <v>8</v>
      </c>
      <c r="J159" t="str">
        <f t="shared" ca="1" si="39"/>
        <v>Jeremy</v>
      </c>
      <c r="K159" t="str">
        <f t="shared" ca="1" si="39"/>
        <v>Groves</v>
      </c>
      <c r="L159" t="str">
        <f t="shared" ca="1" si="39"/>
        <v>Defensinve Tackle</v>
      </c>
      <c r="M159" t="str">
        <f t="shared" ca="1" si="39"/>
        <v>Freshman</v>
      </c>
      <c r="N159" t="str">
        <f t="shared" ca="1" si="34"/>
        <v>7593 South 6921 East</v>
      </c>
      <c r="O159" t="str">
        <f t="shared" ca="1" si="40"/>
        <v>Brooklynn</v>
      </c>
      <c r="P159" t="str">
        <f t="shared" ca="1" si="40"/>
        <v>NY</v>
      </c>
      <c r="Q159">
        <f t="shared" ca="1" si="40"/>
        <v>76485</v>
      </c>
      <c r="R159" t="str">
        <f t="shared" ca="1" si="35"/>
        <v>9031 North 6293 West</v>
      </c>
      <c r="S159" t="str">
        <f t="shared" ca="1" si="41"/>
        <v>Brooklynn</v>
      </c>
      <c r="T159" t="str">
        <f t="shared" ca="1" si="41"/>
        <v>NY</v>
      </c>
      <c r="U159">
        <f t="shared" ca="1" si="41"/>
        <v>76485</v>
      </c>
      <c r="V159">
        <f t="shared" ca="1" si="36"/>
        <v>3074613367</v>
      </c>
      <c r="W159">
        <f t="shared" ca="1" si="37"/>
        <v>11</v>
      </c>
      <c r="X159" t="str">
        <f t="shared" ca="1" si="38"/>
        <v>INSERT INTO athlete (fname, lname, position, academic_level, street_current, city_current,state_current,zip_current,street_hometown, city_hometown, state_hometown, zip_hometown, phone, team_id) VALUES ('Jeremy','Groves','Defensinve Tackle','Freshman','7593 South 6921 East','Brooklynn','NY',76485,'9031 North 6293 West','Brooklynn','NY',76485,3074613367,11);</v>
      </c>
    </row>
    <row r="160" spans="9:24" x14ac:dyDescent="0.2">
      <c r="I160" s="3">
        <f t="shared" ca="1" si="33"/>
        <v>15</v>
      </c>
      <c r="J160" t="str">
        <f t="shared" ca="1" si="39"/>
        <v>Randy</v>
      </c>
      <c r="K160" t="str">
        <f t="shared" ca="1" si="39"/>
        <v>Peirce</v>
      </c>
      <c r="L160" t="str">
        <f t="shared" ca="1" si="39"/>
        <v>Pitcher</v>
      </c>
      <c r="M160" t="str">
        <f t="shared" ca="1" si="39"/>
        <v>Sophmore</v>
      </c>
      <c r="N160" t="str">
        <f t="shared" ca="1" si="34"/>
        <v>9007 South 7474 East</v>
      </c>
      <c r="O160" t="str">
        <f t="shared" ca="1" si="40"/>
        <v>Pierre</v>
      </c>
      <c r="P160" t="str">
        <f t="shared" ca="1" si="40"/>
        <v>UT</v>
      </c>
      <c r="Q160">
        <f t="shared" ca="1" si="40"/>
        <v>84101</v>
      </c>
      <c r="R160" t="str">
        <f t="shared" ca="1" si="35"/>
        <v>4744 North 8355 East</v>
      </c>
      <c r="S160" t="str">
        <f t="shared" ca="1" si="41"/>
        <v>Pierre</v>
      </c>
      <c r="T160" t="str">
        <f t="shared" ca="1" si="41"/>
        <v>UT</v>
      </c>
      <c r="U160">
        <f t="shared" ca="1" si="41"/>
        <v>84101</v>
      </c>
      <c r="V160">
        <f t="shared" ca="1" si="36"/>
        <v>7022098345</v>
      </c>
      <c r="W160">
        <f t="shared" ca="1" si="37"/>
        <v>4</v>
      </c>
      <c r="X160" t="str">
        <f t="shared" ca="1" si="38"/>
        <v>INSERT INTO athlete (fname, lname, position, academic_level, street_current, city_current,state_current,zip_current,street_hometown, city_hometown, state_hometown, zip_hometown, phone, team_id) VALUES ('Randy','Peirce','Pitcher','Sophmore','9007 South 7474 East','Pierre','UT',84101,'4744 North 8355 East','Pierre','UT',84101,7022098345,4);</v>
      </c>
    </row>
    <row r="161" spans="9:24" x14ac:dyDescent="0.2">
      <c r="I161" s="3">
        <f t="shared" ca="1" si="33"/>
        <v>16</v>
      </c>
      <c r="J161" t="str">
        <f t="shared" ca="1" si="39"/>
        <v>Chris</v>
      </c>
      <c r="K161" t="str">
        <f t="shared" ca="1" si="39"/>
        <v>Burr</v>
      </c>
      <c r="L161" t="str">
        <f t="shared" ca="1" si="39"/>
        <v>Catcher</v>
      </c>
      <c r="M161" t="str">
        <f t="shared" ca="1" si="39"/>
        <v>Freshman</v>
      </c>
      <c r="N161" t="str">
        <f t="shared" ca="1" si="34"/>
        <v>1125 South 1335 East</v>
      </c>
      <c r="O161" t="str">
        <f t="shared" ca="1" si="40"/>
        <v>Bismarck</v>
      </c>
      <c r="P161" t="str">
        <f t="shared" ca="1" si="40"/>
        <v>UT</v>
      </c>
      <c r="Q161">
        <f t="shared" ca="1" si="40"/>
        <v>84101</v>
      </c>
      <c r="R161" t="str">
        <f t="shared" ca="1" si="35"/>
        <v>6960 South 6980 East</v>
      </c>
      <c r="S161" t="str">
        <f t="shared" ca="1" si="41"/>
        <v>Bismarck</v>
      </c>
      <c r="T161" t="str">
        <f t="shared" ca="1" si="41"/>
        <v>UT</v>
      </c>
      <c r="U161">
        <f t="shared" ca="1" si="41"/>
        <v>84101</v>
      </c>
      <c r="V161">
        <f t="shared" ca="1" si="36"/>
        <v>9656224626</v>
      </c>
      <c r="W161">
        <f t="shared" ca="1" si="37"/>
        <v>7</v>
      </c>
      <c r="X161" t="str">
        <f t="shared" ca="1" si="38"/>
        <v>INSERT INTO athlete (fname, lname, position, academic_level, street_current, city_current,state_current,zip_current,street_hometown, city_hometown, state_hometown, zip_hometown, phone, team_id) VALUES ('Chris','Burr','Catcher','Freshman','1125 South 1335 East','Bismarck','UT',84101,'6960 South 6980 East','Bismarck','UT',84101,9656224626,7);</v>
      </c>
    </row>
    <row r="162" spans="9:24" x14ac:dyDescent="0.2">
      <c r="I162" s="3">
        <f t="shared" ca="1" si="33"/>
        <v>10</v>
      </c>
      <c r="J162" t="str">
        <f t="shared" ca="1" si="39"/>
        <v>Laura</v>
      </c>
      <c r="K162" t="str">
        <f t="shared" ca="1" si="39"/>
        <v>Hansen</v>
      </c>
      <c r="L162" t="str">
        <f t="shared" ca="1" si="39"/>
        <v>Corner</v>
      </c>
      <c r="M162" t="str">
        <f t="shared" ca="1" si="39"/>
        <v>Junior</v>
      </c>
      <c r="N162" t="str">
        <f t="shared" ca="1" si="34"/>
        <v>3217 South 8714 West</v>
      </c>
      <c r="O162" t="str">
        <f t="shared" ca="1" si="40"/>
        <v>Las Vegas</v>
      </c>
      <c r="P162" t="str">
        <f t="shared" ca="1" si="40"/>
        <v>NV</v>
      </c>
      <c r="Q162">
        <f t="shared" ca="1" si="40"/>
        <v>19837</v>
      </c>
      <c r="R162" t="str">
        <f t="shared" ca="1" si="35"/>
        <v>3523 South 6909 East</v>
      </c>
      <c r="S162" t="str">
        <f t="shared" ca="1" si="41"/>
        <v>Las Vegas</v>
      </c>
      <c r="T162" t="str">
        <f t="shared" ca="1" si="41"/>
        <v>NV</v>
      </c>
      <c r="U162">
        <f t="shared" ca="1" si="41"/>
        <v>19837</v>
      </c>
      <c r="V162">
        <f t="shared" ca="1" si="36"/>
        <v>1168285634</v>
      </c>
      <c r="W162">
        <f t="shared" ca="1" si="37"/>
        <v>3</v>
      </c>
      <c r="X162" t="str">
        <f t="shared" ca="1" si="38"/>
        <v>INSERT INTO athlete (fname, lname, position, academic_level, street_current, city_current,state_current,zip_current,street_hometown, city_hometown, state_hometown, zip_hometown, phone, team_id) VALUES ('Laura','Hansen','Corner','Junior','3217 South 8714 West','Las Vegas','NV',19837,'3523 South 6909 East','Las Vegas','NV',19837,1168285634,3);</v>
      </c>
    </row>
    <row r="163" spans="9:24" x14ac:dyDescent="0.2">
      <c r="I163" s="3">
        <f t="shared" ca="1" si="33"/>
        <v>11</v>
      </c>
      <c r="J163" t="str">
        <f t="shared" ref="J163:M182" ca="1" si="42">VLOOKUP($I163,athlete, J$1)</f>
        <v>Megan</v>
      </c>
      <c r="K163" t="str">
        <f t="shared" ca="1" si="42"/>
        <v>Byron</v>
      </c>
      <c r="L163" t="str">
        <f t="shared" ca="1" si="42"/>
        <v>Running Back</v>
      </c>
      <c r="M163" t="str">
        <f t="shared" ca="1" si="42"/>
        <v>Sophmore</v>
      </c>
      <c r="N163" t="str">
        <f t="shared" ca="1" si="34"/>
        <v>3212 South 1781 West</v>
      </c>
      <c r="O163" t="str">
        <f t="shared" ref="O163:Q182" ca="1" si="43">VLOOKUP($I163,athlete, O$1)</f>
        <v>Pierre</v>
      </c>
      <c r="P163" t="str">
        <f t="shared" ca="1" si="43"/>
        <v>SD</v>
      </c>
      <c r="Q163">
        <f t="shared" ca="1" si="43"/>
        <v>73520</v>
      </c>
      <c r="R163" t="str">
        <f t="shared" ca="1" si="35"/>
        <v>9391 South 1288 East</v>
      </c>
      <c r="S163" t="str">
        <f t="shared" ref="S163:U182" ca="1" si="44">VLOOKUP($I163,athlete, S$1)</f>
        <v>Pierre</v>
      </c>
      <c r="T163" t="str">
        <f t="shared" ca="1" si="44"/>
        <v>SD</v>
      </c>
      <c r="U163">
        <f t="shared" ca="1" si="44"/>
        <v>73520</v>
      </c>
      <c r="V163">
        <f t="shared" ca="1" si="36"/>
        <v>4230945943</v>
      </c>
      <c r="W163">
        <f t="shared" ca="1" si="37"/>
        <v>1</v>
      </c>
      <c r="X163" t="str">
        <f t="shared" ca="1" si="38"/>
        <v>INSERT INTO athlete (fname, lname, position, academic_level, street_current, city_current,state_current,zip_current,street_hometown, city_hometown, state_hometown, zip_hometown, phone, team_id) VALUES ('Megan','Byron','Running Back','Sophmore','3212 South 1781 West','Pierre','SD',73520,'9391 South 1288 East','Pierre','SD',73520,4230945943,1);</v>
      </c>
    </row>
    <row r="164" spans="9:24" x14ac:dyDescent="0.2">
      <c r="I164" s="3">
        <f t="shared" ca="1" si="33"/>
        <v>10</v>
      </c>
      <c r="J164" t="str">
        <f t="shared" ca="1" si="42"/>
        <v>Laura</v>
      </c>
      <c r="K164" t="str">
        <f t="shared" ca="1" si="42"/>
        <v>Hansen</v>
      </c>
      <c r="L164" t="str">
        <f t="shared" ca="1" si="42"/>
        <v>Corner</v>
      </c>
      <c r="M164" t="str">
        <f t="shared" ca="1" si="42"/>
        <v>Junior</v>
      </c>
      <c r="N164" t="str">
        <f t="shared" ca="1" si="34"/>
        <v>5161 South 6724 East</v>
      </c>
      <c r="O164" t="str">
        <f t="shared" ca="1" si="43"/>
        <v>Las Vegas</v>
      </c>
      <c r="P164" t="str">
        <f t="shared" ca="1" si="43"/>
        <v>NV</v>
      </c>
      <c r="Q164">
        <f t="shared" ca="1" si="43"/>
        <v>19837</v>
      </c>
      <c r="R164" t="str">
        <f t="shared" ca="1" si="35"/>
        <v>5601 South 1688 West</v>
      </c>
      <c r="S164" t="str">
        <f t="shared" ca="1" si="44"/>
        <v>Las Vegas</v>
      </c>
      <c r="T164" t="str">
        <f t="shared" ca="1" si="44"/>
        <v>NV</v>
      </c>
      <c r="U164">
        <f t="shared" ca="1" si="44"/>
        <v>19837</v>
      </c>
      <c r="V164">
        <f t="shared" ca="1" si="36"/>
        <v>5691674296</v>
      </c>
      <c r="W164">
        <f t="shared" ca="1" si="37"/>
        <v>7</v>
      </c>
      <c r="X164" t="str">
        <f t="shared" ca="1" si="38"/>
        <v>INSERT INTO athlete (fname, lname, position, academic_level, street_current, city_current,state_current,zip_current,street_hometown, city_hometown, state_hometown, zip_hometown, phone, team_id) VALUES ('Laura','Hansen','Corner','Junior','5161 South 6724 East','Las Vegas','NV',19837,'5601 South 1688 West','Las Vegas','NV',19837,5691674296,7);</v>
      </c>
    </row>
    <row r="165" spans="9:24" x14ac:dyDescent="0.2">
      <c r="I165" s="3">
        <f t="shared" ca="1" si="33"/>
        <v>6</v>
      </c>
      <c r="J165" t="str">
        <f t="shared" ca="1" si="42"/>
        <v>Jilian</v>
      </c>
      <c r="K165" t="str">
        <f t="shared" ca="1" si="42"/>
        <v>Allen</v>
      </c>
      <c r="L165" t="str">
        <f t="shared" ca="1" si="42"/>
        <v>Winger</v>
      </c>
      <c r="M165" t="str">
        <f t="shared" ca="1" si="42"/>
        <v>Junior</v>
      </c>
      <c r="N165" t="str">
        <f t="shared" ca="1" si="34"/>
        <v>3419 North 6846 East</v>
      </c>
      <c r="O165" t="str">
        <f t="shared" ca="1" si="43"/>
        <v>Los Angeles</v>
      </c>
      <c r="P165" t="str">
        <f t="shared" ca="1" si="43"/>
        <v>CA</v>
      </c>
      <c r="Q165">
        <f t="shared" ca="1" si="43"/>
        <v>26848</v>
      </c>
      <c r="R165" t="str">
        <f t="shared" ca="1" si="35"/>
        <v>9242 North 9636 West</v>
      </c>
      <c r="S165" t="str">
        <f t="shared" ca="1" si="44"/>
        <v>Los Angeles</v>
      </c>
      <c r="T165" t="str">
        <f t="shared" ca="1" si="44"/>
        <v>CA</v>
      </c>
      <c r="U165">
        <f t="shared" ca="1" si="44"/>
        <v>26848</v>
      </c>
      <c r="V165">
        <f t="shared" ca="1" si="36"/>
        <v>7474874572</v>
      </c>
      <c r="W165">
        <f t="shared" ca="1" si="37"/>
        <v>3</v>
      </c>
      <c r="X165" t="str">
        <f t="shared" ca="1" si="38"/>
        <v>INSERT INTO athlete (fname, lname, position, academic_level, street_current, city_current,state_current,zip_current,street_hometown, city_hometown, state_hometown, zip_hometown, phone, team_id) VALUES ('Jilian','Allen','Winger','Junior','3419 North 6846 East','Los Angeles','CA',26848,'9242 North 9636 West','Los Angeles','CA',26848,7474874572,3);</v>
      </c>
    </row>
    <row r="166" spans="9:24" x14ac:dyDescent="0.2">
      <c r="I166" s="3">
        <f t="shared" ca="1" si="33"/>
        <v>5</v>
      </c>
      <c r="J166" t="str">
        <f t="shared" ca="1" si="42"/>
        <v>Alicia</v>
      </c>
      <c r="K166" t="str">
        <f t="shared" ca="1" si="42"/>
        <v>McKay</v>
      </c>
      <c r="L166" t="str">
        <f t="shared" ca="1" si="42"/>
        <v>Defense</v>
      </c>
      <c r="M166" t="str">
        <f t="shared" ca="1" si="42"/>
        <v>Senior</v>
      </c>
      <c r="N166" t="str">
        <f t="shared" ca="1" si="34"/>
        <v>7705 North 8621 West</v>
      </c>
      <c r="O166" t="str">
        <f t="shared" ca="1" si="43"/>
        <v>Berkley</v>
      </c>
      <c r="P166" t="str">
        <f t="shared" ca="1" si="43"/>
        <v>CA</v>
      </c>
      <c r="Q166">
        <f t="shared" ca="1" si="43"/>
        <v>84050</v>
      </c>
      <c r="R166" t="str">
        <f t="shared" ca="1" si="35"/>
        <v>6285 North 3828 East</v>
      </c>
      <c r="S166" t="str">
        <f t="shared" ca="1" si="44"/>
        <v>Berkley</v>
      </c>
      <c r="T166" t="str">
        <f t="shared" ca="1" si="44"/>
        <v>CA</v>
      </c>
      <c r="U166">
        <f t="shared" ca="1" si="44"/>
        <v>84050</v>
      </c>
      <c r="V166">
        <f t="shared" ca="1" si="36"/>
        <v>1524133018</v>
      </c>
      <c r="W166">
        <f t="shared" ca="1" si="37"/>
        <v>14</v>
      </c>
      <c r="X166" t="str">
        <f t="shared" ca="1" si="38"/>
        <v>INSERT INTO athlete (fname, lname, position, academic_level, street_current, city_current,state_current,zip_current,street_hometown, city_hometown, state_hometown, zip_hometown, phone, team_id) VALUES ('Alicia','McKay','Defense','Senior','7705 North 8621 West','Berkley','CA',84050,'6285 North 3828 East','Berkley','CA',84050,1524133018,14);</v>
      </c>
    </row>
    <row r="167" spans="9:24" x14ac:dyDescent="0.2">
      <c r="I167" s="3">
        <f t="shared" ca="1" si="33"/>
        <v>1</v>
      </c>
      <c r="J167" t="str">
        <f t="shared" ca="1" si="42"/>
        <v>Bob</v>
      </c>
      <c r="K167" t="str">
        <f t="shared" ca="1" si="42"/>
        <v>Taylor</v>
      </c>
      <c r="L167" t="str">
        <f t="shared" ca="1" si="42"/>
        <v>Right Wing</v>
      </c>
      <c r="M167" t="str">
        <f t="shared" ca="1" si="42"/>
        <v>Senior</v>
      </c>
      <c r="N167" t="str">
        <f t="shared" ca="1" si="34"/>
        <v>2909 South 5161 West</v>
      </c>
      <c r="O167" t="str">
        <f t="shared" ca="1" si="43"/>
        <v>Salt Lake City</v>
      </c>
      <c r="P167" t="str">
        <f t="shared" ca="1" si="43"/>
        <v>UT</v>
      </c>
      <c r="Q167">
        <f t="shared" ca="1" si="43"/>
        <v>84101</v>
      </c>
      <c r="R167" t="str">
        <f t="shared" ca="1" si="35"/>
        <v>6554 North 8375 East</v>
      </c>
      <c r="S167" t="str">
        <f t="shared" ca="1" si="44"/>
        <v>Salt Lake City</v>
      </c>
      <c r="T167" t="str">
        <f t="shared" ca="1" si="44"/>
        <v>UT</v>
      </c>
      <c r="U167">
        <f t="shared" ca="1" si="44"/>
        <v>84101</v>
      </c>
      <c r="V167">
        <f t="shared" ca="1" si="36"/>
        <v>8796387708</v>
      </c>
      <c r="W167">
        <f t="shared" ca="1" si="37"/>
        <v>8</v>
      </c>
      <c r="X167" t="str">
        <f t="shared" ca="1" si="38"/>
        <v>INSERT INTO athlete (fname, lname, position, academic_level, street_current, city_current,state_current,zip_current,street_hometown, city_hometown, state_hometown, zip_hometown, phone, team_id) VALUES ('Bob','Taylor','Right Wing','Senior','2909 South 5161 West','Salt Lake City','UT',84101,'6554 North 8375 East','Salt Lake City','UT',84101,8796387708,8);</v>
      </c>
    </row>
    <row r="168" spans="9:24" x14ac:dyDescent="0.2">
      <c r="I168" s="3">
        <f t="shared" ca="1" si="33"/>
        <v>2</v>
      </c>
      <c r="J168" t="str">
        <f t="shared" ca="1" si="42"/>
        <v>Joe</v>
      </c>
      <c r="K168" t="str">
        <f t="shared" ca="1" si="42"/>
        <v>Smith</v>
      </c>
      <c r="L168" t="str">
        <f t="shared" ca="1" si="42"/>
        <v>Center</v>
      </c>
      <c r="M168" t="str">
        <f t="shared" ca="1" si="42"/>
        <v>Junior</v>
      </c>
      <c r="N168" t="str">
        <f t="shared" ca="1" si="34"/>
        <v>4025 North 1133 East</v>
      </c>
      <c r="O168" t="str">
        <f t="shared" ca="1" si="43"/>
        <v>Phoenix</v>
      </c>
      <c r="P168" t="str">
        <f t="shared" ca="1" si="43"/>
        <v>AZ</v>
      </c>
      <c r="Q168">
        <f t="shared" ca="1" si="43"/>
        <v>76102</v>
      </c>
      <c r="R168" t="str">
        <f t="shared" ca="1" si="35"/>
        <v>3062 North 1982 East</v>
      </c>
      <c r="S168" t="str">
        <f t="shared" ca="1" si="44"/>
        <v>Phoenix</v>
      </c>
      <c r="T168" t="str">
        <f t="shared" ca="1" si="44"/>
        <v>AZ</v>
      </c>
      <c r="U168">
        <f t="shared" ca="1" si="44"/>
        <v>76102</v>
      </c>
      <c r="V168">
        <f t="shared" ca="1" si="36"/>
        <v>7905359635</v>
      </c>
      <c r="W168">
        <f t="shared" ca="1" si="37"/>
        <v>7</v>
      </c>
      <c r="X168" t="str">
        <f t="shared" ca="1" si="38"/>
        <v>INSERT INTO athlete (fname, lname, position, academic_level, street_current, city_current,state_current,zip_current,street_hometown, city_hometown, state_hometown, zip_hometown, phone, team_id) VALUES ('Joe','Smith','Center','Junior','4025 North 1133 East','Phoenix','AZ',76102,'3062 North 1982 East','Phoenix','AZ',76102,7905359635,7);</v>
      </c>
    </row>
    <row r="169" spans="9:24" x14ac:dyDescent="0.2">
      <c r="I169" s="3">
        <f t="shared" ca="1" si="33"/>
        <v>3</v>
      </c>
      <c r="J169" t="str">
        <f t="shared" ca="1" si="42"/>
        <v>Alex</v>
      </c>
      <c r="K169" t="str">
        <f t="shared" ca="1" si="42"/>
        <v>Johnson</v>
      </c>
      <c r="L169" t="str">
        <f t="shared" ca="1" si="42"/>
        <v>Quarterback</v>
      </c>
      <c r="M169" t="str">
        <f t="shared" ca="1" si="42"/>
        <v>Sophmore</v>
      </c>
      <c r="N169" t="str">
        <f t="shared" ca="1" si="34"/>
        <v>3246 South 7595 West</v>
      </c>
      <c r="O169" t="str">
        <f t="shared" ca="1" si="43"/>
        <v>Seattle</v>
      </c>
      <c r="P169" t="str">
        <f t="shared" ca="1" si="43"/>
        <v>WA</v>
      </c>
      <c r="Q169">
        <f t="shared" ca="1" si="43"/>
        <v>56290</v>
      </c>
      <c r="R169" t="str">
        <f t="shared" ca="1" si="35"/>
        <v>9404 North 5761 East</v>
      </c>
      <c r="S169" t="str">
        <f t="shared" ca="1" si="44"/>
        <v>Seattle</v>
      </c>
      <c r="T169" t="str">
        <f t="shared" ca="1" si="44"/>
        <v>WA</v>
      </c>
      <c r="U169">
        <f t="shared" ca="1" si="44"/>
        <v>56290</v>
      </c>
      <c r="V169">
        <f t="shared" ca="1" si="36"/>
        <v>4940586515</v>
      </c>
      <c r="W169">
        <f t="shared" ca="1" si="37"/>
        <v>6</v>
      </c>
      <c r="X169" t="str">
        <f t="shared" ca="1" si="38"/>
        <v>INSERT INTO athlete (fname, lname, position, academic_level, street_current, city_current,state_current,zip_current,street_hometown, city_hometown, state_hometown, zip_hometown, phone, team_id) VALUES ('Alex','Johnson','Quarterback','Sophmore','3246 South 7595 West','Seattle','WA',56290,'9404 North 5761 East','Seattle','WA',56290,4940586515,6);</v>
      </c>
    </row>
    <row r="170" spans="9:24" x14ac:dyDescent="0.2">
      <c r="I170" s="3">
        <f t="shared" ca="1" si="33"/>
        <v>5</v>
      </c>
      <c r="J170" t="str">
        <f t="shared" ca="1" si="42"/>
        <v>Alicia</v>
      </c>
      <c r="K170" t="str">
        <f t="shared" ca="1" si="42"/>
        <v>McKay</v>
      </c>
      <c r="L170" t="str">
        <f t="shared" ca="1" si="42"/>
        <v>Defense</v>
      </c>
      <c r="M170" t="str">
        <f t="shared" ca="1" si="42"/>
        <v>Senior</v>
      </c>
      <c r="N170" t="str">
        <f t="shared" ca="1" si="34"/>
        <v>2189 South 5971 West</v>
      </c>
      <c r="O170" t="str">
        <f t="shared" ca="1" si="43"/>
        <v>Berkley</v>
      </c>
      <c r="P170" t="str">
        <f t="shared" ca="1" si="43"/>
        <v>CA</v>
      </c>
      <c r="Q170">
        <f t="shared" ca="1" si="43"/>
        <v>84050</v>
      </c>
      <c r="R170" t="str">
        <f t="shared" ca="1" si="35"/>
        <v>9143 South 5482 West</v>
      </c>
      <c r="S170" t="str">
        <f t="shared" ca="1" si="44"/>
        <v>Berkley</v>
      </c>
      <c r="T170" t="str">
        <f t="shared" ca="1" si="44"/>
        <v>CA</v>
      </c>
      <c r="U170">
        <f t="shared" ca="1" si="44"/>
        <v>84050</v>
      </c>
      <c r="V170">
        <f t="shared" ca="1" si="36"/>
        <v>5362084760</v>
      </c>
      <c r="W170">
        <f t="shared" ca="1" si="37"/>
        <v>11</v>
      </c>
      <c r="X170" t="str">
        <f t="shared" ca="1" si="38"/>
        <v>INSERT INTO athlete (fname, lname, position, academic_level, street_current, city_current,state_current,zip_current,street_hometown, city_hometown, state_hometown, zip_hometown, phone, team_id) VALUES ('Alicia','McKay','Defense','Senior','2189 South 5971 West','Berkley','CA',84050,'9143 South 5482 West','Berkley','CA',84050,5362084760,11);</v>
      </c>
    </row>
    <row r="171" spans="9:24" x14ac:dyDescent="0.2">
      <c r="I171" s="3">
        <f t="shared" ca="1" si="33"/>
        <v>11</v>
      </c>
      <c r="J171" t="str">
        <f t="shared" ca="1" si="42"/>
        <v>Megan</v>
      </c>
      <c r="K171" t="str">
        <f t="shared" ca="1" si="42"/>
        <v>Byron</v>
      </c>
      <c r="L171" t="str">
        <f t="shared" ca="1" si="42"/>
        <v>Running Back</v>
      </c>
      <c r="M171" t="str">
        <f t="shared" ca="1" si="42"/>
        <v>Sophmore</v>
      </c>
      <c r="N171" t="str">
        <f t="shared" ca="1" si="34"/>
        <v>8951 North 1966 East</v>
      </c>
      <c r="O171" t="str">
        <f t="shared" ca="1" si="43"/>
        <v>Pierre</v>
      </c>
      <c r="P171" t="str">
        <f t="shared" ca="1" si="43"/>
        <v>SD</v>
      </c>
      <c r="Q171">
        <f t="shared" ca="1" si="43"/>
        <v>73520</v>
      </c>
      <c r="R171" t="str">
        <f t="shared" ca="1" si="35"/>
        <v>5161 South 3772 West</v>
      </c>
      <c r="S171" t="str">
        <f t="shared" ca="1" si="44"/>
        <v>Pierre</v>
      </c>
      <c r="T171" t="str">
        <f t="shared" ca="1" si="44"/>
        <v>SD</v>
      </c>
      <c r="U171">
        <f t="shared" ca="1" si="44"/>
        <v>73520</v>
      </c>
      <c r="V171">
        <f t="shared" ca="1" si="36"/>
        <v>8929881012</v>
      </c>
      <c r="W171">
        <f t="shared" ca="1" si="37"/>
        <v>1</v>
      </c>
      <c r="X171" t="str">
        <f t="shared" ca="1" si="38"/>
        <v>INSERT INTO athlete (fname, lname, position, academic_level, street_current, city_current,state_current,zip_current,street_hometown, city_hometown, state_hometown, zip_hometown, phone, team_id) VALUES ('Megan','Byron','Running Back','Sophmore','8951 North 1966 East','Pierre','SD',73520,'5161 South 3772 West','Pierre','SD',73520,8929881012,1);</v>
      </c>
    </row>
    <row r="172" spans="9:24" x14ac:dyDescent="0.2">
      <c r="I172" s="3">
        <f t="shared" ca="1" si="33"/>
        <v>1</v>
      </c>
      <c r="J172" t="str">
        <f t="shared" ca="1" si="42"/>
        <v>Bob</v>
      </c>
      <c r="K172" t="str">
        <f t="shared" ca="1" si="42"/>
        <v>Taylor</v>
      </c>
      <c r="L172" t="str">
        <f t="shared" ca="1" si="42"/>
        <v>Right Wing</v>
      </c>
      <c r="M172" t="str">
        <f t="shared" ca="1" si="42"/>
        <v>Senior</v>
      </c>
      <c r="N172" t="str">
        <f t="shared" ca="1" si="34"/>
        <v>6133 South 4567 East</v>
      </c>
      <c r="O172" t="str">
        <f t="shared" ca="1" si="43"/>
        <v>Salt Lake City</v>
      </c>
      <c r="P172" t="str">
        <f t="shared" ca="1" si="43"/>
        <v>UT</v>
      </c>
      <c r="Q172">
        <f t="shared" ca="1" si="43"/>
        <v>84101</v>
      </c>
      <c r="R172" t="str">
        <f t="shared" ca="1" si="35"/>
        <v>1727 South 2165 West</v>
      </c>
      <c r="S172" t="str">
        <f t="shared" ca="1" si="44"/>
        <v>Salt Lake City</v>
      </c>
      <c r="T172" t="str">
        <f t="shared" ca="1" si="44"/>
        <v>UT</v>
      </c>
      <c r="U172">
        <f t="shared" ca="1" si="44"/>
        <v>84101</v>
      </c>
      <c r="V172">
        <f t="shared" ca="1" si="36"/>
        <v>3975768114</v>
      </c>
      <c r="W172">
        <f t="shared" ca="1" si="37"/>
        <v>1</v>
      </c>
      <c r="X172" t="str">
        <f t="shared" ca="1" si="38"/>
        <v>INSERT INTO athlete (fname, lname, position, academic_level, street_current, city_current,state_current,zip_current,street_hometown, city_hometown, state_hometown, zip_hometown, phone, team_id) VALUES ('Bob','Taylor','Right Wing','Senior','6133 South 4567 East','Salt Lake City','UT',84101,'1727 South 2165 West','Salt Lake City','UT',84101,3975768114,1);</v>
      </c>
    </row>
    <row r="173" spans="9:24" x14ac:dyDescent="0.2">
      <c r="I173" s="3">
        <f t="shared" ca="1" si="33"/>
        <v>6</v>
      </c>
      <c r="J173" t="str">
        <f t="shared" ca="1" si="42"/>
        <v>Jilian</v>
      </c>
      <c r="K173" t="str">
        <f t="shared" ca="1" si="42"/>
        <v>Allen</v>
      </c>
      <c r="L173" t="str">
        <f t="shared" ca="1" si="42"/>
        <v>Winger</v>
      </c>
      <c r="M173" t="str">
        <f t="shared" ca="1" si="42"/>
        <v>Junior</v>
      </c>
      <c r="N173" t="str">
        <f t="shared" ca="1" si="34"/>
        <v>4211 South 9290 East</v>
      </c>
      <c r="O173" t="str">
        <f t="shared" ca="1" si="43"/>
        <v>Los Angeles</v>
      </c>
      <c r="P173" t="str">
        <f t="shared" ca="1" si="43"/>
        <v>CA</v>
      </c>
      <c r="Q173">
        <f t="shared" ca="1" si="43"/>
        <v>26848</v>
      </c>
      <c r="R173" t="str">
        <f t="shared" ca="1" si="35"/>
        <v>8760 South 6066 East</v>
      </c>
      <c r="S173" t="str">
        <f t="shared" ca="1" si="44"/>
        <v>Los Angeles</v>
      </c>
      <c r="T173" t="str">
        <f t="shared" ca="1" si="44"/>
        <v>CA</v>
      </c>
      <c r="U173">
        <f t="shared" ca="1" si="44"/>
        <v>26848</v>
      </c>
      <c r="V173">
        <f t="shared" ca="1" si="36"/>
        <v>3200773377</v>
      </c>
      <c r="W173">
        <f t="shared" ca="1" si="37"/>
        <v>7</v>
      </c>
      <c r="X173" t="str">
        <f t="shared" ca="1" si="38"/>
        <v>INSERT INTO athlete (fname, lname, position, academic_level, street_current, city_current,state_current,zip_current,street_hometown, city_hometown, state_hometown, zip_hometown, phone, team_id) VALUES ('Jilian','Allen','Winger','Junior','4211 South 9290 East','Los Angeles','CA',26848,'8760 South 6066 East','Los Angeles','CA',26848,3200773377,7);</v>
      </c>
    </row>
    <row r="174" spans="9:24" x14ac:dyDescent="0.2">
      <c r="I174" s="3">
        <f t="shared" ca="1" si="33"/>
        <v>3</v>
      </c>
      <c r="J174" t="str">
        <f t="shared" ca="1" si="42"/>
        <v>Alex</v>
      </c>
      <c r="K174" t="str">
        <f t="shared" ca="1" si="42"/>
        <v>Johnson</v>
      </c>
      <c r="L174" t="str">
        <f t="shared" ca="1" si="42"/>
        <v>Quarterback</v>
      </c>
      <c r="M174" t="str">
        <f t="shared" ca="1" si="42"/>
        <v>Sophmore</v>
      </c>
      <c r="N174" t="str">
        <f t="shared" ca="1" si="34"/>
        <v>5904 South 9909 East</v>
      </c>
      <c r="O174" t="str">
        <f t="shared" ca="1" si="43"/>
        <v>Seattle</v>
      </c>
      <c r="P174" t="str">
        <f t="shared" ca="1" si="43"/>
        <v>WA</v>
      </c>
      <c r="Q174">
        <f t="shared" ca="1" si="43"/>
        <v>56290</v>
      </c>
      <c r="R174" t="str">
        <f t="shared" ca="1" si="35"/>
        <v>2117 South 4825 West</v>
      </c>
      <c r="S174" t="str">
        <f t="shared" ca="1" si="44"/>
        <v>Seattle</v>
      </c>
      <c r="T174" t="str">
        <f t="shared" ca="1" si="44"/>
        <v>WA</v>
      </c>
      <c r="U174">
        <f t="shared" ca="1" si="44"/>
        <v>56290</v>
      </c>
      <c r="V174">
        <f t="shared" ca="1" si="36"/>
        <v>5327823069</v>
      </c>
      <c r="W174">
        <f t="shared" ca="1" si="37"/>
        <v>9</v>
      </c>
      <c r="X174" t="str">
        <f t="shared" ca="1" si="38"/>
        <v>INSERT INTO athlete (fname, lname, position, academic_level, street_current, city_current,state_current,zip_current,street_hometown, city_hometown, state_hometown, zip_hometown, phone, team_id) VALUES ('Alex','Johnson','Quarterback','Sophmore','5904 South 9909 East','Seattle','WA',56290,'2117 South 4825 West','Seattle','WA',56290,5327823069,9);</v>
      </c>
    </row>
    <row r="175" spans="9:24" x14ac:dyDescent="0.2">
      <c r="I175" s="3">
        <f t="shared" ca="1" si="33"/>
        <v>4</v>
      </c>
      <c r="J175" t="str">
        <f t="shared" ca="1" si="42"/>
        <v>Stephanie</v>
      </c>
      <c r="K175" t="str">
        <f t="shared" ca="1" si="42"/>
        <v>Pales</v>
      </c>
      <c r="L175" t="str">
        <f t="shared" ca="1" si="42"/>
        <v>Tackle</v>
      </c>
      <c r="M175" t="str">
        <f t="shared" ca="1" si="42"/>
        <v>Freshman</v>
      </c>
      <c r="N175" t="str">
        <f t="shared" ca="1" si="34"/>
        <v>6456 South 6624 West</v>
      </c>
      <c r="O175" t="str">
        <f t="shared" ca="1" si="43"/>
        <v>Portland</v>
      </c>
      <c r="P175" t="str">
        <f t="shared" ca="1" si="43"/>
        <v>OR</v>
      </c>
      <c r="Q175">
        <f t="shared" ca="1" si="43"/>
        <v>12958</v>
      </c>
      <c r="R175" t="str">
        <f t="shared" ca="1" si="35"/>
        <v>7290 North 1153 East</v>
      </c>
      <c r="S175" t="str">
        <f t="shared" ca="1" si="44"/>
        <v>Portland</v>
      </c>
      <c r="T175" t="str">
        <f t="shared" ca="1" si="44"/>
        <v>OR</v>
      </c>
      <c r="U175">
        <f t="shared" ca="1" si="44"/>
        <v>12958</v>
      </c>
      <c r="V175">
        <f t="shared" ca="1" si="36"/>
        <v>5727559378</v>
      </c>
      <c r="W175">
        <f t="shared" ca="1" si="37"/>
        <v>10</v>
      </c>
      <c r="X175" t="str">
        <f t="shared" ca="1" si="38"/>
        <v>INSERT INTO athlete (fname, lname, position, academic_level, street_current, city_current,state_current,zip_current,street_hometown, city_hometown, state_hometown, zip_hometown, phone, team_id) VALUES ('Stephanie','Pales','Tackle','Freshman','6456 South 6624 West','Portland','OR',12958,'7290 North 1153 East','Portland','OR',12958,5727559378,10);</v>
      </c>
    </row>
    <row r="176" spans="9:24" x14ac:dyDescent="0.2">
      <c r="I176" s="3">
        <f t="shared" ca="1" si="33"/>
        <v>9</v>
      </c>
      <c r="J176" t="str">
        <f t="shared" ca="1" si="42"/>
        <v>Nicole</v>
      </c>
      <c r="K176" t="str">
        <f t="shared" ca="1" si="42"/>
        <v>Tindal</v>
      </c>
      <c r="L176" t="str">
        <f t="shared" ca="1" si="42"/>
        <v>Offensive Lineman</v>
      </c>
      <c r="M176" t="str">
        <f t="shared" ca="1" si="42"/>
        <v>Senior</v>
      </c>
      <c r="N176" t="str">
        <f t="shared" ca="1" si="34"/>
        <v>5632 North 9512 East</v>
      </c>
      <c r="O176" t="str">
        <f t="shared" ca="1" si="43"/>
        <v>Provo</v>
      </c>
      <c r="P176" t="str">
        <f t="shared" ca="1" si="43"/>
        <v>UT</v>
      </c>
      <c r="Q176">
        <f t="shared" ca="1" si="43"/>
        <v>75673</v>
      </c>
      <c r="R176" t="str">
        <f t="shared" ca="1" si="35"/>
        <v>3237 South 2882 West</v>
      </c>
      <c r="S176" t="str">
        <f t="shared" ca="1" si="44"/>
        <v>Provo</v>
      </c>
      <c r="T176" t="str">
        <f t="shared" ca="1" si="44"/>
        <v>UT</v>
      </c>
      <c r="U176">
        <f t="shared" ca="1" si="44"/>
        <v>75673</v>
      </c>
      <c r="V176">
        <f t="shared" ca="1" si="36"/>
        <v>3398654789</v>
      </c>
      <c r="W176">
        <f t="shared" ca="1" si="37"/>
        <v>1</v>
      </c>
      <c r="X176" t="str">
        <f t="shared" ca="1" si="38"/>
        <v>INSERT INTO athlete (fname, lname, position, academic_level, street_current, city_current,state_current,zip_current,street_hometown, city_hometown, state_hometown, zip_hometown, phone, team_id) VALUES ('Nicole','Tindal','Offensive Lineman','Senior','5632 North 9512 East','Provo','UT',75673,'3237 South 2882 West','Provo','UT',75673,3398654789,1);</v>
      </c>
    </row>
    <row r="177" spans="9:24" x14ac:dyDescent="0.2">
      <c r="I177" s="3">
        <f t="shared" ca="1" si="33"/>
        <v>8</v>
      </c>
      <c r="J177" t="str">
        <f t="shared" ca="1" si="42"/>
        <v>Jeremy</v>
      </c>
      <c r="K177" t="str">
        <f t="shared" ca="1" si="42"/>
        <v>Groves</v>
      </c>
      <c r="L177" t="str">
        <f t="shared" ca="1" si="42"/>
        <v>Defensinve Tackle</v>
      </c>
      <c r="M177" t="str">
        <f t="shared" ca="1" si="42"/>
        <v>Freshman</v>
      </c>
      <c r="N177" t="str">
        <f t="shared" ca="1" si="34"/>
        <v>1150 North 3840 East</v>
      </c>
      <c r="O177" t="str">
        <f t="shared" ca="1" si="43"/>
        <v>Brooklynn</v>
      </c>
      <c r="P177" t="str">
        <f t="shared" ca="1" si="43"/>
        <v>NY</v>
      </c>
      <c r="Q177">
        <f t="shared" ca="1" si="43"/>
        <v>76485</v>
      </c>
      <c r="R177" t="str">
        <f t="shared" ca="1" si="35"/>
        <v>6387 South 7190 East</v>
      </c>
      <c r="S177" t="str">
        <f t="shared" ca="1" si="44"/>
        <v>Brooklynn</v>
      </c>
      <c r="T177" t="str">
        <f t="shared" ca="1" si="44"/>
        <v>NY</v>
      </c>
      <c r="U177">
        <f t="shared" ca="1" si="44"/>
        <v>76485</v>
      </c>
      <c r="V177">
        <f t="shared" ca="1" si="36"/>
        <v>7307564913</v>
      </c>
      <c r="W177">
        <f t="shared" ca="1" si="37"/>
        <v>8</v>
      </c>
      <c r="X177" t="str">
        <f t="shared" ca="1" si="38"/>
        <v>INSERT INTO athlete (fname, lname, position, academic_level, street_current, city_current,state_current,zip_current,street_hometown, city_hometown, state_hometown, zip_hometown, phone, team_id) VALUES ('Jeremy','Groves','Defensinve Tackle','Freshman','1150 North 3840 East','Brooklynn','NY',76485,'6387 South 7190 East','Brooklynn','NY',76485,7307564913,8);</v>
      </c>
    </row>
    <row r="178" spans="9:24" x14ac:dyDescent="0.2">
      <c r="I178" s="3">
        <f t="shared" ca="1" si="33"/>
        <v>12</v>
      </c>
      <c r="J178" t="str">
        <f t="shared" ca="1" si="42"/>
        <v>Marcy</v>
      </c>
      <c r="K178" t="str">
        <f t="shared" ca="1" si="42"/>
        <v>Tice</v>
      </c>
      <c r="L178" t="str">
        <f t="shared" ca="1" si="42"/>
        <v>Goalie</v>
      </c>
      <c r="M178" t="str">
        <f t="shared" ca="1" si="42"/>
        <v>Freshman</v>
      </c>
      <c r="N178" t="str">
        <f t="shared" ca="1" si="34"/>
        <v>4216 North 3845 East</v>
      </c>
      <c r="O178" t="str">
        <f t="shared" ca="1" si="43"/>
        <v>Bismarck</v>
      </c>
      <c r="P178" t="str">
        <f t="shared" ca="1" si="43"/>
        <v>ND</v>
      </c>
      <c r="Q178">
        <f t="shared" ca="1" si="43"/>
        <v>28895</v>
      </c>
      <c r="R178" t="str">
        <f t="shared" ca="1" si="35"/>
        <v>5460 North 9238 West</v>
      </c>
      <c r="S178" t="str">
        <f t="shared" ca="1" si="44"/>
        <v>Bismarck</v>
      </c>
      <c r="T178" t="str">
        <f t="shared" ca="1" si="44"/>
        <v>ND</v>
      </c>
      <c r="U178">
        <f t="shared" ca="1" si="44"/>
        <v>28895</v>
      </c>
      <c r="V178">
        <f t="shared" ca="1" si="36"/>
        <v>5713594139</v>
      </c>
      <c r="W178">
        <f t="shared" ca="1" si="37"/>
        <v>13</v>
      </c>
      <c r="X178" t="str">
        <f t="shared" ca="1" si="38"/>
        <v>INSERT INTO athlete (fname, lname, position, academic_level, street_current, city_current,state_current,zip_current,street_hometown, city_hometown, state_hometown, zip_hometown, phone, team_id) VALUES ('Marcy','Tice','Goalie','Freshman','4216 North 3845 East','Bismarck','ND',28895,'5460 North 9238 West','Bismarck','ND',28895,5713594139,13);</v>
      </c>
    </row>
    <row r="179" spans="9:24" x14ac:dyDescent="0.2">
      <c r="I179" s="3">
        <f t="shared" ca="1" si="33"/>
        <v>3</v>
      </c>
      <c r="J179" t="str">
        <f t="shared" ca="1" si="42"/>
        <v>Alex</v>
      </c>
      <c r="K179" t="str">
        <f t="shared" ca="1" si="42"/>
        <v>Johnson</v>
      </c>
      <c r="L179" t="str">
        <f t="shared" ca="1" si="42"/>
        <v>Quarterback</v>
      </c>
      <c r="M179" t="str">
        <f t="shared" ca="1" si="42"/>
        <v>Sophmore</v>
      </c>
      <c r="N179" t="str">
        <f t="shared" ca="1" si="34"/>
        <v>3036 South 2654 West</v>
      </c>
      <c r="O179" t="str">
        <f t="shared" ca="1" si="43"/>
        <v>Seattle</v>
      </c>
      <c r="P179" t="str">
        <f t="shared" ca="1" si="43"/>
        <v>WA</v>
      </c>
      <c r="Q179">
        <f t="shared" ca="1" si="43"/>
        <v>56290</v>
      </c>
      <c r="R179" t="str">
        <f t="shared" ca="1" si="35"/>
        <v>3382 South 7035 West</v>
      </c>
      <c r="S179" t="str">
        <f t="shared" ca="1" si="44"/>
        <v>Seattle</v>
      </c>
      <c r="T179" t="str">
        <f t="shared" ca="1" si="44"/>
        <v>WA</v>
      </c>
      <c r="U179">
        <f t="shared" ca="1" si="44"/>
        <v>56290</v>
      </c>
      <c r="V179">
        <f t="shared" ca="1" si="36"/>
        <v>3475388447</v>
      </c>
      <c r="W179">
        <f t="shared" ca="1" si="37"/>
        <v>5</v>
      </c>
      <c r="X179" t="str">
        <f t="shared" ca="1" si="38"/>
        <v>INSERT INTO athlete (fname, lname, position, academic_level, street_current, city_current,state_current,zip_current,street_hometown, city_hometown, state_hometown, zip_hometown, phone, team_id) VALUES ('Alex','Johnson','Quarterback','Sophmore','3036 South 2654 West','Seattle','WA',56290,'3382 South 7035 West','Seattle','WA',56290,3475388447,5);</v>
      </c>
    </row>
    <row r="180" spans="9:24" x14ac:dyDescent="0.2">
      <c r="I180" s="3">
        <f t="shared" ca="1" si="33"/>
        <v>5</v>
      </c>
      <c r="J180" t="str">
        <f t="shared" ca="1" si="42"/>
        <v>Alicia</v>
      </c>
      <c r="K180" t="str">
        <f t="shared" ca="1" si="42"/>
        <v>McKay</v>
      </c>
      <c r="L180" t="str">
        <f t="shared" ca="1" si="42"/>
        <v>Defense</v>
      </c>
      <c r="M180" t="str">
        <f t="shared" ca="1" si="42"/>
        <v>Senior</v>
      </c>
      <c r="N180" t="str">
        <f t="shared" ca="1" si="34"/>
        <v>9214 South 2480 East</v>
      </c>
      <c r="O180" t="str">
        <f t="shared" ca="1" si="43"/>
        <v>Berkley</v>
      </c>
      <c r="P180" t="str">
        <f t="shared" ca="1" si="43"/>
        <v>CA</v>
      </c>
      <c r="Q180">
        <f t="shared" ca="1" si="43"/>
        <v>84050</v>
      </c>
      <c r="R180" t="str">
        <f t="shared" ca="1" si="35"/>
        <v>7278 South 9112 East</v>
      </c>
      <c r="S180" t="str">
        <f t="shared" ca="1" si="44"/>
        <v>Berkley</v>
      </c>
      <c r="T180" t="str">
        <f t="shared" ca="1" si="44"/>
        <v>CA</v>
      </c>
      <c r="U180">
        <f t="shared" ca="1" si="44"/>
        <v>84050</v>
      </c>
      <c r="V180">
        <f t="shared" ca="1" si="36"/>
        <v>1338001168</v>
      </c>
      <c r="W180">
        <f t="shared" ca="1" si="37"/>
        <v>11</v>
      </c>
      <c r="X180" t="str">
        <f t="shared" ca="1" si="38"/>
        <v>INSERT INTO athlete (fname, lname, position, academic_level, street_current, city_current,state_current,zip_current,street_hometown, city_hometown, state_hometown, zip_hometown, phone, team_id) VALUES ('Alicia','McKay','Defense','Senior','9214 South 2480 East','Berkley','CA',84050,'7278 South 9112 East','Berkley','CA',84050,1338001168,11);</v>
      </c>
    </row>
    <row r="181" spans="9:24" x14ac:dyDescent="0.2">
      <c r="I181" s="3">
        <f t="shared" ca="1" si="33"/>
        <v>10</v>
      </c>
      <c r="J181" t="str">
        <f t="shared" ca="1" si="42"/>
        <v>Laura</v>
      </c>
      <c r="K181" t="str">
        <f t="shared" ca="1" si="42"/>
        <v>Hansen</v>
      </c>
      <c r="L181" t="str">
        <f t="shared" ca="1" si="42"/>
        <v>Corner</v>
      </c>
      <c r="M181" t="str">
        <f t="shared" ca="1" si="42"/>
        <v>Junior</v>
      </c>
      <c r="N181" t="str">
        <f t="shared" ca="1" si="34"/>
        <v>9473 South 3464 East</v>
      </c>
      <c r="O181" t="str">
        <f t="shared" ca="1" si="43"/>
        <v>Las Vegas</v>
      </c>
      <c r="P181" t="str">
        <f t="shared" ca="1" si="43"/>
        <v>NV</v>
      </c>
      <c r="Q181">
        <f t="shared" ca="1" si="43"/>
        <v>19837</v>
      </c>
      <c r="R181" t="str">
        <f t="shared" ca="1" si="35"/>
        <v>3590 North 6601 East</v>
      </c>
      <c r="S181" t="str">
        <f t="shared" ca="1" si="44"/>
        <v>Las Vegas</v>
      </c>
      <c r="T181" t="str">
        <f t="shared" ca="1" si="44"/>
        <v>NV</v>
      </c>
      <c r="U181">
        <f t="shared" ca="1" si="44"/>
        <v>19837</v>
      </c>
      <c r="V181">
        <f t="shared" ca="1" si="36"/>
        <v>3368464323</v>
      </c>
      <c r="W181">
        <f t="shared" ca="1" si="37"/>
        <v>14</v>
      </c>
      <c r="X181" t="str">
        <f t="shared" ca="1" si="38"/>
        <v>INSERT INTO athlete (fname, lname, position, academic_level, street_current, city_current,state_current,zip_current,street_hometown, city_hometown, state_hometown, zip_hometown, phone, team_id) VALUES ('Laura','Hansen','Corner','Junior','9473 South 3464 East','Las Vegas','NV',19837,'3590 North 6601 East','Las Vegas','NV',19837,3368464323,14);</v>
      </c>
    </row>
    <row r="182" spans="9:24" x14ac:dyDescent="0.2">
      <c r="I182" s="3">
        <f t="shared" ca="1" si="33"/>
        <v>11</v>
      </c>
      <c r="J182" t="str">
        <f t="shared" ca="1" si="42"/>
        <v>Megan</v>
      </c>
      <c r="K182" t="str">
        <f t="shared" ca="1" si="42"/>
        <v>Byron</v>
      </c>
      <c r="L182" t="str">
        <f t="shared" ca="1" si="42"/>
        <v>Running Back</v>
      </c>
      <c r="M182" t="str">
        <f t="shared" ca="1" si="42"/>
        <v>Sophmore</v>
      </c>
      <c r="N182" t="str">
        <f t="shared" ca="1" si="34"/>
        <v>1634 North 1011 East</v>
      </c>
      <c r="O182" t="str">
        <f t="shared" ca="1" si="43"/>
        <v>Pierre</v>
      </c>
      <c r="P182" t="str">
        <f t="shared" ca="1" si="43"/>
        <v>SD</v>
      </c>
      <c r="Q182">
        <f t="shared" ca="1" si="43"/>
        <v>73520</v>
      </c>
      <c r="R182" t="str">
        <f t="shared" ca="1" si="35"/>
        <v>5543 South 2113 West</v>
      </c>
      <c r="S182" t="str">
        <f t="shared" ca="1" si="44"/>
        <v>Pierre</v>
      </c>
      <c r="T182" t="str">
        <f t="shared" ca="1" si="44"/>
        <v>SD</v>
      </c>
      <c r="U182">
        <f t="shared" ca="1" si="44"/>
        <v>73520</v>
      </c>
      <c r="V182">
        <f t="shared" ca="1" si="36"/>
        <v>8907276528</v>
      </c>
      <c r="W182">
        <f t="shared" ca="1" si="37"/>
        <v>12</v>
      </c>
      <c r="X182" t="str">
        <f t="shared" ca="1" si="38"/>
        <v>INSERT INTO athlete (fname, lname, position, academic_level, street_current, city_current,state_current,zip_current,street_hometown, city_hometown, state_hometown, zip_hometown, phone, team_id) VALUES ('Megan','Byron','Running Back','Sophmore','1634 North 1011 East','Pierre','SD',73520,'5543 South 2113 West','Pierre','SD',73520,8907276528,12);</v>
      </c>
    </row>
    <row r="183" spans="9:24" x14ac:dyDescent="0.2">
      <c r="I183" s="3">
        <f t="shared" ca="1" si="33"/>
        <v>16</v>
      </c>
      <c r="J183" t="str">
        <f t="shared" ref="J183:M202" ca="1" si="45">VLOOKUP($I183,athlete, J$1)</f>
        <v>Chris</v>
      </c>
      <c r="K183" t="str">
        <f t="shared" ca="1" si="45"/>
        <v>Burr</v>
      </c>
      <c r="L183" t="str">
        <f t="shared" ca="1" si="45"/>
        <v>Catcher</v>
      </c>
      <c r="M183" t="str">
        <f t="shared" ca="1" si="45"/>
        <v>Freshman</v>
      </c>
      <c r="N183" t="str">
        <f t="shared" ca="1" si="34"/>
        <v>3647 North 8554 East</v>
      </c>
      <c r="O183" t="str">
        <f t="shared" ref="O183:Q202" ca="1" si="46">VLOOKUP($I183,athlete, O$1)</f>
        <v>Bismarck</v>
      </c>
      <c r="P183" t="str">
        <f t="shared" ca="1" si="46"/>
        <v>UT</v>
      </c>
      <c r="Q183">
        <f t="shared" ca="1" si="46"/>
        <v>84101</v>
      </c>
      <c r="R183" t="str">
        <f t="shared" ca="1" si="35"/>
        <v>4784 South 2350 West</v>
      </c>
      <c r="S183" t="str">
        <f t="shared" ref="S183:U202" ca="1" si="47">VLOOKUP($I183,athlete, S$1)</f>
        <v>Bismarck</v>
      </c>
      <c r="T183" t="str">
        <f t="shared" ca="1" si="47"/>
        <v>UT</v>
      </c>
      <c r="U183">
        <f t="shared" ca="1" si="47"/>
        <v>84101</v>
      </c>
      <c r="V183">
        <f t="shared" ca="1" si="36"/>
        <v>5417417002</v>
      </c>
      <c r="W183">
        <f t="shared" ca="1" si="37"/>
        <v>11</v>
      </c>
      <c r="X183" t="str">
        <f t="shared" ca="1" si="38"/>
        <v>INSERT INTO athlete (fname, lname, position, academic_level, street_current, city_current,state_current,zip_current,street_hometown, city_hometown, state_hometown, zip_hometown, phone, team_id) VALUES ('Chris','Burr','Catcher','Freshman','3647 North 8554 East','Bismarck','UT',84101,'4784 South 2350 West','Bismarck','UT',84101,5417417002,11);</v>
      </c>
    </row>
    <row r="184" spans="9:24" x14ac:dyDescent="0.2">
      <c r="I184" s="3">
        <f t="shared" ca="1" si="33"/>
        <v>11</v>
      </c>
      <c r="J184" t="str">
        <f t="shared" ca="1" si="45"/>
        <v>Megan</v>
      </c>
      <c r="K184" t="str">
        <f t="shared" ca="1" si="45"/>
        <v>Byron</v>
      </c>
      <c r="L184" t="str">
        <f t="shared" ca="1" si="45"/>
        <v>Running Back</v>
      </c>
      <c r="M184" t="str">
        <f t="shared" ca="1" si="45"/>
        <v>Sophmore</v>
      </c>
      <c r="N184" t="str">
        <f t="shared" ca="1" si="34"/>
        <v>5783 North 9494 West</v>
      </c>
      <c r="O184" t="str">
        <f t="shared" ca="1" si="46"/>
        <v>Pierre</v>
      </c>
      <c r="P184" t="str">
        <f t="shared" ca="1" si="46"/>
        <v>SD</v>
      </c>
      <c r="Q184">
        <f t="shared" ca="1" si="46"/>
        <v>73520</v>
      </c>
      <c r="R184" t="str">
        <f t="shared" ca="1" si="35"/>
        <v>3606 North 5912 East</v>
      </c>
      <c r="S184" t="str">
        <f t="shared" ca="1" si="47"/>
        <v>Pierre</v>
      </c>
      <c r="T184" t="str">
        <f t="shared" ca="1" si="47"/>
        <v>SD</v>
      </c>
      <c r="U184">
        <f t="shared" ca="1" si="47"/>
        <v>73520</v>
      </c>
      <c r="V184">
        <f t="shared" ca="1" si="36"/>
        <v>8938558754</v>
      </c>
      <c r="W184">
        <f t="shared" ca="1" si="37"/>
        <v>13</v>
      </c>
      <c r="X184" t="str">
        <f t="shared" ca="1" si="38"/>
        <v>INSERT INTO athlete (fname, lname, position, academic_level, street_current, city_current,state_current,zip_current,street_hometown, city_hometown, state_hometown, zip_hometown, phone, team_id) VALUES ('Megan','Byron','Running Back','Sophmore','5783 North 9494 West','Pierre','SD',73520,'3606 North 5912 East','Pierre','SD',73520,8938558754,13);</v>
      </c>
    </row>
    <row r="185" spans="9:24" x14ac:dyDescent="0.2">
      <c r="I185" s="3">
        <f t="shared" ca="1" si="33"/>
        <v>12</v>
      </c>
      <c r="J185" t="str">
        <f t="shared" ca="1" si="45"/>
        <v>Marcy</v>
      </c>
      <c r="K185" t="str">
        <f t="shared" ca="1" si="45"/>
        <v>Tice</v>
      </c>
      <c r="L185" t="str">
        <f t="shared" ca="1" si="45"/>
        <v>Goalie</v>
      </c>
      <c r="M185" t="str">
        <f t="shared" ca="1" si="45"/>
        <v>Freshman</v>
      </c>
      <c r="N185" t="str">
        <f t="shared" ca="1" si="34"/>
        <v>4338 North 3553 East</v>
      </c>
      <c r="O185" t="str">
        <f t="shared" ca="1" si="46"/>
        <v>Bismarck</v>
      </c>
      <c r="P185" t="str">
        <f t="shared" ca="1" si="46"/>
        <v>ND</v>
      </c>
      <c r="Q185">
        <f t="shared" ca="1" si="46"/>
        <v>28895</v>
      </c>
      <c r="R185" t="str">
        <f t="shared" ca="1" si="35"/>
        <v>2970 South 1921 East</v>
      </c>
      <c r="S185" t="str">
        <f t="shared" ca="1" si="47"/>
        <v>Bismarck</v>
      </c>
      <c r="T185" t="str">
        <f t="shared" ca="1" si="47"/>
        <v>ND</v>
      </c>
      <c r="U185">
        <f t="shared" ca="1" si="47"/>
        <v>28895</v>
      </c>
      <c r="V185">
        <f t="shared" ca="1" si="36"/>
        <v>8465910211</v>
      </c>
      <c r="W185">
        <f t="shared" ca="1" si="37"/>
        <v>10</v>
      </c>
      <c r="X185" t="str">
        <f t="shared" ca="1" si="38"/>
        <v>INSERT INTO athlete (fname, lname, position, academic_level, street_current, city_current,state_current,zip_current,street_hometown, city_hometown, state_hometown, zip_hometown, phone, team_id) VALUES ('Marcy','Tice','Goalie','Freshman','4338 North 3553 East','Bismarck','ND',28895,'2970 South 1921 East','Bismarck','ND',28895,8465910211,10);</v>
      </c>
    </row>
    <row r="186" spans="9:24" x14ac:dyDescent="0.2">
      <c r="I186" s="3">
        <f t="shared" ca="1" si="33"/>
        <v>4</v>
      </c>
      <c r="J186" t="str">
        <f t="shared" ca="1" si="45"/>
        <v>Stephanie</v>
      </c>
      <c r="K186" t="str">
        <f t="shared" ca="1" si="45"/>
        <v>Pales</v>
      </c>
      <c r="L186" t="str">
        <f t="shared" ca="1" si="45"/>
        <v>Tackle</v>
      </c>
      <c r="M186" t="str">
        <f t="shared" ca="1" si="45"/>
        <v>Freshman</v>
      </c>
      <c r="N186" t="str">
        <f t="shared" ca="1" si="34"/>
        <v>8107 South 8822 East</v>
      </c>
      <c r="O186" t="str">
        <f t="shared" ca="1" si="46"/>
        <v>Portland</v>
      </c>
      <c r="P186" t="str">
        <f t="shared" ca="1" si="46"/>
        <v>OR</v>
      </c>
      <c r="Q186">
        <f t="shared" ca="1" si="46"/>
        <v>12958</v>
      </c>
      <c r="R186" t="str">
        <f t="shared" ca="1" si="35"/>
        <v>2210 South 9539 West</v>
      </c>
      <c r="S186" t="str">
        <f t="shared" ca="1" si="47"/>
        <v>Portland</v>
      </c>
      <c r="T186" t="str">
        <f t="shared" ca="1" si="47"/>
        <v>OR</v>
      </c>
      <c r="U186">
        <f t="shared" ca="1" si="47"/>
        <v>12958</v>
      </c>
      <c r="V186">
        <f t="shared" ca="1" si="36"/>
        <v>6512982762</v>
      </c>
      <c r="W186">
        <f t="shared" ca="1" si="37"/>
        <v>2</v>
      </c>
      <c r="X186" t="str">
        <f t="shared" ca="1" si="38"/>
        <v>INSERT INTO athlete (fname, lname, position, academic_level, street_current, city_current,state_current,zip_current,street_hometown, city_hometown, state_hometown, zip_hometown, phone, team_id) VALUES ('Stephanie','Pales','Tackle','Freshman','8107 South 8822 East','Portland','OR',12958,'2210 South 9539 West','Portland','OR',12958,6512982762,2);</v>
      </c>
    </row>
    <row r="187" spans="9:24" x14ac:dyDescent="0.2">
      <c r="I187" s="3">
        <f t="shared" ca="1" si="33"/>
        <v>8</v>
      </c>
      <c r="J187" t="str">
        <f t="shared" ca="1" si="45"/>
        <v>Jeremy</v>
      </c>
      <c r="K187" t="str">
        <f t="shared" ca="1" si="45"/>
        <v>Groves</v>
      </c>
      <c r="L187" t="str">
        <f t="shared" ca="1" si="45"/>
        <v>Defensinve Tackle</v>
      </c>
      <c r="M187" t="str">
        <f t="shared" ca="1" si="45"/>
        <v>Freshman</v>
      </c>
      <c r="N187" t="str">
        <f t="shared" ca="1" si="34"/>
        <v>3776 South 8921 West</v>
      </c>
      <c r="O187" t="str">
        <f t="shared" ca="1" si="46"/>
        <v>Brooklynn</v>
      </c>
      <c r="P187" t="str">
        <f t="shared" ca="1" si="46"/>
        <v>NY</v>
      </c>
      <c r="Q187">
        <f t="shared" ca="1" si="46"/>
        <v>76485</v>
      </c>
      <c r="R187" t="str">
        <f t="shared" ca="1" si="35"/>
        <v>2071 North 3233 East</v>
      </c>
      <c r="S187" t="str">
        <f t="shared" ca="1" si="47"/>
        <v>Brooklynn</v>
      </c>
      <c r="T187" t="str">
        <f t="shared" ca="1" si="47"/>
        <v>NY</v>
      </c>
      <c r="U187">
        <f t="shared" ca="1" si="47"/>
        <v>76485</v>
      </c>
      <c r="V187">
        <f t="shared" ca="1" si="36"/>
        <v>1209867544</v>
      </c>
      <c r="W187">
        <f t="shared" ca="1" si="37"/>
        <v>6</v>
      </c>
      <c r="X187" t="str">
        <f t="shared" ca="1" si="38"/>
        <v>INSERT INTO athlete (fname, lname, position, academic_level, street_current, city_current,state_current,zip_current,street_hometown, city_hometown, state_hometown, zip_hometown, phone, team_id) VALUES ('Jeremy','Groves','Defensinve Tackle','Freshman','3776 South 8921 West','Brooklynn','NY',76485,'2071 North 3233 East','Brooklynn','NY',76485,1209867544,6);</v>
      </c>
    </row>
    <row r="188" spans="9:24" x14ac:dyDescent="0.2">
      <c r="I188" s="3">
        <f t="shared" ca="1" si="33"/>
        <v>8</v>
      </c>
      <c r="J188" t="str">
        <f t="shared" ca="1" si="45"/>
        <v>Jeremy</v>
      </c>
      <c r="K188" t="str">
        <f t="shared" ca="1" si="45"/>
        <v>Groves</v>
      </c>
      <c r="L188" t="str">
        <f t="shared" ca="1" si="45"/>
        <v>Defensinve Tackle</v>
      </c>
      <c r="M188" t="str">
        <f t="shared" ca="1" si="45"/>
        <v>Freshman</v>
      </c>
      <c r="N188" t="str">
        <f t="shared" ca="1" si="34"/>
        <v>1163 South 7430 East</v>
      </c>
      <c r="O188" t="str">
        <f t="shared" ca="1" si="46"/>
        <v>Brooklynn</v>
      </c>
      <c r="P188" t="str">
        <f t="shared" ca="1" si="46"/>
        <v>NY</v>
      </c>
      <c r="Q188">
        <f t="shared" ca="1" si="46"/>
        <v>76485</v>
      </c>
      <c r="R188" t="str">
        <f t="shared" ca="1" si="35"/>
        <v>6566 North 7233 East</v>
      </c>
      <c r="S188" t="str">
        <f t="shared" ca="1" si="47"/>
        <v>Brooklynn</v>
      </c>
      <c r="T188" t="str">
        <f t="shared" ca="1" si="47"/>
        <v>NY</v>
      </c>
      <c r="U188">
        <f t="shared" ca="1" si="47"/>
        <v>76485</v>
      </c>
      <c r="V188">
        <f t="shared" ca="1" si="36"/>
        <v>8169959848</v>
      </c>
      <c r="W188">
        <f t="shared" ca="1" si="37"/>
        <v>13</v>
      </c>
      <c r="X188" t="str">
        <f t="shared" ca="1" si="38"/>
        <v>INSERT INTO athlete (fname, lname, position, academic_level, street_current, city_current,state_current,zip_current,street_hometown, city_hometown, state_hometown, zip_hometown, phone, team_id) VALUES ('Jeremy','Groves','Defensinve Tackle','Freshman','1163 South 7430 East','Brooklynn','NY',76485,'6566 North 7233 East','Brooklynn','NY',76485,8169959848,13);</v>
      </c>
    </row>
    <row r="189" spans="9:24" x14ac:dyDescent="0.2">
      <c r="I189" s="3">
        <f t="shared" ca="1" si="33"/>
        <v>5</v>
      </c>
      <c r="J189" t="str">
        <f t="shared" ca="1" si="45"/>
        <v>Alicia</v>
      </c>
      <c r="K189" t="str">
        <f t="shared" ca="1" si="45"/>
        <v>McKay</v>
      </c>
      <c r="L189" t="str">
        <f t="shared" ca="1" si="45"/>
        <v>Defense</v>
      </c>
      <c r="M189" t="str">
        <f t="shared" ca="1" si="45"/>
        <v>Senior</v>
      </c>
      <c r="N189" t="str">
        <f t="shared" ca="1" si="34"/>
        <v>2452 South 8313 West</v>
      </c>
      <c r="O189" t="str">
        <f t="shared" ca="1" si="46"/>
        <v>Berkley</v>
      </c>
      <c r="P189" t="str">
        <f t="shared" ca="1" si="46"/>
        <v>CA</v>
      </c>
      <c r="Q189">
        <f t="shared" ca="1" si="46"/>
        <v>84050</v>
      </c>
      <c r="R189" t="str">
        <f t="shared" ca="1" si="35"/>
        <v>1906 North 6860 West</v>
      </c>
      <c r="S189" t="str">
        <f t="shared" ca="1" si="47"/>
        <v>Berkley</v>
      </c>
      <c r="T189" t="str">
        <f t="shared" ca="1" si="47"/>
        <v>CA</v>
      </c>
      <c r="U189">
        <f t="shared" ca="1" si="47"/>
        <v>84050</v>
      </c>
      <c r="V189">
        <f t="shared" ca="1" si="36"/>
        <v>3142549691</v>
      </c>
      <c r="W189">
        <f t="shared" ca="1" si="37"/>
        <v>5</v>
      </c>
      <c r="X189" t="str">
        <f t="shared" ca="1" si="38"/>
        <v>INSERT INTO athlete (fname, lname, position, academic_level, street_current, city_current,state_current,zip_current,street_hometown, city_hometown, state_hometown, zip_hometown, phone, team_id) VALUES ('Alicia','McKay','Defense','Senior','2452 South 8313 West','Berkley','CA',84050,'1906 North 6860 West','Berkley','CA',84050,3142549691,5);</v>
      </c>
    </row>
    <row r="190" spans="9:24" x14ac:dyDescent="0.2">
      <c r="I190" s="3">
        <f t="shared" ca="1" si="33"/>
        <v>16</v>
      </c>
      <c r="J190" t="str">
        <f t="shared" ca="1" si="45"/>
        <v>Chris</v>
      </c>
      <c r="K190" t="str">
        <f t="shared" ca="1" si="45"/>
        <v>Burr</v>
      </c>
      <c r="L190" t="str">
        <f t="shared" ca="1" si="45"/>
        <v>Catcher</v>
      </c>
      <c r="M190" t="str">
        <f t="shared" ca="1" si="45"/>
        <v>Freshman</v>
      </c>
      <c r="N190" t="str">
        <f t="shared" ca="1" si="34"/>
        <v>4624 North 7977 East</v>
      </c>
      <c r="O190" t="str">
        <f t="shared" ca="1" si="46"/>
        <v>Bismarck</v>
      </c>
      <c r="P190" t="str">
        <f t="shared" ca="1" si="46"/>
        <v>UT</v>
      </c>
      <c r="Q190">
        <f t="shared" ca="1" si="46"/>
        <v>84101</v>
      </c>
      <c r="R190" t="str">
        <f t="shared" ca="1" si="35"/>
        <v>8771 North 4891 West</v>
      </c>
      <c r="S190" t="str">
        <f t="shared" ca="1" si="47"/>
        <v>Bismarck</v>
      </c>
      <c r="T190" t="str">
        <f t="shared" ca="1" si="47"/>
        <v>UT</v>
      </c>
      <c r="U190">
        <f t="shared" ca="1" si="47"/>
        <v>84101</v>
      </c>
      <c r="V190">
        <f t="shared" ca="1" si="36"/>
        <v>2361230025</v>
      </c>
      <c r="W190">
        <f t="shared" ca="1" si="37"/>
        <v>13</v>
      </c>
      <c r="X190" t="str">
        <f t="shared" ca="1" si="38"/>
        <v>INSERT INTO athlete (fname, lname, position, academic_level, street_current, city_current,state_current,zip_current,street_hometown, city_hometown, state_hometown, zip_hometown, phone, team_id) VALUES ('Chris','Burr','Catcher','Freshman','4624 North 7977 East','Bismarck','UT',84101,'8771 North 4891 West','Bismarck','UT',84101,2361230025,13);</v>
      </c>
    </row>
    <row r="191" spans="9:24" x14ac:dyDescent="0.2">
      <c r="I191" s="3">
        <f t="shared" ca="1" si="33"/>
        <v>16</v>
      </c>
      <c r="J191" t="str">
        <f t="shared" ca="1" si="45"/>
        <v>Chris</v>
      </c>
      <c r="K191" t="str">
        <f t="shared" ca="1" si="45"/>
        <v>Burr</v>
      </c>
      <c r="L191" t="str">
        <f t="shared" ca="1" si="45"/>
        <v>Catcher</v>
      </c>
      <c r="M191" t="str">
        <f t="shared" ca="1" si="45"/>
        <v>Freshman</v>
      </c>
      <c r="N191" t="str">
        <f t="shared" ca="1" si="34"/>
        <v>1702 South 3792 West</v>
      </c>
      <c r="O191" t="str">
        <f t="shared" ca="1" si="46"/>
        <v>Bismarck</v>
      </c>
      <c r="P191" t="str">
        <f t="shared" ca="1" si="46"/>
        <v>UT</v>
      </c>
      <c r="Q191">
        <f t="shared" ca="1" si="46"/>
        <v>84101</v>
      </c>
      <c r="R191" t="str">
        <f t="shared" ca="1" si="35"/>
        <v>4533 North 3340 West</v>
      </c>
      <c r="S191" t="str">
        <f t="shared" ca="1" si="47"/>
        <v>Bismarck</v>
      </c>
      <c r="T191" t="str">
        <f t="shared" ca="1" si="47"/>
        <v>UT</v>
      </c>
      <c r="U191">
        <f t="shared" ca="1" si="47"/>
        <v>84101</v>
      </c>
      <c r="V191">
        <f t="shared" ca="1" si="36"/>
        <v>8721196123</v>
      </c>
      <c r="W191">
        <f t="shared" ca="1" si="37"/>
        <v>7</v>
      </c>
      <c r="X191" t="str">
        <f t="shared" ca="1" si="38"/>
        <v>INSERT INTO athlete (fname, lname, position, academic_level, street_current, city_current,state_current,zip_current,street_hometown, city_hometown, state_hometown, zip_hometown, phone, team_id) VALUES ('Chris','Burr','Catcher','Freshman','1702 South 3792 West','Bismarck','UT',84101,'4533 North 3340 West','Bismarck','UT',84101,8721196123,7);</v>
      </c>
    </row>
    <row r="192" spans="9:24" x14ac:dyDescent="0.2">
      <c r="I192" s="3">
        <f t="shared" ca="1" si="33"/>
        <v>3</v>
      </c>
      <c r="J192" t="str">
        <f t="shared" ca="1" si="45"/>
        <v>Alex</v>
      </c>
      <c r="K192" t="str">
        <f t="shared" ca="1" si="45"/>
        <v>Johnson</v>
      </c>
      <c r="L192" t="str">
        <f t="shared" ca="1" si="45"/>
        <v>Quarterback</v>
      </c>
      <c r="M192" t="str">
        <f t="shared" ca="1" si="45"/>
        <v>Sophmore</v>
      </c>
      <c r="N192" t="str">
        <f t="shared" ca="1" si="34"/>
        <v>5555 North 8526 West</v>
      </c>
      <c r="O192" t="str">
        <f t="shared" ca="1" si="46"/>
        <v>Seattle</v>
      </c>
      <c r="P192" t="str">
        <f t="shared" ca="1" si="46"/>
        <v>WA</v>
      </c>
      <c r="Q192">
        <f t="shared" ca="1" si="46"/>
        <v>56290</v>
      </c>
      <c r="R192" t="str">
        <f t="shared" ca="1" si="35"/>
        <v>3535 South 1231 East</v>
      </c>
      <c r="S192" t="str">
        <f t="shared" ca="1" si="47"/>
        <v>Seattle</v>
      </c>
      <c r="T192" t="str">
        <f t="shared" ca="1" si="47"/>
        <v>WA</v>
      </c>
      <c r="U192">
        <f t="shared" ca="1" si="47"/>
        <v>56290</v>
      </c>
      <c r="V192">
        <f t="shared" ca="1" si="36"/>
        <v>7777452500</v>
      </c>
      <c r="W192">
        <f t="shared" ca="1" si="37"/>
        <v>4</v>
      </c>
      <c r="X192" t="str">
        <f t="shared" ca="1" si="38"/>
        <v>INSERT INTO athlete (fname, lname, position, academic_level, street_current, city_current,state_current,zip_current,street_hometown, city_hometown, state_hometown, zip_hometown, phone, team_id) VALUES ('Alex','Johnson','Quarterback','Sophmore','5555 North 8526 West','Seattle','WA',56290,'3535 South 1231 East','Seattle','WA',56290,7777452500,4);</v>
      </c>
    </row>
    <row r="193" spans="9:24" x14ac:dyDescent="0.2">
      <c r="I193" s="3">
        <f t="shared" ca="1" si="33"/>
        <v>7</v>
      </c>
      <c r="J193" t="str">
        <f t="shared" ca="1" si="45"/>
        <v>John</v>
      </c>
      <c r="K193" t="str">
        <f t="shared" ca="1" si="45"/>
        <v>Jensen</v>
      </c>
      <c r="L193" t="str">
        <f t="shared" ca="1" si="45"/>
        <v>Forward</v>
      </c>
      <c r="M193" t="str">
        <f t="shared" ca="1" si="45"/>
        <v>Sophmore</v>
      </c>
      <c r="N193" t="str">
        <f t="shared" ca="1" si="34"/>
        <v>8004 South 9191 East</v>
      </c>
      <c r="O193" t="str">
        <f t="shared" ca="1" si="46"/>
        <v>Tempe</v>
      </c>
      <c r="P193" t="str">
        <f t="shared" ca="1" si="46"/>
        <v>AZ</v>
      </c>
      <c r="Q193">
        <f t="shared" ca="1" si="46"/>
        <v>85765</v>
      </c>
      <c r="R193" t="str">
        <f t="shared" ca="1" si="35"/>
        <v>1638 South 4156 West</v>
      </c>
      <c r="S193" t="str">
        <f t="shared" ca="1" si="47"/>
        <v>Tempe</v>
      </c>
      <c r="T193" t="str">
        <f t="shared" ca="1" si="47"/>
        <v>AZ</v>
      </c>
      <c r="U193">
        <f t="shared" ca="1" si="47"/>
        <v>85765</v>
      </c>
      <c r="V193">
        <f t="shared" ca="1" si="36"/>
        <v>4622771132</v>
      </c>
      <c r="W193">
        <f t="shared" ca="1" si="37"/>
        <v>8</v>
      </c>
      <c r="X193" t="str">
        <f t="shared" ca="1" si="38"/>
        <v>INSERT INTO athlete (fname, lname, position, academic_level, street_current, city_current,state_current,zip_current,street_hometown, city_hometown, state_hometown, zip_hometown, phone, team_id) VALUES ('John','Jensen','Forward','Sophmore','8004 South 9191 East','Tempe','AZ',85765,'1638 South 4156 West','Tempe','AZ',85765,4622771132,8);</v>
      </c>
    </row>
    <row r="194" spans="9:24" x14ac:dyDescent="0.2">
      <c r="I194" s="3">
        <f t="shared" ca="1" si="33"/>
        <v>11</v>
      </c>
      <c r="J194" t="str">
        <f t="shared" ca="1" si="45"/>
        <v>Megan</v>
      </c>
      <c r="K194" t="str">
        <f t="shared" ca="1" si="45"/>
        <v>Byron</v>
      </c>
      <c r="L194" t="str">
        <f t="shared" ca="1" si="45"/>
        <v>Running Back</v>
      </c>
      <c r="M194" t="str">
        <f t="shared" ca="1" si="45"/>
        <v>Sophmore</v>
      </c>
      <c r="N194" t="str">
        <f t="shared" ca="1" si="34"/>
        <v>5087 South 2637 West</v>
      </c>
      <c r="O194" t="str">
        <f t="shared" ca="1" si="46"/>
        <v>Pierre</v>
      </c>
      <c r="P194" t="str">
        <f t="shared" ca="1" si="46"/>
        <v>SD</v>
      </c>
      <c r="Q194">
        <f t="shared" ca="1" si="46"/>
        <v>73520</v>
      </c>
      <c r="R194" t="str">
        <f t="shared" ca="1" si="35"/>
        <v>3858 South 8246 West</v>
      </c>
      <c r="S194" t="str">
        <f t="shared" ca="1" si="47"/>
        <v>Pierre</v>
      </c>
      <c r="T194" t="str">
        <f t="shared" ca="1" si="47"/>
        <v>SD</v>
      </c>
      <c r="U194">
        <f t="shared" ca="1" si="47"/>
        <v>73520</v>
      </c>
      <c r="V194">
        <f t="shared" ca="1" si="36"/>
        <v>4128309951</v>
      </c>
      <c r="W194">
        <f t="shared" ca="1" si="37"/>
        <v>10</v>
      </c>
      <c r="X194" t="str">
        <f t="shared" ca="1" si="38"/>
        <v>INSERT INTO athlete (fname, lname, position, academic_level, street_current, city_current,state_current,zip_current,street_hometown, city_hometown, state_hometown, zip_hometown, phone, team_id) VALUES ('Megan','Byron','Running Back','Sophmore','5087 South 2637 West','Pierre','SD',73520,'3858 South 8246 West','Pierre','SD',73520,4128309951,10);</v>
      </c>
    </row>
    <row r="195" spans="9:24" x14ac:dyDescent="0.2">
      <c r="I195" s="3">
        <f t="shared" ca="1" si="33"/>
        <v>5</v>
      </c>
      <c r="J195" t="str">
        <f t="shared" ca="1" si="45"/>
        <v>Alicia</v>
      </c>
      <c r="K195" t="str">
        <f t="shared" ca="1" si="45"/>
        <v>McKay</v>
      </c>
      <c r="L195" t="str">
        <f t="shared" ca="1" si="45"/>
        <v>Defense</v>
      </c>
      <c r="M195" t="str">
        <f t="shared" ca="1" si="45"/>
        <v>Senior</v>
      </c>
      <c r="N195" t="str">
        <f t="shared" ca="1" si="34"/>
        <v>4239 North 5951 East</v>
      </c>
      <c r="O195" t="str">
        <f t="shared" ca="1" si="46"/>
        <v>Berkley</v>
      </c>
      <c r="P195" t="str">
        <f t="shared" ca="1" si="46"/>
        <v>CA</v>
      </c>
      <c r="Q195">
        <f t="shared" ca="1" si="46"/>
        <v>84050</v>
      </c>
      <c r="R195" t="str">
        <f t="shared" ca="1" si="35"/>
        <v>2501 South 7433 West</v>
      </c>
      <c r="S195" t="str">
        <f t="shared" ca="1" si="47"/>
        <v>Berkley</v>
      </c>
      <c r="T195" t="str">
        <f t="shared" ca="1" si="47"/>
        <v>CA</v>
      </c>
      <c r="U195">
        <f t="shared" ca="1" si="47"/>
        <v>84050</v>
      </c>
      <c r="V195">
        <f t="shared" ca="1" si="36"/>
        <v>9293356367</v>
      </c>
      <c r="W195">
        <f t="shared" ca="1" si="37"/>
        <v>6</v>
      </c>
      <c r="X195" t="str">
        <f t="shared" ca="1" si="38"/>
        <v>INSERT INTO athlete (fname, lname, position, academic_level, street_current, city_current,state_current,zip_current,street_hometown, city_hometown, state_hometown, zip_hometown, phone, team_id) VALUES ('Alicia','McKay','Defense','Senior','4239 North 5951 East','Berkley','CA',84050,'2501 South 7433 West','Berkley','CA',84050,9293356367,6);</v>
      </c>
    </row>
    <row r="196" spans="9:24" x14ac:dyDescent="0.2">
      <c r="I196" s="3">
        <f t="shared" ref="I196:I259" ca="1" si="48">RANDBETWEEN(1,16)</f>
        <v>16</v>
      </c>
      <c r="J196" t="str">
        <f t="shared" ca="1" si="45"/>
        <v>Chris</v>
      </c>
      <c r="K196" t="str">
        <f t="shared" ca="1" si="45"/>
        <v>Burr</v>
      </c>
      <c r="L196" t="str">
        <f t="shared" ca="1" si="45"/>
        <v>Catcher</v>
      </c>
      <c r="M196" t="str">
        <f t="shared" ca="1" si="45"/>
        <v>Freshman</v>
      </c>
      <c r="N196" t="str">
        <f t="shared" ref="N196:N259" ca="1" si="49">RANDBETWEEN(1000,9999)&amp;" "&amp;VLOOKUP(RANDBETWEEN(1,2),$B$21:$C$24,2)&amp;" "&amp;RANDBETWEEN(1000,9999)&amp;" "&amp;VLOOKUP(RANDBETWEEN(3,4),$B$21:$C$24,2)</f>
        <v>7826 North 5585 West</v>
      </c>
      <c r="O196" t="str">
        <f t="shared" ca="1" si="46"/>
        <v>Bismarck</v>
      </c>
      <c r="P196" t="str">
        <f t="shared" ca="1" si="46"/>
        <v>UT</v>
      </c>
      <c r="Q196">
        <f t="shared" ca="1" si="46"/>
        <v>84101</v>
      </c>
      <c r="R196" t="str">
        <f t="shared" ref="R196:R259" ca="1" si="50">RANDBETWEEN(1000,9999)&amp;" "&amp;VLOOKUP(RANDBETWEEN(1,2),$B$21:$C$24,2)&amp;" "&amp;RANDBETWEEN(1000,9999)&amp;" "&amp;VLOOKUP(RANDBETWEEN(3,4),$B$21:$C$24,2)</f>
        <v>7835 South 4292 West</v>
      </c>
      <c r="S196" t="str">
        <f t="shared" ca="1" si="47"/>
        <v>Bismarck</v>
      </c>
      <c r="T196" t="str">
        <f t="shared" ca="1" si="47"/>
        <v>UT</v>
      </c>
      <c r="U196">
        <f t="shared" ca="1" si="47"/>
        <v>84101</v>
      </c>
      <c r="V196">
        <f t="shared" ref="V196:V259" ca="1" si="51">RANDBETWEEN(1000000000,9999999999)</f>
        <v>3329344567</v>
      </c>
      <c r="W196">
        <f t="shared" ref="W196:W259" ca="1" si="52">RANDBETWEEN(1,14)</f>
        <v>7</v>
      </c>
      <c r="X196" t="str">
        <f t="shared" ref="X196:X259" ca="1" si="53">"INSERT INTO athlete (fname, lname, position, academic_level, street_current, city_current,state_current,zip_current,street_hometown, city_hometown, state_hometown, zip_hometown, phone, team_id) VALUES ('"&amp;J196&amp;"','"&amp;K196&amp;"','"&amp;L196&amp;"','"&amp;M196&amp;"','"&amp;N196&amp;"','"&amp;O196&amp;"','"&amp;P196&amp;"',"&amp;Q196&amp;",'"&amp;R196&amp;"','"&amp;S196&amp;"','"&amp;T196&amp;"',"&amp;U196&amp;","&amp;V196&amp;","&amp;W196&amp;");"</f>
        <v>INSERT INTO athlete (fname, lname, position, academic_level, street_current, city_current,state_current,zip_current,street_hometown, city_hometown, state_hometown, zip_hometown, phone, team_id) VALUES ('Chris','Burr','Catcher','Freshman','7826 North 5585 West','Bismarck','UT',84101,'7835 South 4292 West','Bismarck','UT',84101,3329344567,7);</v>
      </c>
    </row>
    <row r="197" spans="9:24" x14ac:dyDescent="0.2">
      <c r="I197" s="3">
        <f t="shared" ca="1" si="48"/>
        <v>8</v>
      </c>
      <c r="J197" t="str">
        <f t="shared" ca="1" si="45"/>
        <v>Jeremy</v>
      </c>
      <c r="K197" t="str">
        <f t="shared" ca="1" si="45"/>
        <v>Groves</v>
      </c>
      <c r="L197" t="str">
        <f t="shared" ca="1" si="45"/>
        <v>Defensinve Tackle</v>
      </c>
      <c r="M197" t="str">
        <f t="shared" ca="1" si="45"/>
        <v>Freshman</v>
      </c>
      <c r="N197" t="str">
        <f t="shared" ca="1" si="49"/>
        <v>4381 North 5153 West</v>
      </c>
      <c r="O197" t="str">
        <f t="shared" ca="1" si="46"/>
        <v>Brooklynn</v>
      </c>
      <c r="P197" t="str">
        <f t="shared" ca="1" si="46"/>
        <v>NY</v>
      </c>
      <c r="Q197">
        <f t="shared" ca="1" si="46"/>
        <v>76485</v>
      </c>
      <c r="R197" t="str">
        <f t="shared" ca="1" si="50"/>
        <v>1977 South 1660 West</v>
      </c>
      <c r="S197" t="str">
        <f t="shared" ca="1" si="47"/>
        <v>Brooklynn</v>
      </c>
      <c r="T197" t="str">
        <f t="shared" ca="1" si="47"/>
        <v>NY</v>
      </c>
      <c r="U197">
        <f t="shared" ca="1" si="47"/>
        <v>76485</v>
      </c>
      <c r="V197">
        <f t="shared" ca="1" si="51"/>
        <v>1334115007</v>
      </c>
      <c r="W197">
        <f t="shared" ca="1" si="52"/>
        <v>13</v>
      </c>
      <c r="X197" t="str">
        <f t="shared" ca="1" si="53"/>
        <v>INSERT INTO athlete (fname, lname, position, academic_level, street_current, city_current,state_current,zip_current,street_hometown, city_hometown, state_hometown, zip_hometown, phone, team_id) VALUES ('Jeremy','Groves','Defensinve Tackle','Freshman','4381 North 5153 West','Brooklynn','NY',76485,'1977 South 1660 West','Brooklynn','NY',76485,1334115007,13);</v>
      </c>
    </row>
    <row r="198" spans="9:24" x14ac:dyDescent="0.2">
      <c r="I198" s="3">
        <f t="shared" ca="1" si="48"/>
        <v>3</v>
      </c>
      <c r="J198" t="str">
        <f t="shared" ca="1" si="45"/>
        <v>Alex</v>
      </c>
      <c r="K198" t="str">
        <f t="shared" ca="1" si="45"/>
        <v>Johnson</v>
      </c>
      <c r="L198" t="str">
        <f t="shared" ca="1" si="45"/>
        <v>Quarterback</v>
      </c>
      <c r="M198" t="str">
        <f t="shared" ca="1" si="45"/>
        <v>Sophmore</v>
      </c>
      <c r="N198" t="str">
        <f t="shared" ca="1" si="49"/>
        <v>6898 South 7466 East</v>
      </c>
      <c r="O198" t="str">
        <f t="shared" ca="1" si="46"/>
        <v>Seattle</v>
      </c>
      <c r="P198" t="str">
        <f t="shared" ca="1" si="46"/>
        <v>WA</v>
      </c>
      <c r="Q198">
        <f t="shared" ca="1" si="46"/>
        <v>56290</v>
      </c>
      <c r="R198" t="str">
        <f t="shared" ca="1" si="50"/>
        <v>8329 South 4377 West</v>
      </c>
      <c r="S198" t="str">
        <f t="shared" ca="1" si="47"/>
        <v>Seattle</v>
      </c>
      <c r="T198" t="str">
        <f t="shared" ca="1" si="47"/>
        <v>WA</v>
      </c>
      <c r="U198">
        <f t="shared" ca="1" si="47"/>
        <v>56290</v>
      </c>
      <c r="V198">
        <f t="shared" ca="1" si="51"/>
        <v>8987514890</v>
      </c>
      <c r="W198">
        <f t="shared" ca="1" si="52"/>
        <v>1</v>
      </c>
      <c r="X198" t="str">
        <f t="shared" ca="1" si="53"/>
        <v>INSERT INTO athlete (fname, lname, position, academic_level, street_current, city_current,state_current,zip_current,street_hometown, city_hometown, state_hometown, zip_hometown, phone, team_id) VALUES ('Alex','Johnson','Quarterback','Sophmore','6898 South 7466 East','Seattle','WA',56290,'8329 South 4377 West','Seattle','WA',56290,8987514890,1);</v>
      </c>
    </row>
    <row r="199" spans="9:24" x14ac:dyDescent="0.2">
      <c r="I199" s="3">
        <f t="shared" ca="1" si="48"/>
        <v>10</v>
      </c>
      <c r="J199" t="str">
        <f t="shared" ca="1" si="45"/>
        <v>Laura</v>
      </c>
      <c r="K199" t="str">
        <f t="shared" ca="1" si="45"/>
        <v>Hansen</v>
      </c>
      <c r="L199" t="str">
        <f t="shared" ca="1" si="45"/>
        <v>Corner</v>
      </c>
      <c r="M199" t="str">
        <f t="shared" ca="1" si="45"/>
        <v>Junior</v>
      </c>
      <c r="N199" t="str">
        <f t="shared" ca="1" si="49"/>
        <v>9630 North 6483 West</v>
      </c>
      <c r="O199" t="str">
        <f t="shared" ca="1" si="46"/>
        <v>Las Vegas</v>
      </c>
      <c r="P199" t="str">
        <f t="shared" ca="1" si="46"/>
        <v>NV</v>
      </c>
      <c r="Q199">
        <f t="shared" ca="1" si="46"/>
        <v>19837</v>
      </c>
      <c r="R199" t="str">
        <f t="shared" ca="1" si="50"/>
        <v>5411 North 9504 East</v>
      </c>
      <c r="S199" t="str">
        <f t="shared" ca="1" si="47"/>
        <v>Las Vegas</v>
      </c>
      <c r="T199" t="str">
        <f t="shared" ca="1" si="47"/>
        <v>NV</v>
      </c>
      <c r="U199">
        <f t="shared" ca="1" si="47"/>
        <v>19837</v>
      </c>
      <c r="V199">
        <f t="shared" ca="1" si="51"/>
        <v>4644816505</v>
      </c>
      <c r="W199">
        <f t="shared" ca="1" si="52"/>
        <v>1</v>
      </c>
      <c r="X199" t="str">
        <f t="shared" ca="1" si="53"/>
        <v>INSERT INTO athlete (fname, lname, position, academic_level, street_current, city_current,state_current,zip_current,street_hometown, city_hometown, state_hometown, zip_hometown, phone, team_id) VALUES ('Laura','Hansen','Corner','Junior','9630 North 6483 West','Las Vegas','NV',19837,'5411 North 9504 East','Las Vegas','NV',19837,4644816505,1);</v>
      </c>
    </row>
    <row r="200" spans="9:24" x14ac:dyDescent="0.2">
      <c r="I200" s="3">
        <f t="shared" ca="1" si="48"/>
        <v>14</v>
      </c>
      <c r="J200" t="str">
        <f t="shared" ca="1" si="45"/>
        <v>Carrie</v>
      </c>
      <c r="K200" t="str">
        <f t="shared" ca="1" si="45"/>
        <v>Bishoff</v>
      </c>
      <c r="L200" t="str">
        <f t="shared" ca="1" si="45"/>
        <v>Outfielder</v>
      </c>
      <c r="M200" t="str">
        <f t="shared" ca="1" si="45"/>
        <v>Junior</v>
      </c>
      <c r="N200" t="str">
        <f t="shared" ca="1" si="49"/>
        <v>9329 South 3652 West</v>
      </c>
      <c r="O200" t="str">
        <f t="shared" ca="1" si="46"/>
        <v>Las Vegas</v>
      </c>
      <c r="P200" t="str">
        <f t="shared" ca="1" si="46"/>
        <v>UT</v>
      </c>
      <c r="Q200">
        <f t="shared" ca="1" si="46"/>
        <v>84101</v>
      </c>
      <c r="R200" t="str">
        <f t="shared" ca="1" si="50"/>
        <v>9403 South 2915 East</v>
      </c>
      <c r="S200" t="str">
        <f t="shared" ca="1" si="47"/>
        <v>Las Vegas</v>
      </c>
      <c r="T200" t="str">
        <f t="shared" ca="1" si="47"/>
        <v>UT</v>
      </c>
      <c r="U200">
        <f t="shared" ca="1" si="47"/>
        <v>84101</v>
      </c>
      <c r="V200">
        <f t="shared" ca="1" si="51"/>
        <v>8496139335</v>
      </c>
      <c r="W200">
        <f t="shared" ca="1" si="52"/>
        <v>1</v>
      </c>
      <c r="X200" t="str">
        <f t="shared" ca="1" si="53"/>
        <v>INSERT INTO athlete (fname, lname, position, academic_level, street_current, city_current,state_current,zip_current,street_hometown, city_hometown, state_hometown, zip_hometown, phone, team_id) VALUES ('Carrie','Bishoff','Outfielder','Junior','9329 South 3652 West','Las Vegas','UT',84101,'9403 South 2915 East','Las Vegas','UT',84101,8496139335,1);</v>
      </c>
    </row>
    <row r="201" spans="9:24" x14ac:dyDescent="0.2">
      <c r="I201" s="3">
        <f t="shared" ca="1" si="48"/>
        <v>13</v>
      </c>
      <c r="J201" t="str">
        <f t="shared" ca="1" si="45"/>
        <v>Kim</v>
      </c>
      <c r="K201" t="str">
        <f t="shared" ca="1" si="45"/>
        <v>Lord</v>
      </c>
      <c r="L201" t="str">
        <f t="shared" ca="1" si="45"/>
        <v>First Base</v>
      </c>
      <c r="M201" t="str">
        <f t="shared" ca="1" si="45"/>
        <v>Senior</v>
      </c>
      <c r="N201" t="str">
        <f t="shared" ca="1" si="49"/>
        <v>5043 South 8135 East</v>
      </c>
      <c r="O201" t="str">
        <f t="shared" ca="1" si="46"/>
        <v>Provo</v>
      </c>
      <c r="P201" t="str">
        <f t="shared" ca="1" si="46"/>
        <v>UT</v>
      </c>
      <c r="Q201">
        <f t="shared" ca="1" si="46"/>
        <v>84101</v>
      </c>
      <c r="R201" t="str">
        <f t="shared" ca="1" si="50"/>
        <v>4978 South 2071 West</v>
      </c>
      <c r="S201" t="str">
        <f t="shared" ca="1" si="47"/>
        <v>Provo</v>
      </c>
      <c r="T201" t="str">
        <f t="shared" ca="1" si="47"/>
        <v>UT</v>
      </c>
      <c r="U201">
        <f t="shared" ca="1" si="47"/>
        <v>84101</v>
      </c>
      <c r="V201">
        <f t="shared" ca="1" si="51"/>
        <v>8945012842</v>
      </c>
      <c r="W201">
        <f t="shared" ca="1" si="52"/>
        <v>2</v>
      </c>
      <c r="X201" t="str">
        <f t="shared" ca="1" si="53"/>
        <v>INSERT INTO athlete (fname, lname, position, academic_level, street_current, city_current,state_current,zip_current,street_hometown, city_hometown, state_hometown, zip_hometown, phone, team_id) VALUES ('Kim','Lord','First Base','Senior','5043 South 8135 East','Provo','UT',84101,'4978 South 2071 West','Provo','UT',84101,8945012842,2);</v>
      </c>
    </row>
    <row r="202" spans="9:24" x14ac:dyDescent="0.2">
      <c r="I202" s="3">
        <f t="shared" ca="1" si="48"/>
        <v>13</v>
      </c>
      <c r="J202" t="str">
        <f t="shared" ca="1" si="45"/>
        <v>Kim</v>
      </c>
      <c r="K202" t="str">
        <f t="shared" ca="1" si="45"/>
        <v>Lord</v>
      </c>
      <c r="L202" t="str">
        <f t="shared" ca="1" si="45"/>
        <v>First Base</v>
      </c>
      <c r="M202" t="str">
        <f t="shared" ca="1" si="45"/>
        <v>Senior</v>
      </c>
      <c r="N202" t="str">
        <f t="shared" ca="1" si="49"/>
        <v>5925 North 5666 West</v>
      </c>
      <c r="O202" t="str">
        <f t="shared" ca="1" si="46"/>
        <v>Provo</v>
      </c>
      <c r="P202" t="str">
        <f t="shared" ca="1" si="46"/>
        <v>UT</v>
      </c>
      <c r="Q202">
        <f t="shared" ca="1" si="46"/>
        <v>84101</v>
      </c>
      <c r="R202" t="str">
        <f t="shared" ca="1" si="50"/>
        <v>3902 North 5379 West</v>
      </c>
      <c r="S202" t="str">
        <f t="shared" ca="1" si="47"/>
        <v>Provo</v>
      </c>
      <c r="T202" t="str">
        <f t="shared" ca="1" si="47"/>
        <v>UT</v>
      </c>
      <c r="U202">
        <f t="shared" ca="1" si="47"/>
        <v>84101</v>
      </c>
      <c r="V202">
        <f t="shared" ca="1" si="51"/>
        <v>9234360880</v>
      </c>
      <c r="W202">
        <f t="shared" ca="1" si="52"/>
        <v>10</v>
      </c>
      <c r="X202" t="str">
        <f t="shared" ca="1" si="53"/>
        <v>INSERT INTO athlete (fname, lname, position, academic_level, street_current, city_current,state_current,zip_current,street_hometown, city_hometown, state_hometown, zip_hometown, phone, team_id) VALUES ('Kim','Lord','First Base','Senior','5925 North 5666 West','Provo','UT',84101,'3902 North 5379 West','Provo','UT',84101,9234360880,10);</v>
      </c>
    </row>
    <row r="203" spans="9:24" x14ac:dyDescent="0.2">
      <c r="I203" s="3">
        <f t="shared" ca="1" si="48"/>
        <v>13</v>
      </c>
      <c r="J203" t="str">
        <f t="shared" ref="J203:M222" ca="1" si="54">VLOOKUP($I203,athlete, J$1)</f>
        <v>Kim</v>
      </c>
      <c r="K203" t="str">
        <f t="shared" ca="1" si="54"/>
        <v>Lord</v>
      </c>
      <c r="L203" t="str">
        <f t="shared" ca="1" si="54"/>
        <v>First Base</v>
      </c>
      <c r="M203" t="str">
        <f t="shared" ca="1" si="54"/>
        <v>Senior</v>
      </c>
      <c r="N203" t="str">
        <f t="shared" ca="1" si="49"/>
        <v>1014 North 2043 West</v>
      </c>
      <c r="O203" t="str">
        <f t="shared" ref="O203:Q222" ca="1" si="55">VLOOKUP($I203,athlete, O$1)</f>
        <v>Provo</v>
      </c>
      <c r="P203" t="str">
        <f t="shared" ca="1" si="55"/>
        <v>UT</v>
      </c>
      <c r="Q203">
        <f t="shared" ca="1" si="55"/>
        <v>84101</v>
      </c>
      <c r="R203" t="str">
        <f t="shared" ca="1" si="50"/>
        <v>6281 South 9507 East</v>
      </c>
      <c r="S203" t="str">
        <f t="shared" ref="S203:U222" ca="1" si="56">VLOOKUP($I203,athlete, S$1)</f>
        <v>Provo</v>
      </c>
      <c r="T203" t="str">
        <f t="shared" ca="1" si="56"/>
        <v>UT</v>
      </c>
      <c r="U203">
        <f t="shared" ca="1" si="56"/>
        <v>84101</v>
      </c>
      <c r="V203">
        <f t="shared" ca="1" si="51"/>
        <v>5470804569</v>
      </c>
      <c r="W203">
        <f t="shared" ca="1" si="52"/>
        <v>5</v>
      </c>
      <c r="X203" t="str">
        <f t="shared" ca="1" si="53"/>
        <v>INSERT INTO athlete (fname, lname, position, academic_level, street_current, city_current,state_current,zip_current,street_hometown, city_hometown, state_hometown, zip_hometown, phone, team_id) VALUES ('Kim','Lord','First Base','Senior','1014 North 2043 West','Provo','UT',84101,'6281 South 9507 East','Provo','UT',84101,5470804569,5);</v>
      </c>
    </row>
    <row r="204" spans="9:24" x14ac:dyDescent="0.2">
      <c r="I204" s="3">
        <f t="shared" ca="1" si="48"/>
        <v>10</v>
      </c>
      <c r="J204" t="str">
        <f t="shared" ca="1" si="54"/>
        <v>Laura</v>
      </c>
      <c r="K204" t="str">
        <f t="shared" ca="1" si="54"/>
        <v>Hansen</v>
      </c>
      <c r="L204" t="str">
        <f t="shared" ca="1" si="54"/>
        <v>Corner</v>
      </c>
      <c r="M204" t="str">
        <f t="shared" ca="1" si="54"/>
        <v>Junior</v>
      </c>
      <c r="N204" t="str">
        <f t="shared" ca="1" si="49"/>
        <v>5420 South 1221 East</v>
      </c>
      <c r="O204" t="str">
        <f t="shared" ca="1" si="55"/>
        <v>Las Vegas</v>
      </c>
      <c r="P204" t="str">
        <f t="shared" ca="1" si="55"/>
        <v>NV</v>
      </c>
      <c r="Q204">
        <f t="shared" ca="1" si="55"/>
        <v>19837</v>
      </c>
      <c r="R204" t="str">
        <f t="shared" ca="1" si="50"/>
        <v>5694 North 2733 East</v>
      </c>
      <c r="S204" t="str">
        <f t="shared" ca="1" si="56"/>
        <v>Las Vegas</v>
      </c>
      <c r="T204" t="str">
        <f t="shared" ca="1" si="56"/>
        <v>NV</v>
      </c>
      <c r="U204">
        <f t="shared" ca="1" si="56"/>
        <v>19837</v>
      </c>
      <c r="V204">
        <f t="shared" ca="1" si="51"/>
        <v>4209500158</v>
      </c>
      <c r="W204">
        <f t="shared" ca="1" si="52"/>
        <v>12</v>
      </c>
      <c r="X204" t="str">
        <f t="shared" ca="1" si="53"/>
        <v>INSERT INTO athlete (fname, lname, position, academic_level, street_current, city_current,state_current,zip_current,street_hometown, city_hometown, state_hometown, zip_hometown, phone, team_id) VALUES ('Laura','Hansen','Corner','Junior','5420 South 1221 East','Las Vegas','NV',19837,'5694 North 2733 East','Las Vegas','NV',19837,4209500158,12);</v>
      </c>
    </row>
    <row r="205" spans="9:24" x14ac:dyDescent="0.2">
      <c r="I205" s="3">
        <f t="shared" ca="1" si="48"/>
        <v>16</v>
      </c>
      <c r="J205" t="str">
        <f t="shared" ca="1" si="54"/>
        <v>Chris</v>
      </c>
      <c r="K205" t="str">
        <f t="shared" ca="1" si="54"/>
        <v>Burr</v>
      </c>
      <c r="L205" t="str">
        <f t="shared" ca="1" si="54"/>
        <v>Catcher</v>
      </c>
      <c r="M205" t="str">
        <f t="shared" ca="1" si="54"/>
        <v>Freshman</v>
      </c>
      <c r="N205" t="str">
        <f t="shared" ca="1" si="49"/>
        <v>9493 South 5843 East</v>
      </c>
      <c r="O205" t="str">
        <f t="shared" ca="1" si="55"/>
        <v>Bismarck</v>
      </c>
      <c r="P205" t="str">
        <f t="shared" ca="1" si="55"/>
        <v>UT</v>
      </c>
      <c r="Q205">
        <f t="shared" ca="1" si="55"/>
        <v>84101</v>
      </c>
      <c r="R205" t="str">
        <f t="shared" ca="1" si="50"/>
        <v>9078 North 7194 West</v>
      </c>
      <c r="S205" t="str">
        <f t="shared" ca="1" si="56"/>
        <v>Bismarck</v>
      </c>
      <c r="T205" t="str">
        <f t="shared" ca="1" si="56"/>
        <v>UT</v>
      </c>
      <c r="U205">
        <f t="shared" ca="1" si="56"/>
        <v>84101</v>
      </c>
      <c r="V205">
        <f t="shared" ca="1" si="51"/>
        <v>1889976880</v>
      </c>
      <c r="W205">
        <f t="shared" ca="1" si="52"/>
        <v>11</v>
      </c>
      <c r="X205" t="str">
        <f t="shared" ca="1" si="53"/>
        <v>INSERT INTO athlete (fname, lname, position, academic_level, street_current, city_current,state_current,zip_current,street_hometown, city_hometown, state_hometown, zip_hometown, phone, team_id) VALUES ('Chris','Burr','Catcher','Freshman','9493 South 5843 East','Bismarck','UT',84101,'9078 North 7194 West','Bismarck','UT',84101,1889976880,11);</v>
      </c>
    </row>
    <row r="206" spans="9:24" x14ac:dyDescent="0.2">
      <c r="I206" s="3">
        <f t="shared" ca="1" si="48"/>
        <v>6</v>
      </c>
      <c r="J206" t="str">
        <f t="shared" ca="1" si="54"/>
        <v>Jilian</v>
      </c>
      <c r="K206" t="str">
        <f t="shared" ca="1" si="54"/>
        <v>Allen</v>
      </c>
      <c r="L206" t="str">
        <f t="shared" ca="1" si="54"/>
        <v>Winger</v>
      </c>
      <c r="M206" t="str">
        <f t="shared" ca="1" si="54"/>
        <v>Junior</v>
      </c>
      <c r="N206" t="str">
        <f t="shared" ca="1" si="49"/>
        <v>5667 South 2729 East</v>
      </c>
      <c r="O206" t="str">
        <f t="shared" ca="1" si="55"/>
        <v>Los Angeles</v>
      </c>
      <c r="P206" t="str">
        <f t="shared" ca="1" si="55"/>
        <v>CA</v>
      </c>
      <c r="Q206">
        <f t="shared" ca="1" si="55"/>
        <v>26848</v>
      </c>
      <c r="R206" t="str">
        <f t="shared" ca="1" si="50"/>
        <v>5660 South 2587 West</v>
      </c>
      <c r="S206" t="str">
        <f t="shared" ca="1" si="56"/>
        <v>Los Angeles</v>
      </c>
      <c r="T206" t="str">
        <f t="shared" ca="1" si="56"/>
        <v>CA</v>
      </c>
      <c r="U206">
        <f t="shared" ca="1" si="56"/>
        <v>26848</v>
      </c>
      <c r="V206">
        <f t="shared" ca="1" si="51"/>
        <v>8506506701</v>
      </c>
      <c r="W206">
        <f t="shared" ca="1" si="52"/>
        <v>12</v>
      </c>
      <c r="X206" t="str">
        <f t="shared" ca="1" si="53"/>
        <v>INSERT INTO athlete (fname, lname, position, academic_level, street_current, city_current,state_current,zip_current,street_hometown, city_hometown, state_hometown, zip_hometown, phone, team_id) VALUES ('Jilian','Allen','Winger','Junior','5667 South 2729 East','Los Angeles','CA',26848,'5660 South 2587 West','Los Angeles','CA',26848,8506506701,12);</v>
      </c>
    </row>
    <row r="207" spans="9:24" x14ac:dyDescent="0.2">
      <c r="I207" s="3">
        <f t="shared" ca="1" si="48"/>
        <v>3</v>
      </c>
      <c r="J207" t="str">
        <f t="shared" ca="1" si="54"/>
        <v>Alex</v>
      </c>
      <c r="K207" t="str">
        <f t="shared" ca="1" si="54"/>
        <v>Johnson</v>
      </c>
      <c r="L207" t="str">
        <f t="shared" ca="1" si="54"/>
        <v>Quarterback</v>
      </c>
      <c r="M207" t="str">
        <f t="shared" ca="1" si="54"/>
        <v>Sophmore</v>
      </c>
      <c r="N207" t="str">
        <f t="shared" ca="1" si="49"/>
        <v>2393 North 5071 West</v>
      </c>
      <c r="O207" t="str">
        <f t="shared" ca="1" si="55"/>
        <v>Seattle</v>
      </c>
      <c r="P207" t="str">
        <f t="shared" ca="1" si="55"/>
        <v>WA</v>
      </c>
      <c r="Q207">
        <f t="shared" ca="1" si="55"/>
        <v>56290</v>
      </c>
      <c r="R207" t="str">
        <f t="shared" ca="1" si="50"/>
        <v>2083 South 3840 West</v>
      </c>
      <c r="S207" t="str">
        <f t="shared" ca="1" si="56"/>
        <v>Seattle</v>
      </c>
      <c r="T207" t="str">
        <f t="shared" ca="1" si="56"/>
        <v>WA</v>
      </c>
      <c r="U207">
        <f t="shared" ca="1" si="56"/>
        <v>56290</v>
      </c>
      <c r="V207">
        <f t="shared" ca="1" si="51"/>
        <v>7447324462</v>
      </c>
      <c r="W207">
        <f t="shared" ca="1" si="52"/>
        <v>11</v>
      </c>
      <c r="X207" t="str">
        <f t="shared" ca="1" si="53"/>
        <v>INSERT INTO athlete (fname, lname, position, academic_level, street_current, city_current,state_current,zip_current,street_hometown, city_hometown, state_hometown, zip_hometown, phone, team_id) VALUES ('Alex','Johnson','Quarterback','Sophmore','2393 North 5071 West','Seattle','WA',56290,'2083 South 3840 West','Seattle','WA',56290,7447324462,11);</v>
      </c>
    </row>
    <row r="208" spans="9:24" x14ac:dyDescent="0.2">
      <c r="I208" s="3">
        <f t="shared" ca="1" si="48"/>
        <v>13</v>
      </c>
      <c r="J208" t="str">
        <f t="shared" ca="1" si="54"/>
        <v>Kim</v>
      </c>
      <c r="K208" t="str">
        <f t="shared" ca="1" si="54"/>
        <v>Lord</v>
      </c>
      <c r="L208" t="str">
        <f t="shared" ca="1" si="54"/>
        <v>First Base</v>
      </c>
      <c r="M208" t="str">
        <f t="shared" ca="1" si="54"/>
        <v>Senior</v>
      </c>
      <c r="N208" t="str">
        <f t="shared" ca="1" si="49"/>
        <v>6613 North 6401 East</v>
      </c>
      <c r="O208" t="str">
        <f t="shared" ca="1" si="55"/>
        <v>Provo</v>
      </c>
      <c r="P208" t="str">
        <f t="shared" ca="1" si="55"/>
        <v>UT</v>
      </c>
      <c r="Q208">
        <f t="shared" ca="1" si="55"/>
        <v>84101</v>
      </c>
      <c r="R208" t="str">
        <f t="shared" ca="1" si="50"/>
        <v>4657 North 7092 West</v>
      </c>
      <c r="S208" t="str">
        <f t="shared" ca="1" si="56"/>
        <v>Provo</v>
      </c>
      <c r="T208" t="str">
        <f t="shared" ca="1" si="56"/>
        <v>UT</v>
      </c>
      <c r="U208">
        <f t="shared" ca="1" si="56"/>
        <v>84101</v>
      </c>
      <c r="V208">
        <f t="shared" ca="1" si="51"/>
        <v>3561963096</v>
      </c>
      <c r="W208">
        <f t="shared" ca="1" si="52"/>
        <v>11</v>
      </c>
      <c r="X208" t="str">
        <f t="shared" ca="1" si="53"/>
        <v>INSERT INTO athlete (fname, lname, position, academic_level, street_current, city_current,state_current,zip_current,street_hometown, city_hometown, state_hometown, zip_hometown, phone, team_id) VALUES ('Kim','Lord','First Base','Senior','6613 North 6401 East','Provo','UT',84101,'4657 North 7092 West','Provo','UT',84101,3561963096,11);</v>
      </c>
    </row>
    <row r="209" spans="9:24" x14ac:dyDescent="0.2">
      <c r="I209" s="3">
        <f t="shared" ca="1" si="48"/>
        <v>7</v>
      </c>
      <c r="J209" t="str">
        <f t="shared" ca="1" si="54"/>
        <v>John</v>
      </c>
      <c r="K209" t="str">
        <f t="shared" ca="1" si="54"/>
        <v>Jensen</v>
      </c>
      <c r="L209" t="str">
        <f t="shared" ca="1" si="54"/>
        <v>Forward</v>
      </c>
      <c r="M209" t="str">
        <f t="shared" ca="1" si="54"/>
        <v>Sophmore</v>
      </c>
      <c r="N209" t="str">
        <f t="shared" ca="1" si="49"/>
        <v>9279 North 6450 West</v>
      </c>
      <c r="O209" t="str">
        <f t="shared" ca="1" si="55"/>
        <v>Tempe</v>
      </c>
      <c r="P209" t="str">
        <f t="shared" ca="1" si="55"/>
        <v>AZ</v>
      </c>
      <c r="Q209">
        <f t="shared" ca="1" si="55"/>
        <v>85765</v>
      </c>
      <c r="R209" t="str">
        <f t="shared" ca="1" si="50"/>
        <v>1565 North 8610 West</v>
      </c>
      <c r="S209" t="str">
        <f t="shared" ca="1" si="56"/>
        <v>Tempe</v>
      </c>
      <c r="T209" t="str">
        <f t="shared" ca="1" si="56"/>
        <v>AZ</v>
      </c>
      <c r="U209">
        <f t="shared" ca="1" si="56"/>
        <v>85765</v>
      </c>
      <c r="V209">
        <f t="shared" ca="1" si="51"/>
        <v>3906038787</v>
      </c>
      <c r="W209">
        <f t="shared" ca="1" si="52"/>
        <v>13</v>
      </c>
      <c r="X209" t="str">
        <f t="shared" ca="1" si="53"/>
        <v>INSERT INTO athlete (fname, lname, position, academic_level, street_current, city_current,state_current,zip_current,street_hometown, city_hometown, state_hometown, zip_hometown, phone, team_id) VALUES ('John','Jensen','Forward','Sophmore','9279 North 6450 West','Tempe','AZ',85765,'1565 North 8610 West','Tempe','AZ',85765,3906038787,13);</v>
      </c>
    </row>
    <row r="210" spans="9:24" x14ac:dyDescent="0.2">
      <c r="I210" s="3">
        <f t="shared" ca="1" si="48"/>
        <v>13</v>
      </c>
      <c r="J210" t="str">
        <f t="shared" ca="1" si="54"/>
        <v>Kim</v>
      </c>
      <c r="K210" t="str">
        <f t="shared" ca="1" si="54"/>
        <v>Lord</v>
      </c>
      <c r="L210" t="str">
        <f t="shared" ca="1" si="54"/>
        <v>First Base</v>
      </c>
      <c r="M210" t="str">
        <f t="shared" ca="1" si="54"/>
        <v>Senior</v>
      </c>
      <c r="N210" t="str">
        <f t="shared" ca="1" si="49"/>
        <v>4897 South 4304 East</v>
      </c>
      <c r="O210" t="str">
        <f t="shared" ca="1" si="55"/>
        <v>Provo</v>
      </c>
      <c r="P210" t="str">
        <f t="shared" ca="1" si="55"/>
        <v>UT</v>
      </c>
      <c r="Q210">
        <f t="shared" ca="1" si="55"/>
        <v>84101</v>
      </c>
      <c r="R210" t="str">
        <f t="shared" ca="1" si="50"/>
        <v>9974 North 5543 East</v>
      </c>
      <c r="S210" t="str">
        <f t="shared" ca="1" si="56"/>
        <v>Provo</v>
      </c>
      <c r="T210" t="str">
        <f t="shared" ca="1" si="56"/>
        <v>UT</v>
      </c>
      <c r="U210">
        <f t="shared" ca="1" si="56"/>
        <v>84101</v>
      </c>
      <c r="V210">
        <f t="shared" ca="1" si="51"/>
        <v>4325171084</v>
      </c>
      <c r="W210">
        <f t="shared" ca="1" si="52"/>
        <v>2</v>
      </c>
      <c r="X210" t="str">
        <f t="shared" ca="1" si="53"/>
        <v>INSERT INTO athlete (fname, lname, position, academic_level, street_current, city_current,state_current,zip_current,street_hometown, city_hometown, state_hometown, zip_hometown, phone, team_id) VALUES ('Kim','Lord','First Base','Senior','4897 South 4304 East','Provo','UT',84101,'9974 North 5543 East','Provo','UT',84101,4325171084,2);</v>
      </c>
    </row>
    <row r="211" spans="9:24" x14ac:dyDescent="0.2">
      <c r="I211" s="3">
        <f t="shared" ca="1" si="48"/>
        <v>11</v>
      </c>
      <c r="J211" t="str">
        <f t="shared" ca="1" si="54"/>
        <v>Megan</v>
      </c>
      <c r="K211" t="str">
        <f t="shared" ca="1" si="54"/>
        <v>Byron</v>
      </c>
      <c r="L211" t="str">
        <f t="shared" ca="1" si="54"/>
        <v>Running Back</v>
      </c>
      <c r="M211" t="str">
        <f t="shared" ca="1" si="54"/>
        <v>Sophmore</v>
      </c>
      <c r="N211" t="str">
        <f t="shared" ca="1" si="49"/>
        <v>7284 South 6491 West</v>
      </c>
      <c r="O211" t="str">
        <f t="shared" ca="1" si="55"/>
        <v>Pierre</v>
      </c>
      <c r="P211" t="str">
        <f t="shared" ca="1" si="55"/>
        <v>SD</v>
      </c>
      <c r="Q211">
        <f t="shared" ca="1" si="55"/>
        <v>73520</v>
      </c>
      <c r="R211" t="str">
        <f t="shared" ca="1" si="50"/>
        <v>4819 South 6925 West</v>
      </c>
      <c r="S211" t="str">
        <f t="shared" ca="1" si="56"/>
        <v>Pierre</v>
      </c>
      <c r="T211" t="str">
        <f t="shared" ca="1" si="56"/>
        <v>SD</v>
      </c>
      <c r="U211">
        <f t="shared" ca="1" si="56"/>
        <v>73520</v>
      </c>
      <c r="V211">
        <f t="shared" ca="1" si="51"/>
        <v>2722700769</v>
      </c>
      <c r="W211">
        <f t="shared" ca="1" si="52"/>
        <v>14</v>
      </c>
      <c r="X211" t="str">
        <f t="shared" ca="1" si="53"/>
        <v>INSERT INTO athlete (fname, lname, position, academic_level, street_current, city_current,state_current,zip_current,street_hometown, city_hometown, state_hometown, zip_hometown, phone, team_id) VALUES ('Megan','Byron','Running Back','Sophmore','7284 South 6491 West','Pierre','SD',73520,'4819 South 6925 West','Pierre','SD',73520,2722700769,14);</v>
      </c>
    </row>
    <row r="212" spans="9:24" x14ac:dyDescent="0.2">
      <c r="I212" s="3">
        <f t="shared" ca="1" si="48"/>
        <v>12</v>
      </c>
      <c r="J212" t="str">
        <f t="shared" ca="1" si="54"/>
        <v>Marcy</v>
      </c>
      <c r="K212" t="str">
        <f t="shared" ca="1" si="54"/>
        <v>Tice</v>
      </c>
      <c r="L212" t="str">
        <f t="shared" ca="1" si="54"/>
        <v>Goalie</v>
      </c>
      <c r="M212" t="str">
        <f t="shared" ca="1" si="54"/>
        <v>Freshman</v>
      </c>
      <c r="N212" t="str">
        <f t="shared" ca="1" si="49"/>
        <v>3543 South 1741 West</v>
      </c>
      <c r="O212" t="str">
        <f t="shared" ca="1" si="55"/>
        <v>Bismarck</v>
      </c>
      <c r="P212" t="str">
        <f t="shared" ca="1" si="55"/>
        <v>ND</v>
      </c>
      <c r="Q212">
        <f t="shared" ca="1" si="55"/>
        <v>28895</v>
      </c>
      <c r="R212" t="str">
        <f t="shared" ca="1" si="50"/>
        <v>6859 North 6732 West</v>
      </c>
      <c r="S212" t="str">
        <f t="shared" ca="1" si="56"/>
        <v>Bismarck</v>
      </c>
      <c r="T212" t="str">
        <f t="shared" ca="1" si="56"/>
        <v>ND</v>
      </c>
      <c r="U212">
        <f t="shared" ca="1" si="56"/>
        <v>28895</v>
      </c>
      <c r="V212">
        <f t="shared" ca="1" si="51"/>
        <v>2611537367</v>
      </c>
      <c r="W212">
        <f t="shared" ca="1" si="52"/>
        <v>4</v>
      </c>
      <c r="X212" t="str">
        <f t="shared" ca="1" si="53"/>
        <v>INSERT INTO athlete (fname, lname, position, academic_level, street_current, city_current,state_current,zip_current,street_hometown, city_hometown, state_hometown, zip_hometown, phone, team_id) VALUES ('Marcy','Tice','Goalie','Freshman','3543 South 1741 West','Bismarck','ND',28895,'6859 North 6732 West','Bismarck','ND',28895,2611537367,4);</v>
      </c>
    </row>
    <row r="213" spans="9:24" x14ac:dyDescent="0.2">
      <c r="I213" s="3">
        <f t="shared" ca="1" si="48"/>
        <v>7</v>
      </c>
      <c r="J213" t="str">
        <f t="shared" ca="1" si="54"/>
        <v>John</v>
      </c>
      <c r="K213" t="str">
        <f t="shared" ca="1" si="54"/>
        <v>Jensen</v>
      </c>
      <c r="L213" t="str">
        <f t="shared" ca="1" si="54"/>
        <v>Forward</v>
      </c>
      <c r="M213" t="str">
        <f t="shared" ca="1" si="54"/>
        <v>Sophmore</v>
      </c>
      <c r="N213" t="str">
        <f t="shared" ca="1" si="49"/>
        <v>7491 North 9111 East</v>
      </c>
      <c r="O213" t="str">
        <f t="shared" ca="1" si="55"/>
        <v>Tempe</v>
      </c>
      <c r="P213" t="str">
        <f t="shared" ca="1" si="55"/>
        <v>AZ</v>
      </c>
      <c r="Q213">
        <f t="shared" ca="1" si="55"/>
        <v>85765</v>
      </c>
      <c r="R213" t="str">
        <f t="shared" ca="1" si="50"/>
        <v>6633 South 2841 West</v>
      </c>
      <c r="S213" t="str">
        <f t="shared" ca="1" si="56"/>
        <v>Tempe</v>
      </c>
      <c r="T213" t="str">
        <f t="shared" ca="1" si="56"/>
        <v>AZ</v>
      </c>
      <c r="U213">
        <f t="shared" ca="1" si="56"/>
        <v>85765</v>
      </c>
      <c r="V213">
        <f t="shared" ca="1" si="51"/>
        <v>8310946853</v>
      </c>
      <c r="W213">
        <f t="shared" ca="1" si="52"/>
        <v>3</v>
      </c>
      <c r="X213" t="str">
        <f t="shared" ca="1" si="53"/>
        <v>INSERT INTO athlete (fname, lname, position, academic_level, street_current, city_current,state_current,zip_current,street_hometown, city_hometown, state_hometown, zip_hometown, phone, team_id) VALUES ('John','Jensen','Forward','Sophmore','7491 North 9111 East','Tempe','AZ',85765,'6633 South 2841 West','Tempe','AZ',85765,8310946853,3);</v>
      </c>
    </row>
    <row r="214" spans="9:24" x14ac:dyDescent="0.2">
      <c r="I214" s="3">
        <f t="shared" ca="1" si="48"/>
        <v>4</v>
      </c>
      <c r="J214" t="str">
        <f t="shared" ca="1" si="54"/>
        <v>Stephanie</v>
      </c>
      <c r="K214" t="str">
        <f t="shared" ca="1" si="54"/>
        <v>Pales</v>
      </c>
      <c r="L214" t="str">
        <f t="shared" ca="1" si="54"/>
        <v>Tackle</v>
      </c>
      <c r="M214" t="str">
        <f t="shared" ca="1" si="54"/>
        <v>Freshman</v>
      </c>
      <c r="N214" t="str">
        <f t="shared" ca="1" si="49"/>
        <v>2670 South 2941 West</v>
      </c>
      <c r="O214" t="str">
        <f t="shared" ca="1" si="55"/>
        <v>Portland</v>
      </c>
      <c r="P214" t="str">
        <f t="shared" ca="1" si="55"/>
        <v>OR</v>
      </c>
      <c r="Q214">
        <f t="shared" ca="1" si="55"/>
        <v>12958</v>
      </c>
      <c r="R214" t="str">
        <f t="shared" ca="1" si="50"/>
        <v>6221 North 1254 West</v>
      </c>
      <c r="S214" t="str">
        <f t="shared" ca="1" si="56"/>
        <v>Portland</v>
      </c>
      <c r="T214" t="str">
        <f t="shared" ca="1" si="56"/>
        <v>OR</v>
      </c>
      <c r="U214">
        <f t="shared" ca="1" si="56"/>
        <v>12958</v>
      </c>
      <c r="V214">
        <f t="shared" ca="1" si="51"/>
        <v>9923129545</v>
      </c>
      <c r="W214">
        <f t="shared" ca="1" si="52"/>
        <v>8</v>
      </c>
      <c r="X214" t="str">
        <f t="shared" ca="1" si="53"/>
        <v>INSERT INTO athlete (fname, lname, position, academic_level, street_current, city_current,state_current,zip_current,street_hometown, city_hometown, state_hometown, zip_hometown, phone, team_id) VALUES ('Stephanie','Pales','Tackle','Freshman','2670 South 2941 West','Portland','OR',12958,'6221 North 1254 West','Portland','OR',12958,9923129545,8);</v>
      </c>
    </row>
    <row r="215" spans="9:24" x14ac:dyDescent="0.2">
      <c r="I215" s="3">
        <f t="shared" ca="1" si="48"/>
        <v>15</v>
      </c>
      <c r="J215" t="str">
        <f t="shared" ca="1" si="54"/>
        <v>Randy</v>
      </c>
      <c r="K215" t="str">
        <f t="shared" ca="1" si="54"/>
        <v>Peirce</v>
      </c>
      <c r="L215" t="str">
        <f t="shared" ca="1" si="54"/>
        <v>Pitcher</v>
      </c>
      <c r="M215" t="str">
        <f t="shared" ca="1" si="54"/>
        <v>Sophmore</v>
      </c>
      <c r="N215" t="str">
        <f t="shared" ca="1" si="49"/>
        <v>2771 South 4526 East</v>
      </c>
      <c r="O215" t="str">
        <f t="shared" ca="1" si="55"/>
        <v>Pierre</v>
      </c>
      <c r="P215" t="str">
        <f t="shared" ca="1" si="55"/>
        <v>UT</v>
      </c>
      <c r="Q215">
        <f t="shared" ca="1" si="55"/>
        <v>84101</v>
      </c>
      <c r="R215" t="str">
        <f t="shared" ca="1" si="50"/>
        <v>6325 North 2739 East</v>
      </c>
      <c r="S215" t="str">
        <f t="shared" ca="1" si="56"/>
        <v>Pierre</v>
      </c>
      <c r="T215" t="str">
        <f t="shared" ca="1" si="56"/>
        <v>UT</v>
      </c>
      <c r="U215">
        <f t="shared" ca="1" si="56"/>
        <v>84101</v>
      </c>
      <c r="V215">
        <f t="shared" ca="1" si="51"/>
        <v>3462500130</v>
      </c>
      <c r="W215">
        <f t="shared" ca="1" si="52"/>
        <v>6</v>
      </c>
      <c r="X215" t="str">
        <f t="shared" ca="1" si="53"/>
        <v>INSERT INTO athlete (fname, lname, position, academic_level, street_current, city_current,state_current,zip_current,street_hometown, city_hometown, state_hometown, zip_hometown, phone, team_id) VALUES ('Randy','Peirce','Pitcher','Sophmore','2771 South 4526 East','Pierre','UT',84101,'6325 North 2739 East','Pierre','UT',84101,3462500130,6);</v>
      </c>
    </row>
    <row r="216" spans="9:24" x14ac:dyDescent="0.2">
      <c r="I216" s="3">
        <f t="shared" ca="1" si="48"/>
        <v>4</v>
      </c>
      <c r="J216" t="str">
        <f t="shared" ca="1" si="54"/>
        <v>Stephanie</v>
      </c>
      <c r="K216" t="str">
        <f t="shared" ca="1" si="54"/>
        <v>Pales</v>
      </c>
      <c r="L216" t="str">
        <f t="shared" ca="1" si="54"/>
        <v>Tackle</v>
      </c>
      <c r="M216" t="str">
        <f t="shared" ca="1" si="54"/>
        <v>Freshman</v>
      </c>
      <c r="N216" t="str">
        <f t="shared" ca="1" si="49"/>
        <v>4833 South 4026 West</v>
      </c>
      <c r="O216" t="str">
        <f t="shared" ca="1" si="55"/>
        <v>Portland</v>
      </c>
      <c r="P216" t="str">
        <f t="shared" ca="1" si="55"/>
        <v>OR</v>
      </c>
      <c r="Q216">
        <f t="shared" ca="1" si="55"/>
        <v>12958</v>
      </c>
      <c r="R216" t="str">
        <f t="shared" ca="1" si="50"/>
        <v>1598 North 4993 East</v>
      </c>
      <c r="S216" t="str">
        <f t="shared" ca="1" si="56"/>
        <v>Portland</v>
      </c>
      <c r="T216" t="str">
        <f t="shared" ca="1" si="56"/>
        <v>OR</v>
      </c>
      <c r="U216">
        <f t="shared" ca="1" si="56"/>
        <v>12958</v>
      </c>
      <c r="V216">
        <f t="shared" ca="1" si="51"/>
        <v>6140111100</v>
      </c>
      <c r="W216">
        <f t="shared" ca="1" si="52"/>
        <v>4</v>
      </c>
      <c r="X216" t="str">
        <f t="shared" ca="1" si="53"/>
        <v>INSERT INTO athlete (fname, lname, position, academic_level, street_current, city_current,state_current,zip_current,street_hometown, city_hometown, state_hometown, zip_hometown, phone, team_id) VALUES ('Stephanie','Pales','Tackle','Freshman','4833 South 4026 West','Portland','OR',12958,'1598 North 4993 East','Portland','OR',12958,6140111100,4);</v>
      </c>
    </row>
    <row r="217" spans="9:24" x14ac:dyDescent="0.2">
      <c r="I217" s="3">
        <f t="shared" ca="1" si="48"/>
        <v>16</v>
      </c>
      <c r="J217" t="str">
        <f t="shared" ca="1" si="54"/>
        <v>Chris</v>
      </c>
      <c r="K217" t="str">
        <f t="shared" ca="1" si="54"/>
        <v>Burr</v>
      </c>
      <c r="L217" t="str">
        <f t="shared" ca="1" si="54"/>
        <v>Catcher</v>
      </c>
      <c r="M217" t="str">
        <f t="shared" ca="1" si="54"/>
        <v>Freshman</v>
      </c>
      <c r="N217" t="str">
        <f t="shared" ca="1" si="49"/>
        <v>3829 South 7372 East</v>
      </c>
      <c r="O217" t="str">
        <f t="shared" ca="1" si="55"/>
        <v>Bismarck</v>
      </c>
      <c r="P217" t="str">
        <f t="shared" ca="1" si="55"/>
        <v>UT</v>
      </c>
      <c r="Q217">
        <f t="shared" ca="1" si="55"/>
        <v>84101</v>
      </c>
      <c r="R217" t="str">
        <f t="shared" ca="1" si="50"/>
        <v>3294 South 6157 East</v>
      </c>
      <c r="S217" t="str">
        <f t="shared" ca="1" si="56"/>
        <v>Bismarck</v>
      </c>
      <c r="T217" t="str">
        <f t="shared" ca="1" si="56"/>
        <v>UT</v>
      </c>
      <c r="U217">
        <f t="shared" ca="1" si="56"/>
        <v>84101</v>
      </c>
      <c r="V217">
        <f t="shared" ca="1" si="51"/>
        <v>2342355772</v>
      </c>
      <c r="W217">
        <f t="shared" ca="1" si="52"/>
        <v>6</v>
      </c>
      <c r="X217" t="str">
        <f t="shared" ca="1" si="53"/>
        <v>INSERT INTO athlete (fname, lname, position, academic_level, street_current, city_current,state_current,zip_current,street_hometown, city_hometown, state_hometown, zip_hometown, phone, team_id) VALUES ('Chris','Burr','Catcher','Freshman','3829 South 7372 East','Bismarck','UT',84101,'3294 South 6157 East','Bismarck','UT',84101,2342355772,6);</v>
      </c>
    </row>
    <row r="218" spans="9:24" x14ac:dyDescent="0.2">
      <c r="I218" s="3">
        <f t="shared" ca="1" si="48"/>
        <v>13</v>
      </c>
      <c r="J218" t="str">
        <f t="shared" ca="1" si="54"/>
        <v>Kim</v>
      </c>
      <c r="K218" t="str">
        <f t="shared" ca="1" si="54"/>
        <v>Lord</v>
      </c>
      <c r="L218" t="str">
        <f t="shared" ca="1" si="54"/>
        <v>First Base</v>
      </c>
      <c r="M218" t="str">
        <f t="shared" ca="1" si="54"/>
        <v>Senior</v>
      </c>
      <c r="N218" t="str">
        <f t="shared" ca="1" si="49"/>
        <v>1403 North 2574 West</v>
      </c>
      <c r="O218" t="str">
        <f t="shared" ca="1" si="55"/>
        <v>Provo</v>
      </c>
      <c r="P218" t="str">
        <f t="shared" ca="1" si="55"/>
        <v>UT</v>
      </c>
      <c r="Q218">
        <f t="shared" ca="1" si="55"/>
        <v>84101</v>
      </c>
      <c r="R218" t="str">
        <f t="shared" ca="1" si="50"/>
        <v>8070 North 9818 West</v>
      </c>
      <c r="S218" t="str">
        <f t="shared" ca="1" si="56"/>
        <v>Provo</v>
      </c>
      <c r="T218" t="str">
        <f t="shared" ca="1" si="56"/>
        <v>UT</v>
      </c>
      <c r="U218">
        <f t="shared" ca="1" si="56"/>
        <v>84101</v>
      </c>
      <c r="V218">
        <f t="shared" ca="1" si="51"/>
        <v>5015067012</v>
      </c>
      <c r="W218">
        <f t="shared" ca="1" si="52"/>
        <v>11</v>
      </c>
      <c r="X218" t="str">
        <f t="shared" ca="1" si="53"/>
        <v>INSERT INTO athlete (fname, lname, position, academic_level, street_current, city_current,state_current,zip_current,street_hometown, city_hometown, state_hometown, zip_hometown, phone, team_id) VALUES ('Kim','Lord','First Base','Senior','1403 North 2574 West','Provo','UT',84101,'8070 North 9818 West','Provo','UT',84101,5015067012,11);</v>
      </c>
    </row>
    <row r="219" spans="9:24" x14ac:dyDescent="0.2">
      <c r="I219" s="3">
        <f t="shared" ca="1" si="48"/>
        <v>7</v>
      </c>
      <c r="J219" t="str">
        <f t="shared" ca="1" si="54"/>
        <v>John</v>
      </c>
      <c r="K219" t="str">
        <f t="shared" ca="1" si="54"/>
        <v>Jensen</v>
      </c>
      <c r="L219" t="str">
        <f t="shared" ca="1" si="54"/>
        <v>Forward</v>
      </c>
      <c r="M219" t="str">
        <f t="shared" ca="1" si="54"/>
        <v>Sophmore</v>
      </c>
      <c r="N219" t="str">
        <f t="shared" ca="1" si="49"/>
        <v>4222 North 1389 West</v>
      </c>
      <c r="O219" t="str">
        <f t="shared" ca="1" si="55"/>
        <v>Tempe</v>
      </c>
      <c r="P219" t="str">
        <f t="shared" ca="1" si="55"/>
        <v>AZ</v>
      </c>
      <c r="Q219">
        <f t="shared" ca="1" si="55"/>
        <v>85765</v>
      </c>
      <c r="R219" t="str">
        <f t="shared" ca="1" si="50"/>
        <v>5684 North 8743 West</v>
      </c>
      <c r="S219" t="str">
        <f t="shared" ca="1" si="56"/>
        <v>Tempe</v>
      </c>
      <c r="T219" t="str">
        <f t="shared" ca="1" si="56"/>
        <v>AZ</v>
      </c>
      <c r="U219">
        <f t="shared" ca="1" si="56"/>
        <v>85765</v>
      </c>
      <c r="V219">
        <f t="shared" ca="1" si="51"/>
        <v>6330808738</v>
      </c>
      <c r="W219">
        <f t="shared" ca="1" si="52"/>
        <v>13</v>
      </c>
      <c r="X219" t="str">
        <f t="shared" ca="1" si="53"/>
        <v>INSERT INTO athlete (fname, lname, position, academic_level, street_current, city_current,state_current,zip_current,street_hometown, city_hometown, state_hometown, zip_hometown, phone, team_id) VALUES ('John','Jensen','Forward','Sophmore','4222 North 1389 West','Tempe','AZ',85765,'5684 North 8743 West','Tempe','AZ',85765,6330808738,13);</v>
      </c>
    </row>
    <row r="220" spans="9:24" x14ac:dyDescent="0.2">
      <c r="I220" s="3">
        <f t="shared" ca="1" si="48"/>
        <v>1</v>
      </c>
      <c r="J220" t="str">
        <f t="shared" ca="1" si="54"/>
        <v>Bob</v>
      </c>
      <c r="K220" t="str">
        <f t="shared" ca="1" si="54"/>
        <v>Taylor</v>
      </c>
      <c r="L220" t="str">
        <f t="shared" ca="1" si="54"/>
        <v>Right Wing</v>
      </c>
      <c r="M220" t="str">
        <f t="shared" ca="1" si="54"/>
        <v>Senior</v>
      </c>
      <c r="N220" t="str">
        <f t="shared" ca="1" si="49"/>
        <v>8864 North 5177 West</v>
      </c>
      <c r="O220" t="str">
        <f t="shared" ca="1" si="55"/>
        <v>Salt Lake City</v>
      </c>
      <c r="P220" t="str">
        <f t="shared" ca="1" si="55"/>
        <v>UT</v>
      </c>
      <c r="Q220">
        <f t="shared" ca="1" si="55"/>
        <v>84101</v>
      </c>
      <c r="R220" t="str">
        <f t="shared" ca="1" si="50"/>
        <v>4701 North 2196 East</v>
      </c>
      <c r="S220" t="str">
        <f t="shared" ca="1" si="56"/>
        <v>Salt Lake City</v>
      </c>
      <c r="T220" t="str">
        <f t="shared" ca="1" si="56"/>
        <v>UT</v>
      </c>
      <c r="U220">
        <f t="shared" ca="1" si="56"/>
        <v>84101</v>
      </c>
      <c r="V220">
        <f t="shared" ca="1" si="51"/>
        <v>7519431092</v>
      </c>
      <c r="W220">
        <f t="shared" ca="1" si="52"/>
        <v>10</v>
      </c>
      <c r="X220" t="str">
        <f t="shared" ca="1" si="53"/>
        <v>INSERT INTO athlete (fname, lname, position, academic_level, street_current, city_current,state_current,zip_current,street_hometown, city_hometown, state_hometown, zip_hometown, phone, team_id) VALUES ('Bob','Taylor','Right Wing','Senior','8864 North 5177 West','Salt Lake City','UT',84101,'4701 North 2196 East','Salt Lake City','UT',84101,7519431092,10);</v>
      </c>
    </row>
    <row r="221" spans="9:24" x14ac:dyDescent="0.2">
      <c r="I221" s="3">
        <f t="shared" ca="1" si="48"/>
        <v>2</v>
      </c>
      <c r="J221" t="str">
        <f t="shared" ca="1" si="54"/>
        <v>Joe</v>
      </c>
      <c r="K221" t="str">
        <f t="shared" ca="1" si="54"/>
        <v>Smith</v>
      </c>
      <c r="L221" t="str">
        <f t="shared" ca="1" si="54"/>
        <v>Center</v>
      </c>
      <c r="M221" t="str">
        <f t="shared" ca="1" si="54"/>
        <v>Junior</v>
      </c>
      <c r="N221" t="str">
        <f t="shared" ca="1" si="49"/>
        <v>3782 South 8565 West</v>
      </c>
      <c r="O221" t="str">
        <f t="shared" ca="1" si="55"/>
        <v>Phoenix</v>
      </c>
      <c r="P221" t="str">
        <f t="shared" ca="1" si="55"/>
        <v>AZ</v>
      </c>
      <c r="Q221">
        <f t="shared" ca="1" si="55"/>
        <v>76102</v>
      </c>
      <c r="R221" t="str">
        <f t="shared" ca="1" si="50"/>
        <v>6373 South 3032 East</v>
      </c>
      <c r="S221" t="str">
        <f t="shared" ca="1" si="56"/>
        <v>Phoenix</v>
      </c>
      <c r="T221" t="str">
        <f t="shared" ca="1" si="56"/>
        <v>AZ</v>
      </c>
      <c r="U221">
        <f t="shared" ca="1" si="56"/>
        <v>76102</v>
      </c>
      <c r="V221">
        <f t="shared" ca="1" si="51"/>
        <v>1397086533</v>
      </c>
      <c r="W221">
        <f t="shared" ca="1" si="52"/>
        <v>11</v>
      </c>
      <c r="X221" t="str">
        <f t="shared" ca="1" si="53"/>
        <v>INSERT INTO athlete (fname, lname, position, academic_level, street_current, city_current,state_current,zip_current,street_hometown, city_hometown, state_hometown, zip_hometown, phone, team_id) VALUES ('Joe','Smith','Center','Junior','3782 South 8565 West','Phoenix','AZ',76102,'6373 South 3032 East','Phoenix','AZ',76102,1397086533,11);</v>
      </c>
    </row>
    <row r="222" spans="9:24" x14ac:dyDescent="0.2">
      <c r="I222" s="3">
        <f t="shared" ca="1" si="48"/>
        <v>15</v>
      </c>
      <c r="J222" t="str">
        <f t="shared" ca="1" si="54"/>
        <v>Randy</v>
      </c>
      <c r="K222" t="str">
        <f t="shared" ca="1" si="54"/>
        <v>Peirce</v>
      </c>
      <c r="L222" t="str">
        <f t="shared" ca="1" si="54"/>
        <v>Pitcher</v>
      </c>
      <c r="M222" t="str">
        <f t="shared" ca="1" si="54"/>
        <v>Sophmore</v>
      </c>
      <c r="N222" t="str">
        <f t="shared" ca="1" si="49"/>
        <v>8840 South 4065 East</v>
      </c>
      <c r="O222" t="str">
        <f t="shared" ca="1" si="55"/>
        <v>Pierre</v>
      </c>
      <c r="P222" t="str">
        <f t="shared" ca="1" si="55"/>
        <v>UT</v>
      </c>
      <c r="Q222">
        <f t="shared" ca="1" si="55"/>
        <v>84101</v>
      </c>
      <c r="R222" t="str">
        <f t="shared" ca="1" si="50"/>
        <v>1169 North 5116 East</v>
      </c>
      <c r="S222" t="str">
        <f t="shared" ca="1" si="56"/>
        <v>Pierre</v>
      </c>
      <c r="T222" t="str">
        <f t="shared" ca="1" si="56"/>
        <v>UT</v>
      </c>
      <c r="U222">
        <f t="shared" ca="1" si="56"/>
        <v>84101</v>
      </c>
      <c r="V222">
        <f t="shared" ca="1" si="51"/>
        <v>3300978942</v>
      </c>
      <c r="W222">
        <f t="shared" ca="1" si="52"/>
        <v>12</v>
      </c>
      <c r="X222" t="str">
        <f t="shared" ca="1" si="53"/>
        <v>INSERT INTO athlete (fname, lname, position, academic_level, street_current, city_current,state_current,zip_current,street_hometown, city_hometown, state_hometown, zip_hometown, phone, team_id) VALUES ('Randy','Peirce','Pitcher','Sophmore','8840 South 4065 East','Pierre','UT',84101,'1169 North 5116 East','Pierre','UT',84101,3300978942,12);</v>
      </c>
    </row>
    <row r="223" spans="9:24" x14ac:dyDescent="0.2">
      <c r="I223" s="3">
        <f t="shared" ca="1" si="48"/>
        <v>15</v>
      </c>
      <c r="J223" t="str">
        <f t="shared" ref="J223:M242" ca="1" si="57">VLOOKUP($I223,athlete, J$1)</f>
        <v>Randy</v>
      </c>
      <c r="K223" t="str">
        <f t="shared" ca="1" si="57"/>
        <v>Peirce</v>
      </c>
      <c r="L223" t="str">
        <f t="shared" ca="1" si="57"/>
        <v>Pitcher</v>
      </c>
      <c r="M223" t="str">
        <f t="shared" ca="1" si="57"/>
        <v>Sophmore</v>
      </c>
      <c r="N223" t="str">
        <f t="shared" ca="1" si="49"/>
        <v>8990 South 9757 East</v>
      </c>
      <c r="O223" t="str">
        <f t="shared" ref="O223:Q242" ca="1" si="58">VLOOKUP($I223,athlete, O$1)</f>
        <v>Pierre</v>
      </c>
      <c r="P223" t="str">
        <f t="shared" ca="1" si="58"/>
        <v>UT</v>
      </c>
      <c r="Q223">
        <f t="shared" ca="1" si="58"/>
        <v>84101</v>
      </c>
      <c r="R223" t="str">
        <f t="shared" ca="1" si="50"/>
        <v>7055 North 2349 East</v>
      </c>
      <c r="S223" t="str">
        <f t="shared" ref="S223:U242" ca="1" si="59">VLOOKUP($I223,athlete, S$1)</f>
        <v>Pierre</v>
      </c>
      <c r="T223" t="str">
        <f t="shared" ca="1" si="59"/>
        <v>UT</v>
      </c>
      <c r="U223">
        <f t="shared" ca="1" si="59"/>
        <v>84101</v>
      </c>
      <c r="V223">
        <f t="shared" ca="1" si="51"/>
        <v>9601903768</v>
      </c>
      <c r="W223">
        <f t="shared" ca="1" si="52"/>
        <v>2</v>
      </c>
      <c r="X223" t="str">
        <f t="shared" ca="1" si="53"/>
        <v>INSERT INTO athlete (fname, lname, position, academic_level, street_current, city_current,state_current,zip_current,street_hometown, city_hometown, state_hometown, zip_hometown, phone, team_id) VALUES ('Randy','Peirce','Pitcher','Sophmore','8990 South 9757 East','Pierre','UT',84101,'7055 North 2349 East','Pierre','UT',84101,9601903768,2);</v>
      </c>
    </row>
    <row r="224" spans="9:24" x14ac:dyDescent="0.2">
      <c r="I224" s="3">
        <f t="shared" ca="1" si="48"/>
        <v>9</v>
      </c>
      <c r="J224" t="str">
        <f t="shared" ca="1" si="57"/>
        <v>Nicole</v>
      </c>
      <c r="K224" t="str">
        <f t="shared" ca="1" si="57"/>
        <v>Tindal</v>
      </c>
      <c r="L224" t="str">
        <f t="shared" ca="1" si="57"/>
        <v>Offensive Lineman</v>
      </c>
      <c r="M224" t="str">
        <f t="shared" ca="1" si="57"/>
        <v>Senior</v>
      </c>
      <c r="N224" t="str">
        <f t="shared" ca="1" si="49"/>
        <v>6374 South 1395 East</v>
      </c>
      <c r="O224" t="str">
        <f t="shared" ca="1" si="58"/>
        <v>Provo</v>
      </c>
      <c r="P224" t="str">
        <f t="shared" ca="1" si="58"/>
        <v>UT</v>
      </c>
      <c r="Q224">
        <f t="shared" ca="1" si="58"/>
        <v>75673</v>
      </c>
      <c r="R224" t="str">
        <f t="shared" ca="1" si="50"/>
        <v>6879 North 1920 West</v>
      </c>
      <c r="S224" t="str">
        <f t="shared" ca="1" si="59"/>
        <v>Provo</v>
      </c>
      <c r="T224" t="str">
        <f t="shared" ca="1" si="59"/>
        <v>UT</v>
      </c>
      <c r="U224">
        <f t="shared" ca="1" si="59"/>
        <v>75673</v>
      </c>
      <c r="V224">
        <f t="shared" ca="1" si="51"/>
        <v>7623988441</v>
      </c>
      <c r="W224">
        <f t="shared" ca="1" si="52"/>
        <v>10</v>
      </c>
      <c r="X224" t="str">
        <f t="shared" ca="1" si="53"/>
        <v>INSERT INTO athlete (fname, lname, position, academic_level, street_current, city_current,state_current,zip_current,street_hometown, city_hometown, state_hometown, zip_hometown, phone, team_id) VALUES ('Nicole','Tindal','Offensive Lineman','Senior','6374 South 1395 East','Provo','UT',75673,'6879 North 1920 West','Provo','UT',75673,7623988441,10);</v>
      </c>
    </row>
    <row r="225" spans="9:24" x14ac:dyDescent="0.2">
      <c r="I225" s="3">
        <f t="shared" ca="1" si="48"/>
        <v>1</v>
      </c>
      <c r="J225" t="str">
        <f t="shared" ca="1" si="57"/>
        <v>Bob</v>
      </c>
      <c r="K225" t="str">
        <f t="shared" ca="1" si="57"/>
        <v>Taylor</v>
      </c>
      <c r="L225" t="str">
        <f t="shared" ca="1" si="57"/>
        <v>Right Wing</v>
      </c>
      <c r="M225" t="str">
        <f t="shared" ca="1" si="57"/>
        <v>Senior</v>
      </c>
      <c r="N225" t="str">
        <f t="shared" ca="1" si="49"/>
        <v>5801 North 4830 East</v>
      </c>
      <c r="O225" t="str">
        <f t="shared" ca="1" si="58"/>
        <v>Salt Lake City</v>
      </c>
      <c r="P225" t="str">
        <f t="shared" ca="1" si="58"/>
        <v>UT</v>
      </c>
      <c r="Q225">
        <f t="shared" ca="1" si="58"/>
        <v>84101</v>
      </c>
      <c r="R225" t="str">
        <f t="shared" ca="1" si="50"/>
        <v>2186 North 2547 West</v>
      </c>
      <c r="S225" t="str">
        <f t="shared" ca="1" si="59"/>
        <v>Salt Lake City</v>
      </c>
      <c r="T225" t="str">
        <f t="shared" ca="1" si="59"/>
        <v>UT</v>
      </c>
      <c r="U225">
        <f t="shared" ca="1" si="59"/>
        <v>84101</v>
      </c>
      <c r="V225">
        <f t="shared" ca="1" si="51"/>
        <v>1677581877</v>
      </c>
      <c r="W225">
        <f t="shared" ca="1" si="52"/>
        <v>9</v>
      </c>
      <c r="X225" t="str">
        <f t="shared" ca="1" si="53"/>
        <v>INSERT INTO athlete (fname, lname, position, academic_level, street_current, city_current,state_current,zip_current,street_hometown, city_hometown, state_hometown, zip_hometown, phone, team_id) VALUES ('Bob','Taylor','Right Wing','Senior','5801 North 4830 East','Salt Lake City','UT',84101,'2186 North 2547 West','Salt Lake City','UT',84101,1677581877,9);</v>
      </c>
    </row>
    <row r="226" spans="9:24" x14ac:dyDescent="0.2">
      <c r="I226" s="3">
        <f t="shared" ca="1" si="48"/>
        <v>9</v>
      </c>
      <c r="J226" t="str">
        <f t="shared" ca="1" si="57"/>
        <v>Nicole</v>
      </c>
      <c r="K226" t="str">
        <f t="shared" ca="1" si="57"/>
        <v>Tindal</v>
      </c>
      <c r="L226" t="str">
        <f t="shared" ca="1" si="57"/>
        <v>Offensive Lineman</v>
      </c>
      <c r="M226" t="str">
        <f t="shared" ca="1" si="57"/>
        <v>Senior</v>
      </c>
      <c r="N226" t="str">
        <f t="shared" ca="1" si="49"/>
        <v>9024 South 8256 East</v>
      </c>
      <c r="O226" t="str">
        <f t="shared" ca="1" si="58"/>
        <v>Provo</v>
      </c>
      <c r="P226" t="str">
        <f t="shared" ca="1" si="58"/>
        <v>UT</v>
      </c>
      <c r="Q226">
        <f t="shared" ca="1" si="58"/>
        <v>75673</v>
      </c>
      <c r="R226" t="str">
        <f t="shared" ca="1" si="50"/>
        <v>3218 North 8376 East</v>
      </c>
      <c r="S226" t="str">
        <f t="shared" ca="1" si="59"/>
        <v>Provo</v>
      </c>
      <c r="T226" t="str">
        <f t="shared" ca="1" si="59"/>
        <v>UT</v>
      </c>
      <c r="U226">
        <f t="shared" ca="1" si="59"/>
        <v>75673</v>
      </c>
      <c r="V226">
        <f t="shared" ca="1" si="51"/>
        <v>6825439829</v>
      </c>
      <c r="W226">
        <f t="shared" ca="1" si="52"/>
        <v>6</v>
      </c>
      <c r="X226" t="str">
        <f t="shared" ca="1" si="53"/>
        <v>INSERT INTO athlete (fname, lname, position, academic_level, street_current, city_current,state_current,zip_current,street_hometown, city_hometown, state_hometown, zip_hometown, phone, team_id) VALUES ('Nicole','Tindal','Offensive Lineman','Senior','9024 South 8256 East','Provo','UT',75673,'3218 North 8376 East','Provo','UT',75673,6825439829,6);</v>
      </c>
    </row>
    <row r="227" spans="9:24" x14ac:dyDescent="0.2">
      <c r="I227" s="3">
        <f t="shared" ca="1" si="48"/>
        <v>7</v>
      </c>
      <c r="J227" t="str">
        <f t="shared" ca="1" si="57"/>
        <v>John</v>
      </c>
      <c r="K227" t="str">
        <f t="shared" ca="1" si="57"/>
        <v>Jensen</v>
      </c>
      <c r="L227" t="str">
        <f t="shared" ca="1" si="57"/>
        <v>Forward</v>
      </c>
      <c r="M227" t="str">
        <f t="shared" ca="1" si="57"/>
        <v>Sophmore</v>
      </c>
      <c r="N227" t="str">
        <f t="shared" ca="1" si="49"/>
        <v>3926 North 2330 East</v>
      </c>
      <c r="O227" t="str">
        <f t="shared" ca="1" si="58"/>
        <v>Tempe</v>
      </c>
      <c r="P227" t="str">
        <f t="shared" ca="1" si="58"/>
        <v>AZ</v>
      </c>
      <c r="Q227">
        <f t="shared" ca="1" si="58"/>
        <v>85765</v>
      </c>
      <c r="R227" t="str">
        <f t="shared" ca="1" si="50"/>
        <v>3445 North 7146 West</v>
      </c>
      <c r="S227" t="str">
        <f t="shared" ca="1" si="59"/>
        <v>Tempe</v>
      </c>
      <c r="T227" t="str">
        <f t="shared" ca="1" si="59"/>
        <v>AZ</v>
      </c>
      <c r="U227">
        <f t="shared" ca="1" si="59"/>
        <v>85765</v>
      </c>
      <c r="V227">
        <f t="shared" ca="1" si="51"/>
        <v>2122774236</v>
      </c>
      <c r="W227">
        <f t="shared" ca="1" si="52"/>
        <v>7</v>
      </c>
      <c r="X227" t="str">
        <f t="shared" ca="1" si="53"/>
        <v>INSERT INTO athlete (fname, lname, position, academic_level, street_current, city_current,state_current,zip_current,street_hometown, city_hometown, state_hometown, zip_hometown, phone, team_id) VALUES ('John','Jensen','Forward','Sophmore','3926 North 2330 East','Tempe','AZ',85765,'3445 North 7146 West','Tempe','AZ',85765,2122774236,7);</v>
      </c>
    </row>
    <row r="228" spans="9:24" x14ac:dyDescent="0.2">
      <c r="I228" s="3">
        <f t="shared" ca="1" si="48"/>
        <v>2</v>
      </c>
      <c r="J228" t="str">
        <f t="shared" ca="1" si="57"/>
        <v>Joe</v>
      </c>
      <c r="K228" t="str">
        <f t="shared" ca="1" si="57"/>
        <v>Smith</v>
      </c>
      <c r="L228" t="str">
        <f t="shared" ca="1" si="57"/>
        <v>Center</v>
      </c>
      <c r="M228" t="str">
        <f t="shared" ca="1" si="57"/>
        <v>Junior</v>
      </c>
      <c r="N228" t="str">
        <f t="shared" ca="1" si="49"/>
        <v>6956 South 6565 East</v>
      </c>
      <c r="O228" t="str">
        <f t="shared" ca="1" si="58"/>
        <v>Phoenix</v>
      </c>
      <c r="P228" t="str">
        <f t="shared" ca="1" si="58"/>
        <v>AZ</v>
      </c>
      <c r="Q228">
        <f t="shared" ca="1" si="58"/>
        <v>76102</v>
      </c>
      <c r="R228" t="str">
        <f t="shared" ca="1" si="50"/>
        <v>8268 North 1451 East</v>
      </c>
      <c r="S228" t="str">
        <f t="shared" ca="1" si="59"/>
        <v>Phoenix</v>
      </c>
      <c r="T228" t="str">
        <f t="shared" ca="1" si="59"/>
        <v>AZ</v>
      </c>
      <c r="U228">
        <f t="shared" ca="1" si="59"/>
        <v>76102</v>
      </c>
      <c r="V228">
        <f t="shared" ca="1" si="51"/>
        <v>3370596161</v>
      </c>
      <c r="W228">
        <f t="shared" ca="1" si="52"/>
        <v>9</v>
      </c>
      <c r="X228" t="str">
        <f t="shared" ca="1" si="53"/>
        <v>INSERT INTO athlete (fname, lname, position, academic_level, street_current, city_current,state_current,zip_current,street_hometown, city_hometown, state_hometown, zip_hometown, phone, team_id) VALUES ('Joe','Smith','Center','Junior','6956 South 6565 East','Phoenix','AZ',76102,'8268 North 1451 East','Phoenix','AZ',76102,3370596161,9);</v>
      </c>
    </row>
    <row r="229" spans="9:24" x14ac:dyDescent="0.2">
      <c r="I229" s="3">
        <f t="shared" ca="1" si="48"/>
        <v>13</v>
      </c>
      <c r="J229" t="str">
        <f t="shared" ca="1" si="57"/>
        <v>Kim</v>
      </c>
      <c r="K229" t="str">
        <f t="shared" ca="1" si="57"/>
        <v>Lord</v>
      </c>
      <c r="L229" t="str">
        <f t="shared" ca="1" si="57"/>
        <v>First Base</v>
      </c>
      <c r="M229" t="str">
        <f t="shared" ca="1" si="57"/>
        <v>Senior</v>
      </c>
      <c r="N229" t="str">
        <f t="shared" ca="1" si="49"/>
        <v>1939 South 3198 West</v>
      </c>
      <c r="O229" t="str">
        <f t="shared" ca="1" si="58"/>
        <v>Provo</v>
      </c>
      <c r="P229" t="str">
        <f t="shared" ca="1" si="58"/>
        <v>UT</v>
      </c>
      <c r="Q229">
        <f t="shared" ca="1" si="58"/>
        <v>84101</v>
      </c>
      <c r="R229" t="str">
        <f t="shared" ca="1" si="50"/>
        <v>2631 North 9023 East</v>
      </c>
      <c r="S229" t="str">
        <f t="shared" ca="1" si="59"/>
        <v>Provo</v>
      </c>
      <c r="T229" t="str">
        <f t="shared" ca="1" si="59"/>
        <v>UT</v>
      </c>
      <c r="U229">
        <f t="shared" ca="1" si="59"/>
        <v>84101</v>
      </c>
      <c r="V229">
        <f t="shared" ca="1" si="51"/>
        <v>2068063800</v>
      </c>
      <c r="W229">
        <f t="shared" ca="1" si="52"/>
        <v>5</v>
      </c>
      <c r="X229" t="str">
        <f t="shared" ca="1" si="53"/>
        <v>INSERT INTO athlete (fname, lname, position, academic_level, street_current, city_current,state_current,zip_current,street_hometown, city_hometown, state_hometown, zip_hometown, phone, team_id) VALUES ('Kim','Lord','First Base','Senior','1939 South 3198 West','Provo','UT',84101,'2631 North 9023 East','Provo','UT',84101,2068063800,5);</v>
      </c>
    </row>
    <row r="230" spans="9:24" x14ac:dyDescent="0.2">
      <c r="I230" s="3">
        <f t="shared" ca="1" si="48"/>
        <v>15</v>
      </c>
      <c r="J230" t="str">
        <f t="shared" ca="1" si="57"/>
        <v>Randy</v>
      </c>
      <c r="K230" t="str">
        <f t="shared" ca="1" si="57"/>
        <v>Peirce</v>
      </c>
      <c r="L230" t="str">
        <f t="shared" ca="1" si="57"/>
        <v>Pitcher</v>
      </c>
      <c r="M230" t="str">
        <f t="shared" ca="1" si="57"/>
        <v>Sophmore</v>
      </c>
      <c r="N230" t="str">
        <f t="shared" ca="1" si="49"/>
        <v>6885 North 1035 East</v>
      </c>
      <c r="O230" t="str">
        <f t="shared" ca="1" si="58"/>
        <v>Pierre</v>
      </c>
      <c r="P230" t="str">
        <f t="shared" ca="1" si="58"/>
        <v>UT</v>
      </c>
      <c r="Q230">
        <f t="shared" ca="1" si="58"/>
        <v>84101</v>
      </c>
      <c r="R230" t="str">
        <f t="shared" ca="1" si="50"/>
        <v>8334 South 1771 East</v>
      </c>
      <c r="S230" t="str">
        <f t="shared" ca="1" si="59"/>
        <v>Pierre</v>
      </c>
      <c r="T230" t="str">
        <f t="shared" ca="1" si="59"/>
        <v>UT</v>
      </c>
      <c r="U230">
        <f t="shared" ca="1" si="59"/>
        <v>84101</v>
      </c>
      <c r="V230">
        <f t="shared" ca="1" si="51"/>
        <v>4255605128</v>
      </c>
      <c r="W230">
        <f t="shared" ca="1" si="52"/>
        <v>12</v>
      </c>
      <c r="X230" t="str">
        <f t="shared" ca="1" si="53"/>
        <v>INSERT INTO athlete (fname, lname, position, academic_level, street_current, city_current,state_current,zip_current,street_hometown, city_hometown, state_hometown, zip_hometown, phone, team_id) VALUES ('Randy','Peirce','Pitcher','Sophmore','6885 North 1035 East','Pierre','UT',84101,'8334 South 1771 East','Pierre','UT',84101,4255605128,12);</v>
      </c>
    </row>
    <row r="231" spans="9:24" x14ac:dyDescent="0.2">
      <c r="I231" s="3">
        <f t="shared" ca="1" si="48"/>
        <v>2</v>
      </c>
      <c r="J231" t="str">
        <f t="shared" ca="1" si="57"/>
        <v>Joe</v>
      </c>
      <c r="K231" t="str">
        <f t="shared" ca="1" si="57"/>
        <v>Smith</v>
      </c>
      <c r="L231" t="str">
        <f t="shared" ca="1" si="57"/>
        <v>Center</v>
      </c>
      <c r="M231" t="str">
        <f t="shared" ca="1" si="57"/>
        <v>Junior</v>
      </c>
      <c r="N231" t="str">
        <f t="shared" ca="1" si="49"/>
        <v>1237 South 3907 East</v>
      </c>
      <c r="O231" t="str">
        <f t="shared" ca="1" si="58"/>
        <v>Phoenix</v>
      </c>
      <c r="P231" t="str">
        <f t="shared" ca="1" si="58"/>
        <v>AZ</v>
      </c>
      <c r="Q231">
        <f t="shared" ca="1" si="58"/>
        <v>76102</v>
      </c>
      <c r="R231" t="str">
        <f t="shared" ca="1" si="50"/>
        <v>6508 South 2774 East</v>
      </c>
      <c r="S231" t="str">
        <f t="shared" ca="1" si="59"/>
        <v>Phoenix</v>
      </c>
      <c r="T231" t="str">
        <f t="shared" ca="1" si="59"/>
        <v>AZ</v>
      </c>
      <c r="U231">
        <f t="shared" ca="1" si="59"/>
        <v>76102</v>
      </c>
      <c r="V231">
        <f t="shared" ca="1" si="51"/>
        <v>3003700152</v>
      </c>
      <c r="W231">
        <f t="shared" ca="1" si="52"/>
        <v>8</v>
      </c>
      <c r="X231" t="str">
        <f t="shared" ca="1" si="53"/>
        <v>INSERT INTO athlete (fname, lname, position, academic_level, street_current, city_current,state_current,zip_current,street_hometown, city_hometown, state_hometown, zip_hometown, phone, team_id) VALUES ('Joe','Smith','Center','Junior','1237 South 3907 East','Phoenix','AZ',76102,'6508 South 2774 East','Phoenix','AZ',76102,3003700152,8);</v>
      </c>
    </row>
    <row r="232" spans="9:24" x14ac:dyDescent="0.2">
      <c r="I232" s="3">
        <f t="shared" ca="1" si="48"/>
        <v>5</v>
      </c>
      <c r="J232" t="str">
        <f t="shared" ca="1" si="57"/>
        <v>Alicia</v>
      </c>
      <c r="K232" t="str">
        <f t="shared" ca="1" si="57"/>
        <v>McKay</v>
      </c>
      <c r="L232" t="str">
        <f t="shared" ca="1" si="57"/>
        <v>Defense</v>
      </c>
      <c r="M232" t="str">
        <f t="shared" ca="1" si="57"/>
        <v>Senior</v>
      </c>
      <c r="N232" t="str">
        <f t="shared" ca="1" si="49"/>
        <v>7713 North 9630 West</v>
      </c>
      <c r="O232" t="str">
        <f t="shared" ca="1" si="58"/>
        <v>Berkley</v>
      </c>
      <c r="P232" t="str">
        <f t="shared" ca="1" si="58"/>
        <v>CA</v>
      </c>
      <c r="Q232">
        <f t="shared" ca="1" si="58"/>
        <v>84050</v>
      </c>
      <c r="R232" t="str">
        <f t="shared" ca="1" si="50"/>
        <v>9331 South 8077 East</v>
      </c>
      <c r="S232" t="str">
        <f t="shared" ca="1" si="59"/>
        <v>Berkley</v>
      </c>
      <c r="T232" t="str">
        <f t="shared" ca="1" si="59"/>
        <v>CA</v>
      </c>
      <c r="U232">
        <f t="shared" ca="1" si="59"/>
        <v>84050</v>
      </c>
      <c r="V232">
        <f t="shared" ca="1" si="51"/>
        <v>6632206764</v>
      </c>
      <c r="W232">
        <f t="shared" ca="1" si="52"/>
        <v>1</v>
      </c>
      <c r="X232" t="str">
        <f t="shared" ca="1" si="53"/>
        <v>INSERT INTO athlete (fname, lname, position, academic_level, street_current, city_current,state_current,zip_current,street_hometown, city_hometown, state_hometown, zip_hometown, phone, team_id) VALUES ('Alicia','McKay','Defense','Senior','7713 North 9630 West','Berkley','CA',84050,'9331 South 8077 East','Berkley','CA',84050,6632206764,1);</v>
      </c>
    </row>
    <row r="233" spans="9:24" x14ac:dyDescent="0.2">
      <c r="I233" s="3">
        <f t="shared" ca="1" si="48"/>
        <v>5</v>
      </c>
      <c r="J233" t="str">
        <f t="shared" ca="1" si="57"/>
        <v>Alicia</v>
      </c>
      <c r="K233" t="str">
        <f t="shared" ca="1" si="57"/>
        <v>McKay</v>
      </c>
      <c r="L233" t="str">
        <f t="shared" ca="1" si="57"/>
        <v>Defense</v>
      </c>
      <c r="M233" t="str">
        <f t="shared" ca="1" si="57"/>
        <v>Senior</v>
      </c>
      <c r="N233" t="str">
        <f t="shared" ca="1" si="49"/>
        <v>1110 North 4694 West</v>
      </c>
      <c r="O233" t="str">
        <f t="shared" ca="1" si="58"/>
        <v>Berkley</v>
      </c>
      <c r="P233" t="str">
        <f t="shared" ca="1" si="58"/>
        <v>CA</v>
      </c>
      <c r="Q233">
        <f t="shared" ca="1" si="58"/>
        <v>84050</v>
      </c>
      <c r="R233" t="str">
        <f t="shared" ca="1" si="50"/>
        <v>8238 North 9287 West</v>
      </c>
      <c r="S233" t="str">
        <f t="shared" ca="1" si="59"/>
        <v>Berkley</v>
      </c>
      <c r="T233" t="str">
        <f t="shared" ca="1" si="59"/>
        <v>CA</v>
      </c>
      <c r="U233">
        <f t="shared" ca="1" si="59"/>
        <v>84050</v>
      </c>
      <c r="V233">
        <f t="shared" ca="1" si="51"/>
        <v>4237480283</v>
      </c>
      <c r="W233">
        <f t="shared" ca="1" si="52"/>
        <v>5</v>
      </c>
      <c r="X233" t="str">
        <f t="shared" ca="1" si="53"/>
        <v>INSERT INTO athlete (fname, lname, position, academic_level, street_current, city_current,state_current,zip_current,street_hometown, city_hometown, state_hometown, zip_hometown, phone, team_id) VALUES ('Alicia','McKay','Defense','Senior','1110 North 4694 West','Berkley','CA',84050,'8238 North 9287 West','Berkley','CA',84050,4237480283,5);</v>
      </c>
    </row>
    <row r="234" spans="9:24" x14ac:dyDescent="0.2">
      <c r="I234" s="3">
        <f t="shared" ca="1" si="48"/>
        <v>5</v>
      </c>
      <c r="J234" t="str">
        <f t="shared" ca="1" si="57"/>
        <v>Alicia</v>
      </c>
      <c r="K234" t="str">
        <f t="shared" ca="1" si="57"/>
        <v>McKay</v>
      </c>
      <c r="L234" t="str">
        <f t="shared" ca="1" si="57"/>
        <v>Defense</v>
      </c>
      <c r="M234" t="str">
        <f t="shared" ca="1" si="57"/>
        <v>Senior</v>
      </c>
      <c r="N234" t="str">
        <f t="shared" ca="1" si="49"/>
        <v>9687 South 2694 West</v>
      </c>
      <c r="O234" t="str">
        <f t="shared" ca="1" si="58"/>
        <v>Berkley</v>
      </c>
      <c r="P234" t="str">
        <f t="shared" ca="1" si="58"/>
        <v>CA</v>
      </c>
      <c r="Q234">
        <f t="shared" ca="1" si="58"/>
        <v>84050</v>
      </c>
      <c r="R234" t="str">
        <f t="shared" ca="1" si="50"/>
        <v>8702 South 8488 East</v>
      </c>
      <c r="S234" t="str">
        <f t="shared" ca="1" si="59"/>
        <v>Berkley</v>
      </c>
      <c r="T234" t="str">
        <f t="shared" ca="1" si="59"/>
        <v>CA</v>
      </c>
      <c r="U234">
        <f t="shared" ca="1" si="59"/>
        <v>84050</v>
      </c>
      <c r="V234">
        <f t="shared" ca="1" si="51"/>
        <v>3582521543</v>
      </c>
      <c r="W234">
        <f t="shared" ca="1" si="52"/>
        <v>5</v>
      </c>
      <c r="X234" t="str">
        <f t="shared" ca="1" si="53"/>
        <v>INSERT INTO athlete (fname, lname, position, academic_level, street_current, city_current,state_current,zip_current,street_hometown, city_hometown, state_hometown, zip_hometown, phone, team_id) VALUES ('Alicia','McKay','Defense','Senior','9687 South 2694 West','Berkley','CA',84050,'8702 South 8488 East','Berkley','CA',84050,3582521543,5);</v>
      </c>
    </row>
    <row r="235" spans="9:24" x14ac:dyDescent="0.2">
      <c r="I235" s="3">
        <f t="shared" ca="1" si="48"/>
        <v>16</v>
      </c>
      <c r="J235" t="str">
        <f t="shared" ca="1" si="57"/>
        <v>Chris</v>
      </c>
      <c r="K235" t="str">
        <f t="shared" ca="1" si="57"/>
        <v>Burr</v>
      </c>
      <c r="L235" t="str">
        <f t="shared" ca="1" si="57"/>
        <v>Catcher</v>
      </c>
      <c r="M235" t="str">
        <f t="shared" ca="1" si="57"/>
        <v>Freshman</v>
      </c>
      <c r="N235" t="str">
        <f t="shared" ca="1" si="49"/>
        <v>5214 North 2793 West</v>
      </c>
      <c r="O235" t="str">
        <f t="shared" ca="1" si="58"/>
        <v>Bismarck</v>
      </c>
      <c r="P235" t="str">
        <f t="shared" ca="1" si="58"/>
        <v>UT</v>
      </c>
      <c r="Q235">
        <f t="shared" ca="1" si="58"/>
        <v>84101</v>
      </c>
      <c r="R235" t="str">
        <f t="shared" ca="1" si="50"/>
        <v>3719 North 2245 West</v>
      </c>
      <c r="S235" t="str">
        <f t="shared" ca="1" si="59"/>
        <v>Bismarck</v>
      </c>
      <c r="T235" t="str">
        <f t="shared" ca="1" si="59"/>
        <v>UT</v>
      </c>
      <c r="U235">
        <f t="shared" ca="1" si="59"/>
        <v>84101</v>
      </c>
      <c r="V235">
        <f t="shared" ca="1" si="51"/>
        <v>1209093688</v>
      </c>
      <c r="W235">
        <f t="shared" ca="1" si="52"/>
        <v>9</v>
      </c>
      <c r="X235" t="str">
        <f t="shared" ca="1" si="53"/>
        <v>INSERT INTO athlete (fname, lname, position, academic_level, street_current, city_current,state_current,zip_current,street_hometown, city_hometown, state_hometown, zip_hometown, phone, team_id) VALUES ('Chris','Burr','Catcher','Freshman','5214 North 2793 West','Bismarck','UT',84101,'3719 North 2245 West','Bismarck','UT',84101,1209093688,9);</v>
      </c>
    </row>
    <row r="236" spans="9:24" x14ac:dyDescent="0.2">
      <c r="I236" s="3">
        <f t="shared" ca="1" si="48"/>
        <v>6</v>
      </c>
      <c r="J236" t="str">
        <f t="shared" ca="1" si="57"/>
        <v>Jilian</v>
      </c>
      <c r="K236" t="str">
        <f t="shared" ca="1" si="57"/>
        <v>Allen</v>
      </c>
      <c r="L236" t="str">
        <f t="shared" ca="1" si="57"/>
        <v>Winger</v>
      </c>
      <c r="M236" t="str">
        <f t="shared" ca="1" si="57"/>
        <v>Junior</v>
      </c>
      <c r="N236" t="str">
        <f t="shared" ca="1" si="49"/>
        <v>7308 South 1774 East</v>
      </c>
      <c r="O236" t="str">
        <f t="shared" ca="1" si="58"/>
        <v>Los Angeles</v>
      </c>
      <c r="P236" t="str">
        <f t="shared" ca="1" si="58"/>
        <v>CA</v>
      </c>
      <c r="Q236">
        <f t="shared" ca="1" si="58"/>
        <v>26848</v>
      </c>
      <c r="R236" t="str">
        <f t="shared" ca="1" si="50"/>
        <v>3443 North 4723 West</v>
      </c>
      <c r="S236" t="str">
        <f t="shared" ca="1" si="59"/>
        <v>Los Angeles</v>
      </c>
      <c r="T236" t="str">
        <f t="shared" ca="1" si="59"/>
        <v>CA</v>
      </c>
      <c r="U236">
        <f t="shared" ca="1" si="59"/>
        <v>26848</v>
      </c>
      <c r="V236">
        <f t="shared" ca="1" si="51"/>
        <v>3184907736</v>
      </c>
      <c r="W236">
        <f t="shared" ca="1" si="52"/>
        <v>12</v>
      </c>
      <c r="X236" t="str">
        <f t="shared" ca="1" si="53"/>
        <v>INSERT INTO athlete (fname, lname, position, academic_level, street_current, city_current,state_current,zip_current,street_hometown, city_hometown, state_hometown, zip_hometown, phone, team_id) VALUES ('Jilian','Allen','Winger','Junior','7308 South 1774 East','Los Angeles','CA',26848,'3443 North 4723 West','Los Angeles','CA',26848,3184907736,12);</v>
      </c>
    </row>
    <row r="237" spans="9:24" x14ac:dyDescent="0.2">
      <c r="I237" s="3">
        <f t="shared" ca="1" si="48"/>
        <v>13</v>
      </c>
      <c r="J237" t="str">
        <f t="shared" ca="1" si="57"/>
        <v>Kim</v>
      </c>
      <c r="K237" t="str">
        <f t="shared" ca="1" si="57"/>
        <v>Lord</v>
      </c>
      <c r="L237" t="str">
        <f t="shared" ca="1" si="57"/>
        <v>First Base</v>
      </c>
      <c r="M237" t="str">
        <f t="shared" ca="1" si="57"/>
        <v>Senior</v>
      </c>
      <c r="N237" t="str">
        <f t="shared" ca="1" si="49"/>
        <v>4484 South 3062 East</v>
      </c>
      <c r="O237" t="str">
        <f t="shared" ca="1" si="58"/>
        <v>Provo</v>
      </c>
      <c r="P237" t="str">
        <f t="shared" ca="1" si="58"/>
        <v>UT</v>
      </c>
      <c r="Q237">
        <f t="shared" ca="1" si="58"/>
        <v>84101</v>
      </c>
      <c r="R237" t="str">
        <f t="shared" ca="1" si="50"/>
        <v>1754 South 3153 East</v>
      </c>
      <c r="S237" t="str">
        <f t="shared" ca="1" si="59"/>
        <v>Provo</v>
      </c>
      <c r="T237" t="str">
        <f t="shared" ca="1" si="59"/>
        <v>UT</v>
      </c>
      <c r="U237">
        <f t="shared" ca="1" si="59"/>
        <v>84101</v>
      </c>
      <c r="V237">
        <f t="shared" ca="1" si="51"/>
        <v>2146242327</v>
      </c>
      <c r="W237">
        <f t="shared" ca="1" si="52"/>
        <v>14</v>
      </c>
      <c r="X237" t="str">
        <f t="shared" ca="1" si="53"/>
        <v>INSERT INTO athlete (fname, lname, position, academic_level, street_current, city_current,state_current,zip_current,street_hometown, city_hometown, state_hometown, zip_hometown, phone, team_id) VALUES ('Kim','Lord','First Base','Senior','4484 South 3062 East','Provo','UT',84101,'1754 South 3153 East','Provo','UT',84101,2146242327,14);</v>
      </c>
    </row>
    <row r="238" spans="9:24" x14ac:dyDescent="0.2">
      <c r="I238" s="3">
        <f t="shared" ca="1" si="48"/>
        <v>3</v>
      </c>
      <c r="J238" t="str">
        <f t="shared" ca="1" si="57"/>
        <v>Alex</v>
      </c>
      <c r="K238" t="str">
        <f t="shared" ca="1" si="57"/>
        <v>Johnson</v>
      </c>
      <c r="L238" t="str">
        <f t="shared" ca="1" si="57"/>
        <v>Quarterback</v>
      </c>
      <c r="M238" t="str">
        <f t="shared" ca="1" si="57"/>
        <v>Sophmore</v>
      </c>
      <c r="N238" t="str">
        <f t="shared" ca="1" si="49"/>
        <v>9308 North 3003 West</v>
      </c>
      <c r="O238" t="str">
        <f t="shared" ca="1" si="58"/>
        <v>Seattle</v>
      </c>
      <c r="P238" t="str">
        <f t="shared" ca="1" si="58"/>
        <v>WA</v>
      </c>
      <c r="Q238">
        <f t="shared" ca="1" si="58"/>
        <v>56290</v>
      </c>
      <c r="R238" t="str">
        <f t="shared" ca="1" si="50"/>
        <v>3248 North 1149 East</v>
      </c>
      <c r="S238" t="str">
        <f t="shared" ca="1" si="59"/>
        <v>Seattle</v>
      </c>
      <c r="T238" t="str">
        <f t="shared" ca="1" si="59"/>
        <v>WA</v>
      </c>
      <c r="U238">
        <f t="shared" ca="1" si="59"/>
        <v>56290</v>
      </c>
      <c r="V238">
        <f t="shared" ca="1" si="51"/>
        <v>6901711369</v>
      </c>
      <c r="W238">
        <f t="shared" ca="1" si="52"/>
        <v>9</v>
      </c>
      <c r="X238" t="str">
        <f t="shared" ca="1" si="53"/>
        <v>INSERT INTO athlete (fname, lname, position, academic_level, street_current, city_current,state_current,zip_current,street_hometown, city_hometown, state_hometown, zip_hometown, phone, team_id) VALUES ('Alex','Johnson','Quarterback','Sophmore','9308 North 3003 West','Seattle','WA',56290,'3248 North 1149 East','Seattle','WA',56290,6901711369,9);</v>
      </c>
    </row>
    <row r="239" spans="9:24" x14ac:dyDescent="0.2">
      <c r="I239" s="3">
        <f t="shared" ca="1" si="48"/>
        <v>5</v>
      </c>
      <c r="J239" t="str">
        <f t="shared" ca="1" si="57"/>
        <v>Alicia</v>
      </c>
      <c r="K239" t="str">
        <f t="shared" ca="1" si="57"/>
        <v>McKay</v>
      </c>
      <c r="L239" t="str">
        <f t="shared" ca="1" si="57"/>
        <v>Defense</v>
      </c>
      <c r="M239" t="str">
        <f t="shared" ca="1" si="57"/>
        <v>Senior</v>
      </c>
      <c r="N239" t="str">
        <f t="shared" ca="1" si="49"/>
        <v>4959 South 3569 West</v>
      </c>
      <c r="O239" t="str">
        <f t="shared" ca="1" si="58"/>
        <v>Berkley</v>
      </c>
      <c r="P239" t="str">
        <f t="shared" ca="1" si="58"/>
        <v>CA</v>
      </c>
      <c r="Q239">
        <f t="shared" ca="1" si="58"/>
        <v>84050</v>
      </c>
      <c r="R239" t="str">
        <f t="shared" ca="1" si="50"/>
        <v>5595 South 5495 East</v>
      </c>
      <c r="S239" t="str">
        <f t="shared" ca="1" si="59"/>
        <v>Berkley</v>
      </c>
      <c r="T239" t="str">
        <f t="shared" ca="1" si="59"/>
        <v>CA</v>
      </c>
      <c r="U239">
        <f t="shared" ca="1" si="59"/>
        <v>84050</v>
      </c>
      <c r="V239">
        <f t="shared" ca="1" si="51"/>
        <v>4685448001</v>
      </c>
      <c r="W239">
        <f t="shared" ca="1" si="52"/>
        <v>3</v>
      </c>
      <c r="X239" t="str">
        <f t="shared" ca="1" si="53"/>
        <v>INSERT INTO athlete (fname, lname, position, academic_level, street_current, city_current,state_current,zip_current,street_hometown, city_hometown, state_hometown, zip_hometown, phone, team_id) VALUES ('Alicia','McKay','Defense','Senior','4959 South 3569 West','Berkley','CA',84050,'5595 South 5495 East','Berkley','CA',84050,4685448001,3);</v>
      </c>
    </row>
    <row r="240" spans="9:24" x14ac:dyDescent="0.2">
      <c r="I240" s="3">
        <f t="shared" ca="1" si="48"/>
        <v>2</v>
      </c>
      <c r="J240" t="str">
        <f t="shared" ca="1" si="57"/>
        <v>Joe</v>
      </c>
      <c r="K240" t="str">
        <f t="shared" ca="1" si="57"/>
        <v>Smith</v>
      </c>
      <c r="L240" t="str">
        <f t="shared" ca="1" si="57"/>
        <v>Center</v>
      </c>
      <c r="M240" t="str">
        <f t="shared" ca="1" si="57"/>
        <v>Junior</v>
      </c>
      <c r="N240" t="str">
        <f t="shared" ca="1" si="49"/>
        <v>7121 South 2929 West</v>
      </c>
      <c r="O240" t="str">
        <f t="shared" ca="1" si="58"/>
        <v>Phoenix</v>
      </c>
      <c r="P240" t="str">
        <f t="shared" ca="1" si="58"/>
        <v>AZ</v>
      </c>
      <c r="Q240">
        <f t="shared" ca="1" si="58"/>
        <v>76102</v>
      </c>
      <c r="R240" t="str">
        <f t="shared" ca="1" si="50"/>
        <v>3681 North 2162 East</v>
      </c>
      <c r="S240" t="str">
        <f t="shared" ca="1" si="59"/>
        <v>Phoenix</v>
      </c>
      <c r="T240" t="str">
        <f t="shared" ca="1" si="59"/>
        <v>AZ</v>
      </c>
      <c r="U240">
        <f t="shared" ca="1" si="59"/>
        <v>76102</v>
      </c>
      <c r="V240">
        <f t="shared" ca="1" si="51"/>
        <v>6493388565</v>
      </c>
      <c r="W240">
        <f t="shared" ca="1" si="52"/>
        <v>12</v>
      </c>
      <c r="X240" t="str">
        <f t="shared" ca="1" si="53"/>
        <v>INSERT INTO athlete (fname, lname, position, academic_level, street_current, city_current,state_current,zip_current,street_hometown, city_hometown, state_hometown, zip_hometown, phone, team_id) VALUES ('Joe','Smith','Center','Junior','7121 South 2929 West','Phoenix','AZ',76102,'3681 North 2162 East','Phoenix','AZ',76102,6493388565,12);</v>
      </c>
    </row>
    <row r="241" spans="9:24" x14ac:dyDescent="0.2">
      <c r="I241" s="3">
        <f t="shared" ca="1" si="48"/>
        <v>2</v>
      </c>
      <c r="J241" t="str">
        <f t="shared" ca="1" si="57"/>
        <v>Joe</v>
      </c>
      <c r="K241" t="str">
        <f t="shared" ca="1" si="57"/>
        <v>Smith</v>
      </c>
      <c r="L241" t="str">
        <f t="shared" ca="1" si="57"/>
        <v>Center</v>
      </c>
      <c r="M241" t="str">
        <f t="shared" ca="1" si="57"/>
        <v>Junior</v>
      </c>
      <c r="N241" t="str">
        <f t="shared" ca="1" si="49"/>
        <v>3199 North 3047 East</v>
      </c>
      <c r="O241" t="str">
        <f t="shared" ca="1" si="58"/>
        <v>Phoenix</v>
      </c>
      <c r="P241" t="str">
        <f t="shared" ca="1" si="58"/>
        <v>AZ</v>
      </c>
      <c r="Q241">
        <f t="shared" ca="1" si="58"/>
        <v>76102</v>
      </c>
      <c r="R241" t="str">
        <f t="shared" ca="1" si="50"/>
        <v>7315 North 2647 East</v>
      </c>
      <c r="S241" t="str">
        <f t="shared" ca="1" si="59"/>
        <v>Phoenix</v>
      </c>
      <c r="T241" t="str">
        <f t="shared" ca="1" si="59"/>
        <v>AZ</v>
      </c>
      <c r="U241">
        <f t="shared" ca="1" si="59"/>
        <v>76102</v>
      </c>
      <c r="V241">
        <f t="shared" ca="1" si="51"/>
        <v>4738381184</v>
      </c>
      <c r="W241">
        <f t="shared" ca="1" si="52"/>
        <v>9</v>
      </c>
      <c r="X241" t="str">
        <f t="shared" ca="1" si="53"/>
        <v>INSERT INTO athlete (fname, lname, position, academic_level, street_current, city_current,state_current,zip_current,street_hometown, city_hometown, state_hometown, zip_hometown, phone, team_id) VALUES ('Joe','Smith','Center','Junior','3199 North 3047 East','Phoenix','AZ',76102,'7315 North 2647 East','Phoenix','AZ',76102,4738381184,9);</v>
      </c>
    </row>
    <row r="242" spans="9:24" x14ac:dyDescent="0.2">
      <c r="I242" s="3">
        <f t="shared" ca="1" si="48"/>
        <v>6</v>
      </c>
      <c r="J242" t="str">
        <f t="shared" ca="1" si="57"/>
        <v>Jilian</v>
      </c>
      <c r="K242" t="str">
        <f t="shared" ca="1" si="57"/>
        <v>Allen</v>
      </c>
      <c r="L242" t="str">
        <f t="shared" ca="1" si="57"/>
        <v>Winger</v>
      </c>
      <c r="M242" t="str">
        <f t="shared" ca="1" si="57"/>
        <v>Junior</v>
      </c>
      <c r="N242" t="str">
        <f t="shared" ca="1" si="49"/>
        <v>6482 North 8362 West</v>
      </c>
      <c r="O242" t="str">
        <f t="shared" ca="1" si="58"/>
        <v>Los Angeles</v>
      </c>
      <c r="P242" t="str">
        <f t="shared" ca="1" si="58"/>
        <v>CA</v>
      </c>
      <c r="Q242">
        <f t="shared" ca="1" si="58"/>
        <v>26848</v>
      </c>
      <c r="R242" t="str">
        <f t="shared" ca="1" si="50"/>
        <v>7849 South 1929 East</v>
      </c>
      <c r="S242" t="str">
        <f t="shared" ca="1" si="59"/>
        <v>Los Angeles</v>
      </c>
      <c r="T242" t="str">
        <f t="shared" ca="1" si="59"/>
        <v>CA</v>
      </c>
      <c r="U242">
        <f t="shared" ca="1" si="59"/>
        <v>26848</v>
      </c>
      <c r="V242">
        <f t="shared" ca="1" si="51"/>
        <v>1070048820</v>
      </c>
      <c r="W242">
        <f t="shared" ca="1" si="52"/>
        <v>8</v>
      </c>
      <c r="X242" t="str">
        <f t="shared" ca="1" si="53"/>
        <v>INSERT INTO athlete (fname, lname, position, academic_level, street_current, city_current,state_current,zip_current,street_hometown, city_hometown, state_hometown, zip_hometown, phone, team_id) VALUES ('Jilian','Allen','Winger','Junior','6482 North 8362 West','Los Angeles','CA',26848,'7849 South 1929 East','Los Angeles','CA',26848,1070048820,8);</v>
      </c>
    </row>
    <row r="243" spans="9:24" x14ac:dyDescent="0.2">
      <c r="I243" s="3">
        <f t="shared" ca="1" si="48"/>
        <v>2</v>
      </c>
      <c r="J243" t="str">
        <f t="shared" ref="J243:M262" ca="1" si="60">VLOOKUP($I243,athlete, J$1)</f>
        <v>Joe</v>
      </c>
      <c r="K243" t="str">
        <f t="shared" ca="1" si="60"/>
        <v>Smith</v>
      </c>
      <c r="L243" t="str">
        <f t="shared" ca="1" si="60"/>
        <v>Center</v>
      </c>
      <c r="M243" t="str">
        <f t="shared" ca="1" si="60"/>
        <v>Junior</v>
      </c>
      <c r="N243" t="str">
        <f t="shared" ca="1" si="49"/>
        <v>1563 South 2735 East</v>
      </c>
      <c r="O243" t="str">
        <f t="shared" ref="O243:Q262" ca="1" si="61">VLOOKUP($I243,athlete, O$1)</f>
        <v>Phoenix</v>
      </c>
      <c r="P243" t="str">
        <f t="shared" ca="1" si="61"/>
        <v>AZ</v>
      </c>
      <c r="Q243">
        <f t="shared" ca="1" si="61"/>
        <v>76102</v>
      </c>
      <c r="R243" t="str">
        <f t="shared" ca="1" si="50"/>
        <v>7773 South 1956 East</v>
      </c>
      <c r="S243" t="str">
        <f t="shared" ref="S243:U262" ca="1" si="62">VLOOKUP($I243,athlete, S$1)</f>
        <v>Phoenix</v>
      </c>
      <c r="T243" t="str">
        <f t="shared" ca="1" si="62"/>
        <v>AZ</v>
      </c>
      <c r="U243">
        <f t="shared" ca="1" si="62"/>
        <v>76102</v>
      </c>
      <c r="V243">
        <f t="shared" ca="1" si="51"/>
        <v>5906302632</v>
      </c>
      <c r="W243">
        <f t="shared" ca="1" si="52"/>
        <v>4</v>
      </c>
      <c r="X243" t="str">
        <f t="shared" ca="1" si="53"/>
        <v>INSERT INTO athlete (fname, lname, position, academic_level, street_current, city_current,state_current,zip_current,street_hometown, city_hometown, state_hometown, zip_hometown, phone, team_id) VALUES ('Joe','Smith','Center','Junior','1563 South 2735 East','Phoenix','AZ',76102,'7773 South 1956 East','Phoenix','AZ',76102,5906302632,4);</v>
      </c>
    </row>
    <row r="244" spans="9:24" x14ac:dyDescent="0.2">
      <c r="I244" s="3">
        <f t="shared" ca="1" si="48"/>
        <v>8</v>
      </c>
      <c r="J244" t="str">
        <f t="shared" ca="1" si="60"/>
        <v>Jeremy</v>
      </c>
      <c r="K244" t="str">
        <f t="shared" ca="1" si="60"/>
        <v>Groves</v>
      </c>
      <c r="L244" t="str">
        <f t="shared" ca="1" si="60"/>
        <v>Defensinve Tackle</v>
      </c>
      <c r="M244" t="str">
        <f t="shared" ca="1" si="60"/>
        <v>Freshman</v>
      </c>
      <c r="N244" t="str">
        <f t="shared" ca="1" si="49"/>
        <v>4263 North 7383 East</v>
      </c>
      <c r="O244" t="str">
        <f t="shared" ca="1" si="61"/>
        <v>Brooklynn</v>
      </c>
      <c r="P244" t="str">
        <f t="shared" ca="1" si="61"/>
        <v>NY</v>
      </c>
      <c r="Q244">
        <f t="shared" ca="1" si="61"/>
        <v>76485</v>
      </c>
      <c r="R244" t="str">
        <f t="shared" ca="1" si="50"/>
        <v>1563 North 1785 West</v>
      </c>
      <c r="S244" t="str">
        <f t="shared" ca="1" si="62"/>
        <v>Brooklynn</v>
      </c>
      <c r="T244" t="str">
        <f t="shared" ca="1" si="62"/>
        <v>NY</v>
      </c>
      <c r="U244">
        <f t="shared" ca="1" si="62"/>
        <v>76485</v>
      </c>
      <c r="V244">
        <f t="shared" ca="1" si="51"/>
        <v>9908310819</v>
      </c>
      <c r="W244">
        <f t="shared" ca="1" si="52"/>
        <v>6</v>
      </c>
      <c r="X244" t="str">
        <f t="shared" ca="1" si="53"/>
        <v>INSERT INTO athlete (fname, lname, position, academic_level, street_current, city_current,state_current,zip_current,street_hometown, city_hometown, state_hometown, zip_hometown, phone, team_id) VALUES ('Jeremy','Groves','Defensinve Tackle','Freshman','4263 North 7383 East','Brooklynn','NY',76485,'1563 North 1785 West','Brooklynn','NY',76485,9908310819,6);</v>
      </c>
    </row>
    <row r="245" spans="9:24" x14ac:dyDescent="0.2">
      <c r="I245" s="3">
        <f t="shared" ca="1" si="48"/>
        <v>3</v>
      </c>
      <c r="J245" t="str">
        <f t="shared" ca="1" si="60"/>
        <v>Alex</v>
      </c>
      <c r="K245" t="str">
        <f t="shared" ca="1" si="60"/>
        <v>Johnson</v>
      </c>
      <c r="L245" t="str">
        <f t="shared" ca="1" si="60"/>
        <v>Quarterback</v>
      </c>
      <c r="M245" t="str">
        <f t="shared" ca="1" si="60"/>
        <v>Sophmore</v>
      </c>
      <c r="N245" t="str">
        <f t="shared" ca="1" si="49"/>
        <v>2888 South 7336 West</v>
      </c>
      <c r="O245" t="str">
        <f t="shared" ca="1" si="61"/>
        <v>Seattle</v>
      </c>
      <c r="P245" t="str">
        <f t="shared" ca="1" si="61"/>
        <v>WA</v>
      </c>
      <c r="Q245">
        <f t="shared" ca="1" si="61"/>
        <v>56290</v>
      </c>
      <c r="R245" t="str">
        <f t="shared" ca="1" si="50"/>
        <v>9282 South 8367 East</v>
      </c>
      <c r="S245" t="str">
        <f t="shared" ca="1" si="62"/>
        <v>Seattle</v>
      </c>
      <c r="T245" t="str">
        <f t="shared" ca="1" si="62"/>
        <v>WA</v>
      </c>
      <c r="U245">
        <f t="shared" ca="1" si="62"/>
        <v>56290</v>
      </c>
      <c r="V245">
        <f t="shared" ca="1" si="51"/>
        <v>3854536251</v>
      </c>
      <c r="W245">
        <f t="shared" ca="1" si="52"/>
        <v>13</v>
      </c>
      <c r="X245" t="str">
        <f t="shared" ca="1" si="53"/>
        <v>INSERT INTO athlete (fname, lname, position, academic_level, street_current, city_current,state_current,zip_current,street_hometown, city_hometown, state_hometown, zip_hometown, phone, team_id) VALUES ('Alex','Johnson','Quarterback','Sophmore','2888 South 7336 West','Seattle','WA',56290,'9282 South 8367 East','Seattle','WA',56290,3854536251,13);</v>
      </c>
    </row>
    <row r="246" spans="9:24" x14ac:dyDescent="0.2">
      <c r="I246" s="3">
        <f t="shared" ca="1" si="48"/>
        <v>8</v>
      </c>
      <c r="J246" t="str">
        <f t="shared" ca="1" si="60"/>
        <v>Jeremy</v>
      </c>
      <c r="K246" t="str">
        <f t="shared" ca="1" si="60"/>
        <v>Groves</v>
      </c>
      <c r="L246" t="str">
        <f t="shared" ca="1" si="60"/>
        <v>Defensinve Tackle</v>
      </c>
      <c r="M246" t="str">
        <f t="shared" ca="1" si="60"/>
        <v>Freshman</v>
      </c>
      <c r="N246" t="str">
        <f t="shared" ca="1" si="49"/>
        <v>4425 North 2916 West</v>
      </c>
      <c r="O246" t="str">
        <f t="shared" ca="1" si="61"/>
        <v>Brooklynn</v>
      </c>
      <c r="P246" t="str">
        <f t="shared" ca="1" si="61"/>
        <v>NY</v>
      </c>
      <c r="Q246">
        <f t="shared" ca="1" si="61"/>
        <v>76485</v>
      </c>
      <c r="R246" t="str">
        <f t="shared" ca="1" si="50"/>
        <v>3915 North 6599 West</v>
      </c>
      <c r="S246" t="str">
        <f t="shared" ca="1" si="62"/>
        <v>Brooklynn</v>
      </c>
      <c r="T246" t="str">
        <f t="shared" ca="1" si="62"/>
        <v>NY</v>
      </c>
      <c r="U246">
        <f t="shared" ca="1" si="62"/>
        <v>76485</v>
      </c>
      <c r="V246">
        <f t="shared" ca="1" si="51"/>
        <v>7640769751</v>
      </c>
      <c r="W246">
        <f t="shared" ca="1" si="52"/>
        <v>13</v>
      </c>
      <c r="X246" t="str">
        <f t="shared" ca="1" si="53"/>
        <v>INSERT INTO athlete (fname, lname, position, academic_level, street_current, city_current,state_current,zip_current,street_hometown, city_hometown, state_hometown, zip_hometown, phone, team_id) VALUES ('Jeremy','Groves','Defensinve Tackle','Freshman','4425 North 2916 West','Brooklynn','NY',76485,'3915 North 6599 West','Brooklynn','NY',76485,7640769751,13);</v>
      </c>
    </row>
    <row r="247" spans="9:24" x14ac:dyDescent="0.2">
      <c r="I247" s="3">
        <f t="shared" ca="1" si="48"/>
        <v>5</v>
      </c>
      <c r="J247" t="str">
        <f t="shared" ca="1" si="60"/>
        <v>Alicia</v>
      </c>
      <c r="K247" t="str">
        <f t="shared" ca="1" si="60"/>
        <v>McKay</v>
      </c>
      <c r="L247" t="str">
        <f t="shared" ca="1" si="60"/>
        <v>Defense</v>
      </c>
      <c r="M247" t="str">
        <f t="shared" ca="1" si="60"/>
        <v>Senior</v>
      </c>
      <c r="N247" t="str">
        <f t="shared" ca="1" si="49"/>
        <v>7100 South 6178 West</v>
      </c>
      <c r="O247" t="str">
        <f t="shared" ca="1" si="61"/>
        <v>Berkley</v>
      </c>
      <c r="P247" t="str">
        <f t="shared" ca="1" si="61"/>
        <v>CA</v>
      </c>
      <c r="Q247">
        <f t="shared" ca="1" si="61"/>
        <v>84050</v>
      </c>
      <c r="R247" t="str">
        <f t="shared" ca="1" si="50"/>
        <v>4985 North 9993 East</v>
      </c>
      <c r="S247" t="str">
        <f t="shared" ca="1" si="62"/>
        <v>Berkley</v>
      </c>
      <c r="T247" t="str">
        <f t="shared" ca="1" si="62"/>
        <v>CA</v>
      </c>
      <c r="U247">
        <f t="shared" ca="1" si="62"/>
        <v>84050</v>
      </c>
      <c r="V247">
        <f t="shared" ca="1" si="51"/>
        <v>1631072034</v>
      </c>
      <c r="W247">
        <f t="shared" ca="1" si="52"/>
        <v>10</v>
      </c>
      <c r="X247" t="str">
        <f t="shared" ca="1" si="53"/>
        <v>INSERT INTO athlete (fname, lname, position, academic_level, street_current, city_current,state_current,zip_current,street_hometown, city_hometown, state_hometown, zip_hometown, phone, team_id) VALUES ('Alicia','McKay','Defense','Senior','7100 South 6178 West','Berkley','CA',84050,'4985 North 9993 East','Berkley','CA',84050,1631072034,10);</v>
      </c>
    </row>
    <row r="248" spans="9:24" x14ac:dyDescent="0.2">
      <c r="I248" s="3">
        <f t="shared" ca="1" si="48"/>
        <v>9</v>
      </c>
      <c r="J248" t="str">
        <f t="shared" ca="1" si="60"/>
        <v>Nicole</v>
      </c>
      <c r="K248" t="str">
        <f t="shared" ca="1" si="60"/>
        <v>Tindal</v>
      </c>
      <c r="L248" t="str">
        <f t="shared" ca="1" si="60"/>
        <v>Offensive Lineman</v>
      </c>
      <c r="M248" t="str">
        <f t="shared" ca="1" si="60"/>
        <v>Senior</v>
      </c>
      <c r="N248" t="str">
        <f t="shared" ca="1" si="49"/>
        <v>2565 North 2863 East</v>
      </c>
      <c r="O248" t="str">
        <f t="shared" ca="1" si="61"/>
        <v>Provo</v>
      </c>
      <c r="P248" t="str">
        <f t="shared" ca="1" si="61"/>
        <v>UT</v>
      </c>
      <c r="Q248">
        <f t="shared" ca="1" si="61"/>
        <v>75673</v>
      </c>
      <c r="R248" t="str">
        <f t="shared" ca="1" si="50"/>
        <v>2382 North 1330 West</v>
      </c>
      <c r="S248" t="str">
        <f t="shared" ca="1" si="62"/>
        <v>Provo</v>
      </c>
      <c r="T248" t="str">
        <f t="shared" ca="1" si="62"/>
        <v>UT</v>
      </c>
      <c r="U248">
        <f t="shared" ca="1" si="62"/>
        <v>75673</v>
      </c>
      <c r="V248">
        <f t="shared" ca="1" si="51"/>
        <v>1822359028</v>
      </c>
      <c r="W248">
        <f t="shared" ca="1" si="52"/>
        <v>14</v>
      </c>
      <c r="X248" t="str">
        <f t="shared" ca="1" si="53"/>
        <v>INSERT INTO athlete (fname, lname, position, academic_level, street_current, city_current,state_current,zip_current,street_hometown, city_hometown, state_hometown, zip_hometown, phone, team_id) VALUES ('Nicole','Tindal','Offensive Lineman','Senior','2565 North 2863 East','Provo','UT',75673,'2382 North 1330 West','Provo','UT',75673,1822359028,14);</v>
      </c>
    </row>
    <row r="249" spans="9:24" x14ac:dyDescent="0.2">
      <c r="I249" s="3">
        <f t="shared" ca="1" si="48"/>
        <v>12</v>
      </c>
      <c r="J249" t="str">
        <f t="shared" ca="1" si="60"/>
        <v>Marcy</v>
      </c>
      <c r="K249" t="str">
        <f t="shared" ca="1" si="60"/>
        <v>Tice</v>
      </c>
      <c r="L249" t="str">
        <f t="shared" ca="1" si="60"/>
        <v>Goalie</v>
      </c>
      <c r="M249" t="str">
        <f t="shared" ca="1" si="60"/>
        <v>Freshman</v>
      </c>
      <c r="N249" t="str">
        <f t="shared" ca="1" si="49"/>
        <v>2430 South 7661 East</v>
      </c>
      <c r="O249" t="str">
        <f t="shared" ca="1" si="61"/>
        <v>Bismarck</v>
      </c>
      <c r="P249" t="str">
        <f t="shared" ca="1" si="61"/>
        <v>ND</v>
      </c>
      <c r="Q249">
        <f t="shared" ca="1" si="61"/>
        <v>28895</v>
      </c>
      <c r="R249" t="str">
        <f t="shared" ca="1" si="50"/>
        <v>3608 South 7682 West</v>
      </c>
      <c r="S249" t="str">
        <f t="shared" ca="1" si="62"/>
        <v>Bismarck</v>
      </c>
      <c r="T249" t="str">
        <f t="shared" ca="1" si="62"/>
        <v>ND</v>
      </c>
      <c r="U249">
        <f t="shared" ca="1" si="62"/>
        <v>28895</v>
      </c>
      <c r="V249">
        <f t="shared" ca="1" si="51"/>
        <v>9492228546</v>
      </c>
      <c r="W249">
        <f t="shared" ca="1" si="52"/>
        <v>6</v>
      </c>
      <c r="X249" t="str">
        <f t="shared" ca="1" si="53"/>
        <v>INSERT INTO athlete (fname, lname, position, academic_level, street_current, city_current,state_current,zip_current,street_hometown, city_hometown, state_hometown, zip_hometown, phone, team_id) VALUES ('Marcy','Tice','Goalie','Freshman','2430 South 7661 East','Bismarck','ND',28895,'3608 South 7682 West','Bismarck','ND',28895,9492228546,6);</v>
      </c>
    </row>
    <row r="250" spans="9:24" x14ac:dyDescent="0.2">
      <c r="I250" s="3">
        <f t="shared" ca="1" si="48"/>
        <v>4</v>
      </c>
      <c r="J250" t="str">
        <f t="shared" ca="1" si="60"/>
        <v>Stephanie</v>
      </c>
      <c r="K250" t="str">
        <f t="shared" ca="1" si="60"/>
        <v>Pales</v>
      </c>
      <c r="L250" t="str">
        <f t="shared" ca="1" si="60"/>
        <v>Tackle</v>
      </c>
      <c r="M250" t="str">
        <f t="shared" ca="1" si="60"/>
        <v>Freshman</v>
      </c>
      <c r="N250" t="str">
        <f t="shared" ca="1" si="49"/>
        <v>9011 North 9515 West</v>
      </c>
      <c r="O250" t="str">
        <f t="shared" ca="1" si="61"/>
        <v>Portland</v>
      </c>
      <c r="P250" t="str">
        <f t="shared" ca="1" si="61"/>
        <v>OR</v>
      </c>
      <c r="Q250">
        <f t="shared" ca="1" si="61"/>
        <v>12958</v>
      </c>
      <c r="R250" t="str">
        <f t="shared" ca="1" si="50"/>
        <v>3337 North 5198 West</v>
      </c>
      <c r="S250" t="str">
        <f t="shared" ca="1" si="62"/>
        <v>Portland</v>
      </c>
      <c r="T250" t="str">
        <f t="shared" ca="1" si="62"/>
        <v>OR</v>
      </c>
      <c r="U250">
        <f t="shared" ca="1" si="62"/>
        <v>12958</v>
      </c>
      <c r="V250">
        <f t="shared" ca="1" si="51"/>
        <v>8682321031</v>
      </c>
      <c r="W250">
        <f t="shared" ca="1" si="52"/>
        <v>9</v>
      </c>
      <c r="X250" t="str">
        <f t="shared" ca="1" si="53"/>
        <v>INSERT INTO athlete (fname, lname, position, academic_level, street_current, city_current,state_current,zip_current,street_hometown, city_hometown, state_hometown, zip_hometown, phone, team_id) VALUES ('Stephanie','Pales','Tackle','Freshman','9011 North 9515 West','Portland','OR',12958,'3337 North 5198 West','Portland','OR',12958,8682321031,9);</v>
      </c>
    </row>
    <row r="251" spans="9:24" x14ac:dyDescent="0.2">
      <c r="I251" s="3">
        <f t="shared" ca="1" si="48"/>
        <v>14</v>
      </c>
      <c r="J251" t="str">
        <f t="shared" ca="1" si="60"/>
        <v>Carrie</v>
      </c>
      <c r="K251" t="str">
        <f t="shared" ca="1" si="60"/>
        <v>Bishoff</v>
      </c>
      <c r="L251" t="str">
        <f t="shared" ca="1" si="60"/>
        <v>Outfielder</v>
      </c>
      <c r="M251" t="str">
        <f t="shared" ca="1" si="60"/>
        <v>Junior</v>
      </c>
      <c r="N251" t="str">
        <f t="shared" ca="1" si="49"/>
        <v>9816 North 1668 West</v>
      </c>
      <c r="O251" t="str">
        <f t="shared" ca="1" si="61"/>
        <v>Las Vegas</v>
      </c>
      <c r="P251" t="str">
        <f t="shared" ca="1" si="61"/>
        <v>UT</v>
      </c>
      <c r="Q251">
        <f t="shared" ca="1" si="61"/>
        <v>84101</v>
      </c>
      <c r="R251" t="str">
        <f t="shared" ca="1" si="50"/>
        <v>6381 North 6936 East</v>
      </c>
      <c r="S251" t="str">
        <f t="shared" ca="1" si="62"/>
        <v>Las Vegas</v>
      </c>
      <c r="T251" t="str">
        <f t="shared" ca="1" si="62"/>
        <v>UT</v>
      </c>
      <c r="U251">
        <f t="shared" ca="1" si="62"/>
        <v>84101</v>
      </c>
      <c r="V251">
        <f t="shared" ca="1" si="51"/>
        <v>6952275874</v>
      </c>
      <c r="W251">
        <f t="shared" ca="1" si="52"/>
        <v>10</v>
      </c>
      <c r="X251" t="str">
        <f t="shared" ca="1" si="53"/>
        <v>INSERT INTO athlete (fname, lname, position, academic_level, street_current, city_current,state_current,zip_current,street_hometown, city_hometown, state_hometown, zip_hometown, phone, team_id) VALUES ('Carrie','Bishoff','Outfielder','Junior','9816 North 1668 West','Las Vegas','UT',84101,'6381 North 6936 East','Las Vegas','UT',84101,6952275874,10);</v>
      </c>
    </row>
    <row r="252" spans="9:24" x14ac:dyDescent="0.2">
      <c r="I252" s="3">
        <f t="shared" ca="1" si="48"/>
        <v>1</v>
      </c>
      <c r="J252" t="str">
        <f t="shared" ca="1" si="60"/>
        <v>Bob</v>
      </c>
      <c r="K252" t="str">
        <f t="shared" ca="1" si="60"/>
        <v>Taylor</v>
      </c>
      <c r="L252" t="str">
        <f t="shared" ca="1" si="60"/>
        <v>Right Wing</v>
      </c>
      <c r="M252" t="str">
        <f t="shared" ca="1" si="60"/>
        <v>Senior</v>
      </c>
      <c r="N252" t="str">
        <f t="shared" ca="1" si="49"/>
        <v>5879 North 3055 East</v>
      </c>
      <c r="O252" t="str">
        <f t="shared" ca="1" si="61"/>
        <v>Salt Lake City</v>
      </c>
      <c r="P252" t="str">
        <f t="shared" ca="1" si="61"/>
        <v>UT</v>
      </c>
      <c r="Q252">
        <f t="shared" ca="1" si="61"/>
        <v>84101</v>
      </c>
      <c r="R252" t="str">
        <f t="shared" ca="1" si="50"/>
        <v>5644 North 2726 East</v>
      </c>
      <c r="S252" t="str">
        <f t="shared" ca="1" si="62"/>
        <v>Salt Lake City</v>
      </c>
      <c r="T252" t="str">
        <f t="shared" ca="1" si="62"/>
        <v>UT</v>
      </c>
      <c r="U252">
        <f t="shared" ca="1" si="62"/>
        <v>84101</v>
      </c>
      <c r="V252">
        <f t="shared" ca="1" si="51"/>
        <v>3508044893</v>
      </c>
      <c r="W252">
        <f t="shared" ca="1" si="52"/>
        <v>11</v>
      </c>
      <c r="X252" t="str">
        <f t="shared" ca="1" si="53"/>
        <v>INSERT INTO athlete (fname, lname, position, academic_level, street_current, city_current,state_current,zip_current,street_hometown, city_hometown, state_hometown, zip_hometown, phone, team_id) VALUES ('Bob','Taylor','Right Wing','Senior','5879 North 3055 East','Salt Lake City','UT',84101,'5644 North 2726 East','Salt Lake City','UT',84101,3508044893,11);</v>
      </c>
    </row>
    <row r="253" spans="9:24" x14ac:dyDescent="0.2">
      <c r="I253" s="3">
        <f t="shared" ca="1" si="48"/>
        <v>14</v>
      </c>
      <c r="J253" t="str">
        <f t="shared" ca="1" si="60"/>
        <v>Carrie</v>
      </c>
      <c r="K253" t="str">
        <f t="shared" ca="1" si="60"/>
        <v>Bishoff</v>
      </c>
      <c r="L253" t="str">
        <f t="shared" ca="1" si="60"/>
        <v>Outfielder</v>
      </c>
      <c r="M253" t="str">
        <f t="shared" ca="1" si="60"/>
        <v>Junior</v>
      </c>
      <c r="N253" t="str">
        <f t="shared" ca="1" si="49"/>
        <v>7870 North 2179 West</v>
      </c>
      <c r="O253" t="str">
        <f t="shared" ca="1" si="61"/>
        <v>Las Vegas</v>
      </c>
      <c r="P253" t="str">
        <f t="shared" ca="1" si="61"/>
        <v>UT</v>
      </c>
      <c r="Q253">
        <f t="shared" ca="1" si="61"/>
        <v>84101</v>
      </c>
      <c r="R253" t="str">
        <f t="shared" ca="1" si="50"/>
        <v>6470 South 8129 West</v>
      </c>
      <c r="S253" t="str">
        <f t="shared" ca="1" si="62"/>
        <v>Las Vegas</v>
      </c>
      <c r="T253" t="str">
        <f t="shared" ca="1" si="62"/>
        <v>UT</v>
      </c>
      <c r="U253">
        <f t="shared" ca="1" si="62"/>
        <v>84101</v>
      </c>
      <c r="V253">
        <f t="shared" ca="1" si="51"/>
        <v>2587979604</v>
      </c>
      <c r="W253">
        <f t="shared" ca="1" si="52"/>
        <v>10</v>
      </c>
      <c r="X253" t="str">
        <f t="shared" ca="1" si="53"/>
        <v>INSERT INTO athlete (fname, lname, position, academic_level, street_current, city_current,state_current,zip_current,street_hometown, city_hometown, state_hometown, zip_hometown, phone, team_id) VALUES ('Carrie','Bishoff','Outfielder','Junior','7870 North 2179 West','Las Vegas','UT',84101,'6470 South 8129 West','Las Vegas','UT',84101,2587979604,10);</v>
      </c>
    </row>
    <row r="254" spans="9:24" x14ac:dyDescent="0.2">
      <c r="I254" s="3">
        <f t="shared" ca="1" si="48"/>
        <v>15</v>
      </c>
      <c r="J254" t="str">
        <f t="shared" ca="1" si="60"/>
        <v>Randy</v>
      </c>
      <c r="K254" t="str">
        <f t="shared" ca="1" si="60"/>
        <v>Peirce</v>
      </c>
      <c r="L254" t="str">
        <f t="shared" ca="1" si="60"/>
        <v>Pitcher</v>
      </c>
      <c r="M254" t="str">
        <f t="shared" ca="1" si="60"/>
        <v>Sophmore</v>
      </c>
      <c r="N254" t="str">
        <f t="shared" ca="1" si="49"/>
        <v>6339 North 7146 East</v>
      </c>
      <c r="O254" t="str">
        <f t="shared" ca="1" si="61"/>
        <v>Pierre</v>
      </c>
      <c r="P254" t="str">
        <f t="shared" ca="1" si="61"/>
        <v>UT</v>
      </c>
      <c r="Q254">
        <f t="shared" ca="1" si="61"/>
        <v>84101</v>
      </c>
      <c r="R254" t="str">
        <f t="shared" ca="1" si="50"/>
        <v>3404 South 2653 West</v>
      </c>
      <c r="S254" t="str">
        <f t="shared" ca="1" si="62"/>
        <v>Pierre</v>
      </c>
      <c r="T254" t="str">
        <f t="shared" ca="1" si="62"/>
        <v>UT</v>
      </c>
      <c r="U254">
        <f t="shared" ca="1" si="62"/>
        <v>84101</v>
      </c>
      <c r="V254">
        <f t="shared" ca="1" si="51"/>
        <v>5746621267</v>
      </c>
      <c r="W254">
        <f t="shared" ca="1" si="52"/>
        <v>8</v>
      </c>
      <c r="X254" t="str">
        <f t="shared" ca="1" si="53"/>
        <v>INSERT INTO athlete (fname, lname, position, academic_level, street_current, city_current,state_current,zip_current,street_hometown, city_hometown, state_hometown, zip_hometown, phone, team_id) VALUES ('Randy','Peirce','Pitcher','Sophmore','6339 North 7146 East','Pierre','UT',84101,'3404 South 2653 West','Pierre','UT',84101,5746621267,8);</v>
      </c>
    </row>
    <row r="255" spans="9:24" x14ac:dyDescent="0.2">
      <c r="I255" s="3">
        <f t="shared" ca="1" si="48"/>
        <v>3</v>
      </c>
      <c r="J255" t="str">
        <f t="shared" ca="1" si="60"/>
        <v>Alex</v>
      </c>
      <c r="K255" t="str">
        <f t="shared" ca="1" si="60"/>
        <v>Johnson</v>
      </c>
      <c r="L255" t="str">
        <f t="shared" ca="1" si="60"/>
        <v>Quarterback</v>
      </c>
      <c r="M255" t="str">
        <f t="shared" ca="1" si="60"/>
        <v>Sophmore</v>
      </c>
      <c r="N255" t="str">
        <f t="shared" ca="1" si="49"/>
        <v>7743 North 2862 East</v>
      </c>
      <c r="O255" t="str">
        <f t="shared" ca="1" si="61"/>
        <v>Seattle</v>
      </c>
      <c r="P255" t="str">
        <f t="shared" ca="1" si="61"/>
        <v>WA</v>
      </c>
      <c r="Q255">
        <f t="shared" ca="1" si="61"/>
        <v>56290</v>
      </c>
      <c r="R255" t="str">
        <f t="shared" ca="1" si="50"/>
        <v>9164 South 6941 East</v>
      </c>
      <c r="S255" t="str">
        <f t="shared" ca="1" si="62"/>
        <v>Seattle</v>
      </c>
      <c r="T255" t="str">
        <f t="shared" ca="1" si="62"/>
        <v>WA</v>
      </c>
      <c r="U255">
        <f t="shared" ca="1" si="62"/>
        <v>56290</v>
      </c>
      <c r="V255">
        <f t="shared" ca="1" si="51"/>
        <v>1240719054</v>
      </c>
      <c r="W255">
        <f t="shared" ca="1" si="52"/>
        <v>4</v>
      </c>
      <c r="X255" t="str">
        <f t="shared" ca="1" si="53"/>
        <v>INSERT INTO athlete (fname, lname, position, academic_level, street_current, city_current,state_current,zip_current,street_hometown, city_hometown, state_hometown, zip_hometown, phone, team_id) VALUES ('Alex','Johnson','Quarterback','Sophmore','7743 North 2862 East','Seattle','WA',56290,'9164 South 6941 East','Seattle','WA',56290,1240719054,4);</v>
      </c>
    </row>
    <row r="256" spans="9:24" x14ac:dyDescent="0.2">
      <c r="I256" s="3">
        <f t="shared" ca="1" si="48"/>
        <v>3</v>
      </c>
      <c r="J256" t="str">
        <f t="shared" ca="1" si="60"/>
        <v>Alex</v>
      </c>
      <c r="K256" t="str">
        <f t="shared" ca="1" si="60"/>
        <v>Johnson</v>
      </c>
      <c r="L256" t="str">
        <f t="shared" ca="1" si="60"/>
        <v>Quarterback</v>
      </c>
      <c r="M256" t="str">
        <f t="shared" ca="1" si="60"/>
        <v>Sophmore</v>
      </c>
      <c r="N256" t="str">
        <f t="shared" ca="1" si="49"/>
        <v>6823 North 5823 East</v>
      </c>
      <c r="O256" t="str">
        <f t="shared" ca="1" si="61"/>
        <v>Seattle</v>
      </c>
      <c r="P256" t="str">
        <f t="shared" ca="1" si="61"/>
        <v>WA</v>
      </c>
      <c r="Q256">
        <f t="shared" ca="1" si="61"/>
        <v>56290</v>
      </c>
      <c r="R256" t="str">
        <f t="shared" ca="1" si="50"/>
        <v>7215 North 7917 West</v>
      </c>
      <c r="S256" t="str">
        <f t="shared" ca="1" si="62"/>
        <v>Seattle</v>
      </c>
      <c r="T256" t="str">
        <f t="shared" ca="1" si="62"/>
        <v>WA</v>
      </c>
      <c r="U256">
        <f t="shared" ca="1" si="62"/>
        <v>56290</v>
      </c>
      <c r="V256">
        <f t="shared" ca="1" si="51"/>
        <v>7173316799</v>
      </c>
      <c r="W256">
        <f t="shared" ca="1" si="52"/>
        <v>7</v>
      </c>
      <c r="X256" t="str">
        <f t="shared" ca="1" si="53"/>
        <v>INSERT INTO athlete (fname, lname, position, academic_level, street_current, city_current,state_current,zip_current,street_hometown, city_hometown, state_hometown, zip_hometown, phone, team_id) VALUES ('Alex','Johnson','Quarterback','Sophmore','6823 North 5823 East','Seattle','WA',56290,'7215 North 7917 West','Seattle','WA',56290,7173316799,7);</v>
      </c>
    </row>
    <row r="257" spans="9:24" x14ac:dyDescent="0.2">
      <c r="I257" s="3">
        <f t="shared" ca="1" si="48"/>
        <v>12</v>
      </c>
      <c r="J257" t="str">
        <f t="shared" ca="1" si="60"/>
        <v>Marcy</v>
      </c>
      <c r="K257" t="str">
        <f t="shared" ca="1" si="60"/>
        <v>Tice</v>
      </c>
      <c r="L257" t="str">
        <f t="shared" ca="1" si="60"/>
        <v>Goalie</v>
      </c>
      <c r="M257" t="str">
        <f t="shared" ca="1" si="60"/>
        <v>Freshman</v>
      </c>
      <c r="N257" t="str">
        <f t="shared" ca="1" si="49"/>
        <v>2506 North 6727 West</v>
      </c>
      <c r="O257" t="str">
        <f t="shared" ca="1" si="61"/>
        <v>Bismarck</v>
      </c>
      <c r="P257" t="str">
        <f t="shared" ca="1" si="61"/>
        <v>ND</v>
      </c>
      <c r="Q257">
        <f t="shared" ca="1" si="61"/>
        <v>28895</v>
      </c>
      <c r="R257" t="str">
        <f t="shared" ca="1" si="50"/>
        <v>8248 North 3227 West</v>
      </c>
      <c r="S257" t="str">
        <f t="shared" ca="1" si="62"/>
        <v>Bismarck</v>
      </c>
      <c r="T257" t="str">
        <f t="shared" ca="1" si="62"/>
        <v>ND</v>
      </c>
      <c r="U257">
        <f t="shared" ca="1" si="62"/>
        <v>28895</v>
      </c>
      <c r="V257">
        <f t="shared" ca="1" si="51"/>
        <v>3678724133</v>
      </c>
      <c r="W257">
        <f t="shared" ca="1" si="52"/>
        <v>12</v>
      </c>
      <c r="X257" t="str">
        <f t="shared" ca="1" si="53"/>
        <v>INSERT INTO athlete (fname, lname, position, academic_level, street_current, city_current,state_current,zip_current,street_hometown, city_hometown, state_hometown, zip_hometown, phone, team_id) VALUES ('Marcy','Tice','Goalie','Freshman','2506 North 6727 West','Bismarck','ND',28895,'8248 North 3227 West','Bismarck','ND',28895,3678724133,12);</v>
      </c>
    </row>
    <row r="258" spans="9:24" x14ac:dyDescent="0.2">
      <c r="I258" s="3">
        <f t="shared" ca="1" si="48"/>
        <v>12</v>
      </c>
      <c r="J258" t="str">
        <f t="shared" ca="1" si="60"/>
        <v>Marcy</v>
      </c>
      <c r="K258" t="str">
        <f t="shared" ca="1" si="60"/>
        <v>Tice</v>
      </c>
      <c r="L258" t="str">
        <f t="shared" ca="1" si="60"/>
        <v>Goalie</v>
      </c>
      <c r="M258" t="str">
        <f t="shared" ca="1" si="60"/>
        <v>Freshman</v>
      </c>
      <c r="N258" t="str">
        <f t="shared" ca="1" si="49"/>
        <v>1586 South 3401 East</v>
      </c>
      <c r="O258" t="str">
        <f t="shared" ca="1" si="61"/>
        <v>Bismarck</v>
      </c>
      <c r="P258" t="str">
        <f t="shared" ca="1" si="61"/>
        <v>ND</v>
      </c>
      <c r="Q258">
        <f t="shared" ca="1" si="61"/>
        <v>28895</v>
      </c>
      <c r="R258" t="str">
        <f t="shared" ca="1" si="50"/>
        <v>1504 South 9970 West</v>
      </c>
      <c r="S258" t="str">
        <f t="shared" ca="1" si="62"/>
        <v>Bismarck</v>
      </c>
      <c r="T258" t="str">
        <f t="shared" ca="1" si="62"/>
        <v>ND</v>
      </c>
      <c r="U258">
        <f t="shared" ca="1" si="62"/>
        <v>28895</v>
      </c>
      <c r="V258">
        <f t="shared" ca="1" si="51"/>
        <v>1720247729</v>
      </c>
      <c r="W258">
        <f t="shared" ca="1" si="52"/>
        <v>9</v>
      </c>
      <c r="X258" t="str">
        <f t="shared" ca="1" si="53"/>
        <v>INSERT INTO athlete (fname, lname, position, academic_level, street_current, city_current,state_current,zip_current,street_hometown, city_hometown, state_hometown, zip_hometown, phone, team_id) VALUES ('Marcy','Tice','Goalie','Freshman','1586 South 3401 East','Bismarck','ND',28895,'1504 South 9970 West','Bismarck','ND',28895,1720247729,9);</v>
      </c>
    </row>
    <row r="259" spans="9:24" x14ac:dyDescent="0.2">
      <c r="I259" s="3">
        <f t="shared" ca="1" si="48"/>
        <v>8</v>
      </c>
      <c r="J259" t="str">
        <f t="shared" ca="1" si="60"/>
        <v>Jeremy</v>
      </c>
      <c r="K259" t="str">
        <f t="shared" ca="1" si="60"/>
        <v>Groves</v>
      </c>
      <c r="L259" t="str">
        <f t="shared" ca="1" si="60"/>
        <v>Defensinve Tackle</v>
      </c>
      <c r="M259" t="str">
        <f t="shared" ca="1" si="60"/>
        <v>Freshman</v>
      </c>
      <c r="N259" t="str">
        <f t="shared" ca="1" si="49"/>
        <v>5517 North 9058 West</v>
      </c>
      <c r="O259" t="str">
        <f t="shared" ca="1" si="61"/>
        <v>Brooklynn</v>
      </c>
      <c r="P259" t="str">
        <f t="shared" ca="1" si="61"/>
        <v>NY</v>
      </c>
      <c r="Q259">
        <f t="shared" ca="1" si="61"/>
        <v>76485</v>
      </c>
      <c r="R259" t="str">
        <f t="shared" ca="1" si="50"/>
        <v>1564 South 3797 West</v>
      </c>
      <c r="S259" t="str">
        <f t="shared" ca="1" si="62"/>
        <v>Brooklynn</v>
      </c>
      <c r="T259" t="str">
        <f t="shared" ca="1" si="62"/>
        <v>NY</v>
      </c>
      <c r="U259">
        <f t="shared" ca="1" si="62"/>
        <v>76485</v>
      </c>
      <c r="V259">
        <f t="shared" ca="1" si="51"/>
        <v>4322680085</v>
      </c>
      <c r="W259">
        <f t="shared" ca="1" si="52"/>
        <v>10</v>
      </c>
      <c r="X259" t="str">
        <f t="shared" ca="1" si="53"/>
        <v>INSERT INTO athlete (fname, lname, position, academic_level, street_current, city_current,state_current,zip_current,street_hometown, city_hometown, state_hometown, zip_hometown, phone, team_id) VALUES ('Jeremy','Groves','Defensinve Tackle','Freshman','5517 North 9058 West','Brooklynn','NY',76485,'1564 South 3797 West','Brooklynn','NY',76485,4322680085,10);</v>
      </c>
    </row>
    <row r="260" spans="9:24" x14ac:dyDescent="0.2">
      <c r="I260" s="3">
        <f t="shared" ref="I260:I300" ca="1" si="63">RANDBETWEEN(1,16)</f>
        <v>14</v>
      </c>
      <c r="J260" t="str">
        <f t="shared" ca="1" si="60"/>
        <v>Carrie</v>
      </c>
      <c r="K260" t="str">
        <f t="shared" ca="1" si="60"/>
        <v>Bishoff</v>
      </c>
      <c r="L260" t="str">
        <f t="shared" ca="1" si="60"/>
        <v>Outfielder</v>
      </c>
      <c r="M260" t="str">
        <f t="shared" ca="1" si="60"/>
        <v>Junior</v>
      </c>
      <c r="N260" t="str">
        <f t="shared" ref="N260:N300" ca="1" si="64">RANDBETWEEN(1000,9999)&amp;" "&amp;VLOOKUP(RANDBETWEEN(1,2),$B$21:$C$24,2)&amp;" "&amp;RANDBETWEEN(1000,9999)&amp;" "&amp;VLOOKUP(RANDBETWEEN(3,4),$B$21:$C$24,2)</f>
        <v>7954 North 3813 West</v>
      </c>
      <c r="O260" t="str">
        <f t="shared" ca="1" si="61"/>
        <v>Las Vegas</v>
      </c>
      <c r="P260" t="str">
        <f t="shared" ca="1" si="61"/>
        <v>UT</v>
      </c>
      <c r="Q260">
        <f t="shared" ca="1" si="61"/>
        <v>84101</v>
      </c>
      <c r="R260" t="str">
        <f t="shared" ref="R260:R300" ca="1" si="65">RANDBETWEEN(1000,9999)&amp;" "&amp;VLOOKUP(RANDBETWEEN(1,2),$B$21:$C$24,2)&amp;" "&amp;RANDBETWEEN(1000,9999)&amp;" "&amp;VLOOKUP(RANDBETWEEN(3,4),$B$21:$C$24,2)</f>
        <v>7401 North 4888 West</v>
      </c>
      <c r="S260" t="str">
        <f t="shared" ca="1" si="62"/>
        <v>Las Vegas</v>
      </c>
      <c r="T260" t="str">
        <f t="shared" ca="1" si="62"/>
        <v>UT</v>
      </c>
      <c r="U260">
        <f t="shared" ca="1" si="62"/>
        <v>84101</v>
      </c>
      <c r="V260">
        <f t="shared" ref="V260:V300" ca="1" si="66">RANDBETWEEN(1000000000,9999999999)</f>
        <v>6028132695</v>
      </c>
      <c r="W260">
        <f t="shared" ref="W260:W300" ca="1" si="67">RANDBETWEEN(1,14)</f>
        <v>1</v>
      </c>
      <c r="X260" t="str">
        <f t="shared" ref="X260:X300" ca="1" si="68">"INSERT INTO athlete (fname, lname, position, academic_level, street_current, city_current,state_current,zip_current,street_hometown, city_hometown, state_hometown, zip_hometown, phone, team_id) VALUES ('"&amp;J260&amp;"','"&amp;K260&amp;"','"&amp;L260&amp;"','"&amp;M260&amp;"','"&amp;N260&amp;"','"&amp;O260&amp;"','"&amp;P260&amp;"',"&amp;Q260&amp;",'"&amp;R260&amp;"','"&amp;S260&amp;"','"&amp;T260&amp;"',"&amp;U260&amp;","&amp;V260&amp;","&amp;W260&amp;");"</f>
        <v>INSERT INTO athlete (fname, lname, position, academic_level, street_current, city_current,state_current,zip_current,street_hometown, city_hometown, state_hometown, zip_hometown, phone, team_id) VALUES ('Carrie','Bishoff','Outfielder','Junior','7954 North 3813 West','Las Vegas','UT',84101,'7401 North 4888 West','Las Vegas','UT',84101,6028132695,1);</v>
      </c>
    </row>
    <row r="261" spans="9:24" x14ac:dyDescent="0.2">
      <c r="I261" s="3">
        <f t="shared" ca="1" si="63"/>
        <v>7</v>
      </c>
      <c r="J261" t="str">
        <f t="shared" ca="1" si="60"/>
        <v>John</v>
      </c>
      <c r="K261" t="str">
        <f t="shared" ca="1" si="60"/>
        <v>Jensen</v>
      </c>
      <c r="L261" t="str">
        <f t="shared" ca="1" si="60"/>
        <v>Forward</v>
      </c>
      <c r="M261" t="str">
        <f t="shared" ca="1" si="60"/>
        <v>Sophmore</v>
      </c>
      <c r="N261" t="str">
        <f t="shared" ca="1" si="64"/>
        <v>2410 North 7728 West</v>
      </c>
      <c r="O261" t="str">
        <f t="shared" ca="1" si="61"/>
        <v>Tempe</v>
      </c>
      <c r="P261" t="str">
        <f t="shared" ca="1" si="61"/>
        <v>AZ</v>
      </c>
      <c r="Q261">
        <f t="shared" ca="1" si="61"/>
        <v>85765</v>
      </c>
      <c r="R261" t="str">
        <f t="shared" ca="1" si="65"/>
        <v>2413 North 4909 East</v>
      </c>
      <c r="S261" t="str">
        <f t="shared" ca="1" si="62"/>
        <v>Tempe</v>
      </c>
      <c r="T261" t="str">
        <f t="shared" ca="1" si="62"/>
        <v>AZ</v>
      </c>
      <c r="U261">
        <f t="shared" ca="1" si="62"/>
        <v>85765</v>
      </c>
      <c r="V261">
        <f t="shared" ca="1" si="66"/>
        <v>3328144080</v>
      </c>
      <c r="W261">
        <f t="shared" ca="1" si="67"/>
        <v>7</v>
      </c>
      <c r="X261" t="str">
        <f t="shared" ca="1" si="68"/>
        <v>INSERT INTO athlete (fname, lname, position, academic_level, street_current, city_current,state_current,zip_current,street_hometown, city_hometown, state_hometown, zip_hometown, phone, team_id) VALUES ('John','Jensen','Forward','Sophmore','2410 North 7728 West','Tempe','AZ',85765,'2413 North 4909 East','Tempe','AZ',85765,3328144080,7);</v>
      </c>
    </row>
    <row r="262" spans="9:24" x14ac:dyDescent="0.2">
      <c r="I262" s="3">
        <f t="shared" ca="1" si="63"/>
        <v>6</v>
      </c>
      <c r="J262" t="str">
        <f t="shared" ca="1" si="60"/>
        <v>Jilian</v>
      </c>
      <c r="K262" t="str">
        <f t="shared" ca="1" si="60"/>
        <v>Allen</v>
      </c>
      <c r="L262" t="str">
        <f t="shared" ca="1" si="60"/>
        <v>Winger</v>
      </c>
      <c r="M262" t="str">
        <f t="shared" ca="1" si="60"/>
        <v>Junior</v>
      </c>
      <c r="N262" t="str">
        <f t="shared" ca="1" si="64"/>
        <v>1228 North 2087 East</v>
      </c>
      <c r="O262" t="str">
        <f t="shared" ca="1" si="61"/>
        <v>Los Angeles</v>
      </c>
      <c r="P262" t="str">
        <f t="shared" ca="1" si="61"/>
        <v>CA</v>
      </c>
      <c r="Q262">
        <f t="shared" ca="1" si="61"/>
        <v>26848</v>
      </c>
      <c r="R262" t="str">
        <f t="shared" ca="1" si="65"/>
        <v>1903 South 4805 East</v>
      </c>
      <c r="S262" t="str">
        <f t="shared" ca="1" si="62"/>
        <v>Los Angeles</v>
      </c>
      <c r="T262" t="str">
        <f t="shared" ca="1" si="62"/>
        <v>CA</v>
      </c>
      <c r="U262">
        <f t="shared" ca="1" si="62"/>
        <v>26848</v>
      </c>
      <c r="V262">
        <f t="shared" ca="1" si="66"/>
        <v>9390010394</v>
      </c>
      <c r="W262">
        <f t="shared" ca="1" si="67"/>
        <v>2</v>
      </c>
      <c r="X262" t="str">
        <f t="shared" ca="1" si="68"/>
        <v>INSERT INTO athlete (fname, lname, position, academic_level, street_current, city_current,state_current,zip_current,street_hometown, city_hometown, state_hometown, zip_hometown, phone, team_id) VALUES ('Jilian','Allen','Winger','Junior','1228 North 2087 East','Los Angeles','CA',26848,'1903 South 4805 East','Los Angeles','CA',26848,9390010394,2);</v>
      </c>
    </row>
    <row r="263" spans="9:24" x14ac:dyDescent="0.2">
      <c r="I263" s="3">
        <f t="shared" ca="1" si="63"/>
        <v>5</v>
      </c>
      <c r="J263" t="str">
        <f t="shared" ref="J263:M282" ca="1" si="69">VLOOKUP($I263,athlete, J$1)</f>
        <v>Alicia</v>
      </c>
      <c r="K263" t="str">
        <f t="shared" ca="1" si="69"/>
        <v>McKay</v>
      </c>
      <c r="L263" t="str">
        <f t="shared" ca="1" si="69"/>
        <v>Defense</v>
      </c>
      <c r="M263" t="str">
        <f t="shared" ca="1" si="69"/>
        <v>Senior</v>
      </c>
      <c r="N263" t="str">
        <f t="shared" ca="1" si="64"/>
        <v>5773 North 1463 West</v>
      </c>
      <c r="O263" t="str">
        <f t="shared" ref="O263:Q282" ca="1" si="70">VLOOKUP($I263,athlete, O$1)</f>
        <v>Berkley</v>
      </c>
      <c r="P263" t="str">
        <f t="shared" ca="1" si="70"/>
        <v>CA</v>
      </c>
      <c r="Q263">
        <f t="shared" ca="1" si="70"/>
        <v>84050</v>
      </c>
      <c r="R263" t="str">
        <f t="shared" ca="1" si="65"/>
        <v>4416 South 9168 East</v>
      </c>
      <c r="S263" t="str">
        <f t="shared" ref="S263:U282" ca="1" si="71">VLOOKUP($I263,athlete, S$1)</f>
        <v>Berkley</v>
      </c>
      <c r="T263" t="str">
        <f t="shared" ca="1" si="71"/>
        <v>CA</v>
      </c>
      <c r="U263">
        <f t="shared" ca="1" si="71"/>
        <v>84050</v>
      </c>
      <c r="V263">
        <f t="shared" ca="1" si="66"/>
        <v>3090743817</v>
      </c>
      <c r="W263">
        <f t="shared" ca="1" si="67"/>
        <v>4</v>
      </c>
      <c r="X263" t="str">
        <f t="shared" ca="1" si="68"/>
        <v>INSERT INTO athlete (fname, lname, position, academic_level, street_current, city_current,state_current,zip_current,street_hometown, city_hometown, state_hometown, zip_hometown, phone, team_id) VALUES ('Alicia','McKay','Defense','Senior','5773 North 1463 West','Berkley','CA',84050,'4416 South 9168 East','Berkley','CA',84050,3090743817,4);</v>
      </c>
    </row>
    <row r="264" spans="9:24" x14ac:dyDescent="0.2">
      <c r="I264" s="3">
        <f t="shared" ca="1" si="63"/>
        <v>14</v>
      </c>
      <c r="J264" t="str">
        <f t="shared" ca="1" si="69"/>
        <v>Carrie</v>
      </c>
      <c r="K264" t="str">
        <f t="shared" ca="1" si="69"/>
        <v>Bishoff</v>
      </c>
      <c r="L264" t="str">
        <f t="shared" ca="1" si="69"/>
        <v>Outfielder</v>
      </c>
      <c r="M264" t="str">
        <f t="shared" ca="1" si="69"/>
        <v>Junior</v>
      </c>
      <c r="N264" t="str">
        <f t="shared" ca="1" si="64"/>
        <v>9567 South 4694 West</v>
      </c>
      <c r="O264" t="str">
        <f t="shared" ca="1" si="70"/>
        <v>Las Vegas</v>
      </c>
      <c r="P264" t="str">
        <f t="shared" ca="1" si="70"/>
        <v>UT</v>
      </c>
      <c r="Q264">
        <f t="shared" ca="1" si="70"/>
        <v>84101</v>
      </c>
      <c r="R264" t="str">
        <f t="shared" ca="1" si="65"/>
        <v>7189 South 4127 East</v>
      </c>
      <c r="S264" t="str">
        <f t="shared" ca="1" si="71"/>
        <v>Las Vegas</v>
      </c>
      <c r="T264" t="str">
        <f t="shared" ca="1" si="71"/>
        <v>UT</v>
      </c>
      <c r="U264">
        <f t="shared" ca="1" si="71"/>
        <v>84101</v>
      </c>
      <c r="V264">
        <f t="shared" ca="1" si="66"/>
        <v>6969171829</v>
      </c>
      <c r="W264">
        <f t="shared" ca="1" si="67"/>
        <v>9</v>
      </c>
      <c r="X264" t="str">
        <f t="shared" ca="1" si="68"/>
        <v>INSERT INTO athlete (fname, lname, position, academic_level, street_current, city_current,state_current,zip_current,street_hometown, city_hometown, state_hometown, zip_hometown, phone, team_id) VALUES ('Carrie','Bishoff','Outfielder','Junior','9567 South 4694 West','Las Vegas','UT',84101,'7189 South 4127 East','Las Vegas','UT',84101,6969171829,9);</v>
      </c>
    </row>
    <row r="265" spans="9:24" x14ac:dyDescent="0.2">
      <c r="I265" s="3">
        <f t="shared" ca="1" si="63"/>
        <v>11</v>
      </c>
      <c r="J265" t="str">
        <f t="shared" ca="1" si="69"/>
        <v>Megan</v>
      </c>
      <c r="K265" t="str">
        <f t="shared" ca="1" si="69"/>
        <v>Byron</v>
      </c>
      <c r="L265" t="str">
        <f t="shared" ca="1" si="69"/>
        <v>Running Back</v>
      </c>
      <c r="M265" t="str">
        <f t="shared" ca="1" si="69"/>
        <v>Sophmore</v>
      </c>
      <c r="N265" t="str">
        <f t="shared" ca="1" si="64"/>
        <v>3316 South 8391 East</v>
      </c>
      <c r="O265" t="str">
        <f t="shared" ca="1" si="70"/>
        <v>Pierre</v>
      </c>
      <c r="P265" t="str">
        <f t="shared" ca="1" si="70"/>
        <v>SD</v>
      </c>
      <c r="Q265">
        <f t="shared" ca="1" si="70"/>
        <v>73520</v>
      </c>
      <c r="R265" t="str">
        <f t="shared" ca="1" si="65"/>
        <v>4058 South 6980 East</v>
      </c>
      <c r="S265" t="str">
        <f t="shared" ca="1" si="71"/>
        <v>Pierre</v>
      </c>
      <c r="T265" t="str">
        <f t="shared" ca="1" si="71"/>
        <v>SD</v>
      </c>
      <c r="U265">
        <f t="shared" ca="1" si="71"/>
        <v>73520</v>
      </c>
      <c r="V265">
        <f t="shared" ca="1" si="66"/>
        <v>8170520045</v>
      </c>
      <c r="W265">
        <f t="shared" ca="1" si="67"/>
        <v>10</v>
      </c>
      <c r="X265" t="str">
        <f t="shared" ca="1" si="68"/>
        <v>INSERT INTO athlete (fname, lname, position, academic_level, street_current, city_current,state_current,zip_current,street_hometown, city_hometown, state_hometown, zip_hometown, phone, team_id) VALUES ('Megan','Byron','Running Back','Sophmore','3316 South 8391 East','Pierre','SD',73520,'4058 South 6980 East','Pierre','SD',73520,8170520045,10);</v>
      </c>
    </row>
    <row r="266" spans="9:24" x14ac:dyDescent="0.2">
      <c r="I266" s="3">
        <f t="shared" ca="1" si="63"/>
        <v>10</v>
      </c>
      <c r="J266" t="str">
        <f t="shared" ca="1" si="69"/>
        <v>Laura</v>
      </c>
      <c r="K266" t="str">
        <f t="shared" ca="1" si="69"/>
        <v>Hansen</v>
      </c>
      <c r="L266" t="str">
        <f t="shared" ca="1" si="69"/>
        <v>Corner</v>
      </c>
      <c r="M266" t="str">
        <f t="shared" ca="1" si="69"/>
        <v>Junior</v>
      </c>
      <c r="N266" t="str">
        <f t="shared" ca="1" si="64"/>
        <v>8840 South 3074 West</v>
      </c>
      <c r="O266" t="str">
        <f t="shared" ca="1" si="70"/>
        <v>Las Vegas</v>
      </c>
      <c r="P266" t="str">
        <f t="shared" ca="1" si="70"/>
        <v>NV</v>
      </c>
      <c r="Q266">
        <f t="shared" ca="1" si="70"/>
        <v>19837</v>
      </c>
      <c r="R266" t="str">
        <f t="shared" ca="1" si="65"/>
        <v>8946 South 5083 West</v>
      </c>
      <c r="S266" t="str">
        <f t="shared" ca="1" si="71"/>
        <v>Las Vegas</v>
      </c>
      <c r="T266" t="str">
        <f t="shared" ca="1" si="71"/>
        <v>NV</v>
      </c>
      <c r="U266">
        <f t="shared" ca="1" si="71"/>
        <v>19837</v>
      </c>
      <c r="V266">
        <f t="shared" ca="1" si="66"/>
        <v>6424271702</v>
      </c>
      <c r="W266">
        <f t="shared" ca="1" si="67"/>
        <v>9</v>
      </c>
      <c r="X266" t="str">
        <f t="shared" ca="1" si="68"/>
        <v>INSERT INTO athlete (fname, lname, position, academic_level, street_current, city_current,state_current,zip_current,street_hometown, city_hometown, state_hometown, zip_hometown, phone, team_id) VALUES ('Laura','Hansen','Corner','Junior','8840 South 3074 West','Las Vegas','NV',19837,'8946 South 5083 West','Las Vegas','NV',19837,6424271702,9);</v>
      </c>
    </row>
    <row r="267" spans="9:24" x14ac:dyDescent="0.2">
      <c r="I267" s="3">
        <f t="shared" ca="1" si="63"/>
        <v>7</v>
      </c>
      <c r="J267" t="str">
        <f t="shared" ca="1" si="69"/>
        <v>John</v>
      </c>
      <c r="K267" t="str">
        <f t="shared" ca="1" si="69"/>
        <v>Jensen</v>
      </c>
      <c r="L267" t="str">
        <f t="shared" ca="1" si="69"/>
        <v>Forward</v>
      </c>
      <c r="M267" t="str">
        <f t="shared" ca="1" si="69"/>
        <v>Sophmore</v>
      </c>
      <c r="N267" t="str">
        <f t="shared" ca="1" si="64"/>
        <v>6926 South 4846 West</v>
      </c>
      <c r="O267" t="str">
        <f t="shared" ca="1" si="70"/>
        <v>Tempe</v>
      </c>
      <c r="P267" t="str">
        <f t="shared" ca="1" si="70"/>
        <v>AZ</v>
      </c>
      <c r="Q267">
        <f t="shared" ca="1" si="70"/>
        <v>85765</v>
      </c>
      <c r="R267" t="str">
        <f t="shared" ca="1" si="65"/>
        <v>7926 South 5237 East</v>
      </c>
      <c r="S267" t="str">
        <f t="shared" ca="1" si="71"/>
        <v>Tempe</v>
      </c>
      <c r="T267" t="str">
        <f t="shared" ca="1" si="71"/>
        <v>AZ</v>
      </c>
      <c r="U267">
        <f t="shared" ca="1" si="71"/>
        <v>85765</v>
      </c>
      <c r="V267">
        <f t="shared" ca="1" si="66"/>
        <v>2954550113</v>
      </c>
      <c r="W267">
        <f t="shared" ca="1" si="67"/>
        <v>5</v>
      </c>
      <c r="X267" t="str">
        <f t="shared" ca="1" si="68"/>
        <v>INSERT INTO athlete (fname, lname, position, academic_level, street_current, city_current,state_current,zip_current,street_hometown, city_hometown, state_hometown, zip_hometown, phone, team_id) VALUES ('John','Jensen','Forward','Sophmore','6926 South 4846 West','Tempe','AZ',85765,'7926 South 5237 East','Tempe','AZ',85765,2954550113,5);</v>
      </c>
    </row>
    <row r="268" spans="9:24" x14ac:dyDescent="0.2">
      <c r="I268" s="3">
        <f t="shared" ca="1" si="63"/>
        <v>14</v>
      </c>
      <c r="J268" t="str">
        <f t="shared" ca="1" si="69"/>
        <v>Carrie</v>
      </c>
      <c r="K268" t="str">
        <f t="shared" ca="1" si="69"/>
        <v>Bishoff</v>
      </c>
      <c r="L268" t="str">
        <f t="shared" ca="1" si="69"/>
        <v>Outfielder</v>
      </c>
      <c r="M268" t="str">
        <f t="shared" ca="1" si="69"/>
        <v>Junior</v>
      </c>
      <c r="N268" t="str">
        <f t="shared" ca="1" si="64"/>
        <v>6922 South 7407 West</v>
      </c>
      <c r="O268" t="str">
        <f t="shared" ca="1" si="70"/>
        <v>Las Vegas</v>
      </c>
      <c r="P268" t="str">
        <f t="shared" ca="1" si="70"/>
        <v>UT</v>
      </c>
      <c r="Q268">
        <f t="shared" ca="1" si="70"/>
        <v>84101</v>
      </c>
      <c r="R268" t="str">
        <f t="shared" ca="1" si="65"/>
        <v>7155 North 4682 East</v>
      </c>
      <c r="S268" t="str">
        <f t="shared" ca="1" si="71"/>
        <v>Las Vegas</v>
      </c>
      <c r="T268" t="str">
        <f t="shared" ca="1" si="71"/>
        <v>UT</v>
      </c>
      <c r="U268">
        <f t="shared" ca="1" si="71"/>
        <v>84101</v>
      </c>
      <c r="V268">
        <f t="shared" ca="1" si="66"/>
        <v>4969722924</v>
      </c>
      <c r="W268">
        <f t="shared" ca="1" si="67"/>
        <v>12</v>
      </c>
      <c r="X268" t="str">
        <f t="shared" ca="1" si="68"/>
        <v>INSERT INTO athlete (fname, lname, position, academic_level, street_current, city_current,state_current,zip_current,street_hometown, city_hometown, state_hometown, zip_hometown, phone, team_id) VALUES ('Carrie','Bishoff','Outfielder','Junior','6922 South 7407 West','Las Vegas','UT',84101,'7155 North 4682 East','Las Vegas','UT',84101,4969722924,12);</v>
      </c>
    </row>
    <row r="269" spans="9:24" x14ac:dyDescent="0.2">
      <c r="I269" s="3">
        <f t="shared" ca="1" si="63"/>
        <v>1</v>
      </c>
      <c r="J269" t="str">
        <f t="shared" ca="1" si="69"/>
        <v>Bob</v>
      </c>
      <c r="K269" t="str">
        <f t="shared" ca="1" si="69"/>
        <v>Taylor</v>
      </c>
      <c r="L269" t="str">
        <f t="shared" ca="1" si="69"/>
        <v>Right Wing</v>
      </c>
      <c r="M269" t="str">
        <f t="shared" ca="1" si="69"/>
        <v>Senior</v>
      </c>
      <c r="N269" t="str">
        <f t="shared" ca="1" si="64"/>
        <v>3383 North 6347 West</v>
      </c>
      <c r="O269" t="str">
        <f t="shared" ca="1" si="70"/>
        <v>Salt Lake City</v>
      </c>
      <c r="P269" t="str">
        <f t="shared" ca="1" si="70"/>
        <v>UT</v>
      </c>
      <c r="Q269">
        <f t="shared" ca="1" si="70"/>
        <v>84101</v>
      </c>
      <c r="R269" t="str">
        <f t="shared" ca="1" si="65"/>
        <v>3605 North 3479 West</v>
      </c>
      <c r="S269" t="str">
        <f t="shared" ca="1" si="71"/>
        <v>Salt Lake City</v>
      </c>
      <c r="T269" t="str">
        <f t="shared" ca="1" si="71"/>
        <v>UT</v>
      </c>
      <c r="U269">
        <f t="shared" ca="1" si="71"/>
        <v>84101</v>
      </c>
      <c r="V269">
        <f t="shared" ca="1" si="66"/>
        <v>3279144280</v>
      </c>
      <c r="W269">
        <f t="shared" ca="1" si="67"/>
        <v>9</v>
      </c>
      <c r="X269" t="str">
        <f t="shared" ca="1" si="68"/>
        <v>INSERT INTO athlete (fname, lname, position, academic_level, street_current, city_current,state_current,zip_current,street_hometown, city_hometown, state_hometown, zip_hometown, phone, team_id) VALUES ('Bob','Taylor','Right Wing','Senior','3383 North 6347 West','Salt Lake City','UT',84101,'3605 North 3479 West','Salt Lake City','UT',84101,3279144280,9);</v>
      </c>
    </row>
    <row r="270" spans="9:24" x14ac:dyDescent="0.2">
      <c r="I270" s="3">
        <f t="shared" ca="1" si="63"/>
        <v>9</v>
      </c>
      <c r="J270" t="str">
        <f t="shared" ca="1" si="69"/>
        <v>Nicole</v>
      </c>
      <c r="K270" t="str">
        <f t="shared" ca="1" si="69"/>
        <v>Tindal</v>
      </c>
      <c r="L270" t="str">
        <f t="shared" ca="1" si="69"/>
        <v>Offensive Lineman</v>
      </c>
      <c r="M270" t="str">
        <f t="shared" ca="1" si="69"/>
        <v>Senior</v>
      </c>
      <c r="N270" t="str">
        <f t="shared" ca="1" si="64"/>
        <v>3422 South 9313 West</v>
      </c>
      <c r="O270" t="str">
        <f t="shared" ca="1" si="70"/>
        <v>Provo</v>
      </c>
      <c r="P270" t="str">
        <f t="shared" ca="1" si="70"/>
        <v>UT</v>
      </c>
      <c r="Q270">
        <f t="shared" ca="1" si="70"/>
        <v>75673</v>
      </c>
      <c r="R270" t="str">
        <f t="shared" ca="1" si="65"/>
        <v>9433 South 6028 East</v>
      </c>
      <c r="S270" t="str">
        <f t="shared" ca="1" si="71"/>
        <v>Provo</v>
      </c>
      <c r="T270" t="str">
        <f t="shared" ca="1" si="71"/>
        <v>UT</v>
      </c>
      <c r="U270">
        <f t="shared" ca="1" si="71"/>
        <v>75673</v>
      </c>
      <c r="V270">
        <f t="shared" ca="1" si="66"/>
        <v>3431641170</v>
      </c>
      <c r="W270">
        <f t="shared" ca="1" si="67"/>
        <v>10</v>
      </c>
      <c r="X270" t="str">
        <f t="shared" ca="1" si="68"/>
        <v>INSERT INTO athlete (fname, lname, position, academic_level, street_current, city_current,state_current,zip_current,street_hometown, city_hometown, state_hometown, zip_hometown, phone, team_id) VALUES ('Nicole','Tindal','Offensive Lineman','Senior','3422 South 9313 West','Provo','UT',75673,'9433 South 6028 East','Provo','UT',75673,3431641170,10);</v>
      </c>
    </row>
    <row r="271" spans="9:24" x14ac:dyDescent="0.2">
      <c r="I271" s="3">
        <f t="shared" ca="1" si="63"/>
        <v>3</v>
      </c>
      <c r="J271" t="str">
        <f t="shared" ca="1" si="69"/>
        <v>Alex</v>
      </c>
      <c r="K271" t="str">
        <f t="shared" ca="1" si="69"/>
        <v>Johnson</v>
      </c>
      <c r="L271" t="str">
        <f t="shared" ca="1" si="69"/>
        <v>Quarterback</v>
      </c>
      <c r="M271" t="str">
        <f t="shared" ca="1" si="69"/>
        <v>Sophmore</v>
      </c>
      <c r="N271" t="str">
        <f t="shared" ca="1" si="64"/>
        <v>5894 South 3487 West</v>
      </c>
      <c r="O271" t="str">
        <f t="shared" ca="1" si="70"/>
        <v>Seattle</v>
      </c>
      <c r="P271" t="str">
        <f t="shared" ca="1" si="70"/>
        <v>WA</v>
      </c>
      <c r="Q271">
        <f t="shared" ca="1" si="70"/>
        <v>56290</v>
      </c>
      <c r="R271" t="str">
        <f t="shared" ca="1" si="65"/>
        <v>8353 South 8381 West</v>
      </c>
      <c r="S271" t="str">
        <f t="shared" ca="1" si="71"/>
        <v>Seattle</v>
      </c>
      <c r="T271" t="str">
        <f t="shared" ca="1" si="71"/>
        <v>WA</v>
      </c>
      <c r="U271">
        <f t="shared" ca="1" si="71"/>
        <v>56290</v>
      </c>
      <c r="V271">
        <f t="shared" ca="1" si="66"/>
        <v>8291886989</v>
      </c>
      <c r="W271">
        <f t="shared" ca="1" si="67"/>
        <v>2</v>
      </c>
      <c r="X271" t="str">
        <f t="shared" ca="1" si="68"/>
        <v>INSERT INTO athlete (fname, lname, position, academic_level, street_current, city_current,state_current,zip_current,street_hometown, city_hometown, state_hometown, zip_hometown, phone, team_id) VALUES ('Alex','Johnson','Quarterback','Sophmore','5894 South 3487 West','Seattle','WA',56290,'8353 South 8381 West','Seattle','WA',56290,8291886989,2);</v>
      </c>
    </row>
    <row r="272" spans="9:24" x14ac:dyDescent="0.2">
      <c r="I272" s="3">
        <f t="shared" ca="1" si="63"/>
        <v>7</v>
      </c>
      <c r="J272" t="str">
        <f t="shared" ca="1" si="69"/>
        <v>John</v>
      </c>
      <c r="K272" t="str">
        <f t="shared" ca="1" si="69"/>
        <v>Jensen</v>
      </c>
      <c r="L272" t="str">
        <f t="shared" ca="1" si="69"/>
        <v>Forward</v>
      </c>
      <c r="M272" t="str">
        <f t="shared" ca="1" si="69"/>
        <v>Sophmore</v>
      </c>
      <c r="N272" t="str">
        <f t="shared" ca="1" si="64"/>
        <v>6309 North 1740 West</v>
      </c>
      <c r="O272" t="str">
        <f t="shared" ca="1" si="70"/>
        <v>Tempe</v>
      </c>
      <c r="P272" t="str">
        <f t="shared" ca="1" si="70"/>
        <v>AZ</v>
      </c>
      <c r="Q272">
        <f t="shared" ca="1" si="70"/>
        <v>85765</v>
      </c>
      <c r="R272" t="str">
        <f t="shared" ca="1" si="65"/>
        <v>2465 North 9699 East</v>
      </c>
      <c r="S272" t="str">
        <f t="shared" ca="1" si="71"/>
        <v>Tempe</v>
      </c>
      <c r="T272" t="str">
        <f t="shared" ca="1" si="71"/>
        <v>AZ</v>
      </c>
      <c r="U272">
        <f t="shared" ca="1" si="71"/>
        <v>85765</v>
      </c>
      <c r="V272">
        <f t="shared" ca="1" si="66"/>
        <v>8610484093</v>
      </c>
      <c r="W272">
        <f t="shared" ca="1" si="67"/>
        <v>11</v>
      </c>
      <c r="X272" t="str">
        <f t="shared" ca="1" si="68"/>
        <v>INSERT INTO athlete (fname, lname, position, academic_level, street_current, city_current,state_current,zip_current,street_hometown, city_hometown, state_hometown, zip_hometown, phone, team_id) VALUES ('John','Jensen','Forward','Sophmore','6309 North 1740 West','Tempe','AZ',85765,'2465 North 9699 East','Tempe','AZ',85765,8610484093,11);</v>
      </c>
    </row>
    <row r="273" spans="9:24" x14ac:dyDescent="0.2">
      <c r="I273" s="3">
        <f t="shared" ca="1" si="63"/>
        <v>12</v>
      </c>
      <c r="J273" t="str">
        <f t="shared" ca="1" si="69"/>
        <v>Marcy</v>
      </c>
      <c r="K273" t="str">
        <f t="shared" ca="1" si="69"/>
        <v>Tice</v>
      </c>
      <c r="L273" t="str">
        <f t="shared" ca="1" si="69"/>
        <v>Goalie</v>
      </c>
      <c r="M273" t="str">
        <f t="shared" ca="1" si="69"/>
        <v>Freshman</v>
      </c>
      <c r="N273" t="str">
        <f t="shared" ca="1" si="64"/>
        <v>2827 South 3315 East</v>
      </c>
      <c r="O273" t="str">
        <f t="shared" ca="1" si="70"/>
        <v>Bismarck</v>
      </c>
      <c r="P273" t="str">
        <f t="shared" ca="1" si="70"/>
        <v>ND</v>
      </c>
      <c r="Q273">
        <f t="shared" ca="1" si="70"/>
        <v>28895</v>
      </c>
      <c r="R273" t="str">
        <f t="shared" ca="1" si="65"/>
        <v>2600 North 5143 West</v>
      </c>
      <c r="S273" t="str">
        <f t="shared" ca="1" si="71"/>
        <v>Bismarck</v>
      </c>
      <c r="T273" t="str">
        <f t="shared" ca="1" si="71"/>
        <v>ND</v>
      </c>
      <c r="U273">
        <f t="shared" ca="1" si="71"/>
        <v>28895</v>
      </c>
      <c r="V273">
        <f t="shared" ca="1" si="66"/>
        <v>9871891581</v>
      </c>
      <c r="W273">
        <f t="shared" ca="1" si="67"/>
        <v>6</v>
      </c>
      <c r="X273" t="str">
        <f t="shared" ca="1" si="68"/>
        <v>INSERT INTO athlete (fname, lname, position, academic_level, street_current, city_current,state_current,zip_current,street_hometown, city_hometown, state_hometown, zip_hometown, phone, team_id) VALUES ('Marcy','Tice','Goalie','Freshman','2827 South 3315 East','Bismarck','ND',28895,'2600 North 5143 West','Bismarck','ND',28895,9871891581,6);</v>
      </c>
    </row>
    <row r="274" spans="9:24" x14ac:dyDescent="0.2">
      <c r="I274" s="3">
        <f t="shared" ca="1" si="63"/>
        <v>11</v>
      </c>
      <c r="J274" t="str">
        <f t="shared" ca="1" si="69"/>
        <v>Megan</v>
      </c>
      <c r="K274" t="str">
        <f t="shared" ca="1" si="69"/>
        <v>Byron</v>
      </c>
      <c r="L274" t="str">
        <f t="shared" ca="1" si="69"/>
        <v>Running Back</v>
      </c>
      <c r="M274" t="str">
        <f t="shared" ca="1" si="69"/>
        <v>Sophmore</v>
      </c>
      <c r="N274" t="str">
        <f t="shared" ca="1" si="64"/>
        <v>9855 South 3513 East</v>
      </c>
      <c r="O274" t="str">
        <f t="shared" ca="1" si="70"/>
        <v>Pierre</v>
      </c>
      <c r="P274" t="str">
        <f t="shared" ca="1" si="70"/>
        <v>SD</v>
      </c>
      <c r="Q274">
        <f t="shared" ca="1" si="70"/>
        <v>73520</v>
      </c>
      <c r="R274" t="str">
        <f t="shared" ca="1" si="65"/>
        <v>6064 South 7008 West</v>
      </c>
      <c r="S274" t="str">
        <f t="shared" ca="1" si="71"/>
        <v>Pierre</v>
      </c>
      <c r="T274" t="str">
        <f t="shared" ca="1" si="71"/>
        <v>SD</v>
      </c>
      <c r="U274">
        <f t="shared" ca="1" si="71"/>
        <v>73520</v>
      </c>
      <c r="V274">
        <f t="shared" ca="1" si="66"/>
        <v>4335803433</v>
      </c>
      <c r="W274">
        <f t="shared" ca="1" si="67"/>
        <v>6</v>
      </c>
      <c r="X274" t="str">
        <f t="shared" ca="1" si="68"/>
        <v>INSERT INTO athlete (fname, lname, position, academic_level, street_current, city_current,state_current,zip_current,street_hometown, city_hometown, state_hometown, zip_hometown, phone, team_id) VALUES ('Megan','Byron','Running Back','Sophmore','9855 South 3513 East','Pierre','SD',73520,'6064 South 7008 West','Pierre','SD',73520,4335803433,6);</v>
      </c>
    </row>
    <row r="275" spans="9:24" x14ac:dyDescent="0.2">
      <c r="I275" s="3">
        <f t="shared" ca="1" si="63"/>
        <v>8</v>
      </c>
      <c r="J275" t="str">
        <f t="shared" ca="1" si="69"/>
        <v>Jeremy</v>
      </c>
      <c r="K275" t="str">
        <f t="shared" ca="1" si="69"/>
        <v>Groves</v>
      </c>
      <c r="L275" t="str">
        <f t="shared" ca="1" si="69"/>
        <v>Defensinve Tackle</v>
      </c>
      <c r="M275" t="str">
        <f t="shared" ca="1" si="69"/>
        <v>Freshman</v>
      </c>
      <c r="N275" t="str">
        <f t="shared" ca="1" si="64"/>
        <v>5189 South 3148 West</v>
      </c>
      <c r="O275" t="str">
        <f t="shared" ca="1" si="70"/>
        <v>Brooklynn</v>
      </c>
      <c r="P275" t="str">
        <f t="shared" ca="1" si="70"/>
        <v>NY</v>
      </c>
      <c r="Q275">
        <f t="shared" ca="1" si="70"/>
        <v>76485</v>
      </c>
      <c r="R275" t="str">
        <f t="shared" ca="1" si="65"/>
        <v>4419 South 5069 East</v>
      </c>
      <c r="S275" t="str">
        <f t="shared" ca="1" si="71"/>
        <v>Brooklynn</v>
      </c>
      <c r="T275" t="str">
        <f t="shared" ca="1" si="71"/>
        <v>NY</v>
      </c>
      <c r="U275">
        <f t="shared" ca="1" si="71"/>
        <v>76485</v>
      </c>
      <c r="V275">
        <f t="shared" ca="1" si="66"/>
        <v>9115483357</v>
      </c>
      <c r="W275">
        <f t="shared" ca="1" si="67"/>
        <v>6</v>
      </c>
      <c r="X275" t="str">
        <f t="shared" ca="1" si="68"/>
        <v>INSERT INTO athlete (fname, lname, position, academic_level, street_current, city_current,state_current,zip_current,street_hometown, city_hometown, state_hometown, zip_hometown, phone, team_id) VALUES ('Jeremy','Groves','Defensinve Tackle','Freshman','5189 South 3148 West','Brooklynn','NY',76485,'4419 South 5069 East','Brooklynn','NY',76485,9115483357,6);</v>
      </c>
    </row>
    <row r="276" spans="9:24" x14ac:dyDescent="0.2">
      <c r="I276" s="3">
        <f t="shared" ca="1" si="63"/>
        <v>14</v>
      </c>
      <c r="J276" t="str">
        <f t="shared" ca="1" si="69"/>
        <v>Carrie</v>
      </c>
      <c r="K276" t="str">
        <f t="shared" ca="1" si="69"/>
        <v>Bishoff</v>
      </c>
      <c r="L276" t="str">
        <f t="shared" ca="1" si="69"/>
        <v>Outfielder</v>
      </c>
      <c r="M276" t="str">
        <f t="shared" ca="1" si="69"/>
        <v>Junior</v>
      </c>
      <c r="N276" t="str">
        <f t="shared" ca="1" si="64"/>
        <v>3469 North 7510 East</v>
      </c>
      <c r="O276" t="str">
        <f t="shared" ca="1" si="70"/>
        <v>Las Vegas</v>
      </c>
      <c r="P276" t="str">
        <f t="shared" ca="1" si="70"/>
        <v>UT</v>
      </c>
      <c r="Q276">
        <f t="shared" ca="1" si="70"/>
        <v>84101</v>
      </c>
      <c r="R276" t="str">
        <f t="shared" ca="1" si="65"/>
        <v>4200 North 8156 East</v>
      </c>
      <c r="S276" t="str">
        <f t="shared" ca="1" si="71"/>
        <v>Las Vegas</v>
      </c>
      <c r="T276" t="str">
        <f t="shared" ca="1" si="71"/>
        <v>UT</v>
      </c>
      <c r="U276">
        <f t="shared" ca="1" si="71"/>
        <v>84101</v>
      </c>
      <c r="V276">
        <f t="shared" ca="1" si="66"/>
        <v>4588983880</v>
      </c>
      <c r="W276">
        <f t="shared" ca="1" si="67"/>
        <v>6</v>
      </c>
      <c r="X276" t="str">
        <f t="shared" ca="1" si="68"/>
        <v>INSERT INTO athlete (fname, lname, position, academic_level, street_current, city_current,state_current,zip_current,street_hometown, city_hometown, state_hometown, zip_hometown, phone, team_id) VALUES ('Carrie','Bishoff','Outfielder','Junior','3469 North 7510 East','Las Vegas','UT',84101,'4200 North 8156 East','Las Vegas','UT',84101,4588983880,6);</v>
      </c>
    </row>
    <row r="277" spans="9:24" x14ac:dyDescent="0.2">
      <c r="I277" s="3">
        <f t="shared" ca="1" si="63"/>
        <v>13</v>
      </c>
      <c r="J277" t="str">
        <f t="shared" ca="1" si="69"/>
        <v>Kim</v>
      </c>
      <c r="K277" t="str">
        <f t="shared" ca="1" si="69"/>
        <v>Lord</v>
      </c>
      <c r="L277" t="str">
        <f t="shared" ca="1" si="69"/>
        <v>First Base</v>
      </c>
      <c r="M277" t="str">
        <f t="shared" ca="1" si="69"/>
        <v>Senior</v>
      </c>
      <c r="N277" t="str">
        <f t="shared" ca="1" si="64"/>
        <v>1203 South 1541 East</v>
      </c>
      <c r="O277" t="str">
        <f t="shared" ca="1" si="70"/>
        <v>Provo</v>
      </c>
      <c r="P277" t="str">
        <f t="shared" ca="1" si="70"/>
        <v>UT</v>
      </c>
      <c r="Q277">
        <f t="shared" ca="1" si="70"/>
        <v>84101</v>
      </c>
      <c r="R277" t="str">
        <f t="shared" ca="1" si="65"/>
        <v>2390 South 2533 East</v>
      </c>
      <c r="S277" t="str">
        <f t="shared" ca="1" si="71"/>
        <v>Provo</v>
      </c>
      <c r="T277" t="str">
        <f t="shared" ca="1" si="71"/>
        <v>UT</v>
      </c>
      <c r="U277">
        <f t="shared" ca="1" si="71"/>
        <v>84101</v>
      </c>
      <c r="V277">
        <f t="shared" ca="1" si="66"/>
        <v>7953493776</v>
      </c>
      <c r="W277">
        <f t="shared" ca="1" si="67"/>
        <v>1</v>
      </c>
      <c r="X277" t="str">
        <f t="shared" ca="1" si="68"/>
        <v>INSERT INTO athlete (fname, lname, position, academic_level, street_current, city_current,state_current,zip_current,street_hometown, city_hometown, state_hometown, zip_hometown, phone, team_id) VALUES ('Kim','Lord','First Base','Senior','1203 South 1541 East','Provo','UT',84101,'2390 South 2533 East','Provo','UT',84101,7953493776,1);</v>
      </c>
    </row>
    <row r="278" spans="9:24" x14ac:dyDescent="0.2">
      <c r="I278" s="3">
        <f t="shared" ca="1" si="63"/>
        <v>11</v>
      </c>
      <c r="J278" t="str">
        <f t="shared" ca="1" si="69"/>
        <v>Megan</v>
      </c>
      <c r="K278" t="str">
        <f t="shared" ca="1" si="69"/>
        <v>Byron</v>
      </c>
      <c r="L278" t="str">
        <f t="shared" ca="1" si="69"/>
        <v>Running Back</v>
      </c>
      <c r="M278" t="str">
        <f t="shared" ca="1" si="69"/>
        <v>Sophmore</v>
      </c>
      <c r="N278" t="str">
        <f t="shared" ca="1" si="64"/>
        <v>6833 South 5856 West</v>
      </c>
      <c r="O278" t="str">
        <f t="shared" ca="1" si="70"/>
        <v>Pierre</v>
      </c>
      <c r="P278" t="str">
        <f t="shared" ca="1" si="70"/>
        <v>SD</v>
      </c>
      <c r="Q278">
        <f t="shared" ca="1" si="70"/>
        <v>73520</v>
      </c>
      <c r="R278" t="str">
        <f t="shared" ca="1" si="65"/>
        <v>2022 North 2745 West</v>
      </c>
      <c r="S278" t="str">
        <f t="shared" ca="1" si="71"/>
        <v>Pierre</v>
      </c>
      <c r="T278" t="str">
        <f t="shared" ca="1" si="71"/>
        <v>SD</v>
      </c>
      <c r="U278">
        <f t="shared" ca="1" si="71"/>
        <v>73520</v>
      </c>
      <c r="V278">
        <f t="shared" ca="1" si="66"/>
        <v>9769215149</v>
      </c>
      <c r="W278">
        <f t="shared" ca="1" si="67"/>
        <v>13</v>
      </c>
      <c r="X278" t="str">
        <f t="shared" ca="1" si="68"/>
        <v>INSERT INTO athlete (fname, lname, position, academic_level, street_current, city_current,state_current,zip_current,street_hometown, city_hometown, state_hometown, zip_hometown, phone, team_id) VALUES ('Megan','Byron','Running Back','Sophmore','6833 South 5856 West','Pierre','SD',73520,'2022 North 2745 West','Pierre','SD',73520,9769215149,13);</v>
      </c>
    </row>
    <row r="279" spans="9:24" x14ac:dyDescent="0.2">
      <c r="I279" s="3">
        <f t="shared" ca="1" si="63"/>
        <v>7</v>
      </c>
      <c r="J279" t="str">
        <f t="shared" ca="1" si="69"/>
        <v>John</v>
      </c>
      <c r="K279" t="str">
        <f t="shared" ca="1" si="69"/>
        <v>Jensen</v>
      </c>
      <c r="L279" t="str">
        <f t="shared" ca="1" si="69"/>
        <v>Forward</v>
      </c>
      <c r="M279" t="str">
        <f t="shared" ca="1" si="69"/>
        <v>Sophmore</v>
      </c>
      <c r="N279" t="str">
        <f t="shared" ca="1" si="64"/>
        <v>2480 North 4116 West</v>
      </c>
      <c r="O279" t="str">
        <f t="shared" ca="1" si="70"/>
        <v>Tempe</v>
      </c>
      <c r="P279" t="str">
        <f t="shared" ca="1" si="70"/>
        <v>AZ</v>
      </c>
      <c r="Q279">
        <f t="shared" ca="1" si="70"/>
        <v>85765</v>
      </c>
      <c r="R279" t="str">
        <f t="shared" ca="1" si="65"/>
        <v>6486 South 4545 West</v>
      </c>
      <c r="S279" t="str">
        <f t="shared" ca="1" si="71"/>
        <v>Tempe</v>
      </c>
      <c r="T279" t="str">
        <f t="shared" ca="1" si="71"/>
        <v>AZ</v>
      </c>
      <c r="U279">
        <f t="shared" ca="1" si="71"/>
        <v>85765</v>
      </c>
      <c r="V279">
        <f t="shared" ca="1" si="66"/>
        <v>5041861961</v>
      </c>
      <c r="W279">
        <f t="shared" ca="1" si="67"/>
        <v>1</v>
      </c>
      <c r="X279" t="str">
        <f t="shared" ca="1" si="68"/>
        <v>INSERT INTO athlete (fname, lname, position, academic_level, street_current, city_current,state_current,zip_current,street_hometown, city_hometown, state_hometown, zip_hometown, phone, team_id) VALUES ('John','Jensen','Forward','Sophmore','2480 North 4116 West','Tempe','AZ',85765,'6486 South 4545 West','Tempe','AZ',85765,5041861961,1);</v>
      </c>
    </row>
    <row r="280" spans="9:24" x14ac:dyDescent="0.2">
      <c r="I280" s="3">
        <f t="shared" ca="1" si="63"/>
        <v>10</v>
      </c>
      <c r="J280" t="str">
        <f t="shared" ca="1" si="69"/>
        <v>Laura</v>
      </c>
      <c r="K280" t="str">
        <f t="shared" ca="1" si="69"/>
        <v>Hansen</v>
      </c>
      <c r="L280" t="str">
        <f t="shared" ca="1" si="69"/>
        <v>Corner</v>
      </c>
      <c r="M280" t="str">
        <f t="shared" ca="1" si="69"/>
        <v>Junior</v>
      </c>
      <c r="N280" t="str">
        <f t="shared" ca="1" si="64"/>
        <v>7302 South 3483 East</v>
      </c>
      <c r="O280" t="str">
        <f t="shared" ca="1" si="70"/>
        <v>Las Vegas</v>
      </c>
      <c r="P280" t="str">
        <f t="shared" ca="1" si="70"/>
        <v>NV</v>
      </c>
      <c r="Q280">
        <f t="shared" ca="1" si="70"/>
        <v>19837</v>
      </c>
      <c r="R280" t="str">
        <f t="shared" ca="1" si="65"/>
        <v>1839 North 7681 East</v>
      </c>
      <c r="S280" t="str">
        <f t="shared" ca="1" si="71"/>
        <v>Las Vegas</v>
      </c>
      <c r="T280" t="str">
        <f t="shared" ca="1" si="71"/>
        <v>NV</v>
      </c>
      <c r="U280">
        <f t="shared" ca="1" si="71"/>
        <v>19837</v>
      </c>
      <c r="V280">
        <f t="shared" ca="1" si="66"/>
        <v>5669800276</v>
      </c>
      <c r="W280">
        <f t="shared" ca="1" si="67"/>
        <v>6</v>
      </c>
      <c r="X280" t="str">
        <f t="shared" ca="1" si="68"/>
        <v>INSERT INTO athlete (fname, lname, position, academic_level, street_current, city_current,state_current,zip_current,street_hometown, city_hometown, state_hometown, zip_hometown, phone, team_id) VALUES ('Laura','Hansen','Corner','Junior','7302 South 3483 East','Las Vegas','NV',19837,'1839 North 7681 East','Las Vegas','NV',19837,5669800276,6);</v>
      </c>
    </row>
    <row r="281" spans="9:24" x14ac:dyDescent="0.2">
      <c r="I281" s="3">
        <f t="shared" ca="1" si="63"/>
        <v>10</v>
      </c>
      <c r="J281" t="str">
        <f t="shared" ca="1" si="69"/>
        <v>Laura</v>
      </c>
      <c r="K281" t="str">
        <f t="shared" ca="1" si="69"/>
        <v>Hansen</v>
      </c>
      <c r="L281" t="str">
        <f t="shared" ca="1" si="69"/>
        <v>Corner</v>
      </c>
      <c r="M281" t="str">
        <f t="shared" ca="1" si="69"/>
        <v>Junior</v>
      </c>
      <c r="N281" t="str">
        <f t="shared" ca="1" si="64"/>
        <v>8788 South 7037 East</v>
      </c>
      <c r="O281" t="str">
        <f t="shared" ca="1" si="70"/>
        <v>Las Vegas</v>
      </c>
      <c r="P281" t="str">
        <f t="shared" ca="1" si="70"/>
        <v>NV</v>
      </c>
      <c r="Q281">
        <f t="shared" ca="1" si="70"/>
        <v>19837</v>
      </c>
      <c r="R281" t="str">
        <f t="shared" ca="1" si="65"/>
        <v>6677 South 8377 West</v>
      </c>
      <c r="S281" t="str">
        <f t="shared" ca="1" si="71"/>
        <v>Las Vegas</v>
      </c>
      <c r="T281" t="str">
        <f t="shared" ca="1" si="71"/>
        <v>NV</v>
      </c>
      <c r="U281">
        <f t="shared" ca="1" si="71"/>
        <v>19837</v>
      </c>
      <c r="V281">
        <f t="shared" ca="1" si="66"/>
        <v>5407717492</v>
      </c>
      <c r="W281">
        <f t="shared" ca="1" si="67"/>
        <v>5</v>
      </c>
      <c r="X281" t="str">
        <f t="shared" ca="1" si="68"/>
        <v>INSERT INTO athlete (fname, lname, position, academic_level, street_current, city_current,state_current,zip_current,street_hometown, city_hometown, state_hometown, zip_hometown, phone, team_id) VALUES ('Laura','Hansen','Corner','Junior','8788 South 7037 East','Las Vegas','NV',19837,'6677 South 8377 West','Las Vegas','NV',19837,5407717492,5);</v>
      </c>
    </row>
    <row r="282" spans="9:24" x14ac:dyDescent="0.2">
      <c r="I282" s="3">
        <f t="shared" ca="1" si="63"/>
        <v>12</v>
      </c>
      <c r="J282" t="str">
        <f t="shared" ca="1" si="69"/>
        <v>Marcy</v>
      </c>
      <c r="K282" t="str">
        <f t="shared" ca="1" si="69"/>
        <v>Tice</v>
      </c>
      <c r="L282" t="str">
        <f t="shared" ca="1" si="69"/>
        <v>Goalie</v>
      </c>
      <c r="M282" t="str">
        <f t="shared" ca="1" si="69"/>
        <v>Freshman</v>
      </c>
      <c r="N282" t="str">
        <f t="shared" ca="1" si="64"/>
        <v>2444 North 1495 West</v>
      </c>
      <c r="O282" t="str">
        <f t="shared" ca="1" si="70"/>
        <v>Bismarck</v>
      </c>
      <c r="P282" t="str">
        <f t="shared" ca="1" si="70"/>
        <v>ND</v>
      </c>
      <c r="Q282">
        <f t="shared" ca="1" si="70"/>
        <v>28895</v>
      </c>
      <c r="R282" t="str">
        <f t="shared" ca="1" si="65"/>
        <v>9337 South 5219 West</v>
      </c>
      <c r="S282" t="str">
        <f t="shared" ca="1" si="71"/>
        <v>Bismarck</v>
      </c>
      <c r="T282" t="str">
        <f t="shared" ca="1" si="71"/>
        <v>ND</v>
      </c>
      <c r="U282">
        <f t="shared" ca="1" si="71"/>
        <v>28895</v>
      </c>
      <c r="V282">
        <f t="shared" ca="1" si="66"/>
        <v>6991382982</v>
      </c>
      <c r="W282">
        <f t="shared" ca="1" si="67"/>
        <v>7</v>
      </c>
      <c r="X282" t="str">
        <f t="shared" ca="1" si="68"/>
        <v>INSERT INTO athlete (fname, lname, position, academic_level, street_current, city_current,state_current,zip_current,street_hometown, city_hometown, state_hometown, zip_hometown, phone, team_id) VALUES ('Marcy','Tice','Goalie','Freshman','2444 North 1495 West','Bismarck','ND',28895,'9337 South 5219 West','Bismarck','ND',28895,6991382982,7);</v>
      </c>
    </row>
    <row r="283" spans="9:24" x14ac:dyDescent="0.2">
      <c r="I283" s="3">
        <f t="shared" ca="1" si="63"/>
        <v>16</v>
      </c>
      <c r="J283" t="str">
        <f t="shared" ref="J283:M300" ca="1" si="72">VLOOKUP($I283,athlete, J$1)</f>
        <v>Chris</v>
      </c>
      <c r="K283" t="str">
        <f t="shared" ca="1" si="72"/>
        <v>Burr</v>
      </c>
      <c r="L283" t="str">
        <f t="shared" ca="1" si="72"/>
        <v>Catcher</v>
      </c>
      <c r="M283" t="str">
        <f t="shared" ca="1" si="72"/>
        <v>Freshman</v>
      </c>
      <c r="N283" t="str">
        <f t="shared" ca="1" si="64"/>
        <v>5196 South 1771 East</v>
      </c>
      <c r="O283" t="str">
        <f t="shared" ref="O283:Q300" ca="1" si="73">VLOOKUP($I283,athlete, O$1)</f>
        <v>Bismarck</v>
      </c>
      <c r="P283" t="str">
        <f t="shared" ca="1" si="73"/>
        <v>UT</v>
      </c>
      <c r="Q283">
        <f t="shared" ca="1" si="73"/>
        <v>84101</v>
      </c>
      <c r="R283" t="str">
        <f t="shared" ca="1" si="65"/>
        <v>2081 North 7944 West</v>
      </c>
      <c r="S283" t="str">
        <f t="shared" ref="S283:U300" ca="1" si="74">VLOOKUP($I283,athlete, S$1)</f>
        <v>Bismarck</v>
      </c>
      <c r="T283" t="str">
        <f t="shared" ca="1" si="74"/>
        <v>UT</v>
      </c>
      <c r="U283">
        <f t="shared" ca="1" si="74"/>
        <v>84101</v>
      </c>
      <c r="V283">
        <f t="shared" ca="1" si="66"/>
        <v>7143782321</v>
      </c>
      <c r="W283">
        <f t="shared" ca="1" si="67"/>
        <v>6</v>
      </c>
      <c r="X283" t="str">
        <f t="shared" ca="1" si="68"/>
        <v>INSERT INTO athlete (fname, lname, position, academic_level, street_current, city_current,state_current,zip_current,street_hometown, city_hometown, state_hometown, zip_hometown, phone, team_id) VALUES ('Chris','Burr','Catcher','Freshman','5196 South 1771 East','Bismarck','UT',84101,'2081 North 7944 West','Bismarck','UT',84101,7143782321,6);</v>
      </c>
    </row>
    <row r="284" spans="9:24" x14ac:dyDescent="0.2">
      <c r="I284" s="3">
        <f t="shared" ca="1" si="63"/>
        <v>8</v>
      </c>
      <c r="J284" t="str">
        <f t="shared" ca="1" si="72"/>
        <v>Jeremy</v>
      </c>
      <c r="K284" t="str">
        <f t="shared" ca="1" si="72"/>
        <v>Groves</v>
      </c>
      <c r="L284" t="str">
        <f t="shared" ca="1" si="72"/>
        <v>Defensinve Tackle</v>
      </c>
      <c r="M284" t="str">
        <f t="shared" ca="1" si="72"/>
        <v>Freshman</v>
      </c>
      <c r="N284" t="str">
        <f t="shared" ca="1" si="64"/>
        <v>2738 North 2722 West</v>
      </c>
      <c r="O284" t="str">
        <f t="shared" ca="1" si="73"/>
        <v>Brooklynn</v>
      </c>
      <c r="P284" t="str">
        <f t="shared" ca="1" si="73"/>
        <v>NY</v>
      </c>
      <c r="Q284">
        <f t="shared" ca="1" si="73"/>
        <v>76485</v>
      </c>
      <c r="R284" t="str">
        <f t="shared" ca="1" si="65"/>
        <v>8708 South 4454 East</v>
      </c>
      <c r="S284" t="str">
        <f t="shared" ca="1" si="74"/>
        <v>Brooklynn</v>
      </c>
      <c r="T284" t="str">
        <f t="shared" ca="1" si="74"/>
        <v>NY</v>
      </c>
      <c r="U284">
        <f t="shared" ca="1" si="74"/>
        <v>76485</v>
      </c>
      <c r="V284">
        <f t="shared" ca="1" si="66"/>
        <v>9765449779</v>
      </c>
      <c r="W284">
        <f t="shared" ca="1" si="67"/>
        <v>14</v>
      </c>
      <c r="X284" t="str">
        <f t="shared" ca="1" si="68"/>
        <v>INSERT INTO athlete (fname, lname, position, academic_level, street_current, city_current,state_current,zip_current,street_hometown, city_hometown, state_hometown, zip_hometown, phone, team_id) VALUES ('Jeremy','Groves','Defensinve Tackle','Freshman','2738 North 2722 West','Brooklynn','NY',76485,'8708 South 4454 East','Brooklynn','NY',76485,9765449779,14);</v>
      </c>
    </row>
    <row r="285" spans="9:24" x14ac:dyDescent="0.2">
      <c r="I285" s="3">
        <f t="shared" ca="1" si="63"/>
        <v>4</v>
      </c>
      <c r="J285" t="str">
        <f t="shared" ca="1" si="72"/>
        <v>Stephanie</v>
      </c>
      <c r="K285" t="str">
        <f t="shared" ca="1" si="72"/>
        <v>Pales</v>
      </c>
      <c r="L285" t="str">
        <f t="shared" ca="1" si="72"/>
        <v>Tackle</v>
      </c>
      <c r="M285" t="str">
        <f t="shared" ca="1" si="72"/>
        <v>Freshman</v>
      </c>
      <c r="N285" t="str">
        <f t="shared" ca="1" si="64"/>
        <v>8507 North 6705 West</v>
      </c>
      <c r="O285" t="str">
        <f t="shared" ca="1" si="73"/>
        <v>Portland</v>
      </c>
      <c r="P285" t="str">
        <f t="shared" ca="1" si="73"/>
        <v>OR</v>
      </c>
      <c r="Q285">
        <f t="shared" ca="1" si="73"/>
        <v>12958</v>
      </c>
      <c r="R285" t="str">
        <f t="shared" ca="1" si="65"/>
        <v>9151 North 4638 East</v>
      </c>
      <c r="S285" t="str">
        <f t="shared" ca="1" si="74"/>
        <v>Portland</v>
      </c>
      <c r="T285" t="str">
        <f t="shared" ca="1" si="74"/>
        <v>OR</v>
      </c>
      <c r="U285">
        <f t="shared" ca="1" si="74"/>
        <v>12958</v>
      </c>
      <c r="V285">
        <f t="shared" ca="1" si="66"/>
        <v>4251017014</v>
      </c>
      <c r="W285">
        <f t="shared" ca="1" si="67"/>
        <v>8</v>
      </c>
      <c r="X285" t="str">
        <f t="shared" ca="1" si="68"/>
        <v>INSERT INTO athlete (fname, lname, position, academic_level, street_current, city_current,state_current,zip_current,street_hometown, city_hometown, state_hometown, zip_hometown, phone, team_id) VALUES ('Stephanie','Pales','Tackle','Freshman','8507 North 6705 West','Portland','OR',12958,'9151 North 4638 East','Portland','OR',12958,4251017014,8);</v>
      </c>
    </row>
    <row r="286" spans="9:24" x14ac:dyDescent="0.2">
      <c r="I286" s="3">
        <f t="shared" ca="1" si="63"/>
        <v>10</v>
      </c>
      <c r="J286" t="str">
        <f t="shared" ca="1" si="72"/>
        <v>Laura</v>
      </c>
      <c r="K286" t="str">
        <f t="shared" ca="1" si="72"/>
        <v>Hansen</v>
      </c>
      <c r="L286" t="str">
        <f t="shared" ca="1" si="72"/>
        <v>Corner</v>
      </c>
      <c r="M286" t="str">
        <f t="shared" ca="1" si="72"/>
        <v>Junior</v>
      </c>
      <c r="N286" t="str">
        <f t="shared" ca="1" si="64"/>
        <v>1576 North 6986 West</v>
      </c>
      <c r="O286" t="str">
        <f t="shared" ca="1" si="73"/>
        <v>Las Vegas</v>
      </c>
      <c r="P286" t="str">
        <f t="shared" ca="1" si="73"/>
        <v>NV</v>
      </c>
      <c r="Q286">
        <f t="shared" ca="1" si="73"/>
        <v>19837</v>
      </c>
      <c r="R286" t="str">
        <f t="shared" ca="1" si="65"/>
        <v>9054 South 3856 West</v>
      </c>
      <c r="S286" t="str">
        <f t="shared" ca="1" si="74"/>
        <v>Las Vegas</v>
      </c>
      <c r="T286" t="str">
        <f t="shared" ca="1" si="74"/>
        <v>NV</v>
      </c>
      <c r="U286">
        <f t="shared" ca="1" si="74"/>
        <v>19837</v>
      </c>
      <c r="V286">
        <f t="shared" ca="1" si="66"/>
        <v>5848188768</v>
      </c>
      <c r="W286">
        <f t="shared" ca="1" si="67"/>
        <v>13</v>
      </c>
      <c r="X286" t="str">
        <f t="shared" ca="1" si="68"/>
        <v>INSERT INTO athlete (fname, lname, position, academic_level, street_current, city_current,state_current,zip_current,street_hometown, city_hometown, state_hometown, zip_hometown, phone, team_id) VALUES ('Laura','Hansen','Corner','Junior','1576 North 6986 West','Las Vegas','NV',19837,'9054 South 3856 West','Las Vegas','NV',19837,5848188768,13);</v>
      </c>
    </row>
    <row r="287" spans="9:24" x14ac:dyDescent="0.2">
      <c r="I287" s="3">
        <f t="shared" ca="1" si="63"/>
        <v>8</v>
      </c>
      <c r="J287" t="str">
        <f t="shared" ca="1" si="72"/>
        <v>Jeremy</v>
      </c>
      <c r="K287" t="str">
        <f t="shared" ca="1" si="72"/>
        <v>Groves</v>
      </c>
      <c r="L287" t="str">
        <f t="shared" ca="1" si="72"/>
        <v>Defensinve Tackle</v>
      </c>
      <c r="M287" t="str">
        <f t="shared" ca="1" si="72"/>
        <v>Freshman</v>
      </c>
      <c r="N287" t="str">
        <f t="shared" ca="1" si="64"/>
        <v>1199 North 8689 East</v>
      </c>
      <c r="O287" t="str">
        <f t="shared" ca="1" si="73"/>
        <v>Brooklynn</v>
      </c>
      <c r="P287" t="str">
        <f t="shared" ca="1" si="73"/>
        <v>NY</v>
      </c>
      <c r="Q287">
        <f t="shared" ca="1" si="73"/>
        <v>76485</v>
      </c>
      <c r="R287" t="str">
        <f t="shared" ca="1" si="65"/>
        <v>1996 North 5267 East</v>
      </c>
      <c r="S287" t="str">
        <f t="shared" ca="1" si="74"/>
        <v>Brooklynn</v>
      </c>
      <c r="T287" t="str">
        <f t="shared" ca="1" si="74"/>
        <v>NY</v>
      </c>
      <c r="U287">
        <f t="shared" ca="1" si="74"/>
        <v>76485</v>
      </c>
      <c r="V287">
        <f t="shared" ca="1" si="66"/>
        <v>6604906717</v>
      </c>
      <c r="W287">
        <f t="shared" ca="1" si="67"/>
        <v>12</v>
      </c>
      <c r="X287" t="str">
        <f t="shared" ca="1" si="68"/>
        <v>INSERT INTO athlete (fname, lname, position, academic_level, street_current, city_current,state_current,zip_current,street_hometown, city_hometown, state_hometown, zip_hometown, phone, team_id) VALUES ('Jeremy','Groves','Defensinve Tackle','Freshman','1199 North 8689 East','Brooklynn','NY',76485,'1996 North 5267 East','Brooklynn','NY',76485,6604906717,12);</v>
      </c>
    </row>
    <row r="288" spans="9:24" x14ac:dyDescent="0.2">
      <c r="I288" s="3">
        <f t="shared" ca="1" si="63"/>
        <v>14</v>
      </c>
      <c r="J288" t="str">
        <f t="shared" ca="1" si="72"/>
        <v>Carrie</v>
      </c>
      <c r="K288" t="str">
        <f t="shared" ca="1" si="72"/>
        <v>Bishoff</v>
      </c>
      <c r="L288" t="str">
        <f t="shared" ca="1" si="72"/>
        <v>Outfielder</v>
      </c>
      <c r="M288" t="str">
        <f t="shared" ca="1" si="72"/>
        <v>Junior</v>
      </c>
      <c r="N288" t="str">
        <f t="shared" ca="1" si="64"/>
        <v>7316 South 6276 East</v>
      </c>
      <c r="O288" t="str">
        <f t="shared" ca="1" si="73"/>
        <v>Las Vegas</v>
      </c>
      <c r="P288" t="str">
        <f t="shared" ca="1" si="73"/>
        <v>UT</v>
      </c>
      <c r="Q288">
        <f t="shared" ca="1" si="73"/>
        <v>84101</v>
      </c>
      <c r="R288" t="str">
        <f t="shared" ca="1" si="65"/>
        <v>7944 South 2712 East</v>
      </c>
      <c r="S288" t="str">
        <f t="shared" ca="1" si="74"/>
        <v>Las Vegas</v>
      </c>
      <c r="T288" t="str">
        <f t="shared" ca="1" si="74"/>
        <v>UT</v>
      </c>
      <c r="U288">
        <f t="shared" ca="1" si="74"/>
        <v>84101</v>
      </c>
      <c r="V288">
        <f t="shared" ca="1" si="66"/>
        <v>1232167787</v>
      </c>
      <c r="W288">
        <f t="shared" ca="1" si="67"/>
        <v>4</v>
      </c>
      <c r="X288" t="str">
        <f t="shared" ca="1" si="68"/>
        <v>INSERT INTO athlete (fname, lname, position, academic_level, street_current, city_current,state_current,zip_current,street_hometown, city_hometown, state_hometown, zip_hometown, phone, team_id) VALUES ('Carrie','Bishoff','Outfielder','Junior','7316 South 6276 East','Las Vegas','UT',84101,'7944 South 2712 East','Las Vegas','UT',84101,1232167787,4);</v>
      </c>
    </row>
    <row r="289" spans="9:24" x14ac:dyDescent="0.2">
      <c r="I289" s="3">
        <f t="shared" ca="1" si="63"/>
        <v>13</v>
      </c>
      <c r="J289" t="str">
        <f t="shared" ca="1" si="72"/>
        <v>Kim</v>
      </c>
      <c r="K289" t="str">
        <f t="shared" ca="1" si="72"/>
        <v>Lord</v>
      </c>
      <c r="L289" t="str">
        <f t="shared" ca="1" si="72"/>
        <v>First Base</v>
      </c>
      <c r="M289" t="str">
        <f t="shared" ca="1" si="72"/>
        <v>Senior</v>
      </c>
      <c r="N289" t="str">
        <f t="shared" ca="1" si="64"/>
        <v>8887 South 2354 West</v>
      </c>
      <c r="O289" t="str">
        <f t="shared" ca="1" si="73"/>
        <v>Provo</v>
      </c>
      <c r="P289" t="str">
        <f t="shared" ca="1" si="73"/>
        <v>UT</v>
      </c>
      <c r="Q289">
        <f t="shared" ca="1" si="73"/>
        <v>84101</v>
      </c>
      <c r="R289" t="str">
        <f t="shared" ca="1" si="65"/>
        <v>9410 South 6378 East</v>
      </c>
      <c r="S289" t="str">
        <f t="shared" ca="1" si="74"/>
        <v>Provo</v>
      </c>
      <c r="T289" t="str">
        <f t="shared" ca="1" si="74"/>
        <v>UT</v>
      </c>
      <c r="U289">
        <f t="shared" ca="1" si="74"/>
        <v>84101</v>
      </c>
      <c r="V289">
        <f t="shared" ca="1" si="66"/>
        <v>4296347725</v>
      </c>
      <c r="W289">
        <f t="shared" ca="1" si="67"/>
        <v>3</v>
      </c>
      <c r="X289" t="str">
        <f t="shared" ca="1" si="68"/>
        <v>INSERT INTO athlete (fname, lname, position, academic_level, street_current, city_current,state_current,zip_current,street_hometown, city_hometown, state_hometown, zip_hometown, phone, team_id) VALUES ('Kim','Lord','First Base','Senior','8887 South 2354 West','Provo','UT',84101,'9410 South 6378 East','Provo','UT',84101,4296347725,3);</v>
      </c>
    </row>
    <row r="290" spans="9:24" x14ac:dyDescent="0.2">
      <c r="I290" s="3">
        <f t="shared" ca="1" si="63"/>
        <v>7</v>
      </c>
      <c r="J290" t="str">
        <f t="shared" ca="1" si="72"/>
        <v>John</v>
      </c>
      <c r="K290" t="str">
        <f t="shared" ca="1" si="72"/>
        <v>Jensen</v>
      </c>
      <c r="L290" t="str">
        <f t="shared" ca="1" si="72"/>
        <v>Forward</v>
      </c>
      <c r="M290" t="str">
        <f t="shared" ca="1" si="72"/>
        <v>Sophmore</v>
      </c>
      <c r="N290" t="str">
        <f t="shared" ca="1" si="64"/>
        <v>5498 South 5713 West</v>
      </c>
      <c r="O290" t="str">
        <f t="shared" ca="1" si="73"/>
        <v>Tempe</v>
      </c>
      <c r="P290" t="str">
        <f t="shared" ca="1" si="73"/>
        <v>AZ</v>
      </c>
      <c r="Q290">
        <f t="shared" ca="1" si="73"/>
        <v>85765</v>
      </c>
      <c r="R290" t="str">
        <f t="shared" ca="1" si="65"/>
        <v>4859 North 2599 West</v>
      </c>
      <c r="S290" t="str">
        <f t="shared" ca="1" si="74"/>
        <v>Tempe</v>
      </c>
      <c r="T290" t="str">
        <f t="shared" ca="1" si="74"/>
        <v>AZ</v>
      </c>
      <c r="U290">
        <f t="shared" ca="1" si="74"/>
        <v>85765</v>
      </c>
      <c r="V290">
        <f t="shared" ca="1" si="66"/>
        <v>4826252814</v>
      </c>
      <c r="W290">
        <f t="shared" ca="1" si="67"/>
        <v>9</v>
      </c>
      <c r="X290" t="str">
        <f t="shared" ca="1" si="68"/>
        <v>INSERT INTO athlete (fname, lname, position, academic_level, street_current, city_current,state_current,zip_current,street_hometown, city_hometown, state_hometown, zip_hometown, phone, team_id) VALUES ('John','Jensen','Forward','Sophmore','5498 South 5713 West','Tempe','AZ',85765,'4859 North 2599 West','Tempe','AZ',85765,4826252814,9);</v>
      </c>
    </row>
    <row r="291" spans="9:24" x14ac:dyDescent="0.2">
      <c r="I291" s="3">
        <f t="shared" ca="1" si="63"/>
        <v>2</v>
      </c>
      <c r="J291" t="str">
        <f t="shared" ca="1" si="72"/>
        <v>Joe</v>
      </c>
      <c r="K291" t="str">
        <f t="shared" ca="1" si="72"/>
        <v>Smith</v>
      </c>
      <c r="L291" t="str">
        <f t="shared" ca="1" si="72"/>
        <v>Center</v>
      </c>
      <c r="M291" t="str">
        <f t="shared" ca="1" si="72"/>
        <v>Junior</v>
      </c>
      <c r="N291" t="str">
        <f t="shared" ca="1" si="64"/>
        <v>4552 South 3393 West</v>
      </c>
      <c r="O291" t="str">
        <f t="shared" ca="1" si="73"/>
        <v>Phoenix</v>
      </c>
      <c r="P291" t="str">
        <f t="shared" ca="1" si="73"/>
        <v>AZ</v>
      </c>
      <c r="Q291">
        <f t="shared" ca="1" si="73"/>
        <v>76102</v>
      </c>
      <c r="R291" t="str">
        <f t="shared" ca="1" si="65"/>
        <v>8334 South 5326 East</v>
      </c>
      <c r="S291" t="str">
        <f t="shared" ca="1" si="74"/>
        <v>Phoenix</v>
      </c>
      <c r="T291" t="str">
        <f t="shared" ca="1" si="74"/>
        <v>AZ</v>
      </c>
      <c r="U291">
        <f t="shared" ca="1" si="74"/>
        <v>76102</v>
      </c>
      <c r="V291">
        <f t="shared" ca="1" si="66"/>
        <v>1751266744</v>
      </c>
      <c r="W291">
        <f t="shared" ca="1" si="67"/>
        <v>12</v>
      </c>
      <c r="X291" t="str">
        <f t="shared" ca="1" si="68"/>
        <v>INSERT INTO athlete (fname, lname, position, academic_level, street_current, city_current,state_current,zip_current,street_hometown, city_hometown, state_hometown, zip_hometown, phone, team_id) VALUES ('Joe','Smith','Center','Junior','4552 South 3393 West','Phoenix','AZ',76102,'8334 South 5326 East','Phoenix','AZ',76102,1751266744,12);</v>
      </c>
    </row>
    <row r="292" spans="9:24" x14ac:dyDescent="0.2">
      <c r="I292" s="3">
        <f t="shared" ca="1" si="63"/>
        <v>6</v>
      </c>
      <c r="J292" t="str">
        <f t="shared" ca="1" si="72"/>
        <v>Jilian</v>
      </c>
      <c r="K292" t="str">
        <f t="shared" ca="1" si="72"/>
        <v>Allen</v>
      </c>
      <c r="L292" t="str">
        <f t="shared" ca="1" si="72"/>
        <v>Winger</v>
      </c>
      <c r="M292" t="str">
        <f t="shared" ca="1" si="72"/>
        <v>Junior</v>
      </c>
      <c r="N292" t="str">
        <f t="shared" ca="1" si="64"/>
        <v>2760 North 2274 West</v>
      </c>
      <c r="O292" t="str">
        <f t="shared" ca="1" si="73"/>
        <v>Los Angeles</v>
      </c>
      <c r="P292" t="str">
        <f t="shared" ca="1" si="73"/>
        <v>CA</v>
      </c>
      <c r="Q292">
        <f t="shared" ca="1" si="73"/>
        <v>26848</v>
      </c>
      <c r="R292" t="str">
        <f t="shared" ca="1" si="65"/>
        <v>8503 North 6306 East</v>
      </c>
      <c r="S292" t="str">
        <f t="shared" ca="1" si="74"/>
        <v>Los Angeles</v>
      </c>
      <c r="T292" t="str">
        <f t="shared" ca="1" si="74"/>
        <v>CA</v>
      </c>
      <c r="U292">
        <f t="shared" ca="1" si="74"/>
        <v>26848</v>
      </c>
      <c r="V292">
        <f t="shared" ca="1" si="66"/>
        <v>4947381838</v>
      </c>
      <c r="W292">
        <f t="shared" ca="1" si="67"/>
        <v>5</v>
      </c>
      <c r="X292" t="str">
        <f t="shared" ca="1" si="68"/>
        <v>INSERT INTO athlete (fname, lname, position, academic_level, street_current, city_current,state_current,zip_current,street_hometown, city_hometown, state_hometown, zip_hometown, phone, team_id) VALUES ('Jilian','Allen','Winger','Junior','2760 North 2274 West','Los Angeles','CA',26848,'8503 North 6306 East','Los Angeles','CA',26848,4947381838,5);</v>
      </c>
    </row>
    <row r="293" spans="9:24" x14ac:dyDescent="0.2">
      <c r="I293" s="3">
        <f t="shared" ca="1" si="63"/>
        <v>13</v>
      </c>
      <c r="J293" t="str">
        <f t="shared" ca="1" si="72"/>
        <v>Kim</v>
      </c>
      <c r="K293" t="str">
        <f t="shared" ca="1" si="72"/>
        <v>Lord</v>
      </c>
      <c r="L293" t="str">
        <f t="shared" ca="1" si="72"/>
        <v>First Base</v>
      </c>
      <c r="M293" t="str">
        <f t="shared" ca="1" si="72"/>
        <v>Senior</v>
      </c>
      <c r="N293" t="str">
        <f t="shared" ca="1" si="64"/>
        <v>1125 North 2036 West</v>
      </c>
      <c r="O293" t="str">
        <f t="shared" ca="1" si="73"/>
        <v>Provo</v>
      </c>
      <c r="P293" t="str">
        <f t="shared" ca="1" si="73"/>
        <v>UT</v>
      </c>
      <c r="Q293">
        <f t="shared" ca="1" si="73"/>
        <v>84101</v>
      </c>
      <c r="R293" t="str">
        <f t="shared" ca="1" si="65"/>
        <v>8667 North 3773 East</v>
      </c>
      <c r="S293" t="str">
        <f t="shared" ca="1" si="74"/>
        <v>Provo</v>
      </c>
      <c r="T293" t="str">
        <f t="shared" ca="1" si="74"/>
        <v>UT</v>
      </c>
      <c r="U293">
        <f t="shared" ca="1" si="74"/>
        <v>84101</v>
      </c>
      <c r="V293">
        <f t="shared" ca="1" si="66"/>
        <v>8535909794</v>
      </c>
      <c r="W293">
        <f t="shared" ca="1" si="67"/>
        <v>3</v>
      </c>
      <c r="X293" t="str">
        <f t="shared" ca="1" si="68"/>
        <v>INSERT INTO athlete (fname, lname, position, academic_level, street_current, city_current,state_current,zip_current,street_hometown, city_hometown, state_hometown, zip_hometown, phone, team_id) VALUES ('Kim','Lord','First Base','Senior','1125 North 2036 West','Provo','UT',84101,'8667 North 3773 East','Provo','UT',84101,8535909794,3);</v>
      </c>
    </row>
    <row r="294" spans="9:24" x14ac:dyDescent="0.2">
      <c r="I294" s="3">
        <f t="shared" ca="1" si="63"/>
        <v>3</v>
      </c>
      <c r="J294" t="str">
        <f t="shared" ca="1" si="72"/>
        <v>Alex</v>
      </c>
      <c r="K294" t="str">
        <f t="shared" ca="1" si="72"/>
        <v>Johnson</v>
      </c>
      <c r="L294" t="str">
        <f t="shared" ca="1" si="72"/>
        <v>Quarterback</v>
      </c>
      <c r="M294" t="str">
        <f t="shared" ca="1" si="72"/>
        <v>Sophmore</v>
      </c>
      <c r="N294" t="str">
        <f t="shared" ca="1" si="64"/>
        <v>6949 North 4355 East</v>
      </c>
      <c r="O294" t="str">
        <f t="shared" ca="1" si="73"/>
        <v>Seattle</v>
      </c>
      <c r="P294" t="str">
        <f t="shared" ca="1" si="73"/>
        <v>WA</v>
      </c>
      <c r="Q294">
        <f t="shared" ca="1" si="73"/>
        <v>56290</v>
      </c>
      <c r="R294" t="str">
        <f t="shared" ca="1" si="65"/>
        <v>7021 North 4707 East</v>
      </c>
      <c r="S294" t="str">
        <f t="shared" ca="1" si="74"/>
        <v>Seattle</v>
      </c>
      <c r="T294" t="str">
        <f t="shared" ca="1" si="74"/>
        <v>WA</v>
      </c>
      <c r="U294">
        <f t="shared" ca="1" si="74"/>
        <v>56290</v>
      </c>
      <c r="V294">
        <f t="shared" ca="1" si="66"/>
        <v>6701531264</v>
      </c>
      <c r="W294">
        <f t="shared" ca="1" si="67"/>
        <v>2</v>
      </c>
      <c r="X294" t="str">
        <f t="shared" ca="1" si="68"/>
        <v>INSERT INTO athlete (fname, lname, position, academic_level, street_current, city_current,state_current,zip_current,street_hometown, city_hometown, state_hometown, zip_hometown, phone, team_id) VALUES ('Alex','Johnson','Quarterback','Sophmore','6949 North 4355 East','Seattle','WA',56290,'7021 North 4707 East','Seattle','WA',56290,6701531264,2);</v>
      </c>
    </row>
    <row r="295" spans="9:24" x14ac:dyDescent="0.2">
      <c r="I295" s="3">
        <f t="shared" ca="1" si="63"/>
        <v>4</v>
      </c>
      <c r="J295" t="str">
        <f t="shared" ca="1" si="72"/>
        <v>Stephanie</v>
      </c>
      <c r="K295" t="str">
        <f t="shared" ca="1" si="72"/>
        <v>Pales</v>
      </c>
      <c r="L295" t="str">
        <f t="shared" ca="1" si="72"/>
        <v>Tackle</v>
      </c>
      <c r="M295" t="str">
        <f t="shared" ca="1" si="72"/>
        <v>Freshman</v>
      </c>
      <c r="N295" t="str">
        <f t="shared" ca="1" si="64"/>
        <v>5700 South 6668 West</v>
      </c>
      <c r="O295" t="str">
        <f t="shared" ca="1" si="73"/>
        <v>Portland</v>
      </c>
      <c r="P295" t="str">
        <f t="shared" ca="1" si="73"/>
        <v>OR</v>
      </c>
      <c r="Q295">
        <f t="shared" ca="1" si="73"/>
        <v>12958</v>
      </c>
      <c r="R295" t="str">
        <f t="shared" ca="1" si="65"/>
        <v>3001 South 5740 West</v>
      </c>
      <c r="S295" t="str">
        <f t="shared" ca="1" si="74"/>
        <v>Portland</v>
      </c>
      <c r="T295" t="str">
        <f t="shared" ca="1" si="74"/>
        <v>OR</v>
      </c>
      <c r="U295">
        <f t="shared" ca="1" si="74"/>
        <v>12958</v>
      </c>
      <c r="V295">
        <f t="shared" ca="1" si="66"/>
        <v>9171791531</v>
      </c>
      <c r="W295">
        <f t="shared" ca="1" si="67"/>
        <v>10</v>
      </c>
      <c r="X295" t="str">
        <f t="shared" ca="1" si="68"/>
        <v>INSERT INTO athlete (fname, lname, position, academic_level, street_current, city_current,state_current,zip_current,street_hometown, city_hometown, state_hometown, zip_hometown, phone, team_id) VALUES ('Stephanie','Pales','Tackle','Freshman','5700 South 6668 West','Portland','OR',12958,'3001 South 5740 West','Portland','OR',12958,9171791531,10);</v>
      </c>
    </row>
    <row r="296" spans="9:24" x14ac:dyDescent="0.2">
      <c r="I296" s="3">
        <f t="shared" ca="1" si="63"/>
        <v>1</v>
      </c>
      <c r="J296" t="str">
        <f t="shared" ca="1" si="72"/>
        <v>Bob</v>
      </c>
      <c r="K296" t="str">
        <f t="shared" ca="1" si="72"/>
        <v>Taylor</v>
      </c>
      <c r="L296" t="str">
        <f t="shared" ca="1" si="72"/>
        <v>Right Wing</v>
      </c>
      <c r="M296" t="str">
        <f t="shared" ca="1" si="72"/>
        <v>Senior</v>
      </c>
      <c r="N296" t="str">
        <f t="shared" ca="1" si="64"/>
        <v>4209 North 1544 East</v>
      </c>
      <c r="O296" t="str">
        <f t="shared" ca="1" si="73"/>
        <v>Salt Lake City</v>
      </c>
      <c r="P296" t="str">
        <f t="shared" ca="1" si="73"/>
        <v>UT</v>
      </c>
      <c r="Q296">
        <f t="shared" ca="1" si="73"/>
        <v>84101</v>
      </c>
      <c r="R296" t="str">
        <f t="shared" ca="1" si="65"/>
        <v>4840 North 5259 East</v>
      </c>
      <c r="S296" t="str">
        <f t="shared" ca="1" si="74"/>
        <v>Salt Lake City</v>
      </c>
      <c r="T296" t="str">
        <f t="shared" ca="1" si="74"/>
        <v>UT</v>
      </c>
      <c r="U296">
        <f t="shared" ca="1" si="74"/>
        <v>84101</v>
      </c>
      <c r="V296">
        <f t="shared" ca="1" si="66"/>
        <v>8617432239</v>
      </c>
      <c r="W296">
        <f t="shared" ca="1" si="67"/>
        <v>5</v>
      </c>
      <c r="X296" t="str">
        <f t="shared" ca="1" si="68"/>
        <v>INSERT INTO athlete (fname, lname, position, academic_level, street_current, city_current,state_current,zip_current,street_hometown, city_hometown, state_hometown, zip_hometown, phone, team_id) VALUES ('Bob','Taylor','Right Wing','Senior','4209 North 1544 East','Salt Lake City','UT',84101,'4840 North 5259 East','Salt Lake City','UT',84101,8617432239,5);</v>
      </c>
    </row>
    <row r="297" spans="9:24" x14ac:dyDescent="0.2">
      <c r="I297" s="3">
        <f t="shared" ca="1" si="63"/>
        <v>7</v>
      </c>
      <c r="J297" t="str">
        <f t="shared" ca="1" si="72"/>
        <v>John</v>
      </c>
      <c r="K297" t="str">
        <f t="shared" ca="1" si="72"/>
        <v>Jensen</v>
      </c>
      <c r="L297" t="str">
        <f t="shared" ca="1" si="72"/>
        <v>Forward</v>
      </c>
      <c r="M297" t="str">
        <f t="shared" ca="1" si="72"/>
        <v>Sophmore</v>
      </c>
      <c r="N297" t="str">
        <f t="shared" ca="1" si="64"/>
        <v>1609 South 9633 West</v>
      </c>
      <c r="O297" t="str">
        <f t="shared" ca="1" si="73"/>
        <v>Tempe</v>
      </c>
      <c r="P297" t="str">
        <f t="shared" ca="1" si="73"/>
        <v>AZ</v>
      </c>
      <c r="Q297">
        <f t="shared" ca="1" si="73"/>
        <v>85765</v>
      </c>
      <c r="R297" t="str">
        <f t="shared" ca="1" si="65"/>
        <v>2074 South 6592 East</v>
      </c>
      <c r="S297" t="str">
        <f t="shared" ca="1" si="74"/>
        <v>Tempe</v>
      </c>
      <c r="T297" t="str">
        <f t="shared" ca="1" si="74"/>
        <v>AZ</v>
      </c>
      <c r="U297">
        <f t="shared" ca="1" si="74"/>
        <v>85765</v>
      </c>
      <c r="V297">
        <f t="shared" ca="1" si="66"/>
        <v>2456894372</v>
      </c>
      <c r="W297">
        <f t="shared" ca="1" si="67"/>
        <v>14</v>
      </c>
      <c r="X297" t="str">
        <f t="shared" ca="1" si="68"/>
        <v>INSERT INTO athlete (fname, lname, position, academic_level, street_current, city_current,state_current,zip_current,street_hometown, city_hometown, state_hometown, zip_hometown, phone, team_id) VALUES ('John','Jensen','Forward','Sophmore','1609 South 9633 West','Tempe','AZ',85765,'2074 South 6592 East','Tempe','AZ',85765,2456894372,14);</v>
      </c>
    </row>
    <row r="298" spans="9:24" x14ac:dyDescent="0.2">
      <c r="I298" s="3">
        <f t="shared" ca="1" si="63"/>
        <v>13</v>
      </c>
      <c r="J298" t="str">
        <f t="shared" ca="1" si="72"/>
        <v>Kim</v>
      </c>
      <c r="K298" t="str">
        <f t="shared" ca="1" si="72"/>
        <v>Lord</v>
      </c>
      <c r="L298" t="str">
        <f t="shared" ca="1" si="72"/>
        <v>First Base</v>
      </c>
      <c r="M298" t="str">
        <f t="shared" ca="1" si="72"/>
        <v>Senior</v>
      </c>
      <c r="N298" t="str">
        <f t="shared" ca="1" si="64"/>
        <v>4204 South 6971 West</v>
      </c>
      <c r="O298" t="str">
        <f t="shared" ca="1" si="73"/>
        <v>Provo</v>
      </c>
      <c r="P298" t="str">
        <f t="shared" ca="1" si="73"/>
        <v>UT</v>
      </c>
      <c r="Q298">
        <f t="shared" ca="1" si="73"/>
        <v>84101</v>
      </c>
      <c r="R298" t="str">
        <f t="shared" ca="1" si="65"/>
        <v>2308 South 9091 East</v>
      </c>
      <c r="S298" t="str">
        <f t="shared" ca="1" si="74"/>
        <v>Provo</v>
      </c>
      <c r="T298" t="str">
        <f t="shared" ca="1" si="74"/>
        <v>UT</v>
      </c>
      <c r="U298">
        <f t="shared" ca="1" si="74"/>
        <v>84101</v>
      </c>
      <c r="V298">
        <f t="shared" ca="1" si="66"/>
        <v>4729132131</v>
      </c>
      <c r="W298">
        <f t="shared" ca="1" si="67"/>
        <v>14</v>
      </c>
      <c r="X298" t="str">
        <f t="shared" ca="1" si="68"/>
        <v>INSERT INTO athlete (fname, lname, position, academic_level, street_current, city_current,state_current,zip_current,street_hometown, city_hometown, state_hometown, zip_hometown, phone, team_id) VALUES ('Kim','Lord','First Base','Senior','4204 South 6971 West','Provo','UT',84101,'2308 South 9091 East','Provo','UT',84101,4729132131,14);</v>
      </c>
    </row>
    <row r="299" spans="9:24" x14ac:dyDescent="0.2">
      <c r="I299" s="3">
        <f t="shared" ca="1" si="63"/>
        <v>6</v>
      </c>
      <c r="J299" t="str">
        <f t="shared" ca="1" si="72"/>
        <v>Jilian</v>
      </c>
      <c r="K299" t="str">
        <f t="shared" ca="1" si="72"/>
        <v>Allen</v>
      </c>
      <c r="L299" t="str">
        <f t="shared" ca="1" si="72"/>
        <v>Winger</v>
      </c>
      <c r="M299" t="str">
        <f t="shared" ca="1" si="72"/>
        <v>Junior</v>
      </c>
      <c r="N299" t="str">
        <f t="shared" ca="1" si="64"/>
        <v>3934 North 3969 West</v>
      </c>
      <c r="O299" t="str">
        <f t="shared" ca="1" si="73"/>
        <v>Los Angeles</v>
      </c>
      <c r="P299" t="str">
        <f t="shared" ca="1" si="73"/>
        <v>CA</v>
      </c>
      <c r="Q299">
        <f t="shared" ca="1" si="73"/>
        <v>26848</v>
      </c>
      <c r="R299" t="str">
        <f t="shared" ca="1" si="65"/>
        <v>9608 South 2489 West</v>
      </c>
      <c r="S299" t="str">
        <f t="shared" ca="1" si="74"/>
        <v>Los Angeles</v>
      </c>
      <c r="T299" t="str">
        <f t="shared" ca="1" si="74"/>
        <v>CA</v>
      </c>
      <c r="U299">
        <f t="shared" ca="1" si="74"/>
        <v>26848</v>
      </c>
      <c r="V299">
        <f t="shared" ca="1" si="66"/>
        <v>9698705401</v>
      </c>
      <c r="W299">
        <f t="shared" ca="1" si="67"/>
        <v>8</v>
      </c>
      <c r="X299" t="str">
        <f t="shared" ca="1" si="68"/>
        <v>INSERT INTO athlete (fname, lname, position, academic_level, street_current, city_current,state_current,zip_current,street_hometown, city_hometown, state_hometown, zip_hometown, phone, team_id) VALUES ('Jilian','Allen','Winger','Junior','3934 North 3969 West','Los Angeles','CA',26848,'9608 South 2489 West','Los Angeles','CA',26848,9698705401,8);</v>
      </c>
    </row>
    <row r="300" spans="9:24" x14ac:dyDescent="0.2">
      <c r="I300" s="3">
        <f t="shared" ca="1" si="63"/>
        <v>11</v>
      </c>
      <c r="J300" t="str">
        <f t="shared" ca="1" si="72"/>
        <v>Megan</v>
      </c>
      <c r="K300" t="str">
        <f t="shared" ca="1" si="72"/>
        <v>Byron</v>
      </c>
      <c r="L300" t="str">
        <f t="shared" ca="1" si="72"/>
        <v>Running Back</v>
      </c>
      <c r="M300" t="str">
        <f t="shared" ca="1" si="72"/>
        <v>Sophmore</v>
      </c>
      <c r="N300" t="str">
        <f t="shared" ca="1" si="64"/>
        <v>2919 North 8707 East</v>
      </c>
      <c r="O300" t="str">
        <f t="shared" ca="1" si="73"/>
        <v>Pierre</v>
      </c>
      <c r="P300" t="str">
        <f t="shared" ca="1" si="73"/>
        <v>SD</v>
      </c>
      <c r="Q300">
        <f t="shared" ca="1" si="73"/>
        <v>73520</v>
      </c>
      <c r="R300" t="str">
        <f t="shared" ca="1" si="65"/>
        <v>9539 North 5923 West</v>
      </c>
      <c r="S300" t="str">
        <f t="shared" ca="1" si="74"/>
        <v>Pierre</v>
      </c>
      <c r="T300" t="str">
        <f t="shared" ca="1" si="74"/>
        <v>SD</v>
      </c>
      <c r="U300">
        <f t="shared" ca="1" si="74"/>
        <v>73520</v>
      </c>
      <c r="V300">
        <f t="shared" ca="1" si="66"/>
        <v>3596237777</v>
      </c>
      <c r="W300">
        <f t="shared" ca="1" si="67"/>
        <v>1</v>
      </c>
      <c r="X300" t="str">
        <f t="shared" ca="1" si="68"/>
        <v>INSERT INTO athlete (fname, lname, position, academic_level, street_current, city_current,state_current,zip_current,street_hometown, city_hometown, state_hometown, zip_hometown, phone, team_id) VALUES ('Megan','Byron','Running Back','Sophmore','2919 North 8707 East','Pierre','SD',73520,'9539 North 5923 West','Pierre','SD',73520,3596237777,1);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9"/>
  <sheetViews>
    <sheetView topLeftCell="A260" workbookViewId="0">
      <selection activeCell="H2" sqref="H2:H299"/>
    </sheetView>
  </sheetViews>
  <sheetFormatPr baseColWidth="10" defaultRowHeight="16" x14ac:dyDescent="0.2"/>
  <sheetData>
    <row r="1" spans="1:8" x14ac:dyDescent="0.2">
      <c r="E1" t="s">
        <v>108</v>
      </c>
      <c r="F1" t="s">
        <v>280</v>
      </c>
      <c r="G1" t="s">
        <v>281</v>
      </c>
    </row>
    <row r="2" spans="1:8" x14ac:dyDescent="0.2">
      <c r="A2">
        <v>1</v>
      </c>
      <c r="B2" t="s">
        <v>282</v>
      </c>
      <c r="E2" t="str">
        <f t="shared" ref="E2:E33" ca="1" si="0">VLOOKUP(RANDBETWEEN(1,3),scholarship,2)</f>
        <v>graduate</v>
      </c>
      <c r="F2" t="str">
        <f ca="1">RANDBETWEEN(100,10000)&amp;"."&amp;TEXT(RANDBETWEEN(0,99),"00")</f>
        <v>6368.27</v>
      </c>
      <c r="G2">
        <v>1</v>
      </c>
      <c r="H2" t="str">
        <f ca="1">"INSERT INTO scholarship (type, amount, athlete_id) VALUES ('"&amp;E2&amp;"',"&amp;F2&amp;","&amp;G2&amp;");"</f>
        <v>INSERT INTO scholarship (type, amount, athlete_id) VALUES ('graduate',6368.27,1);</v>
      </c>
    </row>
    <row r="3" spans="1:8" x14ac:dyDescent="0.2">
      <c r="A3">
        <v>2</v>
      </c>
      <c r="B3" t="s">
        <v>283</v>
      </c>
      <c r="E3" t="str">
        <f t="shared" ca="1" si="0"/>
        <v>full</v>
      </c>
      <c r="F3" t="str">
        <f t="shared" ref="F3:F66" ca="1" si="1">RANDBETWEEN(100,10000)&amp;"."&amp;TEXT(RANDBETWEEN(0,99),"00")</f>
        <v>6088.54</v>
      </c>
      <c r="G3">
        <v>2</v>
      </c>
      <c r="H3" t="str">
        <f t="shared" ref="H3:H66" ca="1" si="2">"INSERT INTO scholarship (type, amount, athlete_id) VALUES ('"&amp;E3&amp;"',"&amp;F3&amp;","&amp;G3&amp;");"</f>
        <v>INSERT INTO scholarship (type, amount, athlete_id) VALUES ('full',6088.54,2);</v>
      </c>
    </row>
    <row r="4" spans="1:8" x14ac:dyDescent="0.2">
      <c r="A4">
        <v>3</v>
      </c>
      <c r="B4" t="s">
        <v>284</v>
      </c>
      <c r="E4" t="str">
        <f t="shared" ca="1" si="0"/>
        <v>partial</v>
      </c>
      <c r="F4" t="str">
        <f t="shared" ca="1" si="1"/>
        <v>5546.85</v>
      </c>
      <c r="G4">
        <v>3</v>
      </c>
      <c r="H4" t="str">
        <f t="shared" ca="1" si="2"/>
        <v>INSERT INTO scholarship (type, amount, athlete_id) VALUES ('partial',5546.85,3);</v>
      </c>
    </row>
    <row r="5" spans="1:8" x14ac:dyDescent="0.2">
      <c r="E5" t="str">
        <f t="shared" ca="1" si="0"/>
        <v>graduate</v>
      </c>
      <c r="F5" t="str">
        <f t="shared" ca="1" si="1"/>
        <v>1667.25</v>
      </c>
      <c r="G5">
        <v>4</v>
      </c>
      <c r="H5" t="str">
        <f t="shared" ca="1" si="2"/>
        <v>INSERT INTO scholarship (type, amount, athlete_id) VALUES ('graduate',1667.25,4);</v>
      </c>
    </row>
    <row r="6" spans="1:8" x14ac:dyDescent="0.2">
      <c r="E6" t="str">
        <f t="shared" ca="1" si="0"/>
        <v>partial</v>
      </c>
      <c r="F6" t="str">
        <f t="shared" ca="1" si="1"/>
        <v>5176.61</v>
      </c>
      <c r="G6">
        <v>5</v>
      </c>
      <c r="H6" t="str">
        <f t="shared" ca="1" si="2"/>
        <v>INSERT INTO scholarship (type, amount, athlete_id) VALUES ('partial',5176.61,5);</v>
      </c>
    </row>
    <row r="7" spans="1:8" x14ac:dyDescent="0.2">
      <c r="E7" t="str">
        <f t="shared" ca="1" si="0"/>
        <v>partial</v>
      </c>
      <c r="F7" t="str">
        <f t="shared" ca="1" si="1"/>
        <v>3422.38</v>
      </c>
      <c r="G7">
        <v>6</v>
      </c>
      <c r="H7" t="str">
        <f t="shared" ca="1" si="2"/>
        <v>INSERT INTO scholarship (type, amount, athlete_id) VALUES ('partial',3422.38,6);</v>
      </c>
    </row>
    <row r="8" spans="1:8" x14ac:dyDescent="0.2">
      <c r="E8" t="str">
        <f t="shared" ca="1" si="0"/>
        <v>full</v>
      </c>
      <c r="F8" t="str">
        <f t="shared" ca="1" si="1"/>
        <v>5240.87</v>
      </c>
      <c r="G8">
        <v>7</v>
      </c>
      <c r="H8" t="str">
        <f t="shared" ca="1" si="2"/>
        <v>INSERT INTO scholarship (type, amount, athlete_id) VALUES ('full',5240.87,7);</v>
      </c>
    </row>
    <row r="9" spans="1:8" x14ac:dyDescent="0.2">
      <c r="E9" t="str">
        <f t="shared" ca="1" si="0"/>
        <v>graduate</v>
      </c>
      <c r="F9" t="str">
        <f t="shared" ca="1" si="1"/>
        <v>7541.46</v>
      </c>
      <c r="G9">
        <v>8</v>
      </c>
      <c r="H9" t="str">
        <f t="shared" ca="1" si="2"/>
        <v>INSERT INTO scholarship (type, amount, athlete_id) VALUES ('graduate',7541.46,8);</v>
      </c>
    </row>
    <row r="10" spans="1:8" x14ac:dyDescent="0.2">
      <c r="E10" t="str">
        <f t="shared" ca="1" si="0"/>
        <v>full</v>
      </c>
      <c r="F10" t="str">
        <f t="shared" ca="1" si="1"/>
        <v>179.01</v>
      </c>
      <c r="G10">
        <v>9</v>
      </c>
      <c r="H10" t="str">
        <f t="shared" ca="1" si="2"/>
        <v>INSERT INTO scholarship (type, amount, athlete_id) VALUES ('full',179.01,9);</v>
      </c>
    </row>
    <row r="11" spans="1:8" x14ac:dyDescent="0.2">
      <c r="E11" t="str">
        <f t="shared" ca="1" si="0"/>
        <v>partial</v>
      </c>
      <c r="F11" t="str">
        <f t="shared" ca="1" si="1"/>
        <v>9223.72</v>
      </c>
      <c r="G11">
        <v>10</v>
      </c>
      <c r="H11" t="str">
        <f t="shared" ca="1" si="2"/>
        <v>INSERT INTO scholarship (type, amount, athlete_id) VALUES ('partial',9223.72,10);</v>
      </c>
    </row>
    <row r="12" spans="1:8" x14ac:dyDescent="0.2">
      <c r="E12" t="str">
        <f t="shared" ca="1" si="0"/>
        <v>graduate</v>
      </c>
      <c r="F12" t="str">
        <f t="shared" ca="1" si="1"/>
        <v>8945.63</v>
      </c>
      <c r="G12">
        <v>11</v>
      </c>
      <c r="H12" t="str">
        <f t="shared" ca="1" si="2"/>
        <v>INSERT INTO scholarship (type, amount, athlete_id) VALUES ('graduate',8945.63,11);</v>
      </c>
    </row>
    <row r="13" spans="1:8" x14ac:dyDescent="0.2">
      <c r="E13" t="str">
        <f t="shared" ca="1" si="0"/>
        <v>full</v>
      </c>
      <c r="F13" t="str">
        <f t="shared" ca="1" si="1"/>
        <v>3353.77</v>
      </c>
      <c r="G13">
        <v>12</v>
      </c>
      <c r="H13" t="str">
        <f t="shared" ca="1" si="2"/>
        <v>INSERT INTO scholarship (type, amount, athlete_id) VALUES ('full',3353.77,12);</v>
      </c>
    </row>
    <row r="14" spans="1:8" x14ac:dyDescent="0.2">
      <c r="E14" t="str">
        <f t="shared" ca="1" si="0"/>
        <v>partial</v>
      </c>
      <c r="F14" t="str">
        <f t="shared" ca="1" si="1"/>
        <v>2670.44</v>
      </c>
      <c r="G14">
        <v>13</v>
      </c>
      <c r="H14" t="str">
        <f t="shared" ca="1" si="2"/>
        <v>INSERT INTO scholarship (type, amount, athlete_id) VALUES ('partial',2670.44,13);</v>
      </c>
    </row>
    <row r="15" spans="1:8" x14ac:dyDescent="0.2">
      <c r="E15" t="str">
        <f t="shared" ca="1" si="0"/>
        <v>partial</v>
      </c>
      <c r="F15" t="str">
        <f t="shared" ca="1" si="1"/>
        <v>7731.85</v>
      </c>
      <c r="G15">
        <v>14</v>
      </c>
      <c r="H15" t="str">
        <f t="shared" ca="1" si="2"/>
        <v>INSERT INTO scholarship (type, amount, athlete_id) VALUES ('partial',7731.85,14);</v>
      </c>
    </row>
    <row r="16" spans="1:8" x14ac:dyDescent="0.2">
      <c r="E16" t="str">
        <f t="shared" ca="1" si="0"/>
        <v>full</v>
      </c>
      <c r="F16" t="str">
        <f t="shared" ca="1" si="1"/>
        <v>6188.15</v>
      </c>
      <c r="G16">
        <v>15</v>
      </c>
      <c r="H16" t="str">
        <f t="shared" ca="1" si="2"/>
        <v>INSERT INTO scholarship (type, amount, athlete_id) VALUES ('full',6188.15,15);</v>
      </c>
    </row>
    <row r="17" spans="5:8" x14ac:dyDescent="0.2">
      <c r="E17" t="str">
        <f t="shared" ca="1" si="0"/>
        <v>partial</v>
      </c>
      <c r="F17" t="str">
        <f t="shared" ca="1" si="1"/>
        <v>1765.21</v>
      </c>
      <c r="G17">
        <v>16</v>
      </c>
      <c r="H17" t="str">
        <f t="shared" ca="1" si="2"/>
        <v>INSERT INTO scholarship (type, amount, athlete_id) VALUES ('partial',1765.21,16);</v>
      </c>
    </row>
    <row r="18" spans="5:8" x14ac:dyDescent="0.2">
      <c r="E18" t="str">
        <f t="shared" ca="1" si="0"/>
        <v>full</v>
      </c>
      <c r="F18" t="str">
        <f t="shared" ca="1" si="1"/>
        <v>9334.62</v>
      </c>
      <c r="G18">
        <v>17</v>
      </c>
      <c r="H18" t="str">
        <f t="shared" ca="1" si="2"/>
        <v>INSERT INTO scholarship (type, amount, athlete_id) VALUES ('full',9334.62,17);</v>
      </c>
    </row>
    <row r="19" spans="5:8" x14ac:dyDescent="0.2">
      <c r="E19" t="str">
        <f t="shared" ca="1" si="0"/>
        <v>graduate</v>
      </c>
      <c r="F19" t="str">
        <f t="shared" ca="1" si="1"/>
        <v>6284.91</v>
      </c>
      <c r="G19">
        <v>18</v>
      </c>
      <c r="H19" t="str">
        <f t="shared" ca="1" si="2"/>
        <v>INSERT INTO scholarship (type, amount, athlete_id) VALUES ('graduate',6284.91,18);</v>
      </c>
    </row>
    <row r="20" spans="5:8" x14ac:dyDescent="0.2">
      <c r="E20" t="str">
        <f t="shared" ca="1" si="0"/>
        <v>partial</v>
      </c>
      <c r="F20" t="str">
        <f t="shared" ca="1" si="1"/>
        <v>6143.78</v>
      </c>
      <c r="G20">
        <v>19</v>
      </c>
      <c r="H20" t="str">
        <f t="shared" ca="1" si="2"/>
        <v>INSERT INTO scholarship (type, amount, athlete_id) VALUES ('partial',6143.78,19);</v>
      </c>
    </row>
    <row r="21" spans="5:8" x14ac:dyDescent="0.2">
      <c r="E21" t="str">
        <f t="shared" ca="1" si="0"/>
        <v>full</v>
      </c>
      <c r="F21" t="str">
        <f t="shared" ca="1" si="1"/>
        <v>7477.78</v>
      </c>
      <c r="G21">
        <v>20</v>
      </c>
      <c r="H21" t="str">
        <f t="shared" ca="1" si="2"/>
        <v>INSERT INTO scholarship (type, amount, athlete_id) VALUES ('full',7477.78,20);</v>
      </c>
    </row>
    <row r="22" spans="5:8" x14ac:dyDescent="0.2">
      <c r="E22" t="str">
        <f t="shared" ca="1" si="0"/>
        <v>graduate</v>
      </c>
      <c r="F22" t="str">
        <f t="shared" ca="1" si="1"/>
        <v>9704.84</v>
      </c>
      <c r="G22">
        <v>21</v>
      </c>
      <c r="H22" t="str">
        <f t="shared" ca="1" si="2"/>
        <v>INSERT INTO scholarship (type, amount, athlete_id) VALUES ('graduate',9704.84,21);</v>
      </c>
    </row>
    <row r="23" spans="5:8" x14ac:dyDescent="0.2">
      <c r="E23" t="str">
        <f t="shared" ca="1" si="0"/>
        <v>partial</v>
      </c>
      <c r="F23" t="str">
        <f t="shared" ca="1" si="1"/>
        <v>4367.66</v>
      </c>
      <c r="G23">
        <v>22</v>
      </c>
      <c r="H23" t="str">
        <f t="shared" ca="1" si="2"/>
        <v>INSERT INTO scholarship (type, amount, athlete_id) VALUES ('partial',4367.66,22);</v>
      </c>
    </row>
    <row r="24" spans="5:8" x14ac:dyDescent="0.2">
      <c r="E24" t="str">
        <f t="shared" ca="1" si="0"/>
        <v>partial</v>
      </c>
      <c r="F24" t="str">
        <f t="shared" ca="1" si="1"/>
        <v>2644.72</v>
      </c>
      <c r="G24">
        <v>23</v>
      </c>
      <c r="H24" t="str">
        <f t="shared" ca="1" si="2"/>
        <v>INSERT INTO scholarship (type, amount, athlete_id) VALUES ('partial',2644.72,23);</v>
      </c>
    </row>
    <row r="25" spans="5:8" x14ac:dyDescent="0.2">
      <c r="E25" t="str">
        <f t="shared" ca="1" si="0"/>
        <v>partial</v>
      </c>
      <c r="F25" t="str">
        <f t="shared" ca="1" si="1"/>
        <v>4184.26</v>
      </c>
      <c r="G25">
        <v>24</v>
      </c>
      <c r="H25" t="str">
        <f t="shared" ca="1" si="2"/>
        <v>INSERT INTO scholarship (type, amount, athlete_id) VALUES ('partial',4184.26,24);</v>
      </c>
    </row>
    <row r="26" spans="5:8" x14ac:dyDescent="0.2">
      <c r="E26" t="str">
        <f t="shared" ca="1" si="0"/>
        <v>graduate</v>
      </c>
      <c r="F26" t="str">
        <f t="shared" ca="1" si="1"/>
        <v>8503.01</v>
      </c>
      <c r="G26">
        <v>25</v>
      </c>
      <c r="H26" t="str">
        <f t="shared" ca="1" si="2"/>
        <v>INSERT INTO scholarship (type, amount, athlete_id) VALUES ('graduate',8503.01,25);</v>
      </c>
    </row>
    <row r="27" spans="5:8" x14ac:dyDescent="0.2">
      <c r="E27" t="str">
        <f t="shared" ca="1" si="0"/>
        <v>full</v>
      </c>
      <c r="F27" t="str">
        <f t="shared" ca="1" si="1"/>
        <v>383.77</v>
      </c>
      <c r="G27">
        <v>26</v>
      </c>
      <c r="H27" t="str">
        <f t="shared" ca="1" si="2"/>
        <v>INSERT INTO scholarship (type, amount, athlete_id) VALUES ('full',383.77,26);</v>
      </c>
    </row>
    <row r="28" spans="5:8" x14ac:dyDescent="0.2">
      <c r="E28" t="str">
        <f t="shared" ca="1" si="0"/>
        <v>full</v>
      </c>
      <c r="F28" t="str">
        <f t="shared" ca="1" si="1"/>
        <v>5130.08</v>
      </c>
      <c r="G28">
        <v>27</v>
      </c>
      <c r="H28" t="str">
        <f t="shared" ca="1" si="2"/>
        <v>INSERT INTO scholarship (type, amount, athlete_id) VALUES ('full',5130.08,27);</v>
      </c>
    </row>
    <row r="29" spans="5:8" x14ac:dyDescent="0.2">
      <c r="E29" t="str">
        <f t="shared" ca="1" si="0"/>
        <v>full</v>
      </c>
      <c r="F29" t="str">
        <f t="shared" ca="1" si="1"/>
        <v>2062.68</v>
      </c>
      <c r="G29">
        <v>28</v>
      </c>
      <c r="H29" t="str">
        <f t="shared" ca="1" si="2"/>
        <v>INSERT INTO scholarship (type, amount, athlete_id) VALUES ('full',2062.68,28);</v>
      </c>
    </row>
    <row r="30" spans="5:8" x14ac:dyDescent="0.2">
      <c r="E30" t="str">
        <f t="shared" ca="1" si="0"/>
        <v>graduate</v>
      </c>
      <c r="F30" t="str">
        <f t="shared" ca="1" si="1"/>
        <v>6230.25</v>
      </c>
      <c r="G30">
        <v>29</v>
      </c>
      <c r="H30" t="str">
        <f t="shared" ca="1" si="2"/>
        <v>INSERT INTO scholarship (type, amount, athlete_id) VALUES ('graduate',6230.25,29);</v>
      </c>
    </row>
    <row r="31" spans="5:8" x14ac:dyDescent="0.2">
      <c r="E31" t="str">
        <f t="shared" ca="1" si="0"/>
        <v>full</v>
      </c>
      <c r="F31" t="str">
        <f t="shared" ca="1" si="1"/>
        <v>1095.51</v>
      </c>
      <c r="G31">
        <v>30</v>
      </c>
      <c r="H31" t="str">
        <f t="shared" ca="1" si="2"/>
        <v>INSERT INTO scholarship (type, amount, athlete_id) VALUES ('full',1095.51,30);</v>
      </c>
    </row>
    <row r="32" spans="5:8" x14ac:dyDescent="0.2">
      <c r="E32" t="str">
        <f t="shared" ca="1" si="0"/>
        <v>full</v>
      </c>
      <c r="F32" t="str">
        <f t="shared" ca="1" si="1"/>
        <v>4587.66</v>
      </c>
      <c r="G32">
        <v>31</v>
      </c>
      <c r="H32" t="str">
        <f t="shared" ca="1" si="2"/>
        <v>INSERT INTO scholarship (type, amount, athlete_id) VALUES ('full',4587.66,31);</v>
      </c>
    </row>
    <row r="33" spans="5:8" x14ac:dyDescent="0.2">
      <c r="E33" t="str">
        <f t="shared" ca="1" si="0"/>
        <v>partial</v>
      </c>
      <c r="F33" t="str">
        <f t="shared" ca="1" si="1"/>
        <v>8438.03</v>
      </c>
      <c r="G33">
        <v>32</v>
      </c>
      <c r="H33" t="str">
        <f t="shared" ca="1" si="2"/>
        <v>INSERT INTO scholarship (type, amount, athlete_id) VALUES ('partial',8438.03,32);</v>
      </c>
    </row>
    <row r="34" spans="5:8" x14ac:dyDescent="0.2">
      <c r="E34" t="str">
        <f t="shared" ref="E34:E65" ca="1" si="3">VLOOKUP(RANDBETWEEN(1,3),scholarship,2)</f>
        <v>full</v>
      </c>
      <c r="F34" t="str">
        <f t="shared" ca="1" si="1"/>
        <v>7210.11</v>
      </c>
      <c r="G34">
        <v>33</v>
      </c>
      <c r="H34" t="str">
        <f t="shared" ca="1" si="2"/>
        <v>INSERT INTO scholarship (type, amount, athlete_id) VALUES ('full',7210.11,33);</v>
      </c>
    </row>
    <row r="35" spans="5:8" x14ac:dyDescent="0.2">
      <c r="E35" t="str">
        <f t="shared" ca="1" si="3"/>
        <v>partial</v>
      </c>
      <c r="F35" t="str">
        <f t="shared" ca="1" si="1"/>
        <v>8230.30</v>
      </c>
      <c r="G35">
        <v>34</v>
      </c>
      <c r="H35" t="str">
        <f t="shared" ca="1" si="2"/>
        <v>INSERT INTO scholarship (type, amount, athlete_id) VALUES ('partial',8230.30,34);</v>
      </c>
    </row>
    <row r="36" spans="5:8" x14ac:dyDescent="0.2">
      <c r="E36" t="str">
        <f t="shared" ca="1" si="3"/>
        <v>graduate</v>
      </c>
      <c r="F36" t="str">
        <f t="shared" ca="1" si="1"/>
        <v>4682.92</v>
      </c>
      <c r="G36">
        <v>35</v>
      </c>
      <c r="H36" t="str">
        <f t="shared" ca="1" si="2"/>
        <v>INSERT INTO scholarship (type, amount, athlete_id) VALUES ('graduate',4682.92,35);</v>
      </c>
    </row>
    <row r="37" spans="5:8" x14ac:dyDescent="0.2">
      <c r="E37" t="str">
        <f t="shared" ca="1" si="3"/>
        <v>partial</v>
      </c>
      <c r="F37" t="str">
        <f t="shared" ca="1" si="1"/>
        <v>6105.98</v>
      </c>
      <c r="G37">
        <v>36</v>
      </c>
      <c r="H37" t="str">
        <f t="shared" ca="1" si="2"/>
        <v>INSERT INTO scholarship (type, amount, athlete_id) VALUES ('partial',6105.98,36);</v>
      </c>
    </row>
    <row r="38" spans="5:8" x14ac:dyDescent="0.2">
      <c r="E38" t="str">
        <f t="shared" ca="1" si="3"/>
        <v>graduate</v>
      </c>
      <c r="F38" t="str">
        <f t="shared" ca="1" si="1"/>
        <v>8422.81</v>
      </c>
      <c r="G38">
        <v>37</v>
      </c>
      <c r="H38" t="str">
        <f t="shared" ca="1" si="2"/>
        <v>INSERT INTO scholarship (type, amount, athlete_id) VALUES ('graduate',8422.81,37);</v>
      </c>
    </row>
    <row r="39" spans="5:8" x14ac:dyDescent="0.2">
      <c r="E39" t="str">
        <f t="shared" ca="1" si="3"/>
        <v>full</v>
      </c>
      <c r="F39" t="str">
        <f t="shared" ca="1" si="1"/>
        <v>5190.35</v>
      </c>
      <c r="G39">
        <v>38</v>
      </c>
      <c r="H39" t="str">
        <f t="shared" ca="1" si="2"/>
        <v>INSERT INTO scholarship (type, amount, athlete_id) VALUES ('full',5190.35,38);</v>
      </c>
    </row>
    <row r="40" spans="5:8" x14ac:dyDescent="0.2">
      <c r="E40" t="str">
        <f t="shared" ca="1" si="3"/>
        <v>partial</v>
      </c>
      <c r="F40" t="str">
        <f t="shared" ca="1" si="1"/>
        <v>5853.66</v>
      </c>
      <c r="G40">
        <v>39</v>
      </c>
      <c r="H40" t="str">
        <f t="shared" ca="1" si="2"/>
        <v>INSERT INTO scholarship (type, amount, athlete_id) VALUES ('partial',5853.66,39);</v>
      </c>
    </row>
    <row r="41" spans="5:8" x14ac:dyDescent="0.2">
      <c r="E41" t="str">
        <f t="shared" ca="1" si="3"/>
        <v>partial</v>
      </c>
      <c r="F41" t="str">
        <f t="shared" ca="1" si="1"/>
        <v>4225.76</v>
      </c>
      <c r="G41">
        <v>40</v>
      </c>
      <c r="H41" t="str">
        <f t="shared" ca="1" si="2"/>
        <v>INSERT INTO scholarship (type, amount, athlete_id) VALUES ('partial',4225.76,40);</v>
      </c>
    </row>
    <row r="42" spans="5:8" x14ac:dyDescent="0.2">
      <c r="E42" t="str">
        <f t="shared" ca="1" si="3"/>
        <v>partial</v>
      </c>
      <c r="F42" t="str">
        <f t="shared" ca="1" si="1"/>
        <v>8867.48</v>
      </c>
      <c r="G42">
        <v>41</v>
      </c>
      <c r="H42" t="str">
        <f t="shared" ca="1" si="2"/>
        <v>INSERT INTO scholarship (type, amount, athlete_id) VALUES ('partial',8867.48,41);</v>
      </c>
    </row>
    <row r="43" spans="5:8" x14ac:dyDescent="0.2">
      <c r="E43" t="str">
        <f t="shared" ca="1" si="3"/>
        <v>partial</v>
      </c>
      <c r="F43" t="str">
        <f t="shared" ca="1" si="1"/>
        <v>4546.16</v>
      </c>
      <c r="G43">
        <v>42</v>
      </c>
      <c r="H43" t="str">
        <f t="shared" ca="1" si="2"/>
        <v>INSERT INTO scholarship (type, amount, athlete_id) VALUES ('partial',4546.16,42);</v>
      </c>
    </row>
    <row r="44" spans="5:8" x14ac:dyDescent="0.2">
      <c r="E44" t="str">
        <f t="shared" ca="1" si="3"/>
        <v>graduate</v>
      </c>
      <c r="F44" t="str">
        <f t="shared" ca="1" si="1"/>
        <v>8002.64</v>
      </c>
      <c r="G44">
        <v>43</v>
      </c>
      <c r="H44" t="str">
        <f t="shared" ca="1" si="2"/>
        <v>INSERT INTO scholarship (type, amount, athlete_id) VALUES ('graduate',8002.64,43);</v>
      </c>
    </row>
    <row r="45" spans="5:8" x14ac:dyDescent="0.2">
      <c r="E45" t="str">
        <f t="shared" ca="1" si="3"/>
        <v>graduate</v>
      </c>
      <c r="F45" t="str">
        <f t="shared" ca="1" si="1"/>
        <v>6483.35</v>
      </c>
      <c r="G45">
        <v>44</v>
      </c>
      <c r="H45" t="str">
        <f t="shared" ca="1" si="2"/>
        <v>INSERT INTO scholarship (type, amount, athlete_id) VALUES ('graduate',6483.35,44);</v>
      </c>
    </row>
    <row r="46" spans="5:8" x14ac:dyDescent="0.2">
      <c r="E46" t="str">
        <f t="shared" ca="1" si="3"/>
        <v>graduate</v>
      </c>
      <c r="F46" t="str">
        <f t="shared" ca="1" si="1"/>
        <v>4942.63</v>
      </c>
      <c r="G46">
        <v>45</v>
      </c>
      <c r="H46" t="str">
        <f t="shared" ca="1" si="2"/>
        <v>INSERT INTO scholarship (type, amount, athlete_id) VALUES ('graduate',4942.63,45);</v>
      </c>
    </row>
    <row r="47" spans="5:8" x14ac:dyDescent="0.2">
      <c r="E47" t="str">
        <f t="shared" ca="1" si="3"/>
        <v>partial</v>
      </c>
      <c r="F47" t="str">
        <f t="shared" ca="1" si="1"/>
        <v>428.80</v>
      </c>
      <c r="G47">
        <v>46</v>
      </c>
      <c r="H47" t="str">
        <f t="shared" ca="1" si="2"/>
        <v>INSERT INTO scholarship (type, amount, athlete_id) VALUES ('partial',428.80,46);</v>
      </c>
    </row>
    <row r="48" spans="5:8" x14ac:dyDescent="0.2">
      <c r="E48" t="str">
        <f t="shared" ca="1" si="3"/>
        <v>graduate</v>
      </c>
      <c r="F48" t="str">
        <f t="shared" ca="1" si="1"/>
        <v>5640.21</v>
      </c>
      <c r="G48">
        <v>47</v>
      </c>
      <c r="H48" t="str">
        <f t="shared" ca="1" si="2"/>
        <v>INSERT INTO scholarship (type, amount, athlete_id) VALUES ('graduate',5640.21,47);</v>
      </c>
    </row>
    <row r="49" spans="5:8" x14ac:dyDescent="0.2">
      <c r="E49" t="str">
        <f t="shared" ca="1" si="3"/>
        <v>graduate</v>
      </c>
      <c r="F49" t="str">
        <f t="shared" ca="1" si="1"/>
        <v>6959.21</v>
      </c>
      <c r="G49">
        <v>48</v>
      </c>
      <c r="H49" t="str">
        <f t="shared" ca="1" si="2"/>
        <v>INSERT INTO scholarship (type, amount, athlete_id) VALUES ('graduate',6959.21,48);</v>
      </c>
    </row>
    <row r="50" spans="5:8" x14ac:dyDescent="0.2">
      <c r="E50" t="str">
        <f t="shared" ca="1" si="3"/>
        <v>partial</v>
      </c>
      <c r="F50" t="str">
        <f t="shared" ca="1" si="1"/>
        <v>1411.04</v>
      </c>
      <c r="G50">
        <v>49</v>
      </c>
      <c r="H50" t="str">
        <f t="shared" ca="1" si="2"/>
        <v>INSERT INTO scholarship (type, amount, athlete_id) VALUES ('partial',1411.04,49);</v>
      </c>
    </row>
    <row r="51" spans="5:8" x14ac:dyDescent="0.2">
      <c r="E51" t="str">
        <f t="shared" ca="1" si="3"/>
        <v>full</v>
      </c>
      <c r="F51" t="str">
        <f t="shared" ca="1" si="1"/>
        <v>188.06</v>
      </c>
      <c r="G51">
        <v>50</v>
      </c>
      <c r="H51" t="str">
        <f t="shared" ca="1" si="2"/>
        <v>INSERT INTO scholarship (type, amount, athlete_id) VALUES ('full',188.06,50);</v>
      </c>
    </row>
    <row r="52" spans="5:8" x14ac:dyDescent="0.2">
      <c r="E52" t="str">
        <f t="shared" ca="1" si="3"/>
        <v>full</v>
      </c>
      <c r="F52" t="str">
        <f t="shared" ca="1" si="1"/>
        <v>1489.67</v>
      </c>
      <c r="G52">
        <v>51</v>
      </c>
      <c r="H52" t="str">
        <f t="shared" ca="1" si="2"/>
        <v>INSERT INTO scholarship (type, amount, athlete_id) VALUES ('full',1489.67,51);</v>
      </c>
    </row>
    <row r="53" spans="5:8" x14ac:dyDescent="0.2">
      <c r="E53" t="str">
        <f t="shared" ca="1" si="3"/>
        <v>partial</v>
      </c>
      <c r="F53" t="str">
        <f t="shared" ca="1" si="1"/>
        <v>5932.86</v>
      </c>
      <c r="G53">
        <v>52</v>
      </c>
      <c r="H53" t="str">
        <f t="shared" ca="1" si="2"/>
        <v>INSERT INTO scholarship (type, amount, athlete_id) VALUES ('partial',5932.86,52);</v>
      </c>
    </row>
    <row r="54" spans="5:8" x14ac:dyDescent="0.2">
      <c r="E54" t="str">
        <f t="shared" ca="1" si="3"/>
        <v>graduate</v>
      </c>
      <c r="F54" t="str">
        <f t="shared" ca="1" si="1"/>
        <v>7391.30</v>
      </c>
      <c r="G54">
        <v>53</v>
      </c>
      <c r="H54" t="str">
        <f t="shared" ca="1" si="2"/>
        <v>INSERT INTO scholarship (type, amount, athlete_id) VALUES ('graduate',7391.30,53);</v>
      </c>
    </row>
    <row r="55" spans="5:8" x14ac:dyDescent="0.2">
      <c r="E55" t="str">
        <f t="shared" ca="1" si="3"/>
        <v>partial</v>
      </c>
      <c r="F55" t="str">
        <f t="shared" ca="1" si="1"/>
        <v>5343.55</v>
      </c>
      <c r="G55">
        <v>54</v>
      </c>
      <c r="H55" t="str">
        <f t="shared" ca="1" si="2"/>
        <v>INSERT INTO scholarship (type, amount, athlete_id) VALUES ('partial',5343.55,54);</v>
      </c>
    </row>
    <row r="56" spans="5:8" x14ac:dyDescent="0.2">
      <c r="E56" t="str">
        <f t="shared" ca="1" si="3"/>
        <v>partial</v>
      </c>
      <c r="F56" t="str">
        <f t="shared" ca="1" si="1"/>
        <v>1627.81</v>
      </c>
      <c r="G56">
        <v>55</v>
      </c>
      <c r="H56" t="str">
        <f t="shared" ca="1" si="2"/>
        <v>INSERT INTO scholarship (type, amount, athlete_id) VALUES ('partial',1627.81,55);</v>
      </c>
    </row>
    <row r="57" spans="5:8" x14ac:dyDescent="0.2">
      <c r="E57" t="str">
        <f t="shared" ca="1" si="3"/>
        <v>full</v>
      </c>
      <c r="F57" t="str">
        <f t="shared" ca="1" si="1"/>
        <v>4177.56</v>
      </c>
      <c r="G57">
        <v>56</v>
      </c>
      <c r="H57" t="str">
        <f t="shared" ca="1" si="2"/>
        <v>INSERT INTO scholarship (type, amount, athlete_id) VALUES ('full',4177.56,56);</v>
      </c>
    </row>
    <row r="58" spans="5:8" x14ac:dyDescent="0.2">
      <c r="E58" t="str">
        <f t="shared" ca="1" si="3"/>
        <v>graduate</v>
      </c>
      <c r="F58" t="str">
        <f t="shared" ca="1" si="1"/>
        <v>2946.24</v>
      </c>
      <c r="G58">
        <v>57</v>
      </c>
      <c r="H58" t="str">
        <f t="shared" ca="1" si="2"/>
        <v>INSERT INTO scholarship (type, amount, athlete_id) VALUES ('graduate',2946.24,57);</v>
      </c>
    </row>
    <row r="59" spans="5:8" x14ac:dyDescent="0.2">
      <c r="E59" t="str">
        <f t="shared" ca="1" si="3"/>
        <v>graduate</v>
      </c>
      <c r="F59" t="str">
        <f t="shared" ca="1" si="1"/>
        <v>681.46</v>
      </c>
      <c r="G59">
        <v>58</v>
      </c>
      <c r="H59" t="str">
        <f t="shared" ca="1" si="2"/>
        <v>INSERT INTO scholarship (type, amount, athlete_id) VALUES ('graduate',681.46,58);</v>
      </c>
    </row>
    <row r="60" spans="5:8" x14ac:dyDescent="0.2">
      <c r="E60" t="str">
        <f t="shared" ca="1" si="3"/>
        <v>graduate</v>
      </c>
      <c r="F60" t="str">
        <f t="shared" ca="1" si="1"/>
        <v>3688.57</v>
      </c>
      <c r="G60">
        <v>59</v>
      </c>
      <c r="H60" t="str">
        <f t="shared" ca="1" si="2"/>
        <v>INSERT INTO scholarship (type, amount, athlete_id) VALUES ('graduate',3688.57,59);</v>
      </c>
    </row>
    <row r="61" spans="5:8" x14ac:dyDescent="0.2">
      <c r="E61" t="str">
        <f t="shared" ca="1" si="3"/>
        <v>graduate</v>
      </c>
      <c r="F61" t="str">
        <f t="shared" ca="1" si="1"/>
        <v>5024.69</v>
      </c>
      <c r="G61">
        <v>60</v>
      </c>
      <c r="H61" t="str">
        <f t="shared" ca="1" si="2"/>
        <v>INSERT INTO scholarship (type, amount, athlete_id) VALUES ('graduate',5024.69,60);</v>
      </c>
    </row>
    <row r="62" spans="5:8" x14ac:dyDescent="0.2">
      <c r="E62" t="str">
        <f t="shared" ca="1" si="3"/>
        <v>partial</v>
      </c>
      <c r="F62" t="str">
        <f t="shared" ca="1" si="1"/>
        <v>4747.12</v>
      </c>
      <c r="G62">
        <v>61</v>
      </c>
      <c r="H62" t="str">
        <f t="shared" ca="1" si="2"/>
        <v>INSERT INTO scholarship (type, amount, athlete_id) VALUES ('partial',4747.12,61);</v>
      </c>
    </row>
    <row r="63" spans="5:8" x14ac:dyDescent="0.2">
      <c r="E63" t="str">
        <f t="shared" ca="1" si="3"/>
        <v>partial</v>
      </c>
      <c r="F63" t="str">
        <f t="shared" ca="1" si="1"/>
        <v>9529.17</v>
      </c>
      <c r="G63">
        <v>62</v>
      </c>
      <c r="H63" t="str">
        <f t="shared" ca="1" si="2"/>
        <v>INSERT INTO scholarship (type, amount, athlete_id) VALUES ('partial',9529.17,62);</v>
      </c>
    </row>
    <row r="64" spans="5:8" x14ac:dyDescent="0.2">
      <c r="E64" t="str">
        <f t="shared" ca="1" si="3"/>
        <v>full</v>
      </c>
      <c r="F64" t="str">
        <f t="shared" ca="1" si="1"/>
        <v>5149.85</v>
      </c>
      <c r="G64">
        <v>63</v>
      </c>
      <c r="H64" t="str">
        <f t="shared" ca="1" si="2"/>
        <v>INSERT INTO scholarship (type, amount, athlete_id) VALUES ('full',5149.85,63);</v>
      </c>
    </row>
    <row r="65" spans="5:8" x14ac:dyDescent="0.2">
      <c r="E65" t="str">
        <f t="shared" ca="1" si="3"/>
        <v>partial</v>
      </c>
      <c r="F65" t="str">
        <f t="shared" ca="1" si="1"/>
        <v>3795.79</v>
      </c>
      <c r="G65">
        <v>64</v>
      </c>
      <c r="H65" t="str">
        <f t="shared" ca="1" si="2"/>
        <v>INSERT INTO scholarship (type, amount, athlete_id) VALUES ('partial',3795.79,64);</v>
      </c>
    </row>
    <row r="66" spans="5:8" x14ac:dyDescent="0.2">
      <c r="E66" t="str">
        <f t="shared" ref="E66:E129" ca="1" si="4">VLOOKUP(RANDBETWEEN(1,3),scholarship,2)</f>
        <v>graduate</v>
      </c>
      <c r="F66" t="str">
        <f t="shared" ca="1" si="1"/>
        <v>7167.37</v>
      </c>
      <c r="G66">
        <v>65</v>
      </c>
      <c r="H66" t="str">
        <f t="shared" ca="1" si="2"/>
        <v>INSERT INTO scholarship (type, amount, athlete_id) VALUES ('graduate',7167.37,65);</v>
      </c>
    </row>
    <row r="67" spans="5:8" x14ac:dyDescent="0.2">
      <c r="E67" t="str">
        <f t="shared" ca="1" si="4"/>
        <v>graduate</v>
      </c>
      <c r="F67" t="str">
        <f t="shared" ref="F67:F130" ca="1" si="5">RANDBETWEEN(100,10000)&amp;"."&amp;TEXT(RANDBETWEEN(0,99),"00")</f>
        <v>2392.26</v>
      </c>
      <c r="G67">
        <v>66</v>
      </c>
      <c r="H67" t="str">
        <f t="shared" ref="H67:H100" ca="1" si="6">"INSERT INTO scholarship (type, amount, athlete_id) VALUES ('"&amp;E67&amp;"',"&amp;F67&amp;","&amp;G67&amp;");"</f>
        <v>INSERT INTO scholarship (type, amount, athlete_id) VALUES ('graduate',2392.26,66);</v>
      </c>
    </row>
    <row r="68" spans="5:8" x14ac:dyDescent="0.2">
      <c r="E68" t="str">
        <f t="shared" ca="1" si="4"/>
        <v>partial</v>
      </c>
      <c r="F68" t="str">
        <f t="shared" ca="1" si="5"/>
        <v>5871.26</v>
      </c>
      <c r="G68">
        <v>67</v>
      </c>
      <c r="H68" t="str">
        <f t="shared" ca="1" si="6"/>
        <v>INSERT INTO scholarship (type, amount, athlete_id) VALUES ('partial',5871.26,67);</v>
      </c>
    </row>
    <row r="69" spans="5:8" x14ac:dyDescent="0.2">
      <c r="E69" t="str">
        <f t="shared" ca="1" si="4"/>
        <v>graduate</v>
      </c>
      <c r="F69" t="str">
        <f t="shared" ca="1" si="5"/>
        <v>3148.33</v>
      </c>
      <c r="G69">
        <v>68</v>
      </c>
      <c r="H69" t="str">
        <f t="shared" ca="1" si="6"/>
        <v>INSERT INTO scholarship (type, amount, athlete_id) VALUES ('graduate',3148.33,68);</v>
      </c>
    </row>
    <row r="70" spans="5:8" x14ac:dyDescent="0.2">
      <c r="E70" t="str">
        <f t="shared" ca="1" si="4"/>
        <v>graduate</v>
      </c>
      <c r="F70" t="str">
        <f t="shared" ca="1" si="5"/>
        <v>7413.30</v>
      </c>
      <c r="G70">
        <v>69</v>
      </c>
      <c r="H70" t="str">
        <f t="shared" ca="1" si="6"/>
        <v>INSERT INTO scholarship (type, amount, athlete_id) VALUES ('graduate',7413.30,69);</v>
      </c>
    </row>
    <row r="71" spans="5:8" x14ac:dyDescent="0.2">
      <c r="E71" t="str">
        <f t="shared" ca="1" si="4"/>
        <v>full</v>
      </c>
      <c r="F71" t="str">
        <f t="shared" ca="1" si="5"/>
        <v>3748.58</v>
      </c>
      <c r="G71">
        <v>70</v>
      </c>
      <c r="H71" t="str">
        <f t="shared" ca="1" si="6"/>
        <v>INSERT INTO scholarship (type, amount, athlete_id) VALUES ('full',3748.58,70);</v>
      </c>
    </row>
    <row r="72" spans="5:8" x14ac:dyDescent="0.2">
      <c r="E72" t="str">
        <f t="shared" ca="1" si="4"/>
        <v>partial</v>
      </c>
      <c r="F72" t="str">
        <f t="shared" ca="1" si="5"/>
        <v>9392.54</v>
      </c>
      <c r="G72">
        <v>71</v>
      </c>
      <c r="H72" t="str">
        <f t="shared" ca="1" si="6"/>
        <v>INSERT INTO scholarship (type, amount, athlete_id) VALUES ('partial',9392.54,71);</v>
      </c>
    </row>
    <row r="73" spans="5:8" x14ac:dyDescent="0.2">
      <c r="E73" t="str">
        <f t="shared" ca="1" si="4"/>
        <v>graduate</v>
      </c>
      <c r="F73" t="str">
        <f t="shared" ca="1" si="5"/>
        <v>4293.74</v>
      </c>
      <c r="G73">
        <v>72</v>
      </c>
      <c r="H73" t="str">
        <f t="shared" ca="1" si="6"/>
        <v>INSERT INTO scholarship (type, amount, athlete_id) VALUES ('graduate',4293.74,72);</v>
      </c>
    </row>
    <row r="74" spans="5:8" x14ac:dyDescent="0.2">
      <c r="E74" t="str">
        <f t="shared" ca="1" si="4"/>
        <v>partial</v>
      </c>
      <c r="F74" t="str">
        <f t="shared" ca="1" si="5"/>
        <v>5393.67</v>
      </c>
      <c r="G74">
        <v>73</v>
      </c>
      <c r="H74" t="str">
        <f t="shared" ca="1" si="6"/>
        <v>INSERT INTO scholarship (type, amount, athlete_id) VALUES ('partial',5393.67,73);</v>
      </c>
    </row>
    <row r="75" spans="5:8" x14ac:dyDescent="0.2">
      <c r="E75" t="str">
        <f t="shared" ca="1" si="4"/>
        <v>graduate</v>
      </c>
      <c r="F75" t="str">
        <f t="shared" ca="1" si="5"/>
        <v>6285.03</v>
      </c>
      <c r="G75">
        <v>74</v>
      </c>
      <c r="H75" t="str">
        <f t="shared" ca="1" si="6"/>
        <v>INSERT INTO scholarship (type, amount, athlete_id) VALUES ('graduate',6285.03,74);</v>
      </c>
    </row>
    <row r="76" spans="5:8" x14ac:dyDescent="0.2">
      <c r="E76" t="str">
        <f t="shared" ca="1" si="4"/>
        <v>graduate</v>
      </c>
      <c r="F76" t="str">
        <f t="shared" ca="1" si="5"/>
        <v>914.33</v>
      </c>
      <c r="G76">
        <v>75</v>
      </c>
      <c r="H76" t="str">
        <f t="shared" ca="1" si="6"/>
        <v>INSERT INTO scholarship (type, amount, athlete_id) VALUES ('graduate',914.33,75);</v>
      </c>
    </row>
    <row r="77" spans="5:8" x14ac:dyDescent="0.2">
      <c r="E77" t="str">
        <f t="shared" ca="1" si="4"/>
        <v>full</v>
      </c>
      <c r="F77" t="str">
        <f t="shared" ca="1" si="5"/>
        <v>6045.94</v>
      </c>
      <c r="G77">
        <v>76</v>
      </c>
      <c r="H77" t="str">
        <f t="shared" ca="1" si="6"/>
        <v>INSERT INTO scholarship (type, amount, athlete_id) VALUES ('full',6045.94,76);</v>
      </c>
    </row>
    <row r="78" spans="5:8" x14ac:dyDescent="0.2">
      <c r="E78" t="str">
        <f t="shared" ca="1" si="4"/>
        <v>partial</v>
      </c>
      <c r="F78" t="str">
        <f t="shared" ca="1" si="5"/>
        <v>8771.35</v>
      </c>
      <c r="G78">
        <v>77</v>
      </c>
      <c r="H78" t="str">
        <f t="shared" ca="1" si="6"/>
        <v>INSERT INTO scholarship (type, amount, athlete_id) VALUES ('partial',8771.35,77);</v>
      </c>
    </row>
    <row r="79" spans="5:8" x14ac:dyDescent="0.2">
      <c r="E79" t="str">
        <f t="shared" ca="1" si="4"/>
        <v>partial</v>
      </c>
      <c r="F79" t="str">
        <f t="shared" ca="1" si="5"/>
        <v>8007.58</v>
      </c>
      <c r="G79">
        <v>78</v>
      </c>
      <c r="H79" t="str">
        <f t="shared" ca="1" si="6"/>
        <v>INSERT INTO scholarship (type, amount, athlete_id) VALUES ('partial',8007.58,78);</v>
      </c>
    </row>
    <row r="80" spans="5:8" x14ac:dyDescent="0.2">
      <c r="E80" t="str">
        <f t="shared" ca="1" si="4"/>
        <v>partial</v>
      </c>
      <c r="F80" t="str">
        <f t="shared" ca="1" si="5"/>
        <v>8157.16</v>
      </c>
      <c r="G80">
        <v>79</v>
      </c>
      <c r="H80" t="str">
        <f t="shared" ca="1" si="6"/>
        <v>INSERT INTO scholarship (type, amount, athlete_id) VALUES ('partial',8157.16,79);</v>
      </c>
    </row>
    <row r="81" spans="5:8" x14ac:dyDescent="0.2">
      <c r="E81" t="str">
        <f t="shared" ca="1" si="4"/>
        <v>partial</v>
      </c>
      <c r="F81" t="str">
        <f t="shared" ca="1" si="5"/>
        <v>6460.46</v>
      </c>
      <c r="G81">
        <v>80</v>
      </c>
      <c r="H81" t="str">
        <f t="shared" ca="1" si="6"/>
        <v>INSERT INTO scholarship (type, amount, athlete_id) VALUES ('partial',6460.46,80);</v>
      </c>
    </row>
    <row r="82" spans="5:8" x14ac:dyDescent="0.2">
      <c r="E82" t="str">
        <f t="shared" ca="1" si="4"/>
        <v>partial</v>
      </c>
      <c r="F82" t="str">
        <f t="shared" ca="1" si="5"/>
        <v>9917.31</v>
      </c>
      <c r="G82">
        <v>81</v>
      </c>
      <c r="H82" t="str">
        <f t="shared" ca="1" si="6"/>
        <v>INSERT INTO scholarship (type, amount, athlete_id) VALUES ('partial',9917.31,81);</v>
      </c>
    </row>
    <row r="83" spans="5:8" x14ac:dyDescent="0.2">
      <c r="E83" t="str">
        <f t="shared" ca="1" si="4"/>
        <v>graduate</v>
      </c>
      <c r="F83" t="str">
        <f t="shared" ca="1" si="5"/>
        <v>683.07</v>
      </c>
      <c r="G83">
        <v>82</v>
      </c>
      <c r="H83" t="str">
        <f t="shared" ca="1" si="6"/>
        <v>INSERT INTO scholarship (type, amount, athlete_id) VALUES ('graduate',683.07,82);</v>
      </c>
    </row>
    <row r="84" spans="5:8" x14ac:dyDescent="0.2">
      <c r="E84" t="str">
        <f t="shared" ca="1" si="4"/>
        <v>full</v>
      </c>
      <c r="F84" t="str">
        <f t="shared" ca="1" si="5"/>
        <v>9797.08</v>
      </c>
      <c r="G84">
        <v>83</v>
      </c>
      <c r="H84" t="str">
        <f t="shared" ca="1" si="6"/>
        <v>INSERT INTO scholarship (type, amount, athlete_id) VALUES ('full',9797.08,83);</v>
      </c>
    </row>
    <row r="85" spans="5:8" x14ac:dyDescent="0.2">
      <c r="E85" t="str">
        <f t="shared" ca="1" si="4"/>
        <v>full</v>
      </c>
      <c r="F85" t="str">
        <f t="shared" ca="1" si="5"/>
        <v>9926.70</v>
      </c>
      <c r="G85">
        <v>84</v>
      </c>
      <c r="H85" t="str">
        <f t="shared" ca="1" si="6"/>
        <v>INSERT INTO scholarship (type, amount, athlete_id) VALUES ('full',9926.70,84);</v>
      </c>
    </row>
    <row r="86" spans="5:8" x14ac:dyDescent="0.2">
      <c r="E86" t="str">
        <f t="shared" ca="1" si="4"/>
        <v>partial</v>
      </c>
      <c r="F86" t="str">
        <f t="shared" ca="1" si="5"/>
        <v>3603.63</v>
      </c>
      <c r="G86">
        <v>85</v>
      </c>
      <c r="H86" t="str">
        <f t="shared" ca="1" si="6"/>
        <v>INSERT INTO scholarship (type, amount, athlete_id) VALUES ('partial',3603.63,85);</v>
      </c>
    </row>
    <row r="87" spans="5:8" x14ac:dyDescent="0.2">
      <c r="E87" t="str">
        <f t="shared" ca="1" si="4"/>
        <v>partial</v>
      </c>
      <c r="F87" t="str">
        <f t="shared" ca="1" si="5"/>
        <v>3914.40</v>
      </c>
      <c r="G87">
        <v>86</v>
      </c>
      <c r="H87" t="str">
        <f t="shared" ca="1" si="6"/>
        <v>INSERT INTO scholarship (type, amount, athlete_id) VALUES ('partial',3914.40,86);</v>
      </c>
    </row>
    <row r="88" spans="5:8" x14ac:dyDescent="0.2">
      <c r="E88" t="str">
        <f t="shared" ca="1" si="4"/>
        <v>graduate</v>
      </c>
      <c r="F88" t="str">
        <f t="shared" ca="1" si="5"/>
        <v>9102.01</v>
      </c>
      <c r="G88">
        <v>87</v>
      </c>
      <c r="H88" t="str">
        <f t="shared" ca="1" si="6"/>
        <v>INSERT INTO scholarship (type, amount, athlete_id) VALUES ('graduate',9102.01,87);</v>
      </c>
    </row>
    <row r="89" spans="5:8" x14ac:dyDescent="0.2">
      <c r="E89" t="str">
        <f t="shared" ca="1" si="4"/>
        <v>graduate</v>
      </c>
      <c r="F89" t="str">
        <f t="shared" ca="1" si="5"/>
        <v>5605.89</v>
      </c>
      <c r="G89">
        <v>88</v>
      </c>
      <c r="H89" t="str">
        <f t="shared" ca="1" si="6"/>
        <v>INSERT INTO scholarship (type, amount, athlete_id) VALUES ('graduate',5605.89,88);</v>
      </c>
    </row>
    <row r="90" spans="5:8" x14ac:dyDescent="0.2">
      <c r="E90" t="str">
        <f t="shared" ca="1" si="4"/>
        <v>full</v>
      </c>
      <c r="F90" t="str">
        <f t="shared" ca="1" si="5"/>
        <v>3418.86</v>
      </c>
      <c r="G90">
        <v>89</v>
      </c>
      <c r="H90" t="str">
        <f t="shared" ca="1" si="6"/>
        <v>INSERT INTO scholarship (type, amount, athlete_id) VALUES ('full',3418.86,89);</v>
      </c>
    </row>
    <row r="91" spans="5:8" x14ac:dyDescent="0.2">
      <c r="E91" t="str">
        <f t="shared" ca="1" si="4"/>
        <v>full</v>
      </c>
      <c r="F91" t="str">
        <f t="shared" ca="1" si="5"/>
        <v>3417.66</v>
      </c>
      <c r="G91">
        <v>90</v>
      </c>
      <c r="H91" t="str">
        <f t="shared" ca="1" si="6"/>
        <v>INSERT INTO scholarship (type, amount, athlete_id) VALUES ('full',3417.66,90);</v>
      </c>
    </row>
    <row r="92" spans="5:8" x14ac:dyDescent="0.2">
      <c r="E92" t="str">
        <f t="shared" ca="1" si="4"/>
        <v>full</v>
      </c>
      <c r="F92" t="str">
        <f t="shared" ca="1" si="5"/>
        <v>8111.03</v>
      </c>
      <c r="G92">
        <v>91</v>
      </c>
      <c r="H92" t="str">
        <f t="shared" ca="1" si="6"/>
        <v>INSERT INTO scholarship (type, amount, athlete_id) VALUES ('full',8111.03,91);</v>
      </c>
    </row>
    <row r="93" spans="5:8" x14ac:dyDescent="0.2">
      <c r="E93" t="str">
        <f t="shared" ca="1" si="4"/>
        <v>graduate</v>
      </c>
      <c r="F93" t="str">
        <f t="shared" ca="1" si="5"/>
        <v>3939.27</v>
      </c>
      <c r="G93">
        <v>92</v>
      </c>
      <c r="H93" t="str">
        <f t="shared" ca="1" si="6"/>
        <v>INSERT INTO scholarship (type, amount, athlete_id) VALUES ('graduate',3939.27,92);</v>
      </c>
    </row>
    <row r="94" spans="5:8" x14ac:dyDescent="0.2">
      <c r="E94" t="str">
        <f t="shared" ca="1" si="4"/>
        <v>full</v>
      </c>
      <c r="F94" t="str">
        <f t="shared" ca="1" si="5"/>
        <v>1534.57</v>
      </c>
      <c r="G94">
        <v>93</v>
      </c>
      <c r="H94" t="str">
        <f t="shared" ca="1" si="6"/>
        <v>INSERT INTO scholarship (type, amount, athlete_id) VALUES ('full',1534.57,93);</v>
      </c>
    </row>
    <row r="95" spans="5:8" x14ac:dyDescent="0.2">
      <c r="E95" t="str">
        <f t="shared" ca="1" si="4"/>
        <v>graduate</v>
      </c>
      <c r="F95" t="str">
        <f t="shared" ca="1" si="5"/>
        <v>4336.40</v>
      </c>
      <c r="G95">
        <v>94</v>
      </c>
      <c r="H95" t="str">
        <f t="shared" ca="1" si="6"/>
        <v>INSERT INTO scholarship (type, amount, athlete_id) VALUES ('graduate',4336.40,94);</v>
      </c>
    </row>
    <row r="96" spans="5:8" x14ac:dyDescent="0.2">
      <c r="E96" t="str">
        <f t="shared" ca="1" si="4"/>
        <v>full</v>
      </c>
      <c r="F96" t="str">
        <f t="shared" ca="1" si="5"/>
        <v>542.71</v>
      </c>
      <c r="G96">
        <v>95</v>
      </c>
      <c r="H96" t="str">
        <f t="shared" ca="1" si="6"/>
        <v>INSERT INTO scholarship (type, amount, athlete_id) VALUES ('full',542.71,95);</v>
      </c>
    </row>
    <row r="97" spans="5:8" x14ac:dyDescent="0.2">
      <c r="E97" t="str">
        <f t="shared" ca="1" si="4"/>
        <v>partial</v>
      </c>
      <c r="F97" t="str">
        <f t="shared" ca="1" si="5"/>
        <v>2516.57</v>
      </c>
      <c r="G97">
        <v>96</v>
      </c>
      <c r="H97" t="str">
        <f t="shared" ca="1" si="6"/>
        <v>INSERT INTO scholarship (type, amount, athlete_id) VALUES ('partial',2516.57,96);</v>
      </c>
    </row>
    <row r="98" spans="5:8" x14ac:dyDescent="0.2">
      <c r="E98" t="str">
        <f t="shared" ca="1" si="4"/>
        <v>full</v>
      </c>
      <c r="F98" t="str">
        <f t="shared" ca="1" si="5"/>
        <v>6262.20</v>
      </c>
      <c r="G98">
        <v>97</v>
      </c>
      <c r="H98" t="str">
        <f t="shared" ca="1" si="6"/>
        <v>INSERT INTO scholarship (type, amount, athlete_id) VALUES ('full',6262.20,97);</v>
      </c>
    </row>
    <row r="99" spans="5:8" x14ac:dyDescent="0.2">
      <c r="E99" t="str">
        <f t="shared" ca="1" si="4"/>
        <v>partial</v>
      </c>
      <c r="F99" t="str">
        <f t="shared" ca="1" si="5"/>
        <v>2537.95</v>
      </c>
      <c r="G99">
        <v>98</v>
      </c>
      <c r="H99" t="str">
        <f t="shared" ca="1" si="6"/>
        <v>INSERT INTO scholarship (type, amount, athlete_id) VALUES ('partial',2537.95,98);</v>
      </c>
    </row>
    <row r="100" spans="5:8" x14ac:dyDescent="0.2">
      <c r="E100" t="str">
        <f t="shared" ca="1" si="4"/>
        <v>partial</v>
      </c>
      <c r="F100" t="str">
        <f t="shared" ca="1" si="5"/>
        <v>2216.36</v>
      </c>
      <c r="G100">
        <v>99</v>
      </c>
      <c r="H100" t="str">
        <f t="shared" ca="1" si="6"/>
        <v>INSERT INTO scholarship (type, amount, athlete_id) VALUES ('partial',2216.36,99);</v>
      </c>
    </row>
    <row r="101" spans="5:8" x14ac:dyDescent="0.2">
      <c r="E101" t="str">
        <f t="shared" ca="1" si="4"/>
        <v>full</v>
      </c>
      <c r="F101" t="str">
        <f t="shared" ca="1" si="5"/>
        <v>2166.37</v>
      </c>
      <c r="G101">
        <v>100</v>
      </c>
      <c r="H101" t="str">
        <f t="shared" ref="H101:H164" ca="1" si="7">"INSERT INTO scholarship (type, amount, athlete_id) VALUES ('"&amp;E101&amp;"',"&amp;F101&amp;","&amp;G101&amp;");"</f>
        <v>INSERT INTO scholarship (type, amount, athlete_id) VALUES ('full',2166.37,100);</v>
      </c>
    </row>
    <row r="102" spans="5:8" x14ac:dyDescent="0.2">
      <c r="E102" t="str">
        <f t="shared" ca="1" si="4"/>
        <v>full</v>
      </c>
      <c r="F102" t="str">
        <f t="shared" ca="1" si="5"/>
        <v>6747.05</v>
      </c>
      <c r="G102">
        <v>101</v>
      </c>
      <c r="H102" t="str">
        <f t="shared" ca="1" si="7"/>
        <v>INSERT INTO scholarship (type, amount, athlete_id) VALUES ('full',6747.05,101);</v>
      </c>
    </row>
    <row r="103" spans="5:8" x14ac:dyDescent="0.2">
      <c r="E103" t="str">
        <f t="shared" ca="1" si="4"/>
        <v>partial</v>
      </c>
      <c r="F103" t="str">
        <f t="shared" ca="1" si="5"/>
        <v>4043.75</v>
      </c>
      <c r="G103">
        <v>102</v>
      </c>
      <c r="H103" t="str">
        <f t="shared" ca="1" si="7"/>
        <v>INSERT INTO scholarship (type, amount, athlete_id) VALUES ('partial',4043.75,102);</v>
      </c>
    </row>
    <row r="104" spans="5:8" x14ac:dyDescent="0.2">
      <c r="E104" t="str">
        <f t="shared" ca="1" si="4"/>
        <v>graduate</v>
      </c>
      <c r="F104" t="str">
        <f t="shared" ca="1" si="5"/>
        <v>3605.85</v>
      </c>
      <c r="G104">
        <v>103</v>
      </c>
      <c r="H104" t="str">
        <f t="shared" ca="1" si="7"/>
        <v>INSERT INTO scholarship (type, amount, athlete_id) VALUES ('graduate',3605.85,103);</v>
      </c>
    </row>
    <row r="105" spans="5:8" x14ac:dyDescent="0.2">
      <c r="E105" t="str">
        <f t="shared" ca="1" si="4"/>
        <v>partial</v>
      </c>
      <c r="F105" t="str">
        <f t="shared" ca="1" si="5"/>
        <v>5890.76</v>
      </c>
      <c r="G105">
        <v>104</v>
      </c>
      <c r="H105" t="str">
        <f t="shared" ca="1" si="7"/>
        <v>INSERT INTO scholarship (type, amount, athlete_id) VALUES ('partial',5890.76,104);</v>
      </c>
    </row>
    <row r="106" spans="5:8" x14ac:dyDescent="0.2">
      <c r="E106" t="str">
        <f t="shared" ca="1" si="4"/>
        <v>partial</v>
      </c>
      <c r="F106" t="str">
        <f t="shared" ca="1" si="5"/>
        <v>6634.43</v>
      </c>
      <c r="G106">
        <v>105</v>
      </c>
      <c r="H106" t="str">
        <f t="shared" ca="1" si="7"/>
        <v>INSERT INTO scholarship (type, amount, athlete_id) VALUES ('partial',6634.43,105);</v>
      </c>
    </row>
    <row r="107" spans="5:8" x14ac:dyDescent="0.2">
      <c r="E107" t="str">
        <f t="shared" ca="1" si="4"/>
        <v>graduate</v>
      </c>
      <c r="F107" t="str">
        <f t="shared" ca="1" si="5"/>
        <v>5429.76</v>
      </c>
      <c r="G107">
        <v>106</v>
      </c>
      <c r="H107" t="str">
        <f t="shared" ca="1" si="7"/>
        <v>INSERT INTO scholarship (type, amount, athlete_id) VALUES ('graduate',5429.76,106);</v>
      </c>
    </row>
    <row r="108" spans="5:8" x14ac:dyDescent="0.2">
      <c r="E108" t="str">
        <f t="shared" ca="1" si="4"/>
        <v>full</v>
      </c>
      <c r="F108" t="str">
        <f t="shared" ca="1" si="5"/>
        <v>7517.70</v>
      </c>
      <c r="G108">
        <v>107</v>
      </c>
      <c r="H108" t="str">
        <f t="shared" ca="1" si="7"/>
        <v>INSERT INTO scholarship (type, amount, athlete_id) VALUES ('full',7517.70,107);</v>
      </c>
    </row>
    <row r="109" spans="5:8" x14ac:dyDescent="0.2">
      <c r="E109" t="str">
        <f t="shared" ca="1" si="4"/>
        <v>graduate</v>
      </c>
      <c r="F109" t="str">
        <f t="shared" ca="1" si="5"/>
        <v>6734.40</v>
      </c>
      <c r="G109">
        <v>108</v>
      </c>
      <c r="H109" t="str">
        <f t="shared" ca="1" si="7"/>
        <v>INSERT INTO scholarship (type, amount, athlete_id) VALUES ('graduate',6734.40,108);</v>
      </c>
    </row>
    <row r="110" spans="5:8" x14ac:dyDescent="0.2">
      <c r="E110" t="str">
        <f t="shared" ca="1" si="4"/>
        <v>partial</v>
      </c>
      <c r="F110" t="str">
        <f t="shared" ca="1" si="5"/>
        <v>2258.89</v>
      </c>
      <c r="G110">
        <v>109</v>
      </c>
      <c r="H110" t="str">
        <f t="shared" ca="1" si="7"/>
        <v>INSERT INTO scholarship (type, amount, athlete_id) VALUES ('partial',2258.89,109);</v>
      </c>
    </row>
    <row r="111" spans="5:8" x14ac:dyDescent="0.2">
      <c r="E111" t="str">
        <f t="shared" ca="1" si="4"/>
        <v>full</v>
      </c>
      <c r="F111" t="str">
        <f t="shared" ca="1" si="5"/>
        <v>8395.04</v>
      </c>
      <c r="G111">
        <v>110</v>
      </c>
      <c r="H111" t="str">
        <f t="shared" ca="1" si="7"/>
        <v>INSERT INTO scholarship (type, amount, athlete_id) VALUES ('full',8395.04,110);</v>
      </c>
    </row>
    <row r="112" spans="5:8" x14ac:dyDescent="0.2">
      <c r="E112" t="str">
        <f t="shared" ca="1" si="4"/>
        <v>graduate</v>
      </c>
      <c r="F112" t="str">
        <f t="shared" ca="1" si="5"/>
        <v>4461.99</v>
      </c>
      <c r="G112">
        <v>111</v>
      </c>
      <c r="H112" t="str">
        <f t="shared" ca="1" si="7"/>
        <v>INSERT INTO scholarship (type, amount, athlete_id) VALUES ('graduate',4461.99,111);</v>
      </c>
    </row>
    <row r="113" spans="5:8" x14ac:dyDescent="0.2">
      <c r="E113" t="str">
        <f t="shared" ca="1" si="4"/>
        <v>graduate</v>
      </c>
      <c r="F113" t="str">
        <f t="shared" ca="1" si="5"/>
        <v>9193.37</v>
      </c>
      <c r="G113">
        <v>112</v>
      </c>
      <c r="H113" t="str">
        <f t="shared" ca="1" si="7"/>
        <v>INSERT INTO scholarship (type, amount, athlete_id) VALUES ('graduate',9193.37,112);</v>
      </c>
    </row>
    <row r="114" spans="5:8" x14ac:dyDescent="0.2">
      <c r="E114" t="str">
        <f t="shared" ca="1" si="4"/>
        <v>full</v>
      </c>
      <c r="F114" t="str">
        <f t="shared" ca="1" si="5"/>
        <v>2006.58</v>
      </c>
      <c r="G114">
        <v>113</v>
      </c>
      <c r="H114" t="str">
        <f t="shared" ca="1" si="7"/>
        <v>INSERT INTO scholarship (type, amount, athlete_id) VALUES ('full',2006.58,113);</v>
      </c>
    </row>
    <row r="115" spans="5:8" x14ac:dyDescent="0.2">
      <c r="E115" t="str">
        <f t="shared" ca="1" si="4"/>
        <v>graduate</v>
      </c>
      <c r="F115" t="str">
        <f t="shared" ca="1" si="5"/>
        <v>2223.05</v>
      </c>
      <c r="G115">
        <v>114</v>
      </c>
      <c r="H115" t="str">
        <f t="shared" ca="1" si="7"/>
        <v>INSERT INTO scholarship (type, amount, athlete_id) VALUES ('graduate',2223.05,114);</v>
      </c>
    </row>
    <row r="116" spans="5:8" x14ac:dyDescent="0.2">
      <c r="E116" t="str">
        <f t="shared" ca="1" si="4"/>
        <v>full</v>
      </c>
      <c r="F116" t="str">
        <f t="shared" ca="1" si="5"/>
        <v>6160.16</v>
      </c>
      <c r="G116">
        <v>115</v>
      </c>
      <c r="H116" t="str">
        <f t="shared" ca="1" si="7"/>
        <v>INSERT INTO scholarship (type, amount, athlete_id) VALUES ('full',6160.16,115);</v>
      </c>
    </row>
    <row r="117" spans="5:8" x14ac:dyDescent="0.2">
      <c r="E117" t="str">
        <f t="shared" ca="1" si="4"/>
        <v>partial</v>
      </c>
      <c r="F117" t="str">
        <f t="shared" ca="1" si="5"/>
        <v>3586.42</v>
      </c>
      <c r="G117">
        <v>116</v>
      </c>
      <c r="H117" t="str">
        <f t="shared" ca="1" si="7"/>
        <v>INSERT INTO scholarship (type, amount, athlete_id) VALUES ('partial',3586.42,116);</v>
      </c>
    </row>
    <row r="118" spans="5:8" x14ac:dyDescent="0.2">
      <c r="E118" t="str">
        <f t="shared" ca="1" si="4"/>
        <v>full</v>
      </c>
      <c r="F118" t="str">
        <f t="shared" ca="1" si="5"/>
        <v>4074.72</v>
      </c>
      <c r="G118">
        <v>117</v>
      </c>
      <c r="H118" t="str">
        <f t="shared" ca="1" si="7"/>
        <v>INSERT INTO scholarship (type, amount, athlete_id) VALUES ('full',4074.72,117);</v>
      </c>
    </row>
    <row r="119" spans="5:8" x14ac:dyDescent="0.2">
      <c r="E119" t="str">
        <f t="shared" ca="1" si="4"/>
        <v>partial</v>
      </c>
      <c r="F119" t="str">
        <f t="shared" ca="1" si="5"/>
        <v>8459.67</v>
      </c>
      <c r="G119">
        <v>118</v>
      </c>
      <c r="H119" t="str">
        <f t="shared" ca="1" si="7"/>
        <v>INSERT INTO scholarship (type, amount, athlete_id) VALUES ('partial',8459.67,118);</v>
      </c>
    </row>
    <row r="120" spans="5:8" x14ac:dyDescent="0.2">
      <c r="E120" t="str">
        <f t="shared" ca="1" si="4"/>
        <v>full</v>
      </c>
      <c r="F120" t="str">
        <f t="shared" ca="1" si="5"/>
        <v>6270.23</v>
      </c>
      <c r="G120">
        <v>119</v>
      </c>
      <c r="H120" t="str">
        <f t="shared" ca="1" si="7"/>
        <v>INSERT INTO scholarship (type, amount, athlete_id) VALUES ('full',6270.23,119);</v>
      </c>
    </row>
    <row r="121" spans="5:8" x14ac:dyDescent="0.2">
      <c r="E121" t="str">
        <f t="shared" ca="1" si="4"/>
        <v>partial</v>
      </c>
      <c r="F121" t="str">
        <f t="shared" ca="1" si="5"/>
        <v>1630.84</v>
      </c>
      <c r="G121">
        <v>120</v>
      </c>
      <c r="H121" t="str">
        <f t="shared" ca="1" si="7"/>
        <v>INSERT INTO scholarship (type, amount, athlete_id) VALUES ('partial',1630.84,120);</v>
      </c>
    </row>
    <row r="122" spans="5:8" x14ac:dyDescent="0.2">
      <c r="E122" t="str">
        <f t="shared" ca="1" si="4"/>
        <v>partial</v>
      </c>
      <c r="F122" t="str">
        <f t="shared" ca="1" si="5"/>
        <v>6518.60</v>
      </c>
      <c r="G122">
        <v>121</v>
      </c>
      <c r="H122" t="str">
        <f t="shared" ca="1" si="7"/>
        <v>INSERT INTO scholarship (type, amount, athlete_id) VALUES ('partial',6518.60,121);</v>
      </c>
    </row>
    <row r="123" spans="5:8" x14ac:dyDescent="0.2">
      <c r="E123" t="str">
        <f t="shared" ca="1" si="4"/>
        <v>full</v>
      </c>
      <c r="F123" t="str">
        <f t="shared" ca="1" si="5"/>
        <v>3151.04</v>
      </c>
      <c r="G123">
        <v>122</v>
      </c>
      <c r="H123" t="str">
        <f t="shared" ca="1" si="7"/>
        <v>INSERT INTO scholarship (type, amount, athlete_id) VALUES ('full',3151.04,122);</v>
      </c>
    </row>
    <row r="124" spans="5:8" x14ac:dyDescent="0.2">
      <c r="E124" t="str">
        <f t="shared" ca="1" si="4"/>
        <v>partial</v>
      </c>
      <c r="F124" t="str">
        <f t="shared" ca="1" si="5"/>
        <v>5580.97</v>
      </c>
      <c r="G124">
        <v>123</v>
      </c>
      <c r="H124" t="str">
        <f t="shared" ca="1" si="7"/>
        <v>INSERT INTO scholarship (type, amount, athlete_id) VALUES ('partial',5580.97,123);</v>
      </c>
    </row>
    <row r="125" spans="5:8" x14ac:dyDescent="0.2">
      <c r="E125" t="str">
        <f t="shared" ca="1" si="4"/>
        <v>full</v>
      </c>
      <c r="F125" t="str">
        <f t="shared" ca="1" si="5"/>
        <v>7338.72</v>
      </c>
      <c r="G125">
        <v>124</v>
      </c>
      <c r="H125" t="str">
        <f t="shared" ca="1" si="7"/>
        <v>INSERT INTO scholarship (type, amount, athlete_id) VALUES ('full',7338.72,124);</v>
      </c>
    </row>
    <row r="126" spans="5:8" x14ac:dyDescent="0.2">
      <c r="E126" t="str">
        <f t="shared" ca="1" si="4"/>
        <v>graduate</v>
      </c>
      <c r="F126" t="str">
        <f t="shared" ca="1" si="5"/>
        <v>1438.69</v>
      </c>
      <c r="G126">
        <v>125</v>
      </c>
      <c r="H126" t="str">
        <f t="shared" ca="1" si="7"/>
        <v>INSERT INTO scholarship (type, amount, athlete_id) VALUES ('graduate',1438.69,125);</v>
      </c>
    </row>
    <row r="127" spans="5:8" x14ac:dyDescent="0.2">
      <c r="E127" t="str">
        <f t="shared" ca="1" si="4"/>
        <v>partial</v>
      </c>
      <c r="F127" t="str">
        <f t="shared" ca="1" si="5"/>
        <v>4646.44</v>
      </c>
      <c r="G127">
        <v>126</v>
      </c>
      <c r="H127" t="str">
        <f t="shared" ca="1" si="7"/>
        <v>INSERT INTO scholarship (type, amount, athlete_id) VALUES ('partial',4646.44,126);</v>
      </c>
    </row>
    <row r="128" spans="5:8" x14ac:dyDescent="0.2">
      <c r="E128" t="str">
        <f t="shared" ca="1" si="4"/>
        <v>graduate</v>
      </c>
      <c r="F128" t="str">
        <f t="shared" ca="1" si="5"/>
        <v>7019.39</v>
      </c>
      <c r="G128">
        <v>127</v>
      </c>
      <c r="H128" t="str">
        <f t="shared" ca="1" si="7"/>
        <v>INSERT INTO scholarship (type, amount, athlete_id) VALUES ('graduate',7019.39,127);</v>
      </c>
    </row>
    <row r="129" spans="5:8" x14ac:dyDescent="0.2">
      <c r="E129" t="str">
        <f t="shared" ca="1" si="4"/>
        <v>full</v>
      </c>
      <c r="F129" t="str">
        <f t="shared" ca="1" si="5"/>
        <v>3709.27</v>
      </c>
      <c r="G129">
        <v>128</v>
      </c>
      <c r="H129" t="str">
        <f t="shared" ca="1" si="7"/>
        <v>INSERT INTO scholarship (type, amount, athlete_id) VALUES ('full',3709.27,128);</v>
      </c>
    </row>
    <row r="130" spans="5:8" x14ac:dyDescent="0.2">
      <c r="E130" t="str">
        <f t="shared" ref="E130:E193" ca="1" si="8">VLOOKUP(RANDBETWEEN(1,3),scholarship,2)</f>
        <v>graduate</v>
      </c>
      <c r="F130" t="str">
        <f t="shared" ca="1" si="5"/>
        <v>9198.16</v>
      </c>
      <c r="G130">
        <v>129</v>
      </c>
      <c r="H130" t="str">
        <f t="shared" ca="1" si="7"/>
        <v>INSERT INTO scholarship (type, amount, athlete_id) VALUES ('graduate',9198.16,129);</v>
      </c>
    </row>
    <row r="131" spans="5:8" x14ac:dyDescent="0.2">
      <c r="E131" t="str">
        <f t="shared" ca="1" si="8"/>
        <v>graduate</v>
      </c>
      <c r="F131" t="str">
        <f t="shared" ref="F131:F194" ca="1" si="9">RANDBETWEEN(100,10000)&amp;"."&amp;TEXT(RANDBETWEEN(0,99),"00")</f>
        <v>2566.33</v>
      </c>
      <c r="G131">
        <v>130</v>
      </c>
      <c r="H131" t="str">
        <f t="shared" ca="1" si="7"/>
        <v>INSERT INTO scholarship (type, amount, athlete_id) VALUES ('graduate',2566.33,130);</v>
      </c>
    </row>
    <row r="132" spans="5:8" x14ac:dyDescent="0.2">
      <c r="E132" t="str">
        <f t="shared" ca="1" si="8"/>
        <v>partial</v>
      </c>
      <c r="F132" t="str">
        <f t="shared" ca="1" si="9"/>
        <v>3333.07</v>
      </c>
      <c r="G132">
        <v>131</v>
      </c>
      <c r="H132" t="str">
        <f t="shared" ca="1" si="7"/>
        <v>INSERT INTO scholarship (type, amount, athlete_id) VALUES ('partial',3333.07,131);</v>
      </c>
    </row>
    <row r="133" spans="5:8" x14ac:dyDescent="0.2">
      <c r="E133" t="str">
        <f t="shared" ca="1" si="8"/>
        <v>graduate</v>
      </c>
      <c r="F133" t="str">
        <f t="shared" ca="1" si="9"/>
        <v>4290.97</v>
      </c>
      <c r="G133">
        <v>132</v>
      </c>
      <c r="H133" t="str">
        <f t="shared" ca="1" si="7"/>
        <v>INSERT INTO scholarship (type, amount, athlete_id) VALUES ('graduate',4290.97,132);</v>
      </c>
    </row>
    <row r="134" spans="5:8" x14ac:dyDescent="0.2">
      <c r="E134" t="str">
        <f t="shared" ca="1" si="8"/>
        <v>partial</v>
      </c>
      <c r="F134" t="str">
        <f t="shared" ca="1" si="9"/>
        <v>1309.80</v>
      </c>
      <c r="G134">
        <v>133</v>
      </c>
      <c r="H134" t="str">
        <f t="shared" ca="1" si="7"/>
        <v>INSERT INTO scholarship (type, amount, athlete_id) VALUES ('partial',1309.80,133);</v>
      </c>
    </row>
    <row r="135" spans="5:8" x14ac:dyDescent="0.2">
      <c r="E135" t="str">
        <f t="shared" ca="1" si="8"/>
        <v>full</v>
      </c>
      <c r="F135" t="str">
        <f t="shared" ca="1" si="9"/>
        <v>7423.74</v>
      </c>
      <c r="G135">
        <v>134</v>
      </c>
      <c r="H135" t="str">
        <f t="shared" ca="1" si="7"/>
        <v>INSERT INTO scholarship (type, amount, athlete_id) VALUES ('full',7423.74,134);</v>
      </c>
    </row>
    <row r="136" spans="5:8" x14ac:dyDescent="0.2">
      <c r="E136" t="str">
        <f t="shared" ca="1" si="8"/>
        <v>partial</v>
      </c>
      <c r="F136" t="str">
        <f t="shared" ca="1" si="9"/>
        <v>5173.43</v>
      </c>
      <c r="G136">
        <v>135</v>
      </c>
      <c r="H136" t="str">
        <f t="shared" ca="1" si="7"/>
        <v>INSERT INTO scholarship (type, amount, athlete_id) VALUES ('partial',5173.43,135);</v>
      </c>
    </row>
    <row r="137" spans="5:8" x14ac:dyDescent="0.2">
      <c r="E137" t="str">
        <f t="shared" ca="1" si="8"/>
        <v>full</v>
      </c>
      <c r="F137" t="str">
        <f t="shared" ca="1" si="9"/>
        <v>819.42</v>
      </c>
      <c r="G137">
        <v>136</v>
      </c>
      <c r="H137" t="str">
        <f t="shared" ca="1" si="7"/>
        <v>INSERT INTO scholarship (type, amount, athlete_id) VALUES ('full',819.42,136);</v>
      </c>
    </row>
    <row r="138" spans="5:8" x14ac:dyDescent="0.2">
      <c r="E138" t="str">
        <f t="shared" ca="1" si="8"/>
        <v>partial</v>
      </c>
      <c r="F138" t="str">
        <f t="shared" ca="1" si="9"/>
        <v>4905.18</v>
      </c>
      <c r="G138">
        <v>137</v>
      </c>
      <c r="H138" t="str">
        <f t="shared" ca="1" si="7"/>
        <v>INSERT INTO scholarship (type, amount, athlete_id) VALUES ('partial',4905.18,137);</v>
      </c>
    </row>
    <row r="139" spans="5:8" x14ac:dyDescent="0.2">
      <c r="E139" t="str">
        <f t="shared" ca="1" si="8"/>
        <v>full</v>
      </c>
      <c r="F139" t="str">
        <f t="shared" ca="1" si="9"/>
        <v>7951.02</v>
      </c>
      <c r="G139">
        <v>138</v>
      </c>
      <c r="H139" t="str">
        <f t="shared" ca="1" si="7"/>
        <v>INSERT INTO scholarship (type, amount, athlete_id) VALUES ('full',7951.02,138);</v>
      </c>
    </row>
    <row r="140" spans="5:8" x14ac:dyDescent="0.2">
      <c r="E140" t="str">
        <f t="shared" ca="1" si="8"/>
        <v>graduate</v>
      </c>
      <c r="F140" t="str">
        <f t="shared" ca="1" si="9"/>
        <v>908.12</v>
      </c>
      <c r="G140">
        <v>139</v>
      </c>
      <c r="H140" t="str">
        <f t="shared" ca="1" si="7"/>
        <v>INSERT INTO scholarship (type, amount, athlete_id) VALUES ('graduate',908.12,139);</v>
      </c>
    </row>
    <row r="141" spans="5:8" x14ac:dyDescent="0.2">
      <c r="E141" t="str">
        <f t="shared" ca="1" si="8"/>
        <v>partial</v>
      </c>
      <c r="F141" t="str">
        <f t="shared" ca="1" si="9"/>
        <v>1125.94</v>
      </c>
      <c r="G141">
        <v>140</v>
      </c>
      <c r="H141" t="str">
        <f t="shared" ca="1" si="7"/>
        <v>INSERT INTO scholarship (type, amount, athlete_id) VALUES ('partial',1125.94,140);</v>
      </c>
    </row>
    <row r="142" spans="5:8" x14ac:dyDescent="0.2">
      <c r="E142" t="str">
        <f t="shared" ca="1" si="8"/>
        <v>full</v>
      </c>
      <c r="F142" t="str">
        <f t="shared" ca="1" si="9"/>
        <v>8481.26</v>
      </c>
      <c r="G142">
        <v>141</v>
      </c>
      <c r="H142" t="str">
        <f t="shared" ca="1" si="7"/>
        <v>INSERT INTO scholarship (type, amount, athlete_id) VALUES ('full',8481.26,141);</v>
      </c>
    </row>
    <row r="143" spans="5:8" x14ac:dyDescent="0.2">
      <c r="E143" t="str">
        <f t="shared" ca="1" si="8"/>
        <v>partial</v>
      </c>
      <c r="F143" t="str">
        <f t="shared" ca="1" si="9"/>
        <v>6772.60</v>
      </c>
      <c r="G143">
        <v>142</v>
      </c>
      <c r="H143" t="str">
        <f t="shared" ca="1" si="7"/>
        <v>INSERT INTO scholarship (type, amount, athlete_id) VALUES ('partial',6772.60,142);</v>
      </c>
    </row>
    <row r="144" spans="5:8" x14ac:dyDescent="0.2">
      <c r="E144" t="str">
        <f t="shared" ca="1" si="8"/>
        <v>graduate</v>
      </c>
      <c r="F144" t="str">
        <f t="shared" ca="1" si="9"/>
        <v>2062.65</v>
      </c>
      <c r="G144">
        <v>143</v>
      </c>
      <c r="H144" t="str">
        <f t="shared" ca="1" si="7"/>
        <v>INSERT INTO scholarship (type, amount, athlete_id) VALUES ('graduate',2062.65,143);</v>
      </c>
    </row>
    <row r="145" spans="5:8" x14ac:dyDescent="0.2">
      <c r="E145" t="str">
        <f t="shared" ca="1" si="8"/>
        <v>full</v>
      </c>
      <c r="F145" t="str">
        <f t="shared" ca="1" si="9"/>
        <v>951.85</v>
      </c>
      <c r="G145">
        <v>144</v>
      </c>
      <c r="H145" t="str">
        <f t="shared" ca="1" si="7"/>
        <v>INSERT INTO scholarship (type, amount, athlete_id) VALUES ('full',951.85,144);</v>
      </c>
    </row>
    <row r="146" spans="5:8" x14ac:dyDescent="0.2">
      <c r="E146" t="str">
        <f t="shared" ca="1" si="8"/>
        <v>partial</v>
      </c>
      <c r="F146" t="str">
        <f t="shared" ca="1" si="9"/>
        <v>3732.21</v>
      </c>
      <c r="G146">
        <v>145</v>
      </c>
      <c r="H146" t="str">
        <f t="shared" ca="1" si="7"/>
        <v>INSERT INTO scholarship (type, amount, athlete_id) VALUES ('partial',3732.21,145);</v>
      </c>
    </row>
    <row r="147" spans="5:8" x14ac:dyDescent="0.2">
      <c r="E147" t="str">
        <f t="shared" ca="1" si="8"/>
        <v>graduate</v>
      </c>
      <c r="F147" t="str">
        <f t="shared" ca="1" si="9"/>
        <v>4016.63</v>
      </c>
      <c r="G147">
        <v>146</v>
      </c>
      <c r="H147" t="str">
        <f t="shared" ca="1" si="7"/>
        <v>INSERT INTO scholarship (type, amount, athlete_id) VALUES ('graduate',4016.63,146);</v>
      </c>
    </row>
    <row r="148" spans="5:8" x14ac:dyDescent="0.2">
      <c r="E148" t="str">
        <f t="shared" ca="1" si="8"/>
        <v>partial</v>
      </c>
      <c r="F148" t="str">
        <f t="shared" ca="1" si="9"/>
        <v>2583.19</v>
      </c>
      <c r="G148">
        <v>147</v>
      </c>
      <c r="H148" t="str">
        <f t="shared" ca="1" si="7"/>
        <v>INSERT INTO scholarship (type, amount, athlete_id) VALUES ('partial',2583.19,147);</v>
      </c>
    </row>
    <row r="149" spans="5:8" x14ac:dyDescent="0.2">
      <c r="E149" t="str">
        <f t="shared" ca="1" si="8"/>
        <v>partial</v>
      </c>
      <c r="F149" t="str">
        <f t="shared" ca="1" si="9"/>
        <v>5191.93</v>
      </c>
      <c r="G149">
        <v>148</v>
      </c>
      <c r="H149" t="str">
        <f t="shared" ca="1" si="7"/>
        <v>INSERT INTO scholarship (type, amount, athlete_id) VALUES ('partial',5191.93,148);</v>
      </c>
    </row>
    <row r="150" spans="5:8" x14ac:dyDescent="0.2">
      <c r="E150" t="str">
        <f t="shared" ca="1" si="8"/>
        <v>graduate</v>
      </c>
      <c r="F150" t="str">
        <f t="shared" ca="1" si="9"/>
        <v>7991.21</v>
      </c>
      <c r="G150">
        <v>149</v>
      </c>
      <c r="H150" t="str">
        <f t="shared" ca="1" si="7"/>
        <v>INSERT INTO scholarship (type, amount, athlete_id) VALUES ('graduate',7991.21,149);</v>
      </c>
    </row>
    <row r="151" spans="5:8" x14ac:dyDescent="0.2">
      <c r="E151" t="str">
        <f t="shared" ca="1" si="8"/>
        <v>partial</v>
      </c>
      <c r="F151" t="str">
        <f t="shared" ca="1" si="9"/>
        <v>5824.53</v>
      </c>
      <c r="G151">
        <v>150</v>
      </c>
      <c r="H151" t="str">
        <f t="shared" ca="1" si="7"/>
        <v>INSERT INTO scholarship (type, amount, athlete_id) VALUES ('partial',5824.53,150);</v>
      </c>
    </row>
    <row r="152" spans="5:8" x14ac:dyDescent="0.2">
      <c r="E152" t="str">
        <f t="shared" ca="1" si="8"/>
        <v>partial</v>
      </c>
      <c r="F152" t="str">
        <f t="shared" ca="1" si="9"/>
        <v>374.07</v>
      </c>
      <c r="G152">
        <v>151</v>
      </c>
      <c r="H152" t="str">
        <f t="shared" ca="1" si="7"/>
        <v>INSERT INTO scholarship (type, amount, athlete_id) VALUES ('partial',374.07,151);</v>
      </c>
    </row>
    <row r="153" spans="5:8" x14ac:dyDescent="0.2">
      <c r="E153" t="str">
        <f t="shared" ca="1" si="8"/>
        <v>partial</v>
      </c>
      <c r="F153" t="str">
        <f t="shared" ca="1" si="9"/>
        <v>2376.62</v>
      </c>
      <c r="G153">
        <v>152</v>
      </c>
      <c r="H153" t="str">
        <f t="shared" ca="1" si="7"/>
        <v>INSERT INTO scholarship (type, amount, athlete_id) VALUES ('partial',2376.62,152);</v>
      </c>
    </row>
    <row r="154" spans="5:8" x14ac:dyDescent="0.2">
      <c r="E154" t="str">
        <f t="shared" ca="1" si="8"/>
        <v>partial</v>
      </c>
      <c r="F154" t="str">
        <f t="shared" ca="1" si="9"/>
        <v>5967.97</v>
      </c>
      <c r="G154">
        <v>153</v>
      </c>
      <c r="H154" t="str">
        <f t="shared" ca="1" si="7"/>
        <v>INSERT INTO scholarship (type, amount, athlete_id) VALUES ('partial',5967.97,153);</v>
      </c>
    </row>
    <row r="155" spans="5:8" x14ac:dyDescent="0.2">
      <c r="E155" t="str">
        <f t="shared" ca="1" si="8"/>
        <v>full</v>
      </c>
      <c r="F155" t="str">
        <f t="shared" ca="1" si="9"/>
        <v>7922.25</v>
      </c>
      <c r="G155">
        <v>154</v>
      </c>
      <c r="H155" t="str">
        <f t="shared" ca="1" si="7"/>
        <v>INSERT INTO scholarship (type, amount, athlete_id) VALUES ('full',7922.25,154);</v>
      </c>
    </row>
    <row r="156" spans="5:8" x14ac:dyDescent="0.2">
      <c r="E156" t="str">
        <f t="shared" ca="1" si="8"/>
        <v>graduate</v>
      </c>
      <c r="F156" t="str">
        <f t="shared" ca="1" si="9"/>
        <v>4345.10</v>
      </c>
      <c r="G156">
        <v>155</v>
      </c>
      <c r="H156" t="str">
        <f t="shared" ca="1" si="7"/>
        <v>INSERT INTO scholarship (type, amount, athlete_id) VALUES ('graduate',4345.10,155);</v>
      </c>
    </row>
    <row r="157" spans="5:8" x14ac:dyDescent="0.2">
      <c r="E157" t="str">
        <f t="shared" ca="1" si="8"/>
        <v>graduate</v>
      </c>
      <c r="F157" t="str">
        <f t="shared" ca="1" si="9"/>
        <v>8635.04</v>
      </c>
      <c r="G157">
        <v>156</v>
      </c>
      <c r="H157" t="str">
        <f t="shared" ca="1" si="7"/>
        <v>INSERT INTO scholarship (type, amount, athlete_id) VALUES ('graduate',8635.04,156);</v>
      </c>
    </row>
    <row r="158" spans="5:8" x14ac:dyDescent="0.2">
      <c r="E158" t="str">
        <f t="shared" ca="1" si="8"/>
        <v>graduate</v>
      </c>
      <c r="F158" t="str">
        <f t="shared" ca="1" si="9"/>
        <v>4259.92</v>
      </c>
      <c r="G158">
        <v>157</v>
      </c>
      <c r="H158" t="str">
        <f t="shared" ca="1" si="7"/>
        <v>INSERT INTO scholarship (type, amount, athlete_id) VALUES ('graduate',4259.92,157);</v>
      </c>
    </row>
    <row r="159" spans="5:8" x14ac:dyDescent="0.2">
      <c r="E159" t="str">
        <f t="shared" ca="1" si="8"/>
        <v>partial</v>
      </c>
      <c r="F159" t="str">
        <f t="shared" ca="1" si="9"/>
        <v>9622.29</v>
      </c>
      <c r="G159">
        <v>158</v>
      </c>
      <c r="H159" t="str">
        <f t="shared" ca="1" si="7"/>
        <v>INSERT INTO scholarship (type, amount, athlete_id) VALUES ('partial',9622.29,158);</v>
      </c>
    </row>
    <row r="160" spans="5:8" x14ac:dyDescent="0.2">
      <c r="E160" t="str">
        <f t="shared" ca="1" si="8"/>
        <v>partial</v>
      </c>
      <c r="F160" t="str">
        <f t="shared" ca="1" si="9"/>
        <v>849.12</v>
      </c>
      <c r="G160">
        <v>159</v>
      </c>
      <c r="H160" t="str">
        <f t="shared" ca="1" si="7"/>
        <v>INSERT INTO scholarship (type, amount, athlete_id) VALUES ('partial',849.12,159);</v>
      </c>
    </row>
    <row r="161" spans="5:8" x14ac:dyDescent="0.2">
      <c r="E161" t="str">
        <f t="shared" ca="1" si="8"/>
        <v>full</v>
      </c>
      <c r="F161" t="str">
        <f t="shared" ca="1" si="9"/>
        <v>8890.39</v>
      </c>
      <c r="G161">
        <v>160</v>
      </c>
      <c r="H161" t="str">
        <f t="shared" ca="1" si="7"/>
        <v>INSERT INTO scholarship (type, amount, athlete_id) VALUES ('full',8890.39,160);</v>
      </c>
    </row>
    <row r="162" spans="5:8" x14ac:dyDescent="0.2">
      <c r="E162" t="str">
        <f t="shared" ca="1" si="8"/>
        <v>full</v>
      </c>
      <c r="F162" t="str">
        <f t="shared" ca="1" si="9"/>
        <v>4140.20</v>
      </c>
      <c r="G162">
        <v>161</v>
      </c>
      <c r="H162" t="str">
        <f t="shared" ca="1" si="7"/>
        <v>INSERT INTO scholarship (type, amount, athlete_id) VALUES ('full',4140.20,161);</v>
      </c>
    </row>
    <row r="163" spans="5:8" x14ac:dyDescent="0.2">
      <c r="E163" t="str">
        <f t="shared" ca="1" si="8"/>
        <v>partial</v>
      </c>
      <c r="F163" t="str">
        <f t="shared" ca="1" si="9"/>
        <v>2812.95</v>
      </c>
      <c r="G163">
        <v>162</v>
      </c>
      <c r="H163" t="str">
        <f t="shared" ca="1" si="7"/>
        <v>INSERT INTO scholarship (type, amount, athlete_id) VALUES ('partial',2812.95,162);</v>
      </c>
    </row>
    <row r="164" spans="5:8" x14ac:dyDescent="0.2">
      <c r="E164" t="str">
        <f t="shared" ca="1" si="8"/>
        <v>partial</v>
      </c>
      <c r="F164" t="str">
        <f t="shared" ca="1" si="9"/>
        <v>4360.77</v>
      </c>
      <c r="G164">
        <v>163</v>
      </c>
      <c r="H164" t="str">
        <f t="shared" ca="1" si="7"/>
        <v>INSERT INTO scholarship (type, amount, athlete_id) VALUES ('partial',4360.77,163);</v>
      </c>
    </row>
    <row r="165" spans="5:8" x14ac:dyDescent="0.2">
      <c r="E165" t="str">
        <f t="shared" ca="1" si="8"/>
        <v>full</v>
      </c>
      <c r="F165" t="str">
        <f t="shared" ca="1" si="9"/>
        <v>7263.09</v>
      </c>
      <c r="G165">
        <v>164</v>
      </c>
      <c r="H165" t="str">
        <f t="shared" ref="H165:H228" ca="1" si="10">"INSERT INTO scholarship (type, amount, athlete_id) VALUES ('"&amp;E165&amp;"',"&amp;F165&amp;","&amp;G165&amp;");"</f>
        <v>INSERT INTO scholarship (type, amount, athlete_id) VALUES ('full',7263.09,164);</v>
      </c>
    </row>
    <row r="166" spans="5:8" x14ac:dyDescent="0.2">
      <c r="E166" t="str">
        <f t="shared" ca="1" si="8"/>
        <v>full</v>
      </c>
      <c r="F166" t="str">
        <f t="shared" ca="1" si="9"/>
        <v>8024.88</v>
      </c>
      <c r="G166">
        <v>165</v>
      </c>
      <c r="H166" t="str">
        <f t="shared" ca="1" si="10"/>
        <v>INSERT INTO scholarship (type, amount, athlete_id) VALUES ('full',8024.88,165);</v>
      </c>
    </row>
    <row r="167" spans="5:8" x14ac:dyDescent="0.2">
      <c r="E167" t="str">
        <f t="shared" ca="1" si="8"/>
        <v>full</v>
      </c>
      <c r="F167" t="str">
        <f t="shared" ca="1" si="9"/>
        <v>9778.67</v>
      </c>
      <c r="G167">
        <v>166</v>
      </c>
      <c r="H167" t="str">
        <f t="shared" ca="1" si="10"/>
        <v>INSERT INTO scholarship (type, amount, athlete_id) VALUES ('full',9778.67,166);</v>
      </c>
    </row>
    <row r="168" spans="5:8" x14ac:dyDescent="0.2">
      <c r="E168" t="str">
        <f t="shared" ca="1" si="8"/>
        <v>full</v>
      </c>
      <c r="F168" t="str">
        <f t="shared" ca="1" si="9"/>
        <v>3027.69</v>
      </c>
      <c r="G168">
        <v>167</v>
      </c>
      <c r="H168" t="str">
        <f t="shared" ca="1" si="10"/>
        <v>INSERT INTO scholarship (type, amount, athlete_id) VALUES ('full',3027.69,167);</v>
      </c>
    </row>
    <row r="169" spans="5:8" x14ac:dyDescent="0.2">
      <c r="E169" t="str">
        <f t="shared" ca="1" si="8"/>
        <v>graduate</v>
      </c>
      <c r="F169" t="str">
        <f t="shared" ca="1" si="9"/>
        <v>188.32</v>
      </c>
      <c r="G169">
        <v>168</v>
      </c>
      <c r="H169" t="str">
        <f t="shared" ca="1" si="10"/>
        <v>INSERT INTO scholarship (type, amount, athlete_id) VALUES ('graduate',188.32,168);</v>
      </c>
    </row>
    <row r="170" spans="5:8" x14ac:dyDescent="0.2">
      <c r="E170" t="str">
        <f t="shared" ca="1" si="8"/>
        <v>graduate</v>
      </c>
      <c r="F170" t="str">
        <f t="shared" ca="1" si="9"/>
        <v>1988.84</v>
      </c>
      <c r="G170">
        <v>169</v>
      </c>
      <c r="H170" t="str">
        <f t="shared" ca="1" si="10"/>
        <v>INSERT INTO scholarship (type, amount, athlete_id) VALUES ('graduate',1988.84,169);</v>
      </c>
    </row>
    <row r="171" spans="5:8" x14ac:dyDescent="0.2">
      <c r="E171" t="str">
        <f t="shared" ca="1" si="8"/>
        <v>full</v>
      </c>
      <c r="F171" t="str">
        <f t="shared" ca="1" si="9"/>
        <v>3938.91</v>
      </c>
      <c r="G171">
        <v>170</v>
      </c>
      <c r="H171" t="str">
        <f t="shared" ca="1" si="10"/>
        <v>INSERT INTO scholarship (type, amount, athlete_id) VALUES ('full',3938.91,170);</v>
      </c>
    </row>
    <row r="172" spans="5:8" x14ac:dyDescent="0.2">
      <c r="E172" t="str">
        <f t="shared" ca="1" si="8"/>
        <v>partial</v>
      </c>
      <c r="F172" t="str">
        <f t="shared" ca="1" si="9"/>
        <v>8341.41</v>
      </c>
      <c r="G172">
        <v>171</v>
      </c>
      <c r="H172" t="str">
        <f t="shared" ca="1" si="10"/>
        <v>INSERT INTO scholarship (type, amount, athlete_id) VALUES ('partial',8341.41,171);</v>
      </c>
    </row>
    <row r="173" spans="5:8" x14ac:dyDescent="0.2">
      <c r="E173" t="str">
        <f t="shared" ca="1" si="8"/>
        <v>full</v>
      </c>
      <c r="F173" t="str">
        <f t="shared" ca="1" si="9"/>
        <v>348.91</v>
      </c>
      <c r="G173">
        <v>172</v>
      </c>
      <c r="H173" t="str">
        <f t="shared" ca="1" si="10"/>
        <v>INSERT INTO scholarship (type, amount, athlete_id) VALUES ('full',348.91,172);</v>
      </c>
    </row>
    <row r="174" spans="5:8" x14ac:dyDescent="0.2">
      <c r="E174" t="str">
        <f t="shared" ca="1" si="8"/>
        <v>partial</v>
      </c>
      <c r="F174" t="str">
        <f t="shared" ca="1" si="9"/>
        <v>4605.25</v>
      </c>
      <c r="G174">
        <v>173</v>
      </c>
      <c r="H174" t="str">
        <f t="shared" ca="1" si="10"/>
        <v>INSERT INTO scholarship (type, amount, athlete_id) VALUES ('partial',4605.25,173);</v>
      </c>
    </row>
    <row r="175" spans="5:8" x14ac:dyDescent="0.2">
      <c r="E175" t="str">
        <f t="shared" ca="1" si="8"/>
        <v>full</v>
      </c>
      <c r="F175" t="str">
        <f t="shared" ca="1" si="9"/>
        <v>1985.75</v>
      </c>
      <c r="G175">
        <v>174</v>
      </c>
      <c r="H175" t="str">
        <f t="shared" ca="1" si="10"/>
        <v>INSERT INTO scholarship (type, amount, athlete_id) VALUES ('full',1985.75,174);</v>
      </c>
    </row>
    <row r="176" spans="5:8" x14ac:dyDescent="0.2">
      <c r="E176" t="str">
        <f t="shared" ca="1" si="8"/>
        <v>full</v>
      </c>
      <c r="F176" t="str">
        <f t="shared" ca="1" si="9"/>
        <v>1533.23</v>
      </c>
      <c r="G176">
        <v>175</v>
      </c>
      <c r="H176" t="str">
        <f t="shared" ca="1" si="10"/>
        <v>INSERT INTO scholarship (type, amount, athlete_id) VALUES ('full',1533.23,175);</v>
      </c>
    </row>
    <row r="177" spans="5:8" x14ac:dyDescent="0.2">
      <c r="E177" t="str">
        <f t="shared" ca="1" si="8"/>
        <v>full</v>
      </c>
      <c r="F177" t="str">
        <f t="shared" ca="1" si="9"/>
        <v>8410.12</v>
      </c>
      <c r="G177">
        <v>176</v>
      </c>
      <c r="H177" t="str">
        <f t="shared" ca="1" si="10"/>
        <v>INSERT INTO scholarship (type, amount, athlete_id) VALUES ('full',8410.12,176);</v>
      </c>
    </row>
    <row r="178" spans="5:8" x14ac:dyDescent="0.2">
      <c r="E178" t="str">
        <f t="shared" ca="1" si="8"/>
        <v>partial</v>
      </c>
      <c r="F178" t="str">
        <f t="shared" ca="1" si="9"/>
        <v>6594.64</v>
      </c>
      <c r="G178">
        <v>177</v>
      </c>
      <c r="H178" t="str">
        <f t="shared" ca="1" si="10"/>
        <v>INSERT INTO scholarship (type, amount, athlete_id) VALUES ('partial',6594.64,177);</v>
      </c>
    </row>
    <row r="179" spans="5:8" x14ac:dyDescent="0.2">
      <c r="E179" t="str">
        <f t="shared" ca="1" si="8"/>
        <v>partial</v>
      </c>
      <c r="F179" t="str">
        <f t="shared" ca="1" si="9"/>
        <v>908.76</v>
      </c>
      <c r="G179">
        <v>178</v>
      </c>
      <c r="H179" t="str">
        <f t="shared" ca="1" si="10"/>
        <v>INSERT INTO scholarship (type, amount, athlete_id) VALUES ('partial',908.76,178);</v>
      </c>
    </row>
    <row r="180" spans="5:8" x14ac:dyDescent="0.2">
      <c r="E180" t="str">
        <f t="shared" ca="1" si="8"/>
        <v>graduate</v>
      </c>
      <c r="F180" t="str">
        <f t="shared" ca="1" si="9"/>
        <v>5774.46</v>
      </c>
      <c r="G180">
        <v>179</v>
      </c>
      <c r="H180" t="str">
        <f t="shared" ca="1" si="10"/>
        <v>INSERT INTO scholarship (type, amount, athlete_id) VALUES ('graduate',5774.46,179);</v>
      </c>
    </row>
    <row r="181" spans="5:8" x14ac:dyDescent="0.2">
      <c r="E181" t="str">
        <f t="shared" ca="1" si="8"/>
        <v>graduate</v>
      </c>
      <c r="F181" t="str">
        <f t="shared" ca="1" si="9"/>
        <v>4357.72</v>
      </c>
      <c r="G181">
        <v>180</v>
      </c>
      <c r="H181" t="str">
        <f t="shared" ca="1" si="10"/>
        <v>INSERT INTO scholarship (type, amount, athlete_id) VALUES ('graduate',4357.72,180);</v>
      </c>
    </row>
    <row r="182" spans="5:8" x14ac:dyDescent="0.2">
      <c r="E182" t="str">
        <f t="shared" ca="1" si="8"/>
        <v>graduate</v>
      </c>
      <c r="F182" t="str">
        <f t="shared" ca="1" si="9"/>
        <v>2837.86</v>
      </c>
      <c r="G182">
        <v>181</v>
      </c>
      <c r="H182" t="str">
        <f t="shared" ca="1" si="10"/>
        <v>INSERT INTO scholarship (type, amount, athlete_id) VALUES ('graduate',2837.86,181);</v>
      </c>
    </row>
    <row r="183" spans="5:8" x14ac:dyDescent="0.2">
      <c r="E183" t="str">
        <f t="shared" ca="1" si="8"/>
        <v>graduate</v>
      </c>
      <c r="F183" t="str">
        <f t="shared" ca="1" si="9"/>
        <v>6847.93</v>
      </c>
      <c r="G183">
        <v>182</v>
      </c>
      <c r="H183" t="str">
        <f t="shared" ca="1" si="10"/>
        <v>INSERT INTO scholarship (type, amount, athlete_id) VALUES ('graduate',6847.93,182);</v>
      </c>
    </row>
    <row r="184" spans="5:8" x14ac:dyDescent="0.2">
      <c r="E184" t="str">
        <f t="shared" ca="1" si="8"/>
        <v>partial</v>
      </c>
      <c r="F184" t="str">
        <f t="shared" ca="1" si="9"/>
        <v>7321.89</v>
      </c>
      <c r="G184">
        <v>183</v>
      </c>
      <c r="H184" t="str">
        <f t="shared" ca="1" si="10"/>
        <v>INSERT INTO scholarship (type, amount, athlete_id) VALUES ('partial',7321.89,183);</v>
      </c>
    </row>
    <row r="185" spans="5:8" x14ac:dyDescent="0.2">
      <c r="E185" t="str">
        <f t="shared" ca="1" si="8"/>
        <v>full</v>
      </c>
      <c r="F185" t="str">
        <f t="shared" ca="1" si="9"/>
        <v>9171.77</v>
      </c>
      <c r="G185">
        <v>184</v>
      </c>
      <c r="H185" t="str">
        <f t="shared" ca="1" si="10"/>
        <v>INSERT INTO scholarship (type, amount, athlete_id) VALUES ('full',9171.77,184);</v>
      </c>
    </row>
    <row r="186" spans="5:8" x14ac:dyDescent="0.2">
      <c r="E186" t="str">
        <f t="shared" ca="1" si="8"/>
        <v>full</v>
      </c>
      <c r="F186" t="str">
        <f t="shared" ca="1" si="9"/>
        <v>5656.17</v>
      </c>
      <c r="G186">
        <v>185</v>
      </c>
      <c r="H186" t="str">
        <f t="shared" ca="1" si="10"/>
        <v>INSERT INTO scholarship (type, amount, athlete_id) VALUES ('full',5656.17,185);</v>
      </c>
    </row>
    <row r="187" spans="5:8" x14ac:dyDescent="0.2">
      <c r="E187" t="str">
        <f t="shared" ca="1" si="8"/>
        <v>graduate</v>
      </c>
      <c r="F187" t="str">
        <f t="shared" ca="1" si="9"/>
        <v>5476.39</v>
      </c>
      <c r="G187">
        <v>186</v>
      </c>
      <c r="H187" t="str">
        <f t="shared" ca="1" si="10"/>
        <v>INSERT INTO scholarship (type, amount, athlete_id) VALUES ('graduate',5476.39,186);</v>
      </c>
    </row>
    <row r="188" spans="5:8" x14ac:dyDescent="0.2">
      <c r="E188" t="str">
        <f t="shared" ca="1" si="8"/>
        <v>full</v>
      </c>
      <c r="F188" t="str">
        <f t="shared" ca="1" si="9"/>
        <v>1773.11</v>
      </c>
      <c r="G188">
        <v>187</v>
      </c>
      <c r="H188" t="str">
        <f t="shared" ca="1" si="10"/>
        <v>INSERT INTO scholarship (type, amount, athlete_id) VALUES ('full',1773.11,187);</v>
      </c>
    </row>
    <row r="189" spans="5:8" x14ac:dyDescent="0.2">
      <c r="E189" t="str">
        <f t="shared" ca="1" si="8"/>
        <v>partial</v>
      </c>
      <c r="F189" t="str">
        <f t="shared" ca="1" si="9"/>
        <v>776.33</v>
      </c>
      <c r="G189">
        <v>188</v>
      </c>
      <c r="H189" t="str">
        <f t="shared" ca="1" si="10"/>
        <v>INSERT INTO scholarship (type, amount, athlete_id) VALUES ('partial',776.33,188);</v>
      </c>
    </row>
    <row r="190" spans="5:8" x14ac:dyDescent="0.2">
      <c r="E190" t="str">
        <f t="shared" ca="1" si="8"/>
        <v>partial</v>
      </c>
      <c r="F190" t="str">
        <f t="shared" ca="1" si="9"/>
        <v>8532.71</v>
      </c>
      <c r="G190">
        <v>189</v>
      </c>
      <c r="H190" t="str">
        <f t="shared" ca="1" si="10"/>
        <v>INSERT INTO scholarship (type, amount, athlete_id) VALUES ('partial',8532.71,189);</v>
      </c>
    </row>
    <row r="191" spans="5:8" x14ac:dyDescent="0.2">
      <c r="E191" t="str">
        <f t="shared" ca="1" si="8"/>
        <v>graduate</v>
      </c>
      <c r="F191" t="str">
        <f t="shared" ca="1" si="9"/>
        <v>5203.21</v>
      </c>
      <c r="G191">
        <v>190</v>
      </c>
      <c r="H191" t="str">
        <f t="shared" ca="1" si="10"/>
        <v>INSERT INTO scholarship (type, amount, athlete_id) VALUES ('graduate',5203.21,190);</v>
      </c>
    </row>
    <row r="192" spans="5:8" x14ac:dyDescent="0.2">
      <c r="E192" t="str">
        <f t="shared" ca="1" si="8"/>
        <v>partial</v>
      </c>
      <c r="F192" t="str">
        <f t="shared" ca="1" si="9"/>
        <v>8909.84</v>
      </c>
      <c r="G192">
        <v>191</v>
      </c>
      <c r="H192" t="str">
        <f t="shared" ca="1" si="10"/>
        <v>INSERT INTO scholarship (type, amount, athlete_id) VALUES ('partial',8909.84,191);</v>
      </c>
    </row>
    <row r="193" spans="5:8" x14ac:dyDescent="0.2">
      <c r="E193" t="str">
        <f t="shared" ca="1" si="8"/>
        <v>graduate</v>
      </c>
      <c r="F193" t="str">
        <f t="shared" ca="1" si="9"/>
        <v>730.91</v>
      </c>
      <c r="G193">
        <v>192</v>
      </c>
      <c r="H193" t="str">
        <f t="shared" ca="1" si="10"/>
        <v>INSERT INTO scholarship (type, amount, athlete_id) VALUES ('graduate',730.91,192);</v>
      </c>
    </row>
    <row r="194" spans="5:8" x14ac:dyDescent="0.2">
      <c r="E194" t="str">
        <f t="shared" ref="E194:E257" ca="1" si="11">VLOOKUP(RANDBETWEEN(1,3),scholarship,2)</f>
        <v>partial</v>
      </c>
      <c r="F194" t="str">
        <f t="shared" ca="1" si="9"/>
        <v>6639.43</v>
      </c>
      <c r="G194">
        <v>193</v>
      </c>
      <c r="H194" t="str">
        <f t="shared" ca="1" si="10"/>
        <v>INSERT INTO scholarship (type, amount, athlete_id) VALUES ('partial',6639.43,193);</v>
      </c>
    </row>
    <row r="195" spans="5:8" x14ac:dyDescent="0.2">
      <c r="E195" t="str">
        <f t="shared" ca="1" si="11"/>
        <v>partial</v>
      </c>
      <c r="F195" t="str">
        <f t="shared" ref="F195:F258" ca="1" si="12">RANDBETWEEN(100,10000)&amp;"."&amp;TEXT(RANDBETWEEN(0,99),"00")</f>
        <v>6646.70</v>
      </c>
      <c r="G195">
        <v>194</v>
      </c>
      <c r="H195" t="str">
        <f t="shared" ca="1" si="10"/>
        <v>INSERT INTO scholarship (type, amount, athlete_id) VALUES ('partial',6646.70,194);</v>
      </c>
    </row>
    <row r="196" spans="5:8" x14ac:dyDescent="0.2">
      <c r="E196" t="str">
        <f t="shared" ca="1" si="11"/>
        <v>full</v>
      </c>
      <c r="F196" t="str">
        <f t="shared" ca="1" si="12"/>
        <v>860.36</v>
      </c>
      <c r="G196">
        <v>195</v>
      </c>
      <c r="H196" t="str">
        <f t="shared" ca="1" si="10"/>
        <v>INSERT INTO scholarship (type, amount, athlete_id) VALUES ('full',860.36,195);</v>
      </c>
    </row>
    <row r="197" spans="5:8" x14ac:dyDescent="0.2">
      <c r="E197" t="str">
        <f t="shared" ca="1" si="11"/>
        <v>graduate</v>
      </c>
      <c r="F197" t="str">
        <f t="shared" ca="1" si="12"/>
        <v>7225.87</v>
      </c>
      <c r="G197">
        <v>196</v>
      </c>
      <c r="H197" t="str">
        <f t="shared" ca="1" si="10"/>
        <v>INSERT INTO scholarship (type, amount, athlete_id) VALUES ('graduate',7225.87,196);</v>
      </c>
    </row>
    <row r="198" spans="5:8" x14ac:dyDescent="0.2">
      <c r="E198" t="str">
        <f t="shared" ca="1" si="11"/>
        <v>full</v>
      </c>
      <c r="F198" t="str">
        <f t="shared" ca="1" si="12"/>
        <v>6597.60</v>
      </c>
      <c r="G198">
        <v>197</v>
      </c>
      <c r="H198" t="str">
        <f t="shared" ca="1" si="10"/>
        <v>INSERT INTO scholarship (type, amount, athlete_id) VALUES ('full',6597.60,197);</v>
      </c>
    </row>
    <row r="199" spans="5:8" x14ac:dyDescent="0.2">
      <c r="E199" t="str">
        <f t="shared" ca="1" si="11"/>
        <v>partial</v>
      </c>
      <c r="F199" t="str">
        <f t="shared" ca="1" si="12"/>
        <v>5224.96</v>
      </c>
      <c r="G199">
        <v>198</v>
      </c>
      <c r="H199" t="str">
        <f t="shared" ca="1" si="10"/>
        <v>INSERT INTO scholarship (type, amount, athlete_id) VALUES ('partial',5224.96,198);</v>
      </c>
    </row>
    <row r="200" spans="5:8" x14ac:dyDescent="0.2">
      <c r="E200" t="str">
        <f t="shared" ca="1" si="11"/>
        <v>partial</v>
      </c>
      <c r="F200" t="str">
        <f t="shared" ca="1" si="12"/>
        <v>1810.44</v>
      </c>
      <c r="G200">
        <v>199</v>
      </c>
      <c r="H200" t="str">
        <f t="shared" ca="1" si="10"/>
        <v>INSERT INTO scholarship (type, amount, athlete_id) VALUES ('partial',1810.44,199);</v>
      </c>
    </row>
    <row r="201" spans="5:8" x14ac:dyDescent="0.2">
      <c r="E201" t="str">
        <f t="shared" ca="1" si="11"/>
        <v>full</v>
      </c>
      <c r="F201" t="str">
        <f t="shared" ca="1" si="12"/>
        <v>1520.09</v>
      </c>
      <c r="G201">
        <v>200</v>
      </c>
      <c r="H201" t="str">
        <f t="shared" ca="1" si="10"/>
        <v>INSERT INTO scholarship (type, amount, athlete_id) VALUES ('full',1520.09,200);</v>
      </c>
    </row>
    <row r="202" spans="5:8" x14ac:dyDescent="0.2">
      <c r="E202" t="str">
        <f t="shared" ca="1" si="11"/>
        <v>partial</v>
      </c>
      <c r="F202" t="str">
        <f t="shared" ca="1" si="12"/>
        <v>1846.75</v>
      </c>
      <c r="G202">
        <v>201</v>
      </c>
      <c r="H202" t="str">
        <f t="shared" ca="1" si="10"/>
        <v>INSERT INTO scholarship (type, amount, athlete_id) VALUES ('partial',1846.75,201);</v>
      </c>
    </row>
    <row r="203" spans="5:8" x14ac:dyDescent="0.2">
      <c r="E203" t="str">
        <f t="shared" ca="1" si="11"/>
        <v>full</v>
      </c>
      <c r="F203" t="str">
        <f t="shared" ca="1" si="12"/>
        <v>5782.47</v>
      </c>
      <c r="G203">
        <v>202</v>
      </c>
      <c r="H203" t="str">
        <f t="shared" ca="1" si="10"/>
        <v>INSERT INTO scholarship (type, amount, athlete_id) VALUES ('full',5782.47,202);</v>
      </c>
    </row>
    <row r="204" spans="5:8" x14ac:dyDescent="0.2">
      <c r="E204" t="str">
        <f t="shared" ca="1" si="11"/>
        <v>full</v>
      </c>
      <c r="F204" t="str">
        <f t="shared" ca="1" si="12"/>
        <v>4576.67</v>
      </c>
      <c r="G204">
        <v>203</v>
      </c>
      <c r="H204" t="str">
        <f t="shared" ca="1" si="10"/>
        <v>INSERT INTO scholarship (type, amount, athlete_id) VALUES ('full',4576.67,203);</v>
      </c>
    </row>
    <row r="205" spans="5:8" x14ac:dyDescent="0.2">
      <c r="E205" t="str">
        <f t="shared" ca="1" si="11"/>
        <v>graduate</v>
      </c>
      <c r="F205" t="str">
        <f t="shared" ca="1" si="12"/>
        <v>7204.41</v>
      </c>
      <c r="G205">
        <v>204</v>
      </c>
      <c r="H205" t="str">
        <f t="shared" ca="1" si="10"/>
        <v>INSERT INTO scholarship (type, amount, athlete_id) VALUES ('graduate',7204.41,204);</v>
      </c>
    </row>
    <row r="206" spans="5:8" x14ac:dyDescent="0.2">
      <c r="E206" t="str">
        <f t="shared" ca="1" si="11"/>
        <v>partial</v>
      </c>
      <c r="F206" t="str">
        <f t="shared" ca="1" si="12"/>
        <v>9877.75</v>
      </c>
      <c r="G206">
        <v>205</v>
      </c>
      <c r="H206" t="str">
        <f t="shared" ca="1" si="10"/>
        <v>INSERT INTO scholarship (type, amount, athlete_id) VALUES ('partial',9877.75,205);</v>
      </c>
    </row>
    <row r="207" spans="5:8" x14ac:dyDescent="0.2">
      <c r="E207" t="str">
        <f t="shared" ca="1" si="11"/>
        <v>graduate</v>
      </c>
      <c r="F207" t="str">
        <f t="shared" ca="1" si="12"/>
        <v>865.36</v>
      </c>
      <c r="G207">
        <v>206</v>
      </c>
      <c r="H207" t="str">
        <f t="shared" ca="1" si="10"/>
        <v>INSERT INTO scholarship (type, amount, athlete_id) VALUES ('graduate',865.36,206);</v>
      </c>
    </row>
    <row r="208" spans="5:8" x14ac:dyDescent="0.2">
      <c r="E208" t="str">
        <f t="shared" ca="1" si="11"/>
        <v>partial</v>
      </c>
      <c r="F208" t="str">
        <f t="shared" ca="1" si="12"/>
        <v>4807.95</v>
      </c>
      <c r="G208">
        <v>207</v>
      </c>
      <c r="H208" t="str">
        <f t="shared" ca="1" si="10"/>
        <v>INSERT INTO scholarship (type, amount, athlete_id) VALUES ('partial',4807.95,207);</v>
      </c>
    </row>
    <row r="209" spans="5:8" x14ac:dyDescent="0.2">
      <c r="E209" t="str">
        <f t="shared" ca="1" si="11"/>
        <v>graduate</v>
      </c>
      <c r="F209" t="str">
        <f t="shared" ca="1" si="12"/>
        <v>7874.04</v>
      </c>
      <c r="G209">
        <v>208</v>
      </c>
      <c r="H209" t="str">
        <f t="shared" ca="1" si="10"/>
        <v>INSERT INTO scholarship (type, amount, athlete_id) VALUES ('graduate',7874.04,208);</v>
      </c>
    </row>
    <row r="210" spans="5:8" x14ac:dyDescent="0.2">
      <c r="E210" t="str">
        <f t="shared" ca="1" si="11"/>
        <v>full</v>
      </c>
      <c r="F210" t="str">
        <f t="shared" ca="1" si="12"/>
        <v>5340.55</v>
      </c>
      <c r="G210">
        <v>209</v>
      </c>
      <c r="H210" t="str">
        <f t="shared" ca="1" si="10"/>
        <v>INSERT INTO scholarship (type, amount, athlete_id) VALUES ('full',5340.55,209);</v>
      </c>
    </row>
    <row r="211" spans="5:8" x14ac:dyDescent="0.2">
      <c r="E211" t="str">
        <f t="shared" ca="1" si="11"/>
        <v>full</v>
      </c>
      <c r="F211" t="str">
        <f t="shared" ca="1" si="12"/>
        <v>3441.08</v>
      </c>
      <c r="G211">
        <v>210</v>
      </c>
      <c r="H211" t="str">
        <f t="shared" ca="1" si="10"/>
        <v>INSERT INTO scholarship (type, amount, athlete_id) VALUES ('full',3441.08,210);</v>
      </c>
    </row>
    <row r="212" spans="5:8" x14ac:dyDescent="0.2">
      <c r="E212" t="str">
        <f t="shared" ca="1" si="11"/>
        <v>graduate</v>
      </c>
      <c r="F212" t="str">
        <f t="shared" ca="1" si="12"/>
        <v>1324.85</v>
      </c>
      <c r="G212">
        <v>211</v>
      </c>
      <c r="H212" t="str">
        <f t="shared" ca="1" si="10"/>
        <v>INSERT INTO scholarship (type, amount, athlete_id) VALUES ('graduate',1324.85,211);</v>
      </c>
    </row>
    <row r="213" spans="5:8" x14ac:dyDescent="0.2">
      <c r="E213" t="str">
        <f t="shared" ca="1" si="11"/>
        <v>partial</v>
      </c>
      <c r="F213" t="str">
        <f t="shared" ca="1" si="12"/>
        <v>7682.55</v>
      </c>
      <c r="G213">
        <v>212</v>
      </c>
      <c r="H213" t="str">
        <f t="shared" ca="1" si="10"/>
        <v>INSERT INTO scholarship (type, amount, athlete_id) VALUES ('partial',7682.55,212);</v>
      </c>
    </row>
    <row r="214" spans="5:8" x14ac:dyDescent="0.2">
      <c r="E214" t="str">
        <f t="shared" ca="1" si="11"/>
        <v>full</v>
      </c>
      <c r="F214" t="str">
        <f t="shared" ca="1" si="12"/>
        <v>5182.45</v>
      </c>
      <c r="G214">
        <v>213</v>
      </c>
      <c r="H214" t="str">
        <f t="shared" ca="1" si="10"/>
        <v>INSERT INTO scholarship (type, amount, athlete_id) VALUES ('full',5182.45,213);</v>
      </c>
    </row>
    <row r="215" spans="5:8" x14ac:dyDescent="0.2">
      <c r="E215" t="str">
        <f t="shared" ca="1" si="11"/>
        <v>partial</v>
      </c>
      <c r="F215" t="str">
        <f t="shared" ca="1" si="12"/>
        <v>2842.11</v>
      </c>
      <c r="G215">
        <v>214</v>
      </c>
      <c r="H215" t="str">
        <f t="shared" ca="1" si="10"/>
        <v>INSERT INTO scholarship (type, amount, athlete_id) VALUES ('partial',2842.11,214);</v>
      </c>
    </row>
    <row r="216" spans="5:8" x14ac:dyDescent="0.2">
      <c r="E216" t="str">
        <f t="shared" ca="1" si="11"/>
        <v>partial</v>
      </c>
      <c r="F216" t="str">
        <f t="shared" ca="1" si="12"/>
        <v>7436.51</v>
      </c>
      <c r="G216">
        <v>215</v>
      </c>
      <c r="H216" t="str">
        <f t="shared" ca="1" si="10"/>
        <v>INSERT INTO scholarship (type, amount, athlete_id) VALUES ('partial',7436.51,215);</v>
      </c>
    </row>
    <row r="217" spans="5:8" x14ac:dyDescent="0.2">
      <c r="E217" t="str">
        <f t="shared" ca="1" si="11"/>
        <v>partial</v>
      </c>
      <c r="F217" t="str">
        <f t="shared" ca="1" si="12"/>
        <v>289.98</v>
      </c>
      <c r="G217">
        <v>216</v>
      </c>
      <c r="H217" t="str">
        <f t="shared" ca="1" si="10"/>
        <v>INSERT INTO scholarship (type, amount, athlete_id) VALUES ('partial',289.98,216);</v>
      </c>
    </row>
    <row r="218" spans="5:8" x14ac:dyDescent="0.2">
      <c r="E218" t="str">
        <f t="shared" ca="1" si="11"/>
        <v>full</v>
      </c>
      <c r="F218" t="str">
        <f t="shared" ca="1" si="12"/>
        <v>6243.84</v>
      </c>
      <c r="G218">
        <v>217</v>
      </c>
      <c r="H218" t="str">
        <f t="shared" ca="1" si="10"/>
        <v>INSERT INTO scholarship (type, amount, athlete_id) VALUES ('full',6243.84,217);</v>
      </c>
    </row>
    <row r="219" spans="5:8" x14ac:dyDescent="0.2">
      <c r="E219" t="str">
        <f t="shared" ca="1" si="11"/>
        <v>full</v>
      </c>
      <c r="F219" t="str">
        <f t="shared" ca="1" si="12"/>
        <v>8029.11</v>
      </c>
      <c r="G219">
        <v>218</v>
      </c>
      <c r="H219" t="str">
        <f t="shared" ca="1" si="10"/>
        <v>INSERT INTO scholarship (type, amount, athlete_id) VALUES ('full',8029.11,218);</v>
      </c>
    </row>
    <row r="220" spans="5:8" x14ac:dyDescent="0.2">
      <c r="E220" t="str">
        <f t="shared" ca="1" si="11"/>
        <v>graduate</v>
      </c>
      <c r="F220" t="str">
        <f t="shared" ca="1" si="12"/>
        <v>4559.57</v>
      </c>
      <c r="G220">
        <v>219</v>
      </c>
      <c r="H220" t="str">
        <f t="shared" ca="1" si="10"/>
        <v>INSERT INTO scholarship (type, amount, athlete_id) VALUES ('graduate',4559.57,219);</v>
      </c>
    </row>
    <row r="221" spans="5:8" x14ac:dyDescent="0.2">
      <c r="E221" t="str">
        <f t="shared" ca="1" si="11"/>
        <v>partial</v>
      </c>
      <c r="F221" t="str">
        <f t="shared" ca="1" si="12"/>
        <v>4020.31</v>
      </c>
      <c r="G221">
        <v>220</v>
      </c>
      <c r="H221" t="str">
        <f t="shared" ca="1" si="10"/>
        <v>INSERT INTO scholarship (type, amount, athlete_id) VALUES ('partial',4020.31,220);</v>
      </c>
    </row>
    <row r="222" spans="5:8" x14ac:dyDescent="0.2">
      <c r="E222" t="str">
        <f t="shared" ca="1" si="11"/>
        <v>graduate</v>
      </c>
      <c r="F222" t="str">
        <f t="shared" ca="1" si="12"/>
        <v>5380.83</v>
      </c>
      <c r="G222">
        <v>221</v>
      </c>
      <c r="H222" t="str">
        <f t="shared" ca="1" si="10"/>
        <v>INSERT INTO scholarship (type, amount, athlete_id) VALUES ('graduate',5380.83,221);</v>
      </c>
    </row>
    <row r="223" spans="5:8" x14ac:dyDescent="0.2">
      <c r="E223" t="str">
        <f t="shared" ca="1" si="11"/>
        <v>partial</v>
      </c>
      <c r="F223" t="str">
        <f t="shared" ca="1" si="12"/>
        <v>9659.68</v>
      </c>
      <c r="G223">
        <v>222</v>
      </c>
      <c r="H223" t="str">
        <f t="shared" ca="1" si="10"/>
        <v>INSERT INTO scholarship (type, amount, athlete_id) VALUES ('partial',9659.68,222);</v>
      </c>
    </row>
    <row r="224" spans="5:8" x14ac:dyDescent="0.2">
      <c r="E224" t="str">
        <f t="shared" ca="1" si="11"/>
        <v>full</v>
      </c>
      <c r="F224" t="str">
        <f t="shared" ca="1" si="12"/>
        <v>5621.44</v>
      </c>
      <c r="G224">
        <v>223</v>
      </c>
      <c r="H224" t="str">
        <f t="shared" ca="1" si="10"/>
        <v>INSERT INTO scholarship (type, amount, athlete_id) VALUES ('full',5621.44,223);</v>
      </c>
    </row>
    <row r="225" spans="5:8" x14ac:dyDescent="0.2">
      <c r="E225" t="str">
        <f t="shared" ca="1" si="11"/>
        <v>partial</v>
      </c>
      <c r="F225" t="str">
        <f t="shared" ca="1" si="12"/>
        <v>8470.12</v>
      </c>
      <c r="G225">
        <v>224</v>
      </c>
      <c r="H225" t="str">
        <f t="shared" ca="1" si="10"/>
        <v>INSERT INTO scholarship (type, amount, athlete_id) VALUES ('partial',8470.12,224);</v>
      </c>
    </row>
    <row r="226" spans="5:8" x14ac:dyDescent="0.2">
      <c r="E226" t="str">
        <f t="shared" ca="1" si="11"/>
        <v>graduate</v>
      </c>
      <c r="F226" t="str">
        <f t="shared" ca="1" si="12"/>
        <v>8207.03</v>
      </c>
      <c r="G226">
        <v>225</v>
      </c>
      <c r="H226" t="str">
        <f t="shared" ca="1" si="10"/>
        <v>INSERT INTO scholarship (type, amount, athlete_id) VALUES ('graduate',8207.03,225);</v>
      </c>
    </row>
    <row r="227" spans="5:8" x14ac:dyDescent="0.2">
      <c r="E227" t="str">
        <f t="shared" ca="1" si="11"/>
        <v>full</v>
      </c>
      <c r="F227" t="str">
        <f t="shared" ca="1" si="12"/>
        <v>3362.22</v>
      </c>
      <c r="G227">
        <v>226</v>
      </c>
      <c r="H227" t="str">
        <f t="shared" ca="1" si="10"/>
        <v>INSERT INTO scholarship (type, amount, athlete_id) VALUES ('full',3362.22,226);</v>
      </c>
    </row>
    <row r="228" spans="5:8" x14ac:dyDescent="0.2">
      <c r="E228" t="str">
        <f t="shared" ca="1" si="11"/>
        <v>graduate</v>
      </c>
      <c r="F228" t="str">
        <f t="shared" ca="1" si="12"/>
        <v>3135.60</v>
      </c>
      <c r="G228">
        <v>227</v>
      </c>
      <c r="H228" t="str">
        <f t="shared" ca="1" si="10"/>
        <v>INSERT INTO scholarship (type, amount, athlete_id) VALUES ('graduate',3135.60,227);</v>
      </c>
    </row>
    <row r="229" spans="5:8" x14ac:dyDescent="0.2">
      <c r="E229" t="str">
        <f t="shared" ca="1" si="11"/>
        <v>partial</v>
      </c>
      <c r="F229" t="str">
        <f t="shared" ca="1" si="12"/>
        <v>7599.87</v>
      </c>
      <c r="G229">
        <v>228</v>
      </c>
      <c r="H229" t="str">
        <f t="shared" ref="H229:H292" ca="1" si="13">"INSERT INTO scholarship (type, amount, athlete_id) VALUES ('"&amp;E229&amp;"',"&amp;F229&amp;","&amp;G229&amp;");"</f>
        <v>INSERT INTO scholarship (type, amount, athlete_id) VALUES ('partial',7599.87,228);</v>
      </c>
    </row>
    <row r="230" spans="5:8" x14ac:dyDescent="0.2">
      <c r="E230" t="str">
        <f t="shared" ca="1" si="11"/>
        <v>partial</v>
      </c>
      <c r="F230" t="str">
        <f t="shared" ca="1" si="12"/>
        <v>6657.38</v>
      </c>
      <c r="G230">
        <v>229</v>
      </c>
      <c r="H230" t="str">
        <f t="shared" ca="1" si="13"/>
        <v>INSERT INTO scholarship (type, amount, athlete_id) VALUES ('partial',6657.38,229);</v>
      </c>
    </row>
    <row r="231" spans="5:8" x14ac:dyDescent="0.2">
      <c r="E231" t="str">
        <f t="shared" ca="1" si="11"/>
        <v>partial</v>
      </c>
      <c r="F231" t="str">
        <f t="shared" ca="1" si="12"/>
        <v>8841.45</v>
      </c>
      <c r="G231">
        <v>230</v>
      </c>
      <c r="H231" t="str">
        <f t="shared" ca="1" si="13"/>
        <v>INSERT INTO scholarship (type, amount, athlete_id) VALUES ('partial',8841.45,230);</v>
      </c>
    </row>
    <row r="232" spans="5:8" x14ac:dyDescent="0.2">
      <c r="E232" t="str">
        <f t="shared" ca="1" si="11"/>
        <v>partial</v>
      </c>
      <c r="F232" t="str">
        <f t="shared" ca="1" si="12"/>
        <v>9507.56</v>
      </c>
      <c r="G232">
        <v>231</v>
      </c>
      <c r="H232" t="str">
        <f t="shared" ca="1" si="13"/>
        <v>INSERT INTO scholarship (type, amount, athlete_id) VALUES ('partial',9507.56,231);</v>
      </c>
    </row>
    <row r="233" spans="5:8" x14ac:dyDescent="0.2">
      <c r="E233" t="str">
        <f t="shared" ca="1" si="11"/>
        <v>partial</v>
      </c>
      <c r="F233" t="str">
        <f t="shared" ca="1" si="12"/>
        <v>1894.21</v>
      </c>
      <c r="G233">
        <v>232</v>
      </c>
      <c r="H233" t="str">
        <f t="shared" ca="1" si="13"/>
        <v>INSERT INTO scholarship (type, amount, athlete_id) VALUES ('partial',1894.21,232);</v>
      </c>
    </row>
    <row r="234" spans="5:8" x14ac:dyDescent="0.2">
      <c r="E234" t="str">
        <f t="shared" ca="1" si="11"/>
        <v>full</v>
      </c>
      <c r="F234" t="str">
        <f t="shared" ca="1" si="12"/>
        <v>4249.97</v>
      </c>
      <c r="G234">
        <v>233</v>
      </c>
      <c r="H234" t="str">
        <f t="shared" ca="1" si="13"/>
        <v>INSERT INTO scholarship (type, amount, athlete_id) VALUES ('full',4249.97,233);</v>
      </c>
    </row>
    <row r="235" spans="5:8" x14ac:dyDescent="0.2">
      <c r="E235" t="str">
        <f t="shared" ca="1" si="11"/>
        <v>graduate</v>
      </c>
      <c r="F235" t="str">
        <f t="shared" ca="1" si="12"/>
        <v>338.74</v>
      </c>
      <c r="G235">
        <v>234</v>
      </c>
      <c r="H235" t="str">
        <f t="shared" ca="1" si="13"/>
        <v>INSERT INTO scholarship (type, amount, athlete_id) VALUES ('graduate',338.74,234);</v>
      </c>
    </row>
    <row r="236" spans="5:8" x14ac:dyDescent="0.2">
      <c r="E236" t="str">
        <f t="shared" ca="1" si="11"/>
        <v>graduate</v>
      </c>
      <c r="F236" t="str">
        <f t="shared" ca="1" si="12"/>
        <v>5833.82</v>
      </c>
      <c r="G236">
        <v>235</v>
      </c>
      <c r="H236" t="str">
        <f t="shared" ca="1" si="13"/>
        <v>INSERT INTO scholarship (type, amount, athlete_id) VALUES ('graduate',5833.82,235);</v>
      </c>
    </row>
    <row r="237" spans="5:8" x14ac:dyDescent="0.2">
      <c r="E237" t="str">
        <f t="shared" ca="1" si="11"/>
        <v>full</v>
      </c>
      <c r="F237" t="str">
        <f t="shared" ca="1" si="12"/>
        <v>7426.18</v>
      </c>
      <c r="G237">
        <v>236</v>
      </c>
      <c r="H237" t="str">
        <f t="shared" ca="1" si="13"/>
        <v>INSERT INTO scholarship (type, amount, athlete_id) VALUES ('full',7426.18,236);</v>
      </c>
    </row>
    <row r="238" spans="5:8" x14ac:dyDescent="0.2">
      <c r="E238" t="str">
        <f t="shared" ca="1" si="11"/>
        <v>graduate</v>
      </c>
      <c r="F238" t="str">
        <f t="shared" ca="1" si="12"/>
        <v>9778.35</v>
      </c>
      <c r="G238">
        <v>237</v>
      </c>
      <c r="H238" t="str">
        <f t="shared" ca="1" si="13"/>
        <v>INSERT INTO scholarship (type, amount, athlete_id) VALUES ('graduate',9778.35,237);</v>
      </c>
    </row>
    <row r="239" spans="5:8" x14ac:dyDescent="0.2">
      <c r="E239" t="str">
        <f t="shared" ca="1" si="11"/>
        <v>full</v>
      </c>
      <c r="F239" t="str">
        <f t="shared" ca="1" si="12"/>
        <v>1069.94</v>
      </c>
      <c r="G239">
        <v>238</v>
      </c>
      <c r="H239" t="str">
        <f t="shared" ca="1" si="13"/>
        <v>INSERT INTO scholarship (type, amount, athlete_id) VALUES ('full',1069.94,238);</v>
      </c>
    </row>
    <row r="240" spans="5:8" x14ac:dyDescent="0.2">
      <c r="E240" t="str">
        <f t="shared" ca="1" si="11"/>
        <v>partial</v>
      </c>
      <c r="F240" t="str">
        <f t="shared" ca="1" si="12"/>
        <v>8704.62</v>
      </c>
      <c r="G240">
        <v>239</v>
      </c>
      <c r="H240" t="str">
        <f t="shared" ca="1" si="13"/>
        <v>INSERT INTO scholarship (type, amount, athlete_id) VALUES ('partial',8704.62,239);</v>
      </c>
    </row>
    <row r="241" spans="5:8" x14ac:dyDescent="0.2">
      <c r="E241" t="str">
        <f t="shared" ca="1" si="11"/>
        <v>graduate</v>
      </c>
      <c r="F241" t="str">
        <f t="shared" ca="1" si="12"/>
        <v>7774.66</v>
      </c>
      <c r="G241">
        <v>240</v>
      </c>
      <c r="H241" t="str">
        <f t="shared" ca="1" si="13"/>
        <v>INSERT INTO scholarship (type, amount, athlete_id) VALUES ('graduate',7774.66,240);</v>
      </c>
    </row>
    <row r="242" spans="5:8" x14ac:dyDescent="0.2">
      <c r="E242" t="str">
        <f t="shared" ca="1" si="11"/>
        <v>partial</v>
      </c>
      <c r="F242" t="str">
        <f t="shared" ca="1" si="12"/>
        <v>6562.01</v>
      </c>
      <c r="G242">
        <v>241</v>
      </c>
      <c r="H242" t="str">
        <f t="shared" ca="1" si="13"/>
        <v>INSERT INTO scholarship (type, amount, athlete_id) VALUES ('partial',6562.01,241);</v>
      </c>
    </row>
    <row r="243" spans="5:8" x14ac:dyDescent="0.2">
      <c r="E243" t="str">
        <f t="shared" ca="1" si="11"/>
        <v>full</v>
      </c>
      <c r="F243" t="str">
        <f t="shared" ca="1" si="12"/>
        <v>2674.38</v>
      </c>
      <c r="G243">
        <v>242</v>
      </c>
      <c r="H243" t="str">
        <f t="shared" ca="1" si="13"/>
        <v>INSERT INTO scholarship (type, amount, athlete_id) VALUES ('full',2674.38,242);</v>
      </c>
    </row>
    <row r="244" spans="5:8" x14ac:dyDescent="0.2">
      <c r="E244" t="str">
        <f t="shared" ca="1" si="11"/>
        <v>partial</v>
      </c>
      <c r="F244" t="str">
        <f t="shared" ca="1" si="12"/>
        <v>3480.87</v>
      </c>
      <c r="G244">
        <v>243</v>
      </c>
      <c r="H244" t="str">
        <f t="shared" ca="1" si="13"/>
        <v>INSERT INTO scholarship (type, amount, athlete_id) VALUES ('partial',3480.87,243);</v>
      </c>
    </row>
    <row r="245" spans="5:8" x14ac:dyDescent="0.2">
      <c r="E245" t="str">
        <f t="shared" ca="1" si="11"/>
        <v>full</v>
      </c>
      <c r="F245" t="str">
        <f t="shared" ca="1" si="12"/>
        <v>6192.75</v>
      </c>
      <c r="G245">
        <v>244</v>
      </c>
      <c r="H245" t="str">
        <f t="shared" ca="1" si="13"/>
        <v>INSERT INTO scholarship (type, amount, athlete_id) VALUES ('full',6192.75,244);</v>
      </c>
    </row>
    <row r="246" spans="5:8" x14ac:dyDescent="0.2">
      <c r="E246" t="str">
        <f t="shared" ca="1" si="11"/>
        <v>graduate</v>
      </c>
      <c r="F246" t="str">
        <f t="shared" ca="1" si="12"/>
        <v>587.73</v>
      </c>
      <c r="G246">
        <v>245</v>
      </c>
      <c r="H246" t="str">
        <f t="shared" ca="1" si="13"/>
        <v>INSERT INTO scholarship (type, amount, athlete_id) VALUES ('graduate',587.73,245);</v>
      </c>
    </row>
    <row r="247" spans="5:8" x14ac:dyDescent="0.2">
      <c r="E247" t="str">
        <f t="shared" ca="1" si="11"/>
        <v>graduate</v>
      </c>
      <c r="F247" t="str">
        <f t="shared" ca="1" si="12"/>
        <v>8023.83</v>
      </c>
      <c r="G247">
        <v>246</v>
      </c>
      <c r="H247" t="str">
        <f t="shared" ca="1" si="13"/>
        <v>INSERT INTO scholarship (type, amount, athlete_id) VALUES ('graduate',8023.83,246);</v>
      </c>
    </row>
    <row r="248" spans="5:8" x14ac:dyDescent="0.2">
      <c r="E248" t="str">
        <f t="shared" ca="1" si="11"/>
        <v>full</v>
      </c>
      <c r="F248" t="str">
        <f t="shared" ca="1" si="12"/>
        <v>1230.34</v>
      </c>
      <c r="G248">
        <v>247</v>
      </c>
      <c r="H248" t="str">
        <f t="shared" ca="1" si="13"/>
        <v>INSERT INTO scholarship (type, amount, athlete_id) VALUES ('full',1230.34,247);</v>
      </c>
    </row>
    <row r="249" spans="5:8" x14ac:dyDescent="0.2">
      <c r="E249" t="str">
        <f t="shared" ca="1" si="11"/>
        <v>graduate</v>
      </c>
      <c r="F249" t="str">
        <f t="shared" ca="1" si="12"/>
        <v>5995.05</v>
      </c>
      <c r="G249">
        <v>248</v>
      </c>
      <c r="H249" t="str">
        <f t="shared" ca="1" si="13"/>
        <v>INSERT INTO scholarship (type, amount, athlete_id) VALUES ('graduate',5995.05,248);</v>
      </c>
    </row>
    <row r="250" spans="5:8" x14ac:dyDescent="0.2">
      <c r="E250" t="str">
        <f t="shared" ca="1" si="11"/>
        <v>partial</v>
      </c>
      <c r="F250" t="str">
        <f t="shared" ca="1" si="12"/>
        <v>589.09</v>
      </c>
      <c r="G250">
        <v>249</v>
      </c>
      <c r="H250" t="str">
        <f t="shared" ca="1" si="13"/>
        <v>INSERT INTO scholarship (type, amount, athlete_id) VALUES ('partial',589.09,249);</v>
      </c>
    </row>
    <row r="251" spans="5:8" x14ac:dyDescent="0.2">
      <c r="E251" t="str">
        <f t="shared" ca="1" si="11"/>
        <v>graduate</v>
      </c>
      <c r="F251" t="str">
        <f t="shared" ca="1" si="12"/>
        <v>8639.86</v>
      </c>
      <c r="G251">
        <v>250</v>
      </c>
      <c r="H251" t="str">
        <f t="shared" ca="1" si="13"/>
        <v>INSERT INTO scholarship (type, amount, athlete_id) VALUES ('graduate',8639.86,250);</v>
      </c>
    </row>
    <row r="252" spans="5:8" x14ac:dyDescent="0.2">
      <c r="E252" t="str">
        <f t="shared" ca="1" si="11"/>
        <v>partial</v>
      </c>
      <c r="F252" t="str">
        <f t="shared" ca="1" si="12"/>
        <v>6896.90</v>
      </c>
      <c r="G252">
        <v>251</v>
      </c>
      <c r="H252" t="str">
        <f t="shared" ca="1" si="13"/>
        <v>INSERT INTO scholarship (type, amount, athlete_id) VALUES ('partial',6896.90,251);</v>
      </c>
    </row>
    <row r="253" spans="5:8" x14ac:dyDescent="0.2">
      <c r="E253" t="str">
        <f t="shared" ca="1" si="11"/>
        <v>graduate</v>
      </c>
      <c r="F253" t="str">
        <f t="shared" ca="1" si="12"/>
        <v>3478.83</v>
      </c>
      <c r="G253">
        <v>252</v>
      </c>
      <c r="H253" t="str">
        <f t="shared" ca="1" si="13"/>
        <v>INSERT INTO scholarship (type, amount, athlete_id) VALUES ('graduate',3478.83,252);</v>
      </c>
    </row>
    <row r="254" spans="5:8" x14ac:dyDescent="0.2">
      <c r="E254" t="str">
        <f t="shared" ca="1" si="11"/>
        <v>full</v>
      </c>
      <c r="F254" t="str">
        <f t="shared" ca="1" si="12"/>
        <v>7043.43</v>
      </c>
      <c r="G254">
        <v>253</v>
      </c>
      <c r="H254" t="str">
        <f t="shared" ca="1" si="13"/>
        <v>INSERT INTO scholarship (type, amount, athlete_id) VALUES ('full',7043.43,253);</v>
      </c>
    </row>
    <row r="255" spans="5:8" x14ac:dyDescent="0.2">
      <c r="E255" t="str">
        <f t="shared" ca="1" si="11"/>
        <v>full</v>
      </c>
      <c r="F255" t="str">
        <f t="shared" ca="1" si="12"/>
        <v>6739.64</v>
      </c>
      <c r="G255">
        <v>254</v>
      </c>
      <c r="H255" t="str">
        <f t="shared" ca="1" si="13"/>
        <v>INSERT INTO scholarship (type, amount, athlete_id) VALUES ('full',6739.64,254);</v>
      </c>
    </row>
    <row r="256" spans="5:8" x14ac:dyDescent="0.2">
      <c r="E256" t="str">
        <f t="shared" ca="1" si="11"/>
        <v>partial</v>
      </c>
      <c r="F256" t="str">
        <f t="shared" ca="1" si="12"/>
        <v>9122.10</v>
      </c>
      <c r="G256">
        <v>255</v>
      </c>
      <c r="H256" t="str">
        <f t="shared" ca="1" si="13"/>
        <v>INSERT INTO scholarship (type, amount, athlete_id) VALUES ('partial',9122.10,255);</v>
      </c>
    </row>
    <row r="257" spans="5:8" x14ac:dyDescent="0.2">
      <c r="E257" t="str">
        <f t="shared" ca="1" si="11"/>
        <v>graduate</v>
      </c>
      <c r="F257" t="str">
        <f t="shared" ca="1" si="12"/>
        <v>7011.26</v>
      </c>
      <c r="G257">
        <v>256</v>
      </c>
      <c r="H257" t="str">
        <f t="shared" ca="1" si="13"/>
        <v>INSERT INTO scholarship (type, amount, athlete_id) VALUES ('graduate',7011.26,256);</v>
      </c>
    </row>
    <row r="258" spans="5:8" x14ac:dyDescent="0.2">
      <c r="E258" t="str">
        <f t="shared" ref="E258:E301" ca="1" si="14">VLOOKUP(RANDBETWEEN(1,3),scholarship,2)</f>
        <v>graduate</v>
      </c>
      <c r="F258" t="str">
        <f t="shared" ca="1" si="12"/>
        <v>302.58</v>
      </c>
      <c r="G258">
        <v>257</v>
      </c>
      <c r="H258" t="str">
        <f t="shared" ca="1" si="13"/>
        <v>INSERT INTO scholarship (type, amount, athlete_id) VALUES ('graduate',302.58,257);</v>
      </c>
    </row>
    <row r="259" spans="5:8" x14ac:dyDescent="0.2">
      <c r="E259" t="str">
        <f t="shared" ca="1" si="14"/>
        <v>partial</v>
      </c>
      <c r="F259" t="str">
        <f t="shared" ref="F259:F301" ca="1" si="15">RANDBETWEEN(100,10000)&amp;"."&amp;TEXT(RANDBETWEEN(0,99),"00")</f>
        <v>9321.59</v>
      </c>
      <c r="G259">
        <v>258</v>
      </c>
      <c r="H259" t="str">
        <f t="shared" ca="1" si="13"/>
        <v>INSERT INTO scholarship (type, amount, athlete_id) VALUES ('partial',9321.59,258);</v>
      </c>
    </row>
    <row r="260" spans="5:8" x14ac:dyDescent="0.2">
      <c r="E260" t="str">
        <f t="shared" ca="1" si="14"/>
        <v>graduate</v>
      </c>
      <c r="F260" t="str">
        <f t="shared" ca="1" si="15"/>
        <v>948.92</v>
      </c>
      <c r="G260">
        <v>259</v>
      </c>
      <c r="H260" t="str">
        <f t="shared" ca="1" si="13"/>
        <v>INSERT INTO scholarship (type, amount, athlete_id) VALUES ('graduate',948.92,259);</v>
      </c>
    </row>
    <row r="261" spans="5:8" x14ac:dyDescent="0.2">
      <c r="E261" t="str">
        <f t="shared" ca="1" si="14"/>
        <v>partial</v>
      </c>
      <c r="F261" t="str">
        <f t="shared" ca="1" si="15"/>
        <v>2382.48</v>
      </c>
      <c r="G261">
        <v>260</v>
      </c>
      <c r="H261" t="str">
        <f t="shared" ca="1" si="13"/>
        <v>INSERT INTO scholarship (type, amount, athlete_id) VALUES ('partial',2382.48,260);</v>
      </c>
    </row>
    <row r="262" spans="5:8" x14ac:dyDescent="0.2">
      <c r="E262" t="str">
        <f t="shared" ca="1" si="14"/>
        <v>full</v>
      </c>
      <c r="F262" t="str">
        <f t="shared" ca="1" si="15"/>
        <v>3135.78</v>
      </c>
      <c r="G262">
        <v>261</v>
      </c>
      <c r="H262" t="str">
        <f t="shared" ca="1" si="13"/>
        <v>INSERT INTO scholarship (type, amount, athlete_id) VALUES ('full',3135.78,261);</v>
      </c>
    </row>
    <row r="263" spans="5:8" x14ac:dyDescent="0.2">
      <c r="E263" t="str">
        <f t="shared" ca="1" si="14"/>
        <v>partial</v>
      </c>
      <c r="F263" t="str">
        <f t="shared" ca="1" si="15"/>
        <v>8642.40</v>
      </c>
      <c r="G263">
        <v>262</v>
      </c>
      <c r="H263" t="str">
        <f t="shared" ca="1" si="13"/>
        <v>INSERT INTO scholarship (type, amount, athlete_id) VALUES ('partial',8642.40,262);</v>
      </c>
    </row>
    <row r="264" spans="5:8" x14ac:dyDescent="0.2">
      <c r="E264" t="str">
        <f t="shared" ca="1" si="14"/>
        <v>graduate</v>
      </c>
      <c r="F264" t="str">
        <f t="shared" ca="1" si="15"/>
        <v>7452.52</v>
      </c>
      <c r="G264">
        <v>263</v>
      </c>
      <c r="H264" t="str">
        <f t="shared" ca="1" si="13"/>
        <v>INSERT INTO scholarship (type, amount, athlete_id) VALUES ('graduate',7452.52,263);</v>
      </c>
    </row>
    <row r="265" spans="5:8" x14ac:dyDescent="0.2">
      <c r="E265" t="str">
        <f t="shared" ca="1" si="14"/>
        <v>partial</v>
      </c>
      <c r="F265" t="str">
        <f t="shared" ca="1" si="15"/>
        <v>6953.74</v>
      </c>
      <c r="G265">
        <v>264</v>
      </c>
      <c r="H265" t="str">
        <f t="shared" ca="1" si="13"/>
        <v>INSERT INTO scholarship (type, amount, athlete_id) VALUES ('partial',6953.74,264);</v>
      </c>
    </row>
    <row r="266" spans="5:8" x14ac:dyDescent="0.2">
      <c r="E266" t="str">
        <f t="shared" ca="1" si="14"/>
        <v>graduate</v>
      </c>
      <c r="F266" t="str">
        <f t="shared" ca="1" si="15"/>
        <v>8685.68</v>
      </c>
      <c r="G266">
        <v>265</v>
      </c>
      <c r="H266" t="str">
        <f t="shared" ca="1" si="13"/>
        <v>INSERT INTO scholarship (type, amount, athlete_id) VALUES ('graduate',8685.68,265);</v>
      </c>
    </row>
    <row r="267" spans="5:8" x14ac:dyDescent="0.2">
      <c r="E267" t="str">
        <f t="shared" ca="1" si="14"/>
        <v>partial</v>
      </c>
      <c r="F267" t="str">
        <f t="shared" ca="1" si="15"/>
        <v>6758.82</v>
      </c>
      <c r="G267">
        <v>266</v>
      </c>
      <c r="H267" t="str">
        <f t="shared" ca="1" si="13"/>
        <v>INSERT INTO scholarship (type, amount, athlete_id) VALUES ('partial',6758.82,266);</v>
      </c>
    </row>
    <row r="268" spans="5:8" x14ac:dyDescent="0.2">
      <c r="E268" t="str">
        <f t="shared" ca="1" si="14"/>
        <v>partial</v>
      </c>
      <c r="F268" t="str">
        <f t="shared" ca="1" si="15"/>
        <v>5446.86</v>
      </c>
      <c r="G268">
        <v>267</v>
      </c>
      <c r="H268" t="str">
        <f t="shared" ca="1" si="13"/>
        <v>INSERT INTO scholarship (type, amount, athlete_id) VALUES ('partial',5446.86,267);</v>
      </c>
    </row>
    <row r="269" spans="5:8" x14ac:dyDescent="0.2">
      <c r="E269" t="str">
        <f t="shared" ca="1" si="14"/>
        <v>graduate</v>
      </c>
      <c r="F269" t="str">
        <f t="shared" ca="1" si="15"/>
        <v>1546.41</v>
      </c>
      <c r="G269">
        <v>268</v>
      </c>
      <c r="H269" t="str">
        <f t="shared" ca="1" si="13"/>
        <v>INSERT INTO scholarship (type, amount, athlete_id) VALUES ('graduate',1546.41,268);</v>
      </c>
    </row>
    <row r="270" spans="5:8" x14ac:dyDescent="0.2">
      <c r="E270" t="str">
        <f t="shared" ca="1" si="14"/>
        <v>partial</v>
      </c>
      <c r="F270" t="str">
        <f t="shared" ca="1" si="15"/>
        <v>1371.71</v>
      </c>
      <c r="G270">
        <v>269</v>
      </c>
      <c r="H270" t="str">
        <f t="shared" ca="1" si="13"/>
        <v>INSERT INTO scholarship (type, amount, athlete_id) VALUES ('partial',1371.71,269);</v>
      </c>
    </row>
    <row r="271" spans="5:8" x14ac:dyDescent="0.2">
      <c r="E271" t="str">
        <f t="shared" ca="1" si="14"/>
        <v>graduate</v>
      </c>
      <c r="F271" t="str">
        <f t="shared" ca="1" si="15"/>
        <v>8519.79</v>
      </c>
      <c r="G271">
        <v>270</v>
      </c>
      <c r="H271" t="str">
        <f t="shared" ca="1" si="13"/>
        <v>INSERT INTO scholarship (type, amount, athlete_id) VALUES ('graduate',8519.79,270);</v>
      </c>
    </row>
    <row r="272" spans="5:8" x14ac:dyDescent="0.2">
      <c r="E272" t="str">
        <f t="shared" ca="1" si="14"/>
        <v>full</v>
      </c>
      <c r="F272" t="str">
        <f t="shared" ca="1" si="15"/>
        <v>2260.34</v>
      </c>
      <c r="G272">
        <v>271</v>
      </c>
      <c r="H272" t="str">
        <f t="shared" ca="1" si="13"/>
        <v>INSERT INTO scholarship (type, amount, athlete_id) VALUES ('full',2260.34,271);</v>
      </c>
    </row>
    <row r="273" spans="5:8" x14ac:dyDescent="0.2">
      <c r="E273" t="str">
        <f t="shared" ca="1" si="14"/>
        <v>graduate</v>
      </c>
      <c r="F273" t="str">
        <f t="shared" ca="1" si="15"/>
        <v>8049.76</v>
      </c>
      <c r="G273">
        <v>272</v>
      </c>
      <c r="H273" t="str">
        <f t="shared" ca="1" si="13"/>
        <v>INSERT INTO scholarship (type, amount, athlete_id) VALUES ('graduate',8049.76,272);</v>
      </c>
    </row>
    <row r="274" spans="5:8" x14ac:dyDescent="0.2">
      <c r="E274" t="str">
        <f t="shared" ca="1" si="14"/>
        <v>partial</v>
      </c>
      <c r="F274" t="str">
        <f t="shared" ca="1" si="15"/>
        <v>433.29</v>
      </c>
      <c r="G274">
        <v>273</v>
      </c>
      <c r="H274" t="str">
        <f t="shared" ca="1" si="13"/>
        <v>INSERT INTO scholarship (type, amount, athlete_id) VALUES ('partial',433.29,273);</v>
      </c>
    </row>
    <row r="275" spans="5:8" x14ac:dyDescent="0.2">
      <c r="E275" t="str">
        <f t="shared" ca="1" si="14"/>
        <v>full</v>
      </c>
      <c r="F275" t="str">
        <f t="shared" ca="1" si="15"/>
        <v>3039.53</v>
      </c>
      <c r="G275">
        <v>274</v>
      </c>
      <c r="H275" t="str">
        <f t="shared" ca="1" si="13"/>
        <v>INSERT INTO scholarship (type, amount, athlete_id) VALUES ('full',3039.53,274);</v>
      </c>
    </row>
    <row r="276" spans="5:8" x14ac:dyDescent="0.2">
      <c r="E276" t="str">
        <f t="shared" ca="1" si="14"/>
        <v>full</v>
      </c>
      <c r="F276" t="str">
        <f t="shared" ca="1" si="15"/>
        <v>8973.04</v>
      </c>
      <c r="G276">
        <v>275</v>
      </c>
      <c r="H276" t="str">
        <f t="shared" ca="1" si="13"/>
        <v>INSERT INTO scholarship (type, amount, athlete_id) VALUES ('full',8973.04,275);</v>
      </c>
    </row>
    <row r="277" spans="5:8" x14ac:dyDescent="0.2">
      <c r="E277" t="str">
        <f t="shared" ca="1" si="14"/>
        <v>graduate</v>
      </c>
      <c r="F277" t="str">
        <f t="shared" ca="1" si="15"/>
        <v>7290.41</v>
      </c>
      <c r="G277">
        <v>276</v>
      </c>
      <c r="H277" t="str">
        <f t="shared" ca="1" si="13"/>
        <v>INSERT INTO scholarship (type, amount, athlete_id) VALUES ('graduate',7290.41,276);</v>
      </c>
    </row>
    <row r="278" spans="5:8" x14ac:dyDescent="0.2">
      <c r="E278" t="str">
        <f t="shared" ca="1" si="14"/>
        <v>full</v>
      </c>
      <c r="F278" t="str">
        <f t="shared" ca="1" si="15"/>
        <v>6394.59</v>
      </c>
      <c r="G278">
        <v>277</v>
      </c>
      <c r="H278" t="str">
        <f t="shared" ca="1" si="13"/>
        <v>INSERT INTO scholarship (type, amount, athlete_id) VALUES ('full',6394.59,277);</v>
      </c>
    </row>
    <row r="279" spans="5:8" x14ac:dyDescent="0.2">
      <c r="E279" t="str">
        <f t="shared" ca="1" si="14"/>
        <v>partial</v>
      </c>
      <c r="F279" t="str">
        <f t="shared" ca="1" si="15"/>
        <v>439.98</v>
      </c>
      <c r="G279">
        <v>278</v>
      </c>
      <c r="H279" t="str">
        <f t="shared" ca="1" si="13"/>
        <v>INSERT INTO scholarship (type, amount, athlete_id) VALUES ('partial',439.98,278);</v>
      </c>
    </row>
    <row r="280" spans="5:8" x14ac:dyDescent="0.2">
      <c r="E280" t="str">
        <f t="shared" ca="1" si="14"/>
        <v>full</v>
      </c>
      <c r="F280" t="str">
        <f t="shared" ca="1" si="15"/>
        <v>3737.02</v>
      </c>
      <c r="G280">
        <v>279</v>
      </c>
      <c r="H280" t="str">
        <f t="shared" ca="1" si="13"/>
        <v>INSERT INTO scholarship (type, amount, athlete_id) VALUES ('full',3737.02,279);</v>
      </c>
    </row>
    <row r="281" spans="5:8" x14ac:dyDescent="0.2">
      <c r="E281" t="str">
        <f t="shared" ca="1" si="14"/>
        <v>full</v>
      </c>
      <c r="F281" t="str">
        <f t="shared" ca="1" si="15"/>
        <v>734.05</v>
      </c>
      <c r="G281">
        <v>280</v>
      </c>
      <c r="H281" t="str">
        <f t="shared" ca="1" si="13"/>
        <v>INSERT INTO scholarship (type, amount, athlete_id) VALUES ('full',734.05,280);</v>
      </c>
    </row>
    <row r="282" spans="5:8" x14ac:dyDescent="0.2">
      <c r="E282" t="str">
        <f t="shared" ca="1" si="14"/>
        <v>partial</v>
      </c>
      <c r="F282" t="str">
        <f t="shared" ca="1" si="15"/>
        <v>4748.47</v>
      </c>
      <c r="G282">
        <v>281</v>
      </c>
      <c r="H282" t="str">
        <f t="shared" ca="1" si="13"/>
        <v>INSERT INTO scholarship (type, amount, athlete_id) VALUES ('partial',4748.47,281);</v>
      </c>
    </row>
    <row r="283" spans="5:8" x14ac:dyDescent="0.2">
      <c r="E283" t="str">
        <f t="shared" ca="1" si="14"/>
        <v>graduate</v>
      </c>
      <c r="F283" t="str">
        <f t="shared" ca="1" si="15"/>
        <v>1364.36</v>
      </c>
      <c r="G283">
        <v>282</v>
      </c>
      <c r="H283" t="str">
        <f t="shared" ca="1" si="13"/>
        <v>INSERT INTO scholarship (type, amount, athlete_id) VALUES ('graduate',1364.36,282);</v>
      </c>
    </row>
    <row r="284" spans="5:8" x14ac:dyDescent="0.2">
      <c r="E284" t="str">
        <f t="shared" ca="1" si="14"/>
        <v>partial</v>
      </c>
      <c r="F284" t="str">
        <f t="shared" ca="1" si="15"/>
        <v>8818.60</v>
      </c>
      <c r="G284">
        <v>283</v>
      </c>
      <c r="H284" t="str">
        <f t="shared" ca="1" si="13"/>
        <v>INSERT INTO scholarship (type, amount, athlete_id) VALUES ('partial',8818.60,283);</v>
      </c>
    </row>
    <row r="285" spans="5:8" x14ac:dyDescent="0.2">
      <c r="E285" t="str">
        <f t="shared" ca="1" si="14"/>
        <v>partial</v>
      </c>
      <c r="F285" t="str">
        <f t="shared" ca="1" si="15"/>
        <v>7722.16</v>
      </c>
      <c r="G285">
        <v>284</v>
      </c>
      <c r="H285" t="str">
        <f t="shared" ca="1" si="13"/>
        <v>INSERT INTO scholarship (type, amount, athlete_id) VALUES ('partial',7722.16,284);</v>
      </c>
    </row>
    <row r="286" spans="5:8" x14ac:dyDescent="0.2">
      <c r="E286" t="str">
        <f t="shared" ca="1" si="14"/>
        <v>partial</v>
      </c>
      <c r="F286" t="str">
        <f t="shared" ca="1" si="15"/>
        <v>549.76</v>
      </c>
      <c r="G286">
        <v>285</v>
      </c>
      <c r="H286" t="str">
        <f t="shared" ca="1" si="13"/>
        <v>INSERT INTO scholarship (type, amount, athlete_id) VALUES ('partial',549.76,285);</v>
      </c>
    </row>
    <row r="287" spans="5:8" x14ac:dyDescent="0.2">
      <c r="E287" t="str">
        <f t="shared" ca="1" si="14"/>
        <v>partial</v>
      </c>
      <c r="F287" t="str">
        <f t="shared" ca="1" si="15"/>
        <v>8387.54</v>
      </c>
      <c r="G287">
        <v>286</v>
      </c>
      <c r="H287" t="str">
        <f t="shared" ca="1" si="13"/>
        <v>INSERT INTO scholarship (type, amount, athlete_id) VALUES ('partial',8387.54,286);</v>
      </c>
    </row>
    <row r="288" spans="5:8" x14ac:dyDescent="0.2">
      <c r="E288" t="str">
        <f t="shared" ca="1" si="14"/>
        <v>graduate</v>
      </c>
      <c r="F288" t="str">
        <f t="shared" ca="1" si="15"/>
        <v>1136.36</v>
      </c>
      <c r="G288">
        <v>287</v>
      </c>
      <c r="H288" t="str">
        <f t="shared" ca="1" si="13"/>
        <v>INSERT INTO scholarship (type, amount, athlete_id) VALUES ('graduate',1136.36,287);</v>
      </c>
    </row>
    <row r="289" spans="5:8" x14ac:dyDescent="0.2">
      <c r="E289" t="str">
        <f t="shared" ca="1" si="14"/>
        <v>partial</v>
      </c>
      <c r="F289" t="str">
        <f t="shared" ca="1" si="15"/>
        <v>3654.62</v>
      </c>
      <c r="G289">
        <v>288</v>
      </c>
      <c r="H289" t="str">
        <f t="shared" ca="1" si="13"/>
        <v>INSERT INTO scholarship (type, amount, athlete_id) VALUES ('partial',3654.62,288);</v>
      </c>
    </row>
    <row r="290" spans="5:8" x14ac:dyDescent="0.2">
      <c r="E290" t="str">
        <f t="shared" ca="1" si="14"/>
        <v>full</v>
      </c>
      <c r="F290" t="str">
        <f t="shared" ca="1" si="15"/>
        <v>6201.84</v>
      </c>
      <c r="G290">
        <v>289</v>
      </c>
      <c r="H290" t="str">
        <f t="shared" ca="1" si="13"/>
        <v>INSERT INTO scholarship (type, amount, athlete_id) VALUES ('full',6201.84,289);</v>
      </c>
    </row>
    <row r="291" spans="5:8" x14ac:dyDescent="0.2">
      <c r="E291" t="str">
        <f t="shared" ca="1" si="14"/>
        <v>full</v>
      </c>
      <c r="F291" t="str">
        <f t="shared" ca="1" si="15"/>
        <v>1092.74</v>
      </c>
      <c r="G291">
        <v>290</v>
      </c>
      <c r="H291" t="str">
        <f t="shared" ca="1" si="13"/>
        <v>INSERT INTO scholarship (type, amount, athlete_id) VALUES ('full',1092.74,290);</v>
      </c>
    </row>
    <row r="292" spans="5:8" x14ac:dyDescent="0.2">
      <c r="E292" t="str">
        <f t="shared" ca="1" si="14"/>
        <v>partial</v>
      </c>
      <c r="F292" t="str">
        <f t="shared" ca="1" si="15"/>
        <v>267.56</v>
      </c>
      <c r="G292">
        <v>291</v>
      </c>
      <c r="H292" t="str">
        <f t="shared" ca="1" si="13"/>
        <v>INSERT INTO scholarship (type, amount, athlete_id) VALUES ('partial',267.56,291);</v>
      </c>
    </row>
    <row r="293" spans="5:8" x14ac:dyDescent="0.2">
      <c r="E293" t="str">
        <f t="shared" ca="1" si="14"/>
        <v>full</v>
      </c>
      <c r="F293" t="str">
        <f t="shared" ca="1" si="15"/>
        <v>1928.91</v>
      </c>
      <c r="G293">
        <v>292</v>
      </c>
      <c r="H293" t="str">
        <f t="shared" ref="H293:H301" ca="1" si="16">"INSERT INTO scholarship (type, amount, athlete_id) VALUES ('"&amp;E293&amp;"',"&amp;F293&amp;","&amp;G293&amp;");"</f>
        <v>INSERT INTO scholarship (type, amount, athlete_id) VALUES ('full',1928.91,292);</v>
      </c>
    </row>
    <row r="294" spans="5:8" x14ac:dyDescent="0.2">
      <c r="E294" t="str">
        <f t="shared" ca="1" si="14"/>
        <v>full</v>
      </c>
      <c r="F294" t="str">
        <f t="shared" ca="1" si="15"/>
        <v>2040.91</v>
      </c>
      <c r="G294">
        <v>293</v>
      </c>
      <c r="H294" t="str">
        <f t="shared" ca="1" si="16"/>
        <v>INSERT INTO scholarship (type, amount, athlete_id) VALUES ('full',2040.91,293);</v>
      </c>
    </row>
    <row r="295" spans="5:8" x14ac:dyDescent="0.2">
      <c r="E295" t="str">
        <f t="shared" ca="1" si="14"/>
        <v>partial</v>
      </c>
      <c r="F295" t="str">
        <f t="shared" ca="1" si="15"/>
        <v>4424.91</v>
      </c>
      <c r="G295">
        <v>294</v>
      </c>
      <c r="H295" t="str">
        <f t="shared" ca="1" si="16"/>
        <v>INSERT INTO scholarship (type, amount, athlete_id) VALUES ('partial',4424.91,294);</v>
      </c>
    </row>
    <row r="296" spans="5:8" x14ac:dyDescent="0.2">
      <c r="E296" t="str">
        <f t="shared" ca="1" si="14"/>
        <v>partial</v>
      </c>
      <c r="F296" t="str">
        <f t="shared" ca="1" si="15"/>
        <v>7232.52</v>
      </c>
      <c r="G296">
        <v>295</v>
      </c>
      <c r="H296" t="str">
        <f t="shared" ca="1" si="16"/>
        <v>INSERT INTO scholarship (type, amount, athlete_id) VALUES ('partial',7232.52,295);</v>
      </c>
    </row>
    <row r="297" spans="5:8" x14ac:dyDescent="0.2">
      <c r="E297" t="str">
        <f t="shared" ca="1" si="14"/>
        <v>full</v>
      </c>
      <c r="F297" t="str">
        <f t="shared" ca="1" si="15"/>
        <v>3318.98</v>
      </c>
      <c r="G297">
        <v>296</v>
      </c>
      <c r="H297" t="str">
        <f t="shared" ca="1" si="16"/>
        <v>INSERT INTO scholarship (type, amount, athlete_id) VALUES ('full',3318.98,296);</v>
      </c>
    </row>
    <row r="298" spans="5:8" x14ac:dyDescent="0.2">
      <c r="E298" t="str">
        <f t="shared" ca="1" si="14"/>
        <v>graduate</v>
      </c>
      <c r="F298" t="str">
        <f t="shared" ca="1" si="15"/>
        <v>1291.57</v>
      </c>
      <c r="G298">
        <v>297</v>
      </c>
      <c r="H298" t="str">
        <f t="shared" ca="1" si="16"/>
        <v>INSERT INTO scholarship (type, amount, athlete_id) VALUES ('graduate',1291.57,297);</v>
      </c>
    </row>
    <row r="299" spans="5:8" x14ac:dyDescent="0.2">
      <c r="E299" t="str">
        <f t="shared" ca="1" si="14"/>
        <v>full</v>
      </c>
      <c r="F299" t="str">
        <f t="shared" ca="1" si="15"/>
        <v>5499.10</v>
      </c>
      <c r="G299">
        <v>298</v>
      </c>
      <c r="H299" t="str">
        <f t="shared" ca="1" si="16"/>
        <v>INSERT INTO scholarship (type, amount, athlete_id) VALUES ('full',5499.10,298);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</vt:lpstr>
      <vt:lpstr>Equipment and purpose</vt:lpstr>
      <vt:lpstr>Venue</vt:lpstr>
      <vt:lpstr>Event</vt:lpstr>
      <vt:lpstr>Employee</vt:lpstr>
      <vt:lpstr>Wages</vt:lpstr>
      <vt:lpstr>Athlete</vt:lpstr>
      <vt:lpstr>Scholarship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2017-11-19T21:32:12Z</dcterms:created>
  <dcterms:modified xsi:type="dcterms:W3CDTF">2017-12-07T18:02:10Z</dcterms:modified>
</cp:coreProperties>
</file>