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7540" firstSheet="4" activeTab="4"/>
  </bookViews>
  <sheets>
    <sheet name="Overall_stats" sheetId="1" r:id="rId1"/>
    <sheet name="SAABSA_Captcha_stats" sheetId="2" r:id="rId2"/>
    <sheet name="ClickClubCard" sheetId="4" r:id="rId3"/>
    <sheet name="InvestecInvestmentDF" sheetId="3" r:id="rId4"/>
    <sheet name="Assignment" sheetId="9" r:id="rId5"/>
  </sheets>
  <definedNames>
    <definedName name="_xlnm._FilterDatabase" localSheetId="4" hidden="1">Assignment!$A$4:$L$42</definedName>
    <definedName name="_xlnm._FilterDatabase" localSheetId="0" hidden="1">Overall_stats!$A$1:$M$41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9" l="1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51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51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50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50" i="9"/>
  <c r="G50" i="9"/>
  <c r="B51" i="9"/>
  <c r="G53" i="9"/>
  <c r="F51" i="9"/>
  <c r="F53" i="9"/>
  <c r="E50" i="9"/>
  <c r="E53" i="9"/>
  <c r="D50" i="9"/>
  <c r="D53" i="9"/>
  <c r="C51" i="9"/>
  <c r="C53" i="9"/>
  <c r="D2" i="9"/>
  <c r="C2" i="9"/>
  <c r="B2" i="9"/>
  <c r="N44" i="9"/>
  <c r="N45" i="9"/>
  <c r="N46" i="9"/>
  <c r="N47" i="9"/>
  <c r="N48" i="9"/>
  <c r="O44" i="9"/>
  <c r="O45" i="9"/>
  <c r="O46" i="9"/>
  <c r="O47" i="9"/>
  <c r="O48" i="9"/>
  <c r="M44" i="9"/>
  <c r="M45" i="9"/>
  <c r="M46" i="9"/>
  <c r="M47" i="9"/>
  <c r="M48" i="9"/>
  <c r="M43" i="9"/>
  <c r="N43" i="9"/>
  <c r="O43" i="9"/>
  <c r="G2" i="9"/>
  <c r="F2" i="9"/>
  <c r="E2" i="9"/>
  <c r="B1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" i="9"/>
  <c r="S2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" i="9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4" i="2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  <c r="O2" i="9"/>
  <c r="O51" i="9"/>
  <c r="N51" i="9"/>
  <c r="N2" i="9"/>
  <c r="E1" i="9"/>
  <c r="R2" i="9"/>
  <c r="Q2" i="9"/>
  <c r="P2" i="9"/>
  <c r="C1" i="9"/>
  <c r="G1" i="9"/>
  <c r="N1" i="9"/>
  <c r="F1" i="9"/>
  <c r="R1" i="9"/>
  <c r="M51" i="9"/>
  <c r="O1" i="9"/>
  <c r="P1" i="9"/>
  <c r="S1" i="9"/>
  <c r="Q1" i="9"/>
  <c r="D1" i="9"/>
</calcChain>
</file>

<file path=xl/sharedStrings.xml><?xml version="1.0" encoding="utf-8"?>
<sst xmlns="http://schemas.openxmlformats.org/spreadsheetml/2006/main" count="175" uniqueCount="87">
  <si>
    <t>Class_Name</t>
  </si>
  <si>
    <t>Total_request</t>
  </si>
  <si>
    <t>Success</t>
  </si>
  <si>
    <t>Agent_Errors</t>
  </si>
  <si>
    <t>Site_Errors</t>
  </si>
  <si>
    <t>Uar_Errors</t>
  </si>
  <si>
    <t>Infra_errors</t>
  </si>
  <si>
    <t>Success %</t>
  </si>
  <si>
    <t>AGENT_ERR %age</t>
  </si>
  <si>
    <t>SITE_ERR %</t>
  </si>
  <si>
    <t>UAR_ERR %</t>
  </si>
  <si>
    <t>Comments</t>
  </si>
  <si>
    <t>Action</t>
  </si>
  <si>
    <t>ClicksClubCard</t>
  </si>
  <si>
    <t>Site issue and we have confirmation from 22Seve this issue will persisit from end site.</t>
  </si>
  <si>
    <t>Need to exclude from weekly report</t>
  </si>
  <si>
    <t>NEDBankSADF</t>
  </si>
  <si>
    <t>StandardSA</t>
  </si>
  <si>
    <t>SiteError due to login URL is not opening.</t>
  </si>
  <si>
    <t>Resolved</t>
  </si>
  <si>
    <t>ZAOldMutualInvestments</t>
  </si>
  <si>
    <t>NEDBankCreditsSADF</t>
  </si>
  <si>
    <t>FNBankZA</t>
  </si>
  <si>
    <t>UAR(430), Failing for Yodlee sdk master cobrands as IE 9 browser not available for this.</t>
  </si>
  <si>
    <t>ZACapitecBank</t>
  </si>
  <si>
    <t>UAR(522) , we are working on it and this will fixed. We are tracking it for closer.</t>
  </si>
  <si>
    <t>WIP</t>
  </si>
  <si>
    <t>NEDBankInvestmentDF</t>
  </si>
  <si>
    <t>ZAFNBCredits</t>
  </si>
  <si>
    <t>NEDBANKSA</t>
  </si>
  <si>
    <t>FNBankZARewards</t>
  </si>
  <si>
    <t>ZAFNBInvestments</t>
  </si>
  <si>
    <t>ZAMomentum</t>
  </si>
  <si>
    <t>StandardSACC</t>
  </si>
  <si>
    <t>ZAEdgarsCC</t>
  </si>
  <si>
    <t>NEDBankLoanSADF</t>
  </si>
  <si>
    <t>DiscoveryCCSA</t>
  </si>
  <si>
    <t>ZAFNBMortgage</t>
  </si>
  <si>
    <t>ZAStandardMortgage</t>
  </si>
  <si>
    <t>ZANedBankCC</t>
  </si>
  <si>
    <t>ZALibertyInvestment</t>
  </si>
  <si>
    <t>ZAFNBLoan</t>
  </si>
  <si>
    <t>ZAAlexanderForbesInvestments</t>
  </si>
  <si>
    <t>SAABSACC</t>
  </si>
  <si>
    <t>ZAABSAMortgage</t>
  </si>
  <si>
    <t>ZAStandardLoans</t>
  </si>
  <si>
    <t>SAABSA</t>
  </si>
  <si>
    <t>ZAAllanGrayInvestments</t>
  </si>
  <si>
    <t>DiscoveryRewardsSA</t>
  </si>
  <si>
    <t>InvestecBankDF</t>
  </si>
  <si>
    <t>InvestecInvestmentDF</t>
  </si>
  <si>
    <t>UAR(414), We sent multiple follow up mail to client for fixing at client end.</t>
  </si>
  <si>
    <t>InvestecRewardsDF</t>
  </si>
  <si>
    <t>ZAPicknPayRewards</t>
  </si>
  <si>
    <t>ZASatrixInvestments</t>
  </si>
  <si>
    <t>InvestecLoanDF</t>
  </si>
  <si>
    <t>ZAStandardBankUnitTrusts</t>
  </si>
  <si>
    <t>ZADiscoveryInvestments</t>
  </si>
  <si>
    <t>ZAStandardRewards</t>
  </si>
  <si>
    <t>NEDBANKSALoan</t>
  </si>
  <si>
    <t>Total</t>
  </si>
  <si>
    <t>Agent</t>
  </si>
  <si>
    <t>Site</t>
  </si>
  <si>
    <t>UAR</t>
  </si>
  <si>
    <t>Captcha_UAR_427</t>
  </si>
  <si>
    <t>Infra</t>
  </si>
  <si>
    <t>Date</t>
  </si>
  <si>
    <t>Success%</t>
  </si>
  <si>
    <t>Captcha%</t>
  </si>
  <si>
    <t>Saabsa</t>
  </si>
  <si>
    <t>Class</t>
  </si>
  <si>
    <t>Error
423</t>
  </si>
  <si>
    <t>Error
522</t>
  </si>
  <si>
    <t>Error
523</t>
  </si>
  <si>
    <t>Error
414</t>
  </si>
  <si>
    <t>Error
427</t>
  </si>
  <si>
    <t>ZAWoolworthsStoreCard</t>
  </si>
  <si>
    <t>ZATFGCredits</t>
  </si>
  <si>
    <t>ZASanlamGlacier</t>
  </si>
  <si>
    <t>ZAPSGOnlineInvestments</t>
  </si>
  <si>
    <t>ZAInvestecInvestment</t>
  </si>
  <si>
    <t>DiscoveryInsuranceSA</t>
  </si>
  <si>
    <t>ZADinersClubCC</t>
  </si>
  <si>
    <t>ZAStandardBankOnlineShareTrading</t>
  </si>
  <si>
    <t>ZASAHomeLoans</t>
  </si>
  <si>
    <t>WesBankZA</t>
  </si>
  <si>
    <t>ZADisChemRewards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</si>
</sst>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14" fontId="0" fillId="0" borderId="1" xfId="0" applyNumberFormat="1" applyBorder="1"/>
    <xf numFmtId="0" fontId="6" fillId="0" borderId="1" xfId="0" applyFont="1" applyBorder="1"/>
    <xf numFmtId="10" fontId="0" fillId="0" borderId="1" xfId="1" applyNumberFormat="1" applyFont="1" applyBorder="1"/>
    <xf numFmtId="0" fontId="6" fillId="4" borderId="0" xfId="0" applyFont="1" applyFill="1"/>
    <xf numFmtId="0" fontId="6" fillId="4" borderId="1" xfId="0" applyFont="1" applyFill="1" applyBorder="1"/>
    <xf numFmtId="0" fontId="6" fillId="0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0" fillId="6" borderId="1" xfId="0" applyFill="1" applyBorder="1"/>
    <xf numFmtId="10" fontId="0" fillId="0" borderId="0" xfId="1" applyNumberFormat="1" applyFont="1"/>
    <xf numFmtId="0" fontId="0" fillId="6" borderId="2" xfId="0" applyFill="1" applyBorder="1"/>
    <xf numFmtId="0" fontId="0" fillId="0" borderId="0" xfId="0" applyBorder="1"/>
    <xf numFmtId="0" fontId="0" fillId="6" borderId="0" xfId="0" applyFill="1" applyBorder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M3:S48" totalsRowShown="0" headerRowDxfId="2" headerRowBorderDxfId="1" tableBorderDxfId="0">
  <autoFilter ref="M3:S48"/>
  <tableColumns count="7">
    <tableColumn id="1" name="Class">
      <calculatedColumnFormula>A4</calculatedColumnFormula>
    </tableColumn>
    <tableColumn id="2" name="Total">
      <calculatedColumnFormula>IF(OR(A4="SAABSACC",A4="SAABSA" ),B4-L4,IF(A4="ClicksClubCard",B4-H4,IF(OR(A4="InvestecInvestmentDF",A4="InvestecLoanDF"),B4-K4,B4)))</calculatedColumnFormula>
    </tableColumn>
    <tableColumn id="3" name="Success">
      <calculatedColumnFormula>C4</calculatedColumnFormula>
    </tableColumn>
    <tableColumn id="4" name="Agent">
      <calculatedColumnFormula>D4</calculatedColumnFormula>
    </tableColumn>
    <tableColumn id="5" name="Site">
      <calculatedColumnFormula>E4</calculatedColumnFormula>
    </tableColumn>
    <tableColumn id="6" name="UAR">
      <calculatedColumnFormula>IF(OR(A4="SAABSACC",A4="SAABSA"),F4-L4,IF(OR(A4="InvestecInvestmentDF",A4="InvestecLoanDF"),F4-K4,F4))</calculatedColumnFormula>
    </tableColumn>
    <tableColumn id="7" name="Infra">
      <calculatedColumnFormula>G4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41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27.6640625" bestFit="1" customWidth="1"/>
    <col min="13" max="13" width="30.8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>
      <c r="A2" s="5" t="s">
        <v>13</v>
      </c>
      <c r="B2" s="6">
        <v>62</v>
      </c>
      <c r="C2" s="6">
        <v>0</v>
      </c>
      <c r="D2" s="6">
        <v>1</v>
      </c>
      <c r="E2" s="6">
        <v>55</v>
      </c>
      <c r="F2" s="6">
        <v>6</v>
      </c>
      <c r="G2" s="6">
        <v>0</v>
      </c>
      <c r="H2" s="6">
        <v>0</v>
      </c>
      <c r="I2" s="6">
        <v>1.61</v>
      </c>
      <c r="J2" s="6">
        <v>88.71</v>
      </c>
      <c r="K2" s="6">
        <v>9.68</v>
      </c>
      <c r="L2" s="5" t="s">
        <v>14</v>
      </c>
      <c r="M2" s="2" t="s">
        <v>15</v>
      </c>
    </row>
    <row r="3" spans="1:13" hidden="1">
      <c r="A3" s="5" t="s">
        <v>16</v>
      </c>
      <c r="B3" s="6">
        <v>3725</v>
      </c>
      <c r="C3" s="6">
        <v>3654</v>
      </c>
      <c r="D3" s="6">
        <v>2</v>
      </c>
      <c r="E3" s="6">
        <v>54</v>
      </c>
      <c r="F3" s="6">
        <v>15</v>
      </c>
      <c r="G3" s="6">
        <v>0</v>
      </c>
      <c r="H3" s="6">
        <v>98.09</v>
      </c>
      <c r="I3" s="6">
        <v>0.05</v>
      </c>
      <c r="J3" s="6">
        <v>1.45</v>
      </c>
      <c r="K3" s="6">
        <v>0.4</v>
      </c>
      <c r="L3" s="5"/>
      <c r="M3" s="3"/>
    </row>
    <row r="4" spans="1:13" hidden="1">
      <c r="A4" s="5" t="s">
        <v>17</v>
      </c>
      <c r="B4" s="6">
        <v>1055</v>
      </c>
      <c r="C4" s="6">
        <v>957</v>
      </c>
      <c r="D4" s="6">
        <v>7</v>
      </c>
      <c r="E4" s="6">
        <v>49</v>
      </c>
      <c r="F4" s="6">
        <v>42</v>
      </c>
      <c r="G4" s="6">
        <v>0</v>
      </c>
      <c r="H4" s="6">
        <v>90.71</v>
      </c>
      <c r="I4" s="6">
        <v>0.66</v>
      </c>
      <c r="J4" s="6">
        <v>4.6399999999999997</v>
      </c>
      <c r="K4" s="6">
        <v>3.98</v>
      </c>
      <c r="L4" s="5" t="s">
        <v>18</v>
      </c>
      <c r="M4" s="2" t="s">
        <v>19</v>
      </c>
    </row>
    <row r="5" spans="1:13" hidden="1">
      <c r="A5" s="5" t="s">
        <v>20</v>
      </c>
      <c r="B5" s="6">
        <v>163</v>
      </c>
      <c r="C5" s="6">
        <v>97</v>
      </c>
      <c r="D5" s="6">
        <v>11</v>
      </c>
      <c r="E5" s="6">
        <v>34</v>
      </c>
      <c r="F5" s="6">
        <v>20</v>
      </c>
      <c r="G5" s="6">
        <v>1</v>
      </c>
      <c r="H5" s="6">
        <v>59.51</v>
      </c>
      <c r="I5" s="6">
        <v>6.75</v>
      </c>
      <c r="J5" s="6">
        <v>20.86</v>
      </c>
      <c r="K5" s="6">
        <v>12.27</v>
      </c>
      <c r="L5" s="5"/>
      <c r="M5" s="3"/>
    </row>
    <row r="6" spans="1:13" hidden="1">
      <c r="A6" s="5" t="s">
        <v>21</v>
      </c>
      <c r="B6" s="6">
        <v>1123</v>
      </c>
      <c r="C6" s="6">
        <v>1066</v>
      </c>
      <c r="D6" s="6">
        <v>1</v>
      </c>
      <c r="E6" s="6">
        <v>30</v>
      </c>
      <c r="F6" s="6">
        <v>26</v>
      </c>
      <c r="G6" s="6">
        <v>0</v>
      </c>
      <c r="H6" s="6">
        <v>94.92</v>
      </c>
      <c r="I6" s="6">
        <v>0.09</v>
      </c>
      <c r="J6" s="6">
        <v>2.67</v>
      </c>
      <c r="K6" s="6">
        <v>2.3199999999999998</v>
      </c>
      <c r="L6" s="5"/>
      <c r="M6" s="3"/>
    </row>
    <row r="7" spans="1:13" hidden="1">
      <c r="A7" s="5" t="s">
        <v>22</v>
      </c>
      <c r="B7" s="6">
        <v>975</v>
      </c>
      <c r="C7" s="6">
        <v>870</v>
      </c>
      <c r="D7" s="6">
        <v>5</v>
      </c>
      <c r="E7" s="6">
        <v>25</v>
      </c>
      <c r="F7" s="6">
        <v>75</v>
      </c>
      <c r="G7" s="6">
        <v>0</v>
      </c>
      <c r="H7" s="6">
        <v>89.23</v>
      </c>
      <c r="I7" s="6">
        <v>0.51</v>
      </c>
      <c r="J7" s="6">
        <v>2.56</v>
      </c>
      <c r="K7" s="6">
        <v>7.69</v>
      </c>
      <c r="L7" s="5" t="s">
        <v>23</v>
      </c>
      <c r="M7" s="3"/>
    </row>
    <row r="8" spans="1:13">
      <c r="A8" s="5" t="s">
        <v>24</v>
      </c>
      <c r="B8" s="6">
        <v>109</v>
      </c>
      <c r="C8" s="6">
        <v>29</v>
      </c>
      <c r="D8" s="6">
        <v>9</v>
      </c>
      <c r="E8" s="6">
        <v>25</v>
      </c>
      <c r="F8" s="6">
        <v>46</v>
      </c>
      <c r="G8" s="6">
        <v>0</v>
      </c>
      <c r="H8" s="6">
        <v>26.61</v>
      </c>
      <c r="I8" s="6">
        <v>8.26</v>
      </c>
      <c r="J8" s="6">
        <v>22.94</v>
      </c>
      <c r="K8" s="6">
        <v>42.2</v>
      </c>
      <c r="L8" s="5" t="s">
        <v>25</v>
      </c>
      <c r="M8" s="2" t="s">
        <v>26</v>
      </c>
    </row>
    <row r="9" spans="1:13" hidden="1">
      <c r="A9" s="5" t="s">
        <v>27</v>
      </c>
      <c r="B9" s="6">
        <v>659</v>
      </c>
      <c r="C9" s="6">
        <v>637</v>
      </c>
      <c r="D9" s="6">
        <v>0</v>
      </c>
      <c r="E9" s="6">
        <v>18</v>
      </c>
      <c r="F9" s="6">
        <v>4</v>
      </c>
      <c r="G9" s="6">
        <v>0</v>
      </c>
      <c r="H9" s="6">
        <v>96.66</v>
      </c>
      <c r="I9" s="6">
        <v>0</v>
      </c>
      <c r="J9" s="6">
        <v>2.73</v>
      </c>
      <c r="K9" s="6">
        <v>0.61</v>
      </c>
      <c r="L9" s="5"/>
      <c r="M9" s="3"/>
    </row>
    <row r="10" spans="1:13" hidden="1">
      <c r="A10" s="5" t="s">
        <v>28</v>
      </c>
      <c r="B10" s="6">
        <v>403</v>
      </c>
      <c r="C10" s="6">
        <v>316</v>
      </c>
      <c r="D10" s="6">
        <v>3</v>
      </c>
      <c r="E10" s="6">
        <v>15</v>
      </c>
      <c r="F10" s="6">
        <v>68</v>
      </c>
      <c r="G10" s="6">
        <v>1</v>
      </c>
      <c r="H10" s="6">
        <v>78.41</v>
      </c>
      <c r="I10" s="6">
        <v>0.74</v>
      </c>
      <c r="J10" s="6">
        <v>3.72</v>
      </c>
      <c r="K10" s="6">
        <v>16.87</v>
      </c>
      <c r="L10" s="5" t="s">
        <v>23</v>
      </c>
      <c r="M10" s="2" t="s">
        <v>15</v>
      </c>
    </row>
    <row r="11" spans="1:13" hidden="1">
      <c r="A11" s="5" t="s">
        <v>29</v>
      </c>
      <c r="B11" s="6">
        <v>284</v>
      </c>
      <c r="C11" s="6">
        <v>268</v>
      </c>
      <c r="D11" s="6">
        <v>0</v>
      </c>
      <c r="E11" s="6">
        <v>10</v>
      </c>
      <c r="F11" s="6">
        <v>5</v>
      </c>
      <c r="G11" s="6">
        <v>1</v>
      </c>
      <c r="H11" s="6">
        <v>94.37</v>
      </c>
      <c r="I11" s="6">
        <v>0</v>
      </c>
      <c r="J11" s="6">
        <v>3.52</v>
      </c>
      <c r="K11" s="6">
        <v>1.76</v>
      </c>
      <c r="L11" s="5"/>
      <c r="M11" s="3"/>
    </row>
    <row r="12" spans="1:13" hidden="1">
      <c r="A12" s="5" t="s">
        <v>30</v>
      </c>
      <c r="B12" s="6">
        <v>142</v>
      </c>
      <c r="C12" s="6">
        <v>128</v>
      </c>
      <c r="D12" s="6">
        <v>2</v>
      </c>
      <c r="E12" s="6">
        <v>9</v>
      </c>
      <c r="F12" s="6">
        <v>3</v>
      </c>
      <c r="G12" s="6">
        <v>0</v>
      </c>
      <c r="H12" s="6">
        <v>90.14</v>
      </c>
      <c r="I12" s="6">
        <v>1.41</v>
      </c>
      <c r="J12" s="6">
        <v>6.34</v>
      </c>
      <c r="K12" s="6">
        <v>2.11</v>
      </c>
      <c r="L12" s="5"/>
      <c r="M12" s="3"/>
    </row>
    <row r="13" spans="1:13" hidden="1">
      <c r="A13" s="5" t="s">
        <v>31</v>
      </c>
      <c r="B13" s="6">
        <v>116</v>
      </c>
      <c r="C13" s="6">
        <v>75</v>
      </c>
      <c r="D13" s="6">
        <v>5</v>
      </c>
      <c r="E13" s="6">
        <v>9</v>
      </c>
      <c r="F13" s="6">
        <v>27</v>
      </c>
      <c r="G13" s="6">
        <v>0</v>
      </c>
      <c r="H13" s="6">
        <v>64.66</v>
      </c>
      <c r="I13" s="6">
        <v>4.3099999999999996</v>
      </c>
      <c r="J13" s="6">
        <v>7.76</v>
      </c>
      <c r="K13" s="6">
        <v>23.28</v>
      </c>
      <c r="L13" s="5"/>
      <c r="M13" s="3"/>
    </row>
    <row r="14" spans="1:13" hidden="1">
      <c r="A14" s="5" t="s">
        <v>32</v>
      </c>
      <c r="B14" s="6">
        <v>52</v>
      </c>
      <c r="C14" s="6">
        <v>13</v>
      </c>
      <c r="D14" s="6">
        <v>29</v>
      </c>
      <c r="E14" s="6">
        <v>9</v>
      </c>
      <c r="F14" s="6">
        <v>1</v>
      </c>
      <c r="G14" s="6">
        <v>0</v>
      </c>
      <c r="H14" s="6">
        <v>25</v>
      </c>
      <c r="I14" s="6">
        <v>55.77</v>
      </c>
      <c r="J14" s="6">
        <v>17.309999999999999</v>
      </c>
      <c r="K14" s="6">
        <v>1.92</v>
      </c>
      <c r="L14" s="5"/>
      <c r="M14" s="3"/>
    </row>
    <row r="15" spans="1:13" hidden="1">
      <c r="A15" s="5" t="s">
        <v>33</v>
      </c>
      <c r="B15" s="6">
        <v>217</v>
      </c>
      <c r="C15" s="6">
        <v>191</v>
      </c>
      <c r="D15" s="6">
        <v>2</v>
      </c>
      <c r="E15" s="6">
        <v>8</v>
      </c>
      <c r="F15" s="6">
        <v>16</v>
      </c>
      <c r="G15" s="6">
        <v>0</v>
      </c>
      <c r="H15" s="6">
        <v>88.02</v>
      </c>
      <c r="I15" s="6">
        <v>0.92</v>
      </c>
      <c r="J15" s="6">
        <v>3.69</v>
      </c>
      <c r="K15" s="6">
        <v>7.37</v>
      </c>
      <c r="L15" s="5"/>
      <c r="M15" s="3"/>
    </row>
    <row r="16" spans="1:13" hidden="1">
      <c r="A16" s="5" t="s">
        <v>34</v>
      </c>
      <c r="B16" s="6">
        <v>58</v>
      </c>
      <c r="C16" s="6">
        <v>44</v>
      </c>
      <c r="D16" s="6">
        <v>2</v>
      </c>
      <c r="E16" s="6">
        <v>8</v>
      </c>
      <c r="F16" s="6">
        <v>4</v>
      </c>
      <c r="G16" s="6">
        <v>0</v>
      </c>
      <c r="H16" s="6">
        <v>75.86</v>
      </c>
      <c r="I16" s="6">
        <v>3.45</v>
      </c>
      <c r="J16" s="6">
        <v>13.79</v>
      </c>
      <c r="K16" s="6">
        <v>6.9</v>
      </c>
      <c r="L16" s="5"/>
      <c r="M16" s="3"/>
    </row>
    <row r="17" spans="1:13" hidden="1">
      <c r="A17" s="5" t="s">
        <v>35</v>
      </c>
      <c r="B17" s="6">
        <v>276</v>
      </c>
      <c r="C17" s="6">
        <v>252</v>
      </c>
      <c r="D17" s="6">
        <v>0</v>
      </c>
      <c r="E17" s="6">
        <v>7</v>
      </c>
      <c r="F17" s="6">
        <v>17</v>
      </c>
      <c r="G17" s="6">
        <v>0</v>
      </c>
      <c r="H17" s="6">
        <v>91.3</v>
      </c>
      <c r="I17" s="6">
        <v>0</v>
      </c>
      <c r="J17" s="6">
        <v>2.54</v>
      </c>
      <c r="K17" s="6">
        <v>6.16</v>
      </c>
      <c r="L17" s="5"/>
      <c r="M17" s="3"/>
    </row>
    <row r="18" spans="1:13" hidden="1">
      <c r="A18" s="5" t="s">
        <v>36</v>
      </c>
      <c r="B18" s="6">
        <v>196</v>
      </c>
      <c r="C18" s="6">
        <v>132</v>
      </c>
      <c r="D18" s="6">
        <v>55</v>
      </c>
      <c r="E18" s="6">
        <v>4</v>
      </c>
      <c r="F18" s="6">
        <v>5</v>
      </c>
      <c r="G18" s="6">
        <v>0</v>
      </c>
      <c r="H18" s="6">
        <v>67.349999999999994</v>
      </c>
      <c r="I18" s="6">
        <v>28.06</v>
      </c>
      <c r="J18" s="6">
        <v>2.04</v>
      </c>
      <c r="K18" s="6">
        <v>2.5499999999999998</v>
      </c>
      <c r="L18" s="5"/>
      <c r="M18" s="3"/>
    </row>
    <row r="19" spans="1:13" hidden="1">
      <c r="A19" s="5" t="s">
        <v>37</v>
      </c>
      <c r="B19" s="6">
        <v>74</v>
      </c>
      <c r="C19" s="6">
        <v>63</v>
      </c>
      <c r="D19" s="6">
        <v>2</v>
      </c>
      <c r="E19" s="6">
        <v>4</v>
      </c>
      <c r="F19" s="6">
        <v>5</v>
      </c>
      <c r="G19" s="6">
        <v>0</v>
      </c>
      <c r="H19" s="6">
        <v>85.14</v>
      </c>
      <c r="I19" s="6">
        <v>2.7</v>
      </c>
      <c r="J19" s="6">
        <v>5.41</v>
      </c>
      <c r="K19" s="6">
        <v>6.76</v>
      </c>
      <c r="L19" s="5"/>
      <c r="M19" s="3"/>
    </row>
    <row r="20" spans="1:13" hidden="1">
      <c r="A20" s="5" t="s">
        <v>38</v>
      </c>
      <c r="B20" s="6">
        <v>65</v>
      </c>
      <c r="C20" s="6">
        <v>48</v>
      </c>
      <c r="D20" s="6">
        <v>1</v>
      </c>
      <c r="E20" s="6">
        <v>4</v>
      </c>
      <c r="F20" s="6">
        <v>12</v>
      </c>
      <c r="G20" s="6">
        <v>0</v>
      </c>
      <c r="H20" s="6">
        <v>73.849999999999994</v>
      </c>
      <c r="I20" s="6">
        <v>1.54</v>
      </c>
      <c r="J20" s="6">
        <v>6.15</v>
      </c>
      <c r="K20" s="6">
        <v>18.46</v>
      </c>
      <c r="L20" s="5"/>
      <c r="M20" s="3"/>
    </row>
    <row r="21" spans="1:13" hidden="1">
      <c r="A21" s="5" t="s">
        <v>39</v>
      </c>
      <c r="B21" s="6">
        <v>121</v>
      </c>
      <c r="C21" s="6">
        <v>111</v>
      </c>
      <c r="D21" s="6">
        <v>1</v>
      </c>
      <c r="E21" s="6">
        <v>3</v>
      </c>
      <c r="F21" s="6">
        <v>6</v>
      </c>
      <c r="G21" s="6">
        <v>0</v>
      </c>
      <c r="H21" s="6">
        <v>91.74</v>
      </c>
      <c r="I21" s="6">
        <v>0.83</v>
      </c>
      <c r="J21" s="6">
        <v>2.48</v>
      </c>
      <c r="K21" s="6">
        <v>4.96</v>
      </c>
      <c r="L21" s="5"/>
      <c r="M21" s="3"/>
    </row>
    <row r="22" spans="1:13" hidden="1">
      <c r="A22" s="5" t="s">
        <v>40</v>
      </c>
      <c r="B22" s="6">
        <v>78</v>
      </c>
      <c r="C22" s="6">
        <v>72</v>
      </c>
      <c r="D22" s="6">
        <v>1</v>
      </c>
      <c r="E22" s="6">
        <v>3</v>
      </c>
      <c r="F22" s="6">
        <v>2</v>
      </c>
      <c r="G22" s="6">
        <v>0</v>
      </c>
      <c r="H22" s="6">
        <v>92.31</v>
      </c>
      <c r="I22" s="6">
        <v>1.28</v>
      </c>
      <c r="J22" s="6">
        <v>3.85</v>
      </c>
      <c r="K22" s="6">
        <v>2.56</v>
      </c>
      <c r="L22" s="5"/>
      <c r="M22" s="3"/>
    </row>
    <row r="23" spans="1:13" hidden="1">
      <c r="A23" s="5" t="s">
        <v>41</v>
      </c>
      <c r="B23" s="6">
        <v>78</v>
      </c>
      <c r="C23" s="6">
        <v>51</v>
      </c>
      <c r="D23" s="6">
        <v>1</v>
      </c>
      <c r="E23" s="6">
        <v>3</v>
      </c>
      <c r="F23" s="6">
        <v>23</v>
      </c>
      <c r="G23" s="6">
        <v>0</v>
      </c>
      <c r="H23" s="6">
        <v>65.38</v>
      </c>
      <c r="I23" s="6">
        <v>1.28</v>
      </c>
      <c r="J23" s="6">
        <v>3.85</v>
      </c>
      <c r="K23" s="6">
        <v>29.49</v>
      </c>
      <c r="L23" s="5"/>
      <c r="M23" s="3"/>
    </row>
    <row r="24" spans="1:13" hidden="1">
      <c r="A24" s="5" t="s">
        <v>42</v>
      </c>
      <c r="B24" s="6">
        <v>48</v>
      </c>
      <c r="C24" s="6">
        <v>32</v>
      </c>
      <c r="D24" s="6">
        <v>10</v>
      </c>
      <c r="E24" s="6">
        <v>3</v>
      </c>
      <c r="F24" s="6">
        <v>3</v>
      </c>
      <c r="G24" s="6">
        <v>0</v>
      </c>
      <c r="H24" s="6">
        <v>66.67</v>
      </c>
      <c r="I24" s="6">
        <v>20.83</v>
      </c>
      <c r="J24" s="6">
        <v>6.25</v>
      </c>
      <c r="K24" s="6">
        <v>6.25</v>
      </c>
      <c r="L24" s="5"/>
      <c r="M24" s="3"/>
    </row>
    <row r="25" spans="1:13" hidden="1">
      <c r="A25" s="5" t="s">
        <v>43</v>
      </c>
      <c r="B25" s="6">
        <v>263</v>
      </c>
      <c r="C25" s="6">
        <v>234</v>
      </c>
      <c r="D25" s="6">
        <v>2</v>
      </c>
      <c r="E25" s="6">
        <v>2</v>
      </c>
      <c r="F25" s="6">
        <v>25</v>
      </c>
      <c r="G25" s="6">
        <v>0</v>
      </c>
      <c r="H25" s="6">
        <v>88.97</v>
      </c>
      <c r="I25" s="6">
        <v>0.76</v>
      </c>
      <c r="J25" s="6">
        <v>0.76</v>
      </c>
      <c r="K25" s="6">
        <v>9.51</v>
      </c>
      <c r="L25" s="5"/>
      <c r="M25" s="3"/>
    </row>
    <row r="26" spans="1:13" hidden="1">
      <c r="A26" s="5" t="s">
        <v>44</v>
      </c>
      <c r="B26" s="6">
        <v>40</v>
      </c>
      <c r="C26" s="6">
        <v>32</v>
      </c>
      <c r="D26" s="6">
        <v>1</v>
      </c>
      <c r="E26" s="6">
        <v>2</v>
      </c>
      <c r="F26" s="6">
        <v>5</v>
      </c>
      <c r="G26" s="6">
        <v>0</v>
      </c>
      <c r="H26" s="6">
        <v>80</v>
      </c>
      <c r="I26" s="6">
        <v>2.5</v>
      </c>
      <c r="J26" s="6">
        <v>5</v>
      </c>
      <c r="K26" s="6">
        <v>12.5</v>
      </c>
      <c r="L26" s="5"/>
      <c r="M26" s="3"/>
    </row>
    <row r="27" spans="1:13" hidden="1">
      <c r="A27" s="5" t="s">
        <v>45</v>
      </c>
      <c r="B27" s="6">
        <v>27</v>
      </c>
      <c r="C27" s="6">
        <v>23</v>
      </c>
      <c r="D27" s="6">
        <v>0</v>
      </c>
      <c r="E27" s="6">
        <v>2</v>
      </c>
      <c r="F27" s="6">
        <v>2</v>
      </c>
      <c r="G27" s="6">
        <v>0</v>
      </c>
      <c r="H27" s="6">
        <v>85.19</v>
      </c>
      <c r="I27" s="6">
        <v>0</v>
      </c>
      <c r="J27" s="6">
        <v>7.41</v>
      </c>
      <c r="K27" s="6">
        <v>7.41</v>
      </c>
      <c r="L27" s="5"/>
      <c r="M27" s="3"/>
    </row>
    <row r="28" spans="1:13" hidden="1">
      <c r="A28" s="5" t="s">
        <v>46</v>
      </c>
      <c r="B28" s="6">
        <v>536</v>
      </c>
      <c r="C28" s="6">
        <v>446</v>
      </c>
      <c r="D28" s="6">
        <v>1</v>
      </c>
      <c r="E28" s="6">
        <v>1</v>
      </c>
      <c r="F28" s="6">
        <v>87</v>
      </c>
      <c r="G28" s="6">
        <v>1</v>
      </c>
      <c r="H28" s="6">
        <v>83.21</v>
      </c>
      <c r="I28" s="6">
        <v>0.19</v>
      </c>
      <c r="J28" s="6">
        <v>0.19</v>
      </c>
      <c r="K28" s="6">
        <v>16.23</v>
      </c>
      <c r="L28" s="5"/>
      <c r="M28" s="3"/>
    </row>
    <row r="29" spans="1:13" hidden="1">
      <c r="A29" s="5" t="s">
        <v>47</v>
      </c>
      <c r="B29" s="6">
        <v>211</v>
      </c>
      <c r="C29" s="6">
        <v>198</v>
      </c>
      <c r="D29" s="6">
        <v>6</v>
      </c>
      <c r="E29" s="6">
        <v>1</v>
      </c>
      <c r="F29" s="6">
        <v>6</v>
      </c>
      <c r="G29" s="6">
        <v>0</v>
      </c>
      <c r="H29" s="6">
        <v>93.84</v>
      </c>
      <c r="I29" s="6">
        <v>2.84</v>
      </c>
      <c r="J29" s="6">
        <v>0.47</v>
      </c>
      <c r="K29" s="6">
        <v>2.84</v>
      </c>
      <c r="L29" s="5"/>
      <c r="M29" s="3"/>
    </row>
    <row r="30" spans="1:13" hidden="1">
      <c r="A30" s="5" t="s">
        <v>48</v>
      </c>
      <c r="B30" s="6">
        <v>72</v>
      </c>
      <c r="C30" s="6">
        <v>7</v>
      </c>
      <c r="D30" s="6">
        <v>56</v>
      </c>
      <c r="E30" s="6">
        <v>1</v>
      </c>
      <c r="F30" s="6">
        <v>8</v>
      </c>
      <c r="G30" s="6">
        <v>0</v>
      </c>
      <c r="H30" s="6">
        <v>9.7200000000000006</v>
      </c>
      <c r="I30" s="6">
        <v>77.78</v>
      </c>
      <c r="J30" s="6">
        <v>1.39</v>
      </c>
      <c r="K30" s="6">
        <v>11.11</v>
      </c>
      <c r="L30" s="5"/>
      <c r="M30" s="3"/>
    </row>
    <row r="31" spans="1:13" hidden="1">
      <c r="A31" s="5" t="s">
        <v>49</v>
      </c>
      <c r="B31" s="6">
        <v>289</v>
      </c>
      <c r="C31" s="6">
        <v>284</v>
      </c>
      <c r="D31" s="6">
        <v>0</v>
      </c>
      <c r="E31" s="6">
        <v>0</v>
      </c>
      <c r="F31" s="6">
        <v>5</v>
      </c>
      <c r="G31" s="6">
        <v>0</v>
      </c>
      <c r="H31" s="6">
        <v>98.27</v>
      </c>
      <c r="I31" s="6">
        <v>0</v>
      </c>
      <c r="J31" s="6">
        <v>0</v>
      </c>
      <c r="K31" s="6">
        <v>1.73</v>
      </c>
      <c r="L31" s="5"/>
      <c r="M31" s="3"/>
    </row>
    <row r="32" spans="1:13" hidden="1">
      <c r="A32" s="5" t="s">
        <v>50</v>
      </c>
      <c r="B32" s="6">
        <v>188</v>
      </c>
      <c r="C32" s="6">
        <v>87</v>
      </c>
      <c r="D32" s="6">
        <v>0</v>
      </c>
      <c r="E32" s="6">
        <v>0</v>
      </c>
      <c r="F32" s="6">
        <v>101</v>
      </c>
      <c r="G32" s="6">
        <v>0</v>
      </c>
      <c r="H32" s="6">
        <v>46.28</v>
      </c>
      <c r="I32" s="6">
        <v>0</v>
      </c>
      <c r="J32" s="6">
        <v>0</v>
      </c>
      <c r="K32" s="6">
        <v>53.72</v>
      </c>
      <c r="L32" s="5" t="s">
        <v>51</v>
      </c>
      <c r="M32" s="2" t="s">
        <v>15</v>
      </c>
    </row>
    <row r="33" spans="1:13" hidden="1">
      <c r="A33" s="5" t="s">
        <v>52</v>
      </c>
      <c r="B33" s="6">
        <v>180</v>
      </c>
      <c r="C33" s="6">
        <v>178</v>
      </c>
      <c r="D33" s="6">
        <v>0</v>
      </c>
      <c r="E33" s="6">
        <v>0</v>
      </c>
      <c r="F33" s="6">
        <v>2</v>
      </c>
      <c r="G33" s="6">
        <v>0</v>
      </c>
      <c r="H33" s="6">
        <v>98.89</v>
      </c>
      <c r="I33" s="6">
        <v>0</v>
      </c>
      <c r="J33" s="6">
        <v>0</v>
      </c>
      <c r="K33" s="6">
        <v>1.1100000000000001</v>
      </c>
      <c r="L33" s="5"/>
      <c r="M33" s="3"/>
    </row>
    <row r="34" spans="1:13" hidden="1">
      <c r="A34" s="5" t="s">
        <v>53</v>
      </c>
      <c r="B34" s="6">
        <v>140</v>
      </c>
      <c r="C34" s="6">
        <v>134</v>
      </c>
      <c r="D34" s="6">
        <v>0</v>
      </c>
      <c r="E34" s="6">
        <v>0</v>
      </c>
      <c r="F34" s="6">
        <v>6</v>
      </c>
      <c r="G34" s="6">
        <v>0</v>
      </c>
      <c r="H34" s="6">
        <v>95.71</v>
      </c>
      <c r="I34" s="6">
        <v>0</v>
      </c>
      <c r="J34" s="6">
        <v>0</v>
      </c>
      <c r="K34" s="6">
        <v>4.29</v>
      </c>
      <c r="L34" s="5"/>
      <c r="M34" s="3"/>
    </row>
    <row r="35" spans="1:13" hidden="1">
      <c r="A35" s="5" t="s">
        <v>54</v>
      </c>
      <c r="B35" s="6">
        <v>83</v>
      </c>
      <c r="C35" s="6">
        <v>82</v>
      </c>
      <c r="D35" s="6">
        <v>1</v>
      </c>
      <c r="E35" s="6">
        <v>0</v>
      </c>
      <c r="F35" s="6">
        <v>0</v>
      </c>
      <c r="G35" s="6">
        <v>0</v>
      </c>
      <c r="H35" s="6">
        <v>98.8</v>
      </c>
      <c r="I35" s="6">
        <v>1.2</v>
      </c>
      <c r="J35" s="6">
        <v>0</v>
      </c>
      <c r="K35" s="6">
        <v>0</v>
      </c>
      <c r="L35" s="5"/>
      <c r="M35" s="3"/>
    </row>
    <row r="36" spans="1:13" hidden="1">
      <c r="A36" s="5" t="s">
        <v>55</v>
      </c>
      <c r="B36" s="6">
        <v>81</v>
      </c>
      <c r="C36" s="6">
        <v>61</v>
      </c>
      <c r="D36" s="6">
        <v>0</v>
      </c>
      <c r="E36" s="6">
        <v>0</v>
      </c>
      <c r="F36" s="6">
        <v>20</v>
      </c>
      <c r="G36" s="6">
        <v>0</v>
      </c>
      <c r="H36" s="6">
        <v>75.31</v>
      </c>
      <c r="I36" s="6">
        <v>0</v>
      </c>
      <c r="J36" s="6">
        <v>0</v>
      </c>
      <c r="K36" s="6">
        <v>24.69</v>
      </c>
      <c r="L36" s="5"/>
      <c r="M36" s="3"/>
    </row>
    <row r="37" spans="1:13" hidden="1">
      <c r="A37" s="5" t="s">
        <v>53</v>
      </c>
      <c r="B37" s="6">
        <v>56</v>
      </c>
      <c r="C37" s="6">
        <v>51</v>
      </c>
      <c r="D37" s="6">
        <v>0</v>
      </c>
      <c r="E37" s="6">
        <v>0</v>
      </c>
      <c r="F37" s="6">
        <v>5</v>
      </c>
      <c r="G37" s="6">
        <v>0</v>
      </c>
      <c r="H37" s="6">
        <v>91.07</v>
      </c>
      <c r="I37" s="6">
        <v>0</v>
      </c>
      <c r="J37" s="6">
        <v>0</v>
      </c>
      <c r="K37" s="6">
        <v>8.93</v>
      </c>
      <c r="L37" s="5"/>
      <c r="M37" s="3"/>
    </row>
    <row r="38" spans="1:13" hidden="1">
      <c r="A38" s="5" t="s">
        <v>56</v>
      </c>
      <c r="B38" s="6">
        <v>52</v>
      </c>
      <c r="C38" s="6">
        <v>49</v>
      </c>
      <c r="D38" s="6">
        <v>0</v>
      </c>
      <c r="E38" s="6">
        <v>0</v>
      </c>
      <c r="F38" s="6">
        <v>3</v>
      </c>
      <c r="G38" s="6">
        <v>0</v>
      </c>
      <c r="H38" s="6">
        <v>94.23</v>
      </c>
      <c r="I38" s="6">
        <v>0</v>
      </c>
      <c r="J38" s="6">
        <v>0</v>
      </c>
      <c r="K38" s="6">
        <v>5.77</v>
      </c>
      <c r="L38" s="5"/>
      <c r="M38" s="3"/>
    </row>
    <row r="39" spans="1:13" hidden="1">
      <c r="A39" s="5" t="s">
        <v>57</v>
      </c>
      <c r="B39" s="6">
        <v>43</v>
      </c>
      <c r="C39" s="6">
        <v>38</v>
      </c>
      <c r="D39" s="6">
        <v>2</v>
      </c>
      <c r="E39" s="6">
        <v>0</v>
      </c>
      <c r="F39" s="6">
        <v>3</v>
      </c>
      <c r="G39" s="6">
        <v>0</v>
      </c>
      <c r="H39" s="6">
        <v>88.37</v>
      </c>
      <c r="I39" s="6">
        <v>4.6500000000000004</v>
      </c>
      <c r="J39" s="6">
        <v>0</v>
      </c>
      <c r="K39" s="6">
        <v>6.98</v>
      </c>
      <c r="L39" s="5"/>
      <c r="M39" s="3"/>
    </row>
    <row r="40" spans="1:13" hidden="1">
      <c r="A40" s="5" t="s">
        <v>58</v>
      </c>
      <c r="B40" s="6">
        <v>42</v>
      </c>
      <c r="C40" s="6">
        <v>41</v>
      </c>
      <c r="D40" s="6">
        <v>0</v>
      </c>
      <c r="E40" s="6">
        <v>0</v>
      </c>
      <c r="F40" s="6">
        <v>1</v>
      </c>
      <c r="G40" s="6">
        <v>0</v>
      </c>
      <c r="H40" s="6">
        <v>97.62</v>
      </c>
      <c r="I40" s="6">
        <v>0</v>
      </c>
      <c r="J40" s="6">
        <v>0</v>
      </c>
      <c r="K40" s="6">
        <v>2.38</v>
      </c>
      <c r="L40" s="5"/>
      <c r="M40" s="3"/>
    </row>
    <row r="41" spans="1:13" hidden="1">
      <c r="A41" s="5" t="s">
        <v>59</v>
      </c>
      <c r="B41" s="6">
        <v>33</v>
      </c>
      <c r="C41" s="6">
        <v>27</v>
      </c>
      <c r="D41" s="6">
        <v>0</v>
      </c>
      <c r="E41" s="6">
        <v>0</v>
      </c>
      <c r="F41" s="6">
        <v>6</v>
      </c>
      <c r="G41" s="6">
        <v>0</v>
      </c>
      <c r="H41" s="6">
        <v>81.819999999999993</v>
      </c>
      <c r="I41" s="6">
        <v>0</v>
      </c>
      <c r="J41" s="6">
        <v>0</v>
      </c>
      <c r="K41" s="6">
        <v>18.18</v>
      </c>
      <c r="L41" s="5"/>
      <c r="M41" s="3"/>
    </row>
  </sheetData>
  <autoFilter ref="A1:M41">
    <filterColumn colId="0">
      <filters>
        <filter val="ZACapitecBank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" sqref="A2:K2"/>
    </sheetView>
  </sheetViews>
  <sheetFormatPr baseColWidth="10" defaultColWidth="8.83203125" defaultRowHeight="14" x14ac:dyDescent="0"/>
  <cols>
    <col min="1" max="1" width="9.6640625" bestFit="1" customWidth="1"/>
    <col min="8" max="8" width="16.83203125" bestFit="1" customWidth="1"/>
  </cols>
  <sheetData>
    <row r="1" spans="1:11">
      <c r="A1" s="11" t="s">
        <v>69</v>
      </c>
    </row>
    <row r="2" spans="1:11">
      <c r="A2" s="8" t="s">
        <v>66</v>
      </c>
      <c r="B2" s="8" t="s">
        <v>60</v>
      </c>
      <c r="C2" s="8" t="s">
        <v>2</v>
      </c>
      <c r="D2" s="8" t="s">
        <v>61</v>
      </c>
      <c r="E2" s="8" t="s">
        <v>62</v>
      </c>
      <c r="F2" s="8" t="s">
        <v>63</v>
      </c>
      <c r="G2" s="8" t="s">
        <v>65</v>
      </c>
      <c r="H2" s="8" t="s">
        <v>64</v>
      </c>
      <c r="I2" s="8" t="s">
        <v>60</v>
      </c>
      <c r="J2" s="12" t="s">
        <v>67</v>
      </c>
      <c r="K2" s="12" t="s">
        <v>68</v>
      </c>
    </row>
    <row r="3" spans="1:11">
      <c r="A3" s="7">
        <v>42070</v>
      </c>
      <c r="B3" s="3">
        <v>1192</v>
      </c>
      <c r="C3" s="3">
        <v>919</v>
      </c>
      <c r="D3" s="3">
        <v>4</v>
      </c>
      <c r="E3" s="3">
        <v>63</v>
      </c>
      <c r="F3" s="3">
        <v>204</v>
      </c>
      <c r="G3" s="3">
        <v>0</v>
      </c>
      <c r="H3" s="8">
        <v>84</v>
      </c>
      <c r="I3" s="3">
        <v>0</v>
      </c>
      <c r="J3" s="9">
        <f>C3/B3</f>
        <v>0.77097315436241609</v>
      </c>
      <c r="K3" s="9">
        <f>H3/B3</f>
        <v>7.0469798657718116E-2</v>
      </c>
    </row>
    <row r="4" spans="1:11">
      <c r="A4" s="7">
        <v>42071</v>
      </c>
      <c r="B4" s="3">
        <v>1296</v>
      </c>
      <c r="C4" s="3">
        <v>1034</v>
      </c>
      <c r="D4" s="3">
        <v>8</v>
      </c>
      <c r="E4" s="3">
        <v>13</v>
      </c>
      <c r="F4" s="3">
        <v>239</v>
      </c>
      <c r="G4" s="3">
        <v>1</v>
      </c>
      <c r="H4" s="8">
        <v>106</v>
      </c>
      <c r="I4" s="3">
        <v>0</v>
      </c>
      <c r="J4" s="9">
        <f t="shared" ref="J4:J12" si="0">C4/B4</f>
        <v>0.7978395061728395</v>
      </c>
      <c r="K4" s="9">
        <f t="shared" ref="K4:K12" si="1">H4/B4</f>
        <v>8.1790123456790126E-2</v>
      </c>
    </row>
    <row r="5" spans="1:11">
      <c r="A5" s="7">
        <v>42072</v>
      </c>
      <c r="B5" s="3">
        <v>1950</v>
      </c>
      <c r="C5" s="3">
        <v>1557</v>
      </c>
      <c r="D5" s="3">
        <v>10</v>
      </c>
      <c r="E5" s="3">
        <v>9</v>
      </c>
      <c r="F5" s="3">
        <v>371</v>
      </c>
      <c r="G5" s="3">
        <v>1</v>
      </c>
      <c r="H5" s="8">
        <v>200</v>
      </c>
      <c r="I5" s="3">
        <v>0</v>
      </c>
      <c r="J5" s="9">
        <f t="shared" si="0"/>
        <v>0.79846153846153844</v>
      </c>
      <c r="K5" s="9">
        <f t="shared" si="1"/>
        <v>0.10256410256410256</v>
      </c>
    </row>
    <row r="6" spans="1:11">
      <c r="A6" s="7">
        <v>42073</v>
      </c>
      <c r="B6" s="3">
        <v>1844</v>
      </c>
      <c r="C6" s="3">
        <v>1519</v>
      </c>
      <c r="D6" s="3">
        <v>10</v>
      </c>
      <c r="E6" s="3">
        <v>13</v>
      </c>
      <c r="F6" s="3">
        <v>301</v>
      </c>
      <c r="G6" s="3">
        <v>1</v>
      </c>
      <c r="H6" s="8">
        <v>141</v>
      </c>
      <c r="I6" s="3">
        <v>0</v>
      </c>
      <c r="J6" s="9">
        <f t="shared" si="0"/>
        <v>0.82375271149674623</v>
      </c>
      <c r="K6" s="9">
        <f t="shared" si="1"/>
        <v>7.646420824295011E-2</v>
      </c>
    </row>
    <row r="7" spans="1:11">
      <c r="A7" s="7">
        <v>42074</v>
      </c>
      <c r="B7" s="3">
        <v>1698</v>
      </c>
      <c r="C7" s="3">
        <v>1308</v>
      </c>
      <c r="D7" s="3">
        <v>5</v>
      </c>
      <c r="E7" s="3">
        <v>41</v>
      </c>
      <c r="F7" s="3">
        <v>332</v>
      </c>
      <c r="G7" s="3">
        <v>11</v>
      </c>
      <c r="H7" s="8">
        <v>213</v>
      </c>
      <c r="I7" s="3">
        <v>0</v>
      </c>
      <c r="J7" s="9">
        <f t="shared" si="0"/>
        <v>0.77031802120141346</v>
      </c>
      <c r="K7" s="9">
        <f t="shared" si="1"/>
        <v>0.12544169611307421</v>
      </c>
    </row>
    <row r="8" spans="1:11">
      <c r="A8" s="7">
        <v>42075</v>
      </c>
      <c r="B8" s="3">
        <v>1661</v>
      </c>
      <c r="C8" s="3">
        <v>1279</v>
      </c>
      <c r="D8" s="3">
        <v>7</v>
      </c>
      <c r="E8" s="3">
        <v>39</v>
      </c>
      <c r="F8" s="3">
        <v>287</v>
      </c>
      <c r="G8" s="3">
        <v>49</v>
      </c>
      <c r="H8" s="8">
        <v>209</v>
      </c>
      <c r="I8" s="3">
        <v>0</v>
      </c>
      <c r="J8" s="9">
        <f t="shared" si="0"/>
        <v>0.77001806140878992</v>
      </c>
      <c r="K8" s="9">
        <f t="shared" si="1"/>
        <v>0.12582781456953643</v>
      </c>
    </row>
    <row r="9" spans="1:11">
      <c r="A9" s="7">
        <v>42076</v>
      </c>
      <c r="B9" s="3">
        <v>1795</v>
      </c>
      <c r="C9" s="3">
        <v>1143</v>
      </c>
      <c r="D9" s="3">
        <v>24</v>
      </c>
      <c r="E9" s="3">
        <v>134</v>
      </c>
      <c r="F9" s="3">
        <v>474</v>
      </c>
      <c r="G9" s="3">
        <v>16</v>
      </c>
      <c r="H9" s="8">
        <v>352</v>
      </c>
      <c r="I9" s="3">
        <v>0</v>
      </c>
      <c r="J9" s="9">
        <f t="shared" si="0"/>
        <v>0.63676880222841226</v>
      </c>
      <c r="K9" s="9">
        <f t="shared" si="1"/>
        <v>0.19610027855153203</v>
      </c>
    </row>
    <row r="10" spans="1:11">
      <c r="A10" s="7">
        <v>42077</v>
      </c>
      <c r="B10" s="3">
        <v>1191</v>
      </c>
      <c r="C10" s="3">
        <v>666</v>
      </c>
      <c r="D10" s="3">
        <v>6</v>
      </c>
      <c r="E10" s="3">
        <v>309</v>
      </c>
      <c r="F10" s="3">
        <v>207</v>
      </c>
      <c r="G10" s="3">
        <v>3</v>
      </c>
      <c r="H10" s="8">
        <v>166</v>
      </c>
      <c r="I10" s="3">
        <v>0</v>
      </c>
      <c r="J10" s="9">
        <f t="shared" si="0"/>
        <v>0.55919395465994959</v>
      </c>
      <c r="K10" s="9">
        <f t="shared" si="1"/>
        <v>0.13937867338371115</v>
      </c>
    </row>
    <row r="11" spans="1:11">
      <c r="A11" s="7">
        <v>42078</v>
      </c>
      <c r="B11" s="3">
        <v>1240</v>
      </c>
      <c r="C11" s="3">
        <v>941</v>
      </c>
      <c r="D11" s="3">
        <v>7</v>
      </c>
      <c r="E11" s="3">
        <v>65</v>
      </c>
      <c r="F11" s="3">
        <v>216</v>
      </c>
      <c r="G11" s="3">
        <v>11</v>
      </c>
      <c r="H11" s="8">
        <v>184</v>
      </c>
      <c r="I11" s="3">
        <v>0</v>
      </c>
      <c r="J11" s="9">
        <f t="shared" si="0"/>
        <v>0.75887096774193552</v>
      </c>
      <c r="K11" s="9">
        <f t="shared" si="1"/>
        <v>0.14838709677419354</v>
      </c>
    </row>
    <row r="12" spans="1:11">
      <c r="A12" s="7">
        <v>42079</v>
      </c>
      <c r="B12" s="3">
        <v>1589</v>
      </c>
      <c r="C12" s="3">
        <v>1210</v>
      </c>
      <c r="D12" s="3">
        <v>10</v>
      </c>
      <c r="E12" s="3">
        <v>54</v>
      </c>
      <c r="F12" s="3">
        <v>287</v>
      </c>
      <c r="G12" s="3">
        <v>27</v>
      </c>
      <c r="H12" s="8">
        <v>215</v>
      </c>
      <c r="I12" s="3">
        <v>0</v>
      </c>
      <c r="J12" s="9">
        <f t="shared" si="0"/>
        <v>0.76148521082441789</v>
      </c>
      <c r="K12" s="9">
        <f t="shared" si="1"/>
        <v>0.13530522341095028</v>
      </c>
    </row>
    <row r="13" spans="1:11">
      <c r="A13" s="10" t="s">
        <v>43</v>
      </c>
    </row>
    <row r="14" spans="1:11">
      <c r="A14" s="8" t="s">
        <v>66</v>
      </c>
      <c r="B14" s="8" t="s">
        <v>60</v>
      </c>
      <c r="C14" s="8" t="s">
        <v>2</v>
      </c>
      <c r="D14" s="8" t="s">
        <v>61</v>
      </c>
      <c r="E14" s="8" t="s">
        <v>62</v>
      </c>
      <c r="F14" s="8" t="s">
        <v>63</v>
      </c>
      <c r="G14" s="8" t="s">
        <v>65</v>
      </c>
      <c r="H14" s="8" t="s">
        <v>64</v>
      </c>
      <c r="I14" s="8" t="s">
        <v>60</v>
      </c>
      <c r="J14" s="12" t="s">
        <v>67</v>
      </c>
      <c r="K14" s="12" t="s">
        <v>68</v>
      </c>
    </row>
    <row r="15" spans="1:11">
      <c r="A15" s="7">
        <v>42070</v>
      </c>
      <c r="B15" s="3">
        <v>825</v>
      </c>
      <c r="C15" s="3">
        <v>653</v>
      </c>
      <c r="D15" s="3">
        <v>5</v>
      </c>
      <c r="E15" s="3">
        <v>17</v>
      </c>
      <c r="F15" s="3">
        <v>148</v>
      </c>
      <c r="G15" s="3">
        <v>1</v>
      </c>
      <c r="H15" s="8">
        <v>59</v>
      </c>
      <c r="I15" s="3">
        <v>0</v>
      </c>
      <c r="J15" s="9">
        <f>C15/B15</f>
        <v>0.7915151515151515</v>
      </c>
      <c r="K15" s="9">
        <f>H15/B15</f>
        <v>7.1515151515151518E-2</v>
      </c>
    </row>
    <row r="16" spans="1:11">
      <c r="A16" s="7">
        <v>42071</v>
      </c>
      <c r="B16" s="3">
        <v>880</v>
      </c>
      <c r="C16" s="3">
        <v>674</v>
      </c>
      <c r="D16" s="3">
        <v>7</v>
      </c>
      <c r="E16" s="3">
        <v>5</v>
      </c>
      <c r="F16" s="3">
        <v>193</v>
      </c>
      <c r="G16" s="3">
        <v>0</v>
      </c>
      <c r="H16" s="8">
        <v>95</v>
      </c>
      <c r="I16" s="3">
        <v>0</v>
      </c>
      <c r="J16" s="9">
        <f t="shared" ref="J16:J24" si="2">C16/B16</f>
        <v>0.76590909090909087</v>
      </c>
      <c r="K16" s="9">
        <f t="shared" ref="K16:K24" si="3">H16/B16</f>
        <v>0.10795454545454546</v>
      </c>
    </row>
    <row r="17" spans="1:11">
      <c r="A17" s="7">
        <v>42072</v>
      </c>
      <c r="B17" s="3">
        <v>1193</v>
      </c>
      <c r="C17" s="3">
        <v>929</v>
      </c>
      <c r="D17" s="3">
        <v>12</v>
      </c>
      <c r="E17" s="3">
        <v>7</v>
      </c>
      <c r="F17" s="3">
        <v>243</v>
      </c>
      <c r="G17" s="3">
        <v>0</v>
      </c>
      <c r="H17" s="8">
        <v>127</v>
      </c>
      <c r="I17" s="3">
        <v>0</v>
      </c>
      <c r="J17" s="9">
        <f t="shared" si="2"/>
        <v>0.77870913663034369</v>
      </c>
      <c r="K17" s="9">
        <f t="shared" si="3"/>
        <v>0.10645431684828165</v>
      </c>
    </row>
    <row r="18" spans="1:11">
      <c r="A18" s="7">
        <v>42073</v>
      </c>
      <c r="B18" s="3">
        <v>1156</v>
      </c>
      <c r="C18" s="3">
        <v>937</v>
      </c>
      <c r="D18" s="3">
        <v>25</v>
      </c>
      <c r="E18" s="3">
        <v>3</v>
      </c>
      <c r="F18" s="3">
        <v>190</v>
      </c>
      <c r="G18" s="3">
        <v>0</v>
      </c>
      <c r="H18" s="8">
        <v>104</v>
      </c>
      <c r="I18" s="3">
        <v>0</v>
      </c>
      <c r="J18" s="9">
        <f t="shared" si="2"/>
        <v>0.81055363321799312</v>
      </c>
      <c r="K18" s="9">
        <f t="shared" si="3"/>
        <v>8.9965397923875437E-2</v>
      </c>
    </row>
    <row r="19" spans="1:11">
      <c r="A19" s="7">
        <v>42074</v>
      </c>
      <c r="B19" s="3">
        <v>986</v>
      </c>
      <c r="C19" s="3">
        <v>761</v>
      </c>
      <c r="D19" s="3">
        <v>11</v>
      </c>
      <c r="E19" s="3">
        <v>5</v>
      </c>
      <c r="F19" s="3">
        <v>184</v>
      </c>
      <c r="G19" s="3">
        <v>23</v>
      </c>
      <c r="H19" s="8">
        <v>109</v>
      </c>
      <c r="I19" s="3">
        <v>0</v>
      </c>
      <c r="J19" s="9">
        <f t="shared" si="2"/>
        <v>0.77180527383367137</v>
      </c>
      <c r="K19" s="9">
        <f t="shared" si="3"/>
        <v>0.11054766734279919</v>
      </c>
    </row>
    <row r="20" spans="1:11">
      <c r="A20" s="7">
        <v>42075</v>
      </c>
      <c r="B20" s="3">
        <v>1035</v>
      </c>
      <c r="C20" s="3">
        <v>799</v>
      </c>
      <c r="D20" s="3">
        <v>6</v>
      </c>
      <c r="E20" s="3">
        <v>28</v>
      </c>
      <c r="F20" s="3">
        <v>184</v>
      </c>
      <c r="G20" s="3">
        <v>17</v>
      </c>
      <c r="H20" s="8">
        <v>116</v>
      </c>
      <c r="I20" s="3">
        <v>0</v>
      </c>
      <c r="J20" s="9">
        <f t="shared" si="2"/>
        <v>0.77198067632850242</v>
      </c>
      <c r="K20" s="9">
        <f t="shared" si="3"/>
        <v>0.11207729468599034</v>
      </c>
    </row>
    <row r="21" spans="1:11">
      <c r="A21" s="7">
        <v>42076</v>
      </c>
      <c r="B21" s="3">
        <v>1078</v>
      </c>
      <c r="C21" s="3">
        <v>773</v>
      </c>
      <c r="D21" s="3">
        <v>4</v>
      </c>
      <c r="E21" s="3">
        <v>61</v>
      </c>
      <c r="F21" s="3">
        <v>234</v>
      </c>
      <c r="G21" s="3">
        <v>6</v>
      </c>
      <c r="H21" s="8">
        <v>174</v>
      </c>
      <c r="I21" s="3">
        <v>0</v>
      </c>
      <c r="J21" s="9">
        <f t="shared" si="2"/>
        <v>0.71706864564007422</v>
      </c>
      <c r="K21" s="9">
        <f t="shared" si="3"/>
        <v>0.16141001855287571</v>
      </c>
    </row>
    <row r="22" spans="1:11">
      <c r="A22" s="7">
        <v>42077</v>
      </c>
      <c r="B22" s="3">
        <v>772</v>
      </c>
      <c r="C22" s="3">
        <v>527</v>
      </c>
      <c r="D22" s="3">
        <v>8</v>
      </c>
      <c r="E22" s="3">
        <v>109</v>
      </c>
      <c r="F22" s="3">
        <v>120</v>
      </c>
      <c r="G22" s="3">
        <v>8</v>
      </c>
      <c r="H22" s="8">
        <v>87</v>
      </c>
      <c r="I22" s="3">
        <v>0</v>
      </c>
      <c r="J22" s="9">
        <f t="shared" si="2"/>
        <v>0.68264248704663211</v>
      </c>
      <c r="K22" s="9">
        <f t="shared" si="3"/>
        <v>0.11269430051813471</v>
      </c>
    </row>
    <row r="23" spans="1:11">
      <c r="A23" s="7">
        <v>42078</v>
      </c>
      <c r="B23" s="3">
        <v>805</v>
      </c>
      <c r="C23" s="3">
        <v>637</v>
      </c>
      <c r="D23" s="3">
        <v>1</v>
      </c>
      <c r="E23" s="3">
        <v>25</v>
      </c>
      <c r="F23" s="3">
        <v>130</v>
      </c>
      <c r="G23" s="3">
        <v>12</v>
      </c>
      <c r="H23" s="8">
        <v>102</v>
      </c>
      <c r="I23" s="3">
        <v>0</v>
      </c>
      <c r="J23" s="9">
        <f t="shared" si="2"/>
        <v>0.79130434782608694</v>
      </c>
      <c r="K23" s="9">
        <f t="shared" si="3"/>
        <v>0.1267080745341615</v>
      </c>
    </row>
    <row r="24" spans="1:11">
      <c r="A24" s="7">
        <v>42079</v>
      </c>
      <c r="B24" s="3">
        <v>924</v>
      </c>
      <c r="C24" s="3">
        <v>719</v>
      </c>
      <c r="D24" s="3">
        <v>3</v>
      </c>
      <c r="E24" s="3">
        <v>40</v>
      </c>
      <c r="F24" s="3">
        <v>137</v>
      </c>
      <c r="G24" s="3">
        <v>25</v>
      </c>
      <c r="H24" s="8">
        <v>95</v>
      </c>
      <c r="I24" s="3">
        <v>0</v>
      </c>
      <c r="J24" s="9">
        <f t="shared" si="2"/>
        <v>0.77813852813852813</v>
      </c>
      <c r="K24" s="9">
        <f t="shared" si="3"/>
        <v>0.10281385281385282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5" sqref="J15"/>
    </sheetView>
  </sheetViews>
  <sheetFormatPr baseColWidth="10" defaultColWidth="8.83203125" defaultRowHeight="14" x14ac:dyDescent="0"/>
  <cols>
    <col min="1" max="1" width="9.6640625" bestFit="1" customWidth="1"/>
  </cols>
  <sheetData>
    <row r="1" spans="1:11">
      <c r="A1" s="13" t="s">
        <v>66</v>
      </c>
      <c r="B1" s="13" t="s">
        <v>60</v>
      </c>
      <c r="C1" s="13" t="s">
        <v>2</v>
      </c>
      <c r="D1" s="13" t="s">
        <v>61</v>
      </c>
      <c r="E1" s="13" t="s">
        <v>62</v>
      </c>
      <c r="F1" s="13" t="s">
        <v>63</v>
      </c>
      <c r="G1" s="13" t="s">
        <v>65</v>
      </c>
      <c r="H1" s="13" t="s">
        <v>64</v>
      </c>
      <c r="I1" s="13" t="s">
        <v>60</v>
      </c>
      <c r="J1" s="13" t="s">
        <v>67</v>
      </c>
      <c r="K1" s="13" t="s">
        <v>68</v>
      </c>
    </row>
    <row r="2" spans="1:11">
      <c r="A2" s="7">
        <v>42070</v>
      </c>
      <c r="B2" s="3">
        <v>339</v>
      </c>
      <c r="C2" s="3">
        <v>271</v>
      </c>
      <c r="D2" s="3">
        <v>0</v>
      </c>
      <c r="E2" s="3">
        <v>0</v>
      </c>
      <c r="F2" s="3">
        <v>68</v>
      </c>
      <c r="G2" s="3">
        <v>0</v>
      </c>
      <c r="H2" s="8">
        <v>34</v>
      </c>
      <c r="I2" s="3">
        <v>0</v>
      </c>
      <c r="J2" s="9">
        <f>C2/B2</f>
        <v>0.79941002949852502</v>
      </c>
      <c r="K2" s="9">
        <f>H2/B2</f>
        <v>0.10029498525073746</v>
      </c>
    </row>
    <row r="3" spans="1:11">
      <c r="A3" s="7">
        <v>42071</v>
      </c>
      <c r="B3" s="3">
        <v>311</v>
      </c>
      <c r="C3" s="3">
        <v>272</v>
      </c>
      <c r="D3" s="3">
        <v>1</v>
      </c>
      <c r="E3" s="3">
        <v>0</v>
      </c>
      <c r="F3" s="3">
        <v>38</v>
      </c>
      <c r="G3" s="3">
        <v>0</v>
      </c>
      <c r="H3" s="8">
        <v>13</v>
      </c>
      <c r="I3" s="3">
        <v>0</v>
      </c>
      <c r="J3" s="9">
        <f t="shared" ref="J3:J11" si="0">C3/B3</f>
        <v>0.87459807073954987</v>
      </c>
      <c r="K3" s="9">
        <f t="shared" ref="K3:K11" si="1">H3/B3</f>
        <v>4.1800643086816719E-2</v>
      </c>
    </row>
    <row r="4" spans="1:11">
      <c r="A4" s="7">
        <v>42072</v>
      </c>
      <c r="B4" s="3">
        <v>451</v>
      </c>
      <c r="C4" s="3">
        <v>393</v>
      </c>
      <c r="D4" s="3">
        <v>6</v>
      </c>
      <c r="E4" s="3">
        <v>1</v>
      </c>
      <c r="F4" s="3">
        <v>51</v>
      </c>
      <c r="G4" s="3">
        <v>0</v>
      </c>
      <c r="H4" s="8">
        <v>20</v>
      </c>
      <c r="I4" s="3">
        <v>0</v>
      </c>
      <c r="J4" s="9">
        <f t="shared" si="0"/>
        <v>0.87139689578713964</v>
      </c>
      <c r="K4" s="9">
        <f t="shared" si="1"/>
        <v>4.4345898004434593E-2</v>
      </c>
    </row>
    <row r="5" spans="1:11">
      <c r="A5" s="7">
        <v>42073</v>
      </c>
      <c r="B5" s="3">
        <v>410</v>
      </c>
      <c r="C5" s="3">
        <v>370</v>
      </c>
      <c r="D5" s="3">
        <v>2</v>
      </c>
      <c r="E5" s="3">
        <v>0</v>
      </c>
      <c r="F5" s="3">
        <v>38</v>
      </c>
      <c r="G5" s="3">
        <v>0</v>
      </c>
      <c r="H5" s="8">
        <v>18</v>
      </c>
      <c r="I5" s="3">
        <v>0</v>
      </c>
      <c r="J5" s="9">
        <f t="shared" si="0"/>
        <v>0.90243902439024393</v>
      </c>
      <c r="K5" s="9">
        <f t="shared" si="1"/>
        <v>4.3902439024390241E-2</v>
      </c>
    </row>
    <row r="6" spans="1:11">
      <c r="A6" s="7">
        <v>42074</v>
      </c>
      <c r="B6" s="3">
        <v>361</v>
      </c>
      <c r="C6" s="3">
        <v>319</v>
      </c>
      <c r="D6" s="3">
        <v>0</v>
      </c>
      <c r="E6" s="3">
        <v>7</v>
      </c>
      <c r="F6" s="3">
        <v>35</v>
      </c>
      <c r="G6" s="3">
        <v>0</v>
      </c>
      <c r="H6" s="8">
        <v>13</v>
      </c>
      <c r="I6" s="3">
        <v>0</v>
      </c>
      <c r="J6" s="9">
        <f t="shared" si="0"/>
        <v>0.88365650969529086</v>
      </c>
      <c r="K6" s="9">
        <f t="shared" si="1"/>
        <v>3.6011080332409975E-2</v>
      </c>
    </row>
    <row r="7" spans="1:11">
      <c r="A7" s="7">
        <v>42075</v>
      </c>
      <c r="B7" s="3">
        <v>375</v>
      </c>
      <c r="C7" s="3">
        <v>341</v>
      </c>
      <c r="D7" s="3">
        <v>0</v>
      </c>
      <c r="E7" s="3">
        <v>3</v>
      </c>
      <c r="F7" s="3">
        <v>31</v>
      </c>
      <c r="G7" s="3">
        <v>0</v>
      </c>
      <c r="H7" s="8">
        <v>12</v>
      </c>
      <c r="I7" s="3">
        <v>0</v>
      </c>
      <c r="J7" s="9">
        <f t="shared" si="0"/>
        <v>0.90933333333333333</v>
      </c>
      <c r="K7" s="9">
        <f t="shared" si="1"/>
        <v>3.2000000000000001E-2</v>
      </c>
    </row>
    <row r="8" spans="1:11">
      <c r="A8" s="7">
        <v>42076</v>
      </c>
      <c r="B8" s="3">
        <v>384</v>
      </c>
      <c r="C8" s="3">
        <v>356</v>
      </c>
      <c r="D8" s="3">
        <v>0</v>
      </c>
      <c r="E8" s="3">
        <v>0</v>
      </c>
      <c r="F8" s="3">
        <v>28</v>
      </c>
      <c r="G8" s="3">
        <v>0</v>
      </c>
      <c r="H8" s="8">
        <v>9</v>
      </c>
      <c r="I8" s="3">
        <v>0</v>
      </c>
      <c r="J8" s="9">
        <f t="shared" si="0"/>
        <v>0.92708333333333337</v>
      </c>
      <c r="K8" s="9">
        <f t="shared" si="1"/>
        <v>2.34375E-2</v>
      </c>
    </row>
    <row r="9" spans="1:11">
      <c r="A9" s="7">
        <v>42077</v>
      </c>
      <c r="B9" s="3">
        <v>321</v>
      </c>
      <c r="C9" s="3">
        <v>286</v>
      </c>
      <c r="D9" s="3">
        <v>0</v>
      </c>
      <c r="E9" s="3">
        <v>1</v>
      </c>
      <c r="F9" s="3">
        <v>34</v>
      </c>
      <c r="G9" s="3">
        <v>0</v>
      </c>
      <c r="H9" s="8">
        <v>17</v>
      </c>
      <c r="I9" s="3">
        <v>0</v>
      </c>
      <c r="J9" s="9">
        <f t="shared" si="0"/>
        <v>0.8909657320872274</v>
      </c>
      <c r="K9" s="9">
        <f t="shared" si="1"/>
        <v>5.2959501557632398E-2</v>
      </c>
    </row>
    <row r="10" spans="1:11">
      <c r="A10" s="7">
        <v>42078</v>
      </c>
      <c r="B10" s="3">
        <v>308</v>
      </c>
      <c r="C10" s="3">
        <v>197</v>
      </c>
      <c r="D10" s="3">
        <v>0</v>
      </c>
      <c r="E10" s="3">
        <v>0</v>
      </c>
      <c r="F10" s="3">
        <v>111</v>
      </c>
      <c r="G10" s="3">
        <v>0</v>
      </c>
      <c r="H10" s="8">
        <v>94</v>
      </c>
      <c r="I10" s="3">
        <v>0</v>
      </c>
      <c r="J10" s="9">
        <f t="shared" si="0"/>
        <v>0.63961038961038963</v>
      </c>
      <c r="K10" s="9">
        <f t="shared" si="1"/>
        <v>0.30519480519480519</v>
      </c>
    </row>
    <row r="11" spans="1:11">
      <c r="A11" s="7">
        <v>42079</v>
      </c>
      <c r="B11" s="3">
        <v>464</v>
      </c>
      <c r="C11" s="3">
        <v>0</v>
      </c>
      <c r="D11" s="3">
        <v>0</v>
      </c>
      <c r="E11" s="3">
        <v>0</v>
      </c>
      <c r="F11" s="3">
        <v>451</v>
      </c>
      <c r="G11" s="3">
        <v>13</v>
      </c>
      <c r="H11" s="8">
        <v>436</v>
      </c>
      <c r="I11" s="3">
        <v>0</v>
      </c>
      <c r="J11" s="9">
        <f t="shared" si="0"/>
        <v>0</v>
      </c>
      <c r="K11" s="9">
        <f t="shared" si="1"/>
        <v>0.93965517241379315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2" sqref="A1:XFD1048576"/>
    </sheetView>
  </sheetViews>
  <sheetFormatPr baseColWidth="10" defaultColWidth="8.83203125" defaultRowHeight="14" x14ac:dyDescent="0"/>
  <cols>
    <col min="1" max="1" width="9.6640625" bestFit="1" customWidth="1"/>
  </cols>
  <sheetData>
    <row r="1" spans="1:11">
      <c r="A1" s="13" t="s">
        <v>66</v>
      </c>
      <c r="B1" s="13" t="s">
        <v>60</v>
      </c>
      <c r="C1" s="13" t="s">
        <v>2</v>
      </c>
      <c r="D1" s="13" t="s">
        <v>61</v>
      </c>
      <c r="E1" s="13" t="s">
        <v>62</v>
      </c>
      <c r="F1" s="13" t="s">
        <v>63</v>
      </c>
      <c r="G1" s="13" t="s">
        <v>65</v>
      </c>
      <c r="H1" s="13" t="s">
        <v>64</v>
      </c>
      <c r="I1" s="13" t="s">
        <v>60</v>
      </c>
      <c r="J1" s="13" t="s">
        <v>67</v>
      </c>
      <c r="K1" s="13" t="s">
        <v>68</v>
      </c>
    </row>
    <row r="2" spans="1:11">
      <c r="A2" s="7">
        <v>42070</v>
      </c>
      <c r="B2" s="3">
        <v>109</v>
      </c>
      <c r="C2" s="3">
        <v>62</v>
      </c>
      <c r="D2" s="3">
        <v>0</v>
      </c>
      <c r="E2" s="3">
        <v>0</v>
      </c>
      <c r="F2" s="3">
        <v>47</v>
      </c>
      <c r="G2" s="3">
        <v>0</v>
      </c>
      <c r="H2" s="8">
        <v>47</v>
      </c>
      <c r="I2" s="3">
        <v>0</v>
      </c>
      <c r="J2" s="9">
        <f>C2/B2</f>
        <v>0.56880733944954132</v>
      </c>
      <c r="K2" s="9">
        <f>H2/B2</f>
        <v>0.43119266055045874</v>
      </c>
    </row>
    <row r="3" spans="1:11">
      <c r="A3" s="7">
        <v>42071</v>
      </c>
      <c r="B3" s="3">
        <v>118</v>
      </c>
      <c r="C3" s="3">
        <v>50</v>
      </c>
      <c r="D3" s="3">
        <v>0</v>
      </c>
      <c r="E3" s="3">
        <v>0</v>
      </c>
      <c r="F3" s="3">
        <v>68</v>
      </c>
      <c r="G3" s="3">
        <v>0</v>
      </c>
      <c r="H3" s="8">
        <v>66</v>
      </c>
      <c r="I3" s="3">
        <v>0</v>
      </c>
      <c r="J3" s="9">
        <f t="shared" ref="J3:J11" si="0">C3/B3</f>
        <v>0.42372881355932202</v>
      </c>
      <c r="K3" s="9">
        <f t="shared" ref="K3:K11" si="1">H3/B3</f>
        <v>0.55932203389830504</v>
      </c>
    </row>
    <row r="4" spans="1:11">
      <c r="A4" s="7">
        <v>42072</v>
      </c>
      <c r="B4" s="3">
        <v>249</v>
      </c>
      <c r="C4" s="3">
        <v>108</v>
      </c>
      <c r="D4" s="3">
        <v>0</v>
      </c>
      <c r="E4" s="3">
        <v>0</v>
      </c>
      <c r="F4" s="3">
        <v>141</v>
      </c>
      <c r="G4" s="3">
        <v>0</v>
      </c>
      <c r="H4" s="8">
        <v>141</v>
      </c>
      <c r="I4" s="3">
        <v>0</v>
      </c>
      <c r="J4" s="9">
        <f t="shared" si="0"/>
        <v>0.43373493975903615</v>
      </c>
      <c r="K4" s="9">
        <f t="shared" si="1"/>
        <v>0.5662650602409639</v>
      </c>
    </row>
    <row r="5" spans="1:11">
      <c r="A5" s="7">
        <v>42073</v>
      </c>
      <c r="B5" s="3">
        <v>227</v>
      </c>
      <c r="C5" s="3">
        <v>91</v>
      </c>
      <c r="D5" s="3">
        <v>0</v>
      </c>
      <c r="E5" s="3">
        <v>0</v>
      </c>
      <c r="F5" s="3">
        <v>136</v>
      </c>
      <c r="G5" s="3">
        <v>0</v>
      </c>
      <c r="H5" s="8">
        <v>136</v>
      </c>
      <c r="I5" s="3">
        <v>0</v>
      </c>
      <c r="J5" s="9">
        <f t="shared" si="0"/>
        <v>0.40088105726872247</v>
      </c>
      <c r="K5" s="9">
        <f t="shared" si="1"/>
        <v>0.59911894273127753</v>
      </c>
    </row>
    <row r="6" spans="1:11">
      <c r="A6" s="7">
        <v>42074</v>
      </c>
      <c r="B6" s="3">
        <v>256</v>
      </c>
      <c r="C6" s="3">
        <v>106</v>
      </c>
      <c r="D6" s="3">
        <v>3</v>
      </c>
      <c r="E6" s="3">
        <v>1</v>
      </c>
      <c r="F6" s="3">
        <v>146</v>
      </c>
      <c r="G6" s="3">
        <v>0</v>
      </c>
      <c r="H6" s="8">
        <v>146</v>
      </c>
      <c r="I6" s="3">
        <v>0</v>
      </c>
      <c r="J6" s="9">
        <f t="shared" si="0"/>
        <v>0.4140625</v>
      </c>
      <c r="K6" s="9">
        <f t="shared" si="1"/>
        <v>0.5703125</v>
      </c>
    </row>
    <row r="7" spans="1:11">
      <c r="A7" s="7">
        <v>42075</v>
      </c>
      <c r="B7" s="3">
        <v>242</v>
      </c>
      <c r="C7" s="3">
        <v>100</v>
      </c>
      <c r="D7" s="3">
        <v>0</v>
      </c>
      <c r="E7" s="3">
        <v>0</v>
      </c>
      <c r="F7" s="3">
        <v>142</v>
      </c>
      <c r="G7" s="3">
        <v>0</v>
      </c>
      <c r="H7" s="8">
        <v>138</v>
      </c>
      <c r="I7" s="3">
        <v>0</v>
      </c>
      <c r="J7" s="9">
        <f t="shared" si="0"/>
        <v>0.41322314049586778</v>
      </c>
      <c r="K7" s="9">
        <f t="shared" si="1"/>
        <v>0.57024793388429751</v>
      </c>
    </row>
    <row r="8" spans="1:11">
      <c r="A8" s="7">
        <v>42076</v>
      </c>
      <c r="B8" s="3">
        <v>189</v>
      </c>
      <c r="C8" s="3">
        <v>90</v>
      </c>
      <c r="D8" s="3">
        <v>1</v>
      </c>
      <c r="E8" s="3">
        <v>0</v>
      </c>
      <c r="F8" s="3">
        <v>98</v>
      </c>
      <c r="G8" s="3">
        <v>0</v>
      </c>
      <c r="H8" s="8">
        <v>98</v>
      </c>
      <c r="I8" s="3">
        <v>0</v>
      </c>
      <c r="J8" s="9">
        <f t="shared" si="0"/>
        <v>0.47619047619047616</v>
      </c>
      <c r="K8" s="9">
        <f t="shared" si="1"/>
        <v>0.51851851851851849</v>
      </c>
    </row>
    <row r="9" spans="1:11">
      <c r="A9" s="7">
        <v>42077</v>
      </c>
      <c r="B9" s="3">
        <v>74</v>
      </c>
      <c r="C9" s="3">
        <v>30</v>
      </c>
      <c r="D9" s="3">
        <v>0</v>
      </c>
      <c r="E9" s="3">
        <v>1</v>
      </c>
      <c r="F9" s="3">
        <v>43</v>
      </c>
      <c r="G9" s="3">
        <v>0</v>
      </c>
      <c r="H9" s="8">
        <v>43</v>
      </c>
      <c r="I9" s="3">
        <v>0</v>
      </c>
      <c r="J9" s="9">
        <f t="shared" si="0"/>
        <v>0.40540540540540543</v>
      </c>
      <c r="K9" s="9">
        <f t="shared" si="1"/>
        <v>0.58108108108108103</v>
      </c>
    </row>
    <row r="10" spans="1:11">
      <c r="A10" s="7">
        <v>42078</v>
      </c>
      <c r="B10" s="3">
        <v>109</v>
      </c>
      <c r="C10" s="3">
        <v>45</v>
      </c>
      <c r="D10" s="3">
        <v>0</v>
      </c>
      <c r="E10" s="3">
        <v>0</v>
      </c>
      <c r="F10" s="3">
        <v>64</v>
      </c>
      <c r="G10" s="3">
        <v>0</v>
      </c>
      <c r="H10" s="8">
        <v>64</v>
      </c>
      <c r="I10" s="3">
        <v>0</v>
      </c>
      <c r="J10" s="9">
        <f t="shared" si="0"/>
        <v>0.41284403669724773</v>
      </c>
      <c r="K10" s="9">
        <f t="shared" si="1"/>
        <v>0.58715596330275233</v>
      </c>
    </row>
    <row r="11" spans="1:11">
      <c r="A11" s="7">
        <v>42079</v>
      </c>
      <c r="B11" s="3">
        <v>261</v>
      </c>
      <c r="C11" s="3">
        <v>132</v>
      </c>
      <c r="D11" s="3">
        <v>0</v>
      </c>
      <c r="E11" s="3">
        <v>0</v>
      </c>
      <c r="F11" s="3">
        <v>129</v>
      </c>
      <c r="G11" s="3">
        <v>0</v>
      </c>
      <c r="H11" s="8">
        <v>129</v>
      </c>
      <c r="I11" s="3">
        <v>0</v>
      </c>
      <c r="J11" s="9">
        <f t="shared" si="0"/>
        <v>0.50574712643678166</v>
      </c>
      <c r="K11" s="9">
        <f t="shared" si="1"/>
        <v>0.4942528735632184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baseColWidth="10" defaultColWidth="8.83203125" defaultRowHeight="14" x14ac:dyDescent="0"/>
  <cols>
    <col min="1" max="1" width="30.1640625" bestFit="1" customWidth="1"/>
    <col min="2" max="2" width="8.1640625" bestFit="1" customWidth="1"/>
    <col min="3" max="3" width="7.6640625" bestFit="1" customWidth="1"/>
    <col min="4" max="4" width="6.33203125" bestFit="1" customWidth="1"/>
    <col min="5" max="6" width="7.1640625" bestFit="1" customWidth="1"/>
    <col min="7" max="7" width="6.1640625" bestFit="1" customWidth="1"/>
    <col min="8" max="12" width="5.33203125" bestFit="1" customWidth="1"/>
    <col min="13" max="13" width="30.1640625" bestFit="1" customWidth="1"/>
    <col min="14" max="14" width="8.1640625" style="15" bestFit="1" customWidth="1"/>
    <col min="15" max="15" width="10" style="15" bestFit="1" customWidth="1"/>
    <col min="16" max="16" width="8.5" style="15" bestFit="1" customWidth="1"/>
    <col min="17" max="17" width="9" style="15" bestFit="1" customWidth="1"/>
    <col min="18" max="18" width="7.1640625" style="15" bestFit="1" customWidth="1"/>
    <col min="19" max="19" width="7.5" style="15" bestFit="1" customWidth="1"/>
    <col min="20" max="16384" width="8.83203125" style="15"/>
  </cols>
  <sheetData>
    <row r="1" spans="1:27" s="19" customFormat="1">
      <c r="A1"/>
      <c r="B1" s="16">
        <f>B2/$B$2</f>
        <v>1</v>
      </c>
      <c r="C1" s="16">
        <f t="shared" ref="C1:G1" si="0">C2/$B$2</f>
        <v>0.85202651032373189</v>
      </c>
      <c r="D1" s="16">
        <f t="shared" si="0"/>
        <v>2.1624607018438269E-2</v>
      </c>
      <c r="E1" s="16">
        <f t="shared" si="0"/>
        <v>7.0099413713994394E-3</v>
      </c>
      <c r="F1" s="16">
        <f t="shared" si="0"/>
        <v>0.11368850369615091</v>
      </c>
      <c r="G1" s="16">
        <f t="shared" si="0"/>
        <v>2.6765230690797858E-3</v>
      </c>
      <c r="H1"/>
      <c r="I1"/>
      <c r="J1"/>
      <c r="K1"/>
      <c r="L1"/>
      <c r="M1"/>
      <c r="N1" s="16">
        <f>N2/$N$2</f>
        <v>1</v>
      </c>
      <c r="O1" s="16">
        <f t="shared" ref="O1:S1" si="1">O2/$N$2</f>
        <v>0.85300497639402828</v>
      </c>
      <c r="P1" s="16">
        <f t="shared" si="1"/>
        <v>2.1649440687337842E-2</v>
      </c>
      <c r="Q1" s="16">
        <f t="shared" si="1"/>
        <v>7.0179915784101057E-3</v>
      </c>
      <c r="R1" s="16">
        <f t="shared" si="1"/>
        <v>0.11705159287142189</v>
      </c>
      <c r="S1" s="16">
        <f t="shared" si="1"/>
        <v>2.6795967844838588E-3</v>
      </c>
    </row>
    <row r="2" spans="1:27" s="19" customFormat="1">
      <c r="A2" t="s">
        <v>60</v>
      </c>
      <c r="B2" s="15">
        <f>SUM(B4:B50)</f>
        <v>23538</v>
      </c>
      <c r="C2" s="15">
        <f>SUM(C4:C50)</f>
        <v>20055</v>
      </c>
      <c r="D2" s="15">
        <f t="shared" ref="D2:G2" si="2">SUM(D4:D42)</f>
        <v>509</v>
      </c>
      <c r="E2" s="15">
        <f t="shared" si="2"/>
        <v>165</v>
      </c>
      <c r="F2" s="15">
        <f t="shared" si="2"/>
        <v>2676</v>
      </c>
      <c r="G2" s="15">
        <f t="shared" si="2"/>
        <v>63</v>
      </c>
      <c r="H2"/>
      <c r="I2"/>
      <c r="J2"/>
      <c r="K2"/>
      <c r="L2"/>
      <c r="M2"/>
      <c r="N2" s="15">
        <f>SUM(N4:N48)</f>
        <v>23511</v>
      </c>
      <c r="O2" s="15">
        <f>SUM(Table1[Success])</f>
        <v>20055</v>
      </c>
      <c r="P2" s="15">
        <f>SUM(Table1[Agent])</f>
        <v>509</v>
      </c>
      <c r="Q2" s="15">
        <f>SUM(Table1[Site])</f>
        <v>165</v>
      </c>
      <c r="R2" s="15">
        <f>SUM(Table1[UAR])</f>
        <v>2752</v>
      </c>
      <c r="S2" s="15">
        <f>SUM(Table1[Infra])</f>
        <v>63</v>
      </c>
    </row>
    <row r="3" spans="1:27" s="23" customFormat="1" ht="28.5" customHeight="1">
      <c r="A3" s="20" t="s">
        <v>70</v>
      </c>
      <c r="B3" s="20" t="s">
        <v>60</v>
      </c>
      <c r="C3" s="20" t="s">
        <v>2</v>
      </c>
      <c r="D3" s="20" t="s">
        <v>61</v>
      </c>
      <c r="E3" s="20" t="s">
        <v>62</v>
      </c>
      <c r="F3" s="20" t="s">
        <v>63</v>
      </c>
      <c r="G3" s="20" t="s">
        <v>65</v>
      </c>
      <c r="H3" s="21" t="s">
        <v>71</v>
      </c>
      <c r="I3" s="21" t="s">
        <v>72</v>
      </c>
      <c r="J3" s="21" t="s">
        <v>73</v>
      </c>
      <c r="K3" s="21" t="s">
        <v>74</v>
      </c>
      <c r="L3" s="21" t="s">
        <v>75</v>
      </c>
      <c r="M3" s="22" t="s">
        <v>70</v>
      </c>
      <c r="N3" s="22" t="s">
        <v>60</v>
      </c>
      <c r="O3" s="22" t="s">
        <v>2</v>
      </c>
      <c r="P3" s="22" t="s">
        <v>61</v>
      </c>
      <c r="Q3" s="22" t="s">
        <v>62</v>
      </c>
      <c r="R3" s="22" t="s">
        <v>63</v>
      </c>
      <c r="S3" s="22" t="s">
        <v>65</v>
      </c>
    </row>
    <row r="4" spans="1:27" customFormat="1">
      <c r="A4" s="15" t="s">
        <v>34</v>
      </c>
      <c r="B4" s="15">
        <v>247</v>
      </c>
      <c r="C4" s="15">
        <v>0</v>
      </c>
      <c r="D4" s="15">
        <v>247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8" t="str">
        <f>A4</f>
        <v>ZAEdgarsCC</v>
      </c>
      <c r="N4">
        <f>IF(OR(A4="SAABSACC",A4="SAABSA" ),B4-L4,IF(A4="ClicksClubCard",B4-H4,IF(OR(A4="InvestecInvestmentDF",A4="InvestecLoanDF"),B4-K4,B4)))</f>
        <v>247</v>
      </c>
      <c r="O4">
        <f>C4</f>
        <v>0</v>
      </c>
      <c r="P4">
        <f>D4</f>
        <v>247</v>
      </c>
      <c r="Q4">
        <f>E4</f>
        <v>0</v>
      </c>
      <c r="R4">
        <f>IF(OR(A4="SAABSACC",A4="SAABSA"),F4-L4,IF(OR(A4="InvestecInvestmentDF",A4="InvestecLoanDF"),F4-K4,F4))</f>
        <v>0</v>
      </c>
      <c r="S4">
        <f>G4</f>
        <v>0</v>
      </c>
    </row>
    <row r="5" spans="1:27" customFormat="1">
      <c r="A5" s="15" t="s">
        <v>46</v>
      </c>
      <c r="B5" s="15">
        <v>1128</v>
      </c>
      <c r="C5" s="15">
        <v>1026</v>
      </c>
      <c r="D5" s="15">
        <v>31</v>
      </c>
      <c r="E5" s="15">
        <v>52</v>
      </c>
      <c r="F5" s="15">
        <v>9</v>
      </c>
      <c r="G5" s="15">
        <v>12</v>
      </c>
      <c r="H5" s="15">
        <v>0</v>
      </c>
      <c r="I5" s="15">
        <v>0</v>
      </c>
      <c r="J5" s="15">
        <v>9</v>
      </c>
      <c r="K5" s="15">
        <v>0</v>
      </c>
      <c r="L5" s="15">
        <v>3</v>
      </c>
      <c r="M5" s="18" t="str">
        <f t="shared" ref="M5:M42" si="3">A5</f>
        <v>SAABSA</v>
      </c>
      <c r="N5">
        <f t="shared" ref="N5:N42" si="4">IF(OR(A5="SAABSACC",A5="SAABSA" ),B5-L5,IF(A5="ClicksClubCard",B5-H5,IF(OR(A5="InvestecInvestmentDF",A5="InvestecLoanDF"),B5-K5,B5)))</f>
        <v>1125</v>
      </c>
      <c r="O5">
        <f t="shared" ref="O5:O42" si="5">C5</f>
        <v>1026</v>
      </c>
      <c r="P5">
        <f t="shared" ref="P5:P42" si="6">D5</f>
        <v>31</v>
      </c>
      <c r="Q5">
        <f t="shared" ref="Q5:Q42" si="7">E5</f>
        <v>52</v>
      </c>
      <c r="R5">
        <f t="shared" ref="R5:R42" si="8">IF(OR(A5="SAABSACC",A5="SAABSA"),F5-L5,IF(OR(A5="InvestecInvestmentDF",A5="InvestecLoanDF"),F5-K5,F5))</f>
        <v>6</v>
      </c>
      <c r="S5">
        <f t="shared" ref="S5:S42" si="9">G5</f>
        <v>12</v>
      </c>
    </row>
    <row r="6" spans="1:27" customFormat="1">
      <c r="A6" s="15" t="s">
        <v>20</v>
      </c>
      <c r="B6" s="15">
        <v>579</v>
      </c>
      <c r="C6" s="15">
        <v>532</v>
      </c>
      <c r="D6" s="15">
        <v>27</v>
      </c>
      <c r="E6" s="15">
        <v>20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8" t="str">
        <f t="shared" si="3"/>
        <v>ZAOldMutualInvestments</v>
      </c>
      <c r="N6">
        <f t="shared" si="4"/>
        <v>579</v>
      </c>
      <c r="O6">
        <f t="shared" si="5"/>
        <v>532</v>
      </c>
      <c r="P6">
        <f t="shared" si="6"/>
        <v>27</v>
      </c>
      <c r="Q6">
        <f t="shared" si="7"/>
        <v>20</v>
      </c>
      <c r="R6">
        <f t="shared" si="8"/>
        <v>0</v>
      </c>
      <c r="S6">
        <f t="shared" si="9"/>
        <v>0</v>
      </c>
    </row>
    <row r="7" spans="1:27" customFormat="1">
      <c r="A7" s="15" t="s">
        <v>47</v>
      </c>
      <c r="B7" s="15">
        <v>614</v>
      </c>
      <c r="C7" s="15">
        <v>583</v>
      </c>
      <c r="D7" s="15">
        <v>21</v>
      </c>
      <c r="E7" s="15">
        <v>0</v>
      </c>
      <c r="F7" s="15">
        <v>0</v>
      </c>
      <c r="G7" s="15">
        <v>9</v>
      </c>
      <c r="H7" s="15">
        <v>10</v>
      </c>
      <c r="I7" s="15">
        <v>0</v>
      </c>
      <c r="J7" s="15">
        <v>0</v>
      </c>
      <c r="K7" s="15">
        <v>0</v>
      </c>
      <c r="L7" s="15">
        <v>0</v>
      </c>
      <c r="M7" s="18" t="str">
        <f t="shared" si="3"/>
        <v>ZAAllanGrayInvestments</v>
      </c>
      <c r="N7">
        <f t="shared" si="4"/>
        <v>614</v>
      </c>
      <c r="O7">
        <f t="shared" si="5"/>
        <v>583</v>
      </c>
      <c r="P7">
        <f t="shared" si="6"/>
        <v>21</v>
      </c>
      <c r="Q7">
        <f t="shared" si="7"/>
        <v>0</v>
      </c>
      <c r="R7">
        <f t="shared" si="8"/>
        <v>0</v>
      </c>
      <c r="S7">
        <f t="shared" si="9"/>
        <v>9</v>
      </c>
    </row>
    <row r="8" spans="1:27" s="3" customFormat="1">
      <c r="A8" s="15" t="s">
        <v>76</v>
      </c>
      <c r="B8" s="15">
        <v>312</v>
      </c>
      <c r="C8" s="15">
        <v>285</v>
      </c>
      <c r="D8" s="15">
        <v>20</v>
      </c>
      <c r="E8" s="15">
        <v>0</v>
      </c>
      <c r="F8" s="15">
        <v>7</v>
      </c>
      <c r="G8" s="15">
        <v>1</v>
      </c>
      <c r="H8" s="15">
        <v>0</v>
      </c>
      <c r="I8" s="15">
        <v>0</v>
      </c>
      <c r="J8" s="15">
        <v>0</v>
      </c>
      <c r="K8" s="15">
        <v>0</v>
      </c>
      <c r="L8" s="17">
        <v>0</v>
      </c>
      <c r="M8" s="18" t="str">
        <f t="shared" si="3"/>
        <v>ZAWoolworthsStoreCard</v>
      </c>
      <c r="N8">
        <f t="shared" si="4"/>
        <v>312</v>
      </c>
      <c r="O8">
        <f t="shared" si="5"/>
        <v>285</v>
      </c>
      <c r="P8">
        <f t="shared" si="6"/>
        <v>20</v>
      </c>
      <c r="Q8">
        <f t="shared" si="7"/>
        <v>0</v>
      </c>
      <c r="R8">
        <f t="shared" si="8"/>
        <v>7</v>
      </c>
      <c r="S8">
        <f t="shared" si="9"/>
        <v>1</v>
      </c>
      <c r="T8"/>
      <c r="U8"/>
      <c r="V8"/>
      <c r="W8"/>
      <c r="X8"/>
      <c r="Y8"/>
      <c r="Z8"/>
      <c r="AA8"/>
    </row>
    <row r="9" spans="1:27">
      <c r="A9" s="15" t="s">
        <v>17</v>
      </c>
      <c r="B9" s="15">
        <v>2069</v>
      </c>
      <c r="C9" s="15">
        <v>2037</v>
      </c>
      <c r="D9" s="14">
        <v>20</v>
      </c>
      <c r="E9" s="14">
        <v>1</v>
      </c>
      <c r="F9" s="14">
        <v>11</v>
      </c>
      <c r="G9" s="14">
        <v>11</v>
      </c>
      <c r="H9" s="14">
        <v>0</v>
      </c>
      <c r="I9" s="14">
        <v>0</v>
      </c>
      <c r="J9" s="14">
        <v>0</v>
      </c>
      <c r="K9" s="14">
        <v>2</v>
      </c>
      <c r="L9" s="17">
        <v>0</v>
      </c>
      <c r="M9" s="18" t="str">
        <f t="shared" si="3"/>
        <v>StandardSA</v>
      </c>
      <c r="N9">
        <f t="shared" si="4"/>
        <v>2069</v>
      </c>
      <c r="O9">
        <f t="shared" si="5"/>
        <v>2037</v>
      </c>
      <c r="P9">
        <f t="shared" si="6"/>
        <v>20</v>
      </c>
      <c r="Q9">
        <f t="shared" si="7"/>
        <v>1</v>
      </c>
      <c r="R9">
        <f t="shared" si="8"/>
        <v>11</v>
      </c>
      <c r="S9">
        <f t="shared" si="9"/>
        <v>11</v>
      </c>
      <c r="T9"/>
      <c r="U9"/>
      <c r="V9"/>
      <c r="W9"/>
      <c r="X9"/>
      <c r="Y9"/>
      <c r="Z9"/>
      <c r="AA9"/>
    </row>
    <row r="10" spans="1:27">
      <c r="A10" s="15" t="s">
        <v>36</v>
      </c>
      <c r="B10" s="15">
        <v>431</v>
      </c>
      <c r="C10" s="15">
        <v>402</v>
      </c>
      <c r="D10" s="15">
        <v>15</v>
      </c>
      <c r="E10" s="15">
        <v>13</v>
      </c>
      <c r="F10" s="15">
        <v>1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  <c r="L10" s="17">
        <v>0</v>
      </c>
      <c r="M10" s="18" t="str">
        <f t="shared" si="3"/>
        <v>DiscoveryCCSA</v>
      </c>
      <c r="N10">
        <f t="shared" si="4"/>
        <v>431</v>
      </c>
      <c r="O10">
        <f t="shared" si="5"/>
        <v>402</v>
      </c>
      <c r="P10">
        <f t="shared" si="6"/>
        <v>15</v>
      </c>
      <c r="Q10">
        <f t="shared" si="7"/>
        <v>13</v>
      </c>
      <c r="R10">
        <f t="shared" si="8"/>
        <v>1</v>
      </c>
      <c r="S10">
        <f t="shared" si="9"/>
        <v>0</v>
      </c>
      <c r="T10"/>
      <c r="U10"/>
      <c r="V10"/>
      <c r="W10"/>
      <c r="X10"/>
      <c r="Y10"/>
      <c r="Z10"/>
      <c r="AA10"/>
    </row>
    <row r="11" spans="1:27">
      <c r="A11" s="15" t="s">
        <v>79</v>
      </c>
      <c r="B11" s="15">
        <v>119</v>
      </c>
      <c r="C11" s="15">
        <v>104</v>
      </c>
      <c r="D11" s="15">
        <v>13</v>
      </c>
      <c r="E11" s="15">
        <v>0</v>
      </c>
      <c r="F11" s="15">
        <v>2</v>
      </c>
      <c r="G11" s="15">
        <v>1</v>
      </c>
      <c r="H11" s="15">
        <v>0</v>
      </c>
      <c r="I11" s="15">
        <v>0</v>
      </c>
      <c r="J11" s="15">
        <v>0</v>
      </c>
      <c r="K11" s="15">
        <v>2</v>
      </c>
      <c r="L11" s="17">
        <v>0</v>
      </c>
      <c r="M11" s="18" t="str">
        <f t="shared" si="3"/>
        <v>ZAPSGOnlineInvestments</v>
      </c>
      <c r="N11">
        <f t="shared" si="4"/>
        <v>119</v>
      </c>
      <c r="O11">
        <f t="shared" si="5"/>
        <v>104</v>
      </c>
      <c r="P11">
        <f t="shared" si="6"/>
        <v>13</v>
      </c>
      <c r="Q11">
        <f t="shared" si="7"/>
        <v>0</v>
      </c>
      <c r="R11">
        <f t="shared" si="8"/>
        <v>2</v>
      </c>
      <c r="S11">
        <f t="shared" si="9"/>
        <v>1</v>
      </c>
      <c r="T11"/>
      <c r="U11"/>
      <c r="V11"/>
      <c r="W11"/>
      <c r="X11"/>
      <c r="Y11"/>
      <c r="Z11"/>
      <c r="AA11"/>
    </row>
    <row r="12" spans="1:27">
      <c r="A12" s="15" t="s">
        <v>13</v>
      </c>
      <c r="B12" s="15">
        <v>218</v>
      </c>
      <c r="C12" s="15">
        <v>208</v>
      </c>
      <c r="D12" s="15">
        <v>10</v>
      </c>
      <c r="E12" s="15">
        <v>0</v>
      </c>
      <c r="F12" s="15">
        <v>0</v>
      </c>
      <c r="G12" s="15">
        <v>8</v>
      </c>
      <c r="H12" s="15">
        <v>0</v>
      </c>
      <c r="I12" s="15">
        <v>0</v>
      </c>
      <c r="J12" s="15">
        <v>0</v>
      </c>
      <c r="K12" s="15">
        <v>0</v>
      </c>
      <c r="L12" s="17">
        <v>0</v>
      </c>
      <c r="M12" s="18" t="str">
        <f t="shared" si="3"/>
        <v>ClicksClubCard</v>
      </c>
      <c r="N12">
        <f t="shared" si="4"/>
        <v>218</v>
      </c>
      <c r="O12">
        <f t="shared" si="5"/>
        <v>208</v>
      </c>
      <c r="P12">
        <f t="shared" si="6"/>
        <v>10</v>
      </c>
      <c r="Q12">
        <f t="shared" si="7"/>
        <v>0</v>
      </c>
      <c r="R12">
        <f t="shared" si="8"/>
        <v>0</v>
      </c>
      <c r="S12">
        <f t="shared" si="9"/>
        <v>8</v>
      </c>
      <c r="T12"/>
      <c r="U12"/>
      <c r="V12"/>
      <c r="W12"/>
      <c r="X12"/>
      <c r="Y12"/>
      <c r="Z12"/>
      <c r="AA12"/>
    </row>
    <row r="13" spans="1:27">
      <c r="A13" s="15" t="s">
        <v>29</v>
      </c>
      <c r="B13" s="15">
        <v>337</v>
      </c>
      <c r="C13" s="15">
        <v>328</v>
      </c>
      <c r="D13" s="15">
        <v>9</v>
      </c>
      <c r="E13" s="15">
        <v>0</v>
      </c>
      <c r="F13" s="15">
        <v>0</v>
      </c>
      <c r="G13" s="15">
        <v>6</v>
      </c>
      <c r="H13" s="15">
        <v>0</v>
      </c>
      <c r="I13" s="15">
        <v>0</v>
      </c>
      <c r="J13" s="15">
        <v>0</v>
      </c>
      <c r="K13" s="15">
        <v>0</v>
      </c>
      <c r="L13" s="17">
        <v>0</v>
      </c>
      <c r="M13" s="18" t="str">
        <f t="shared" si="3"/>
        <v>NEDBANKSA</v>
      </c>
      <c r="N13">
        <f t="shared" si="4"/>
        <v>337</v>
      </c>
      <c r="O13">
        <f t="shared" si="5"/>
        <v>328</v>
      </c>
      <c r="P13">
        <f t="shared" si="6"/>
        <v>9</v>
      </c>
      <c r="Q13">
        <f t="shared" si="7"/>
        <v>0</v>
      </c>
      <c r="R13">
        <f t="shared" si="8"/>
        <v>0</v>
      </c>
      <c r="S13">
        <f t="shared" si="9"/>
        <v>6</v>
      </c>
      <c r="T13"/>
      <c r="U13"/>
      <c r="V13"/>
      <c r="W13"/>
      <c r="X13"/>
      <c r="Y13"/>
      <c r="Z13"/>
      <c r="AA13"/>
    </row>
    <row r="14" spans="1:27">
      <c r="A14" s="15" t="s">
        <v>43</v>
      </c>
      <c r="B14" s="15">
        <v>504</v>
      </c>
      <c r="C14" s="15">
        <v>467</v>
      </c>
      <c r="D14" s="15">
        <v>7</v>
      </c>
      <c r="E14" s="15">
        <v>3</v>
      </c>
      <c r="F14" s="15">
        <v>26</v>
      </c>
      <c r="G14" s="15">
        <v>3</v>
      </c>
      <c r="H14" s="15">
        <v>0</v>
      </c>
      <c r="I14" s="15">
        <v>0</v>
      </c>
      <c r="J14" s="15">
        <v>1</v>
      </c>
      <c r="K14" s="15">
        <v>24</v>
      </c>
      <c r="L14" s="17">
        <v>0</v>
      </c>
      <c r="M14" s="18" t="str">
        <f t="shared" si="3"/>
        <v>SAABSACC</v>
      </c>
      <c r="N14">
        <f t="shared" si="4"/>
        <v>504</v>
      </c>
      <c r="O14">
        <f t="shared" si="5"/>
        <v>467</v>
      </c>
      <c r="P14">
        <f t="shared" si="6"/>
        <v>7</v>
      </c>
      <c r="Q14">
        <f t="shared" si="7"/>
        <v>3</v>
      </c>
      <c r="R14">
        <f t="shared" si="8"/>
        <v>26</v>
      </c>
      <c r="S14">
        <f t="shared" si="9"/>
        <v>3</v>
      </c>
      <c r="T14"/>
      <c r="U14"/>
      <c r="V14"/>
      <c r="W14"/>
      <c r="X14"/>
      <c r="Y14"/>
      <c r="Z14"/>
      <c r="AA14"/>
    </row>
    <row r="15" spans="1:27">
      <c r="A15" s="15" t="s">
        <v>81</v>
      </c>
      <c r="B15" s="15">
        <v>432</v>
      </c>
      <c r="C15" s="15">
        <v>421</v>
      </c>
      <c r="D15" s="15">
        <v>7</v>
      </c>
      <c r="E15" s="15">
        <v>4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7">
        <v>0</v>
      </c>
      <c r="M15" s="18" t="str">
        <f t="shared" si="3"/>
        <v>DiscoveryInsuranceSA</v>
      </c>
      <c r="N15">
        <f t="shared" si="4"/>
        <v>432</v>
      </c>
      <c r="O15">
        <f t="shared" si="5"/>
        <v>421</v>
      </c>
      <c r="P15">
        <f t="shared" si="6"/>
        <v>7</v>
      </c>
      <c r="Q15">
        <f t="shared" si="7"/>
        <v>4</v>
      </c>
      <c r="R15">
        <f t="shared" si="8"/>
        <v>0</v>
      </c>
      <c r="S15">
        <f t="shared" si="9"/>
        <v>0</v>
      </c>
      <c r="T15"/>
      <c r="U15"/>
      <c r="V15"/>
      <c r="W15"/>
      <c r="X15"/>
      <c r="Y15"/>
      <c r="Z15"/>
      <c r="AA15"/>
    </row>
    <row r="16" spans="1:27">
      <c r="A16" s="15" t="s">
        <v>39</v>
      </c>
      <c r="B16" s="15">
        <v>346</v>
      </c>
      <c r="C16" s="15">
        <v>333</v>
      </c>
      <c r="D16" s="15">
        <v>7</v>
      </c>
      <c r="E16" s="15">
        <v>0</v>
      </c>
      <c r="F16" s="15">
        <v>6</v>
      </c>
      <c r="G16" s="15">
        <v>4</v>
      </c>
      <c r="H16" s="15">
        <v>0</v>
      </c>
      <c r="I16" s="15">
        <v>0</v>
      </c>
      <c r="J16" s="15">
        <v>0</v>
      </c>
      <c r="K16" s="15">
        <v>5</v>
      </c>
      <c r="L16" s="17">
        <v>0</v>
      </c>
      <c r="M16" s="18" t="str">
        <f t="shared" si="3"/>
        <v>ZANedBankCC</v>
      </c>
      <c r="N16">
        <f t="shared" si="4"/>
        <v>346</v>
      </c>
      <c r="O16">
        <f t="shared" si="5"/>
        <v>333</v>
      </c>
      <c r="P16">
        <f t="shared" si="6"/>
        <v>7</v>
      </c>
      <c r="Q16">
        <f t="shared" si="7"/>
        <v>0</v>
      </c>
      <c r="R16">
        <f t="shared" si="8"/>
        <v>6</v>
      </c>
      <c r="S16">
        <f t="shared" si="9"/>
        <v>4</v>
      </c>
      <c r="T16"/>
      <c r="U16"/>
      <c r="V16"/>
      <c r="W16"/>
      <c r="X16"/>
      <c r="Y16"/>
      <c r="Z16"/>
      <c r="AA16"/>
    </row>
    <row r="17" spans="1:27">
      <c r="A17" s="15" t="s">
        <v>54</v>
      </c>
      <c r="B17" s="15">
        <v>276</v>
      </c>
      <c r="C17" s="15">
        <v>270</v>
      </c>
      <c r="D17" s="15">
        <v>6</v>
      </c>
      <c r="E17" s="15">
        <v>0</v>
      </c>
      <c r="F17" s="15">
        <v>0</v>
      </c>
      <c r="G17" s="15">
        <v>1</v>
      </c>
      <c r="H17" s="15">
        <v>0</v>
      </c>
      <c r="I17" s="15">
        <v>0</v>
      </c>
      <c r="J17" s="15">
        <v>0</v>
      </c>
      <c r="K17" s="15">
        <v>0</v>
      </c>
      <c r="L17" s="17">
        <v>0</v>
      </c>
      <c r="M17" s="18" t="str">
        <f t="shared" si="3"/>
        <v>ZASatrixInvestments</v>
      </c>
      <c r="N17">
        <f t="shared" si="4"/>
        <v>276</v>
      </c>
      <c r="O17">
        <f t="shared" si="5"/>
        <v>270</v>
      </c>
      <c r="P17">
        <f t="shared" si="6"/>
        <v>6</v>
      </c>
      <c r="Q17">
        <f t="shared" si="7"/>
        <v>0</v>
      </c>
      <c r="R17">
        <f t="shared" si="8"/>
        <v>0</v>
      </c>
      <c r="S17">
        <f t="shared" si="9"/>
        <v>1</v>
      </c>
      <c r="T17"/>
      <c r="U17"/>
      <c r="V17"/>
      <c r="W17"/>
      <c r="X17"/>
      <c r="Y17"/>
      <c r="Z17"/>
      <c r="AA17"/>
    </row>
    <row r="18" spans="1:27">
      <c r="A18" s="15" t="s">
        <v>33</v>
      </c>
      <c r="B18" s="15">
        <v>409</v>
      </c>
      <c r="C18" s="15">
        <v>388</v>
      </c>
      <c r="D18" s="15">
        <v>6</v>
      </c>
      <c r="E18" s="15">
        <v>5</v>
      </c>
      <c r="F18" s="15">
        <v>10</v>
      </c>
      <c r="G18" s="15">
        <v>2</v>
      </c>
      <c r="H18" s="15">
        <v>0</v>
      </c>
      <c r="I18" s="15">
        <v>0</v>
      </c>
      <c r="J18" s="15">
        <v>0</v>
      </c>
      <c r="K18" s="15">
        <v>10</v>
      </c>
      <c r="L18" s="17">
        <v>0</v>
      </c>
      <c r="M18" s="18" t="str">
        <f t="shared" si="3"/>
        <v>StandardSACC</v>
      </c>
      <c r="N18">
        <f t="shared" si="4"/>
        <v>409</v>
      </c>
      <c r="O18">
        <f t="shared" si="5"/>
        <v>388</v>
      </c>
      <c r="P18">
        <f t="shared" si="6"/>
        <v>6</v>
      </c>
      <c r="Q18">
        <f t="shared" si="7"/>
        <v>5</v>
      </c>
      <c r="R18">
        <f t="shared" si="8"/>
        <v>10</v>
      </c>
      <c r="S18">
        <f t="shared" si="9"/>
        <v>2</v>
      </c>
      <c r="T18"/>
      <c r="U18"/>
      <c r="V18"/>
      <c r="W18"/>
      <c r="X18"/>
      <c r="Y18"/>
      <c r="Z18"/>
      <c r="AA18"/>
    </row>
    <row r="19" spans="1:27">
      <c r="A19" s="15" t="s">
        <v>56</v>
      </c>
      <c r="B19" s="15">
        <v>146</v>
      </c>
      <c r="C19" s="15">
        <v>139</v>
      </c>
      <c r="D19" s="15">
        <v>6</v>
      </c>
      <c r="E19" s="15">
        <v>0</v>
      </c>
      <c r="F19" s="15">
        <v>1</v>
      </c>
      <c r="G19" s="15">
        <v>0</v>
      </c>
      <c r="H19" s="15">
        <v>0</v>
      </c>
      <c r="I19" s="15">
        <v>0</v>
      </c>
      <c r="J19" s="15">
        <v>0</v>
      </c>
      <c r="K19" s="15">
        <v>1</v>
      </c>
      <c r="L19" s="17">
        <v>0</v>
      </c>
      <c r="M19" s="18" t="str">
        <f t="shared" si="3"/>
        <v>ZAStandardBankUnitTrusts</v>
      </c>
      <c r="N19">
        <f t="shared" si="4"/>
        <v>146</v>
      </c>
      <c r="O19">
        <f t="shared" si="5"/>
        <v>139</v>
      </c>
      <c r="P19">
        <f t="shared" si="6"/>
        <v>6</v>
      </c>
      <c r="Q19">
        <f t="shared" si="7"/>
        <v>0</v>
      </c>
      <c r="R19">
        <f t="shared" si="8"/>
        <v>1</v>
      </c>
      <c r="S19">
        <f t="shared" si="9"/>
        <v>0</v>
      </c>
      <c r="T19"/>
      <c r="U19"/>
      <c r="V19"/>
      <c r="W19"/>
      <c r="X19"/>
      <c r="Y19"/>
      <c r="Z19"/>
      <c r="AA19"/>
    </row>
    <row r="20" spans="1:27">
      <c r="A20" s="15" t="s">
        <v>42</v>
      </c>
      <c r="B20" s="15">
        <v>214</v>
      </c>
      <c r="C20" s="15">
        <v>197</v>
      </c>
      <c r="D20" s="15">
        <v>5</v>
      </c>
      <c r="E20" s="15">
        <v>8</v>
      </c>
      <c r="F20" s="15">
        <v>4</v>
      </c>
      <c r="G20" s="15">
        <v>0</v>
      </c>
      <c r="H20" s="15">
        <v>0</v>
      </c>
      <c r="I20" s="15">
        <v>0</v>
      </c>
      <c r="J20" s="15">
        <v>0</v>
      </c>
      <c r="K20" s="15">
        <v>2</v>
      </c>
      <c r="L20" s="17">
        <v>0</v>
      </c>
      <c r="M20" s="18" t="str">
        <f t="shared" si="3"/>
        <v>ZAAlexanderForbesInvestments</v>
      </c>
      <c r="N20">
        <f t="shared" si="4"/>
        <v>214</v>
      </c>
      <c r="O20">
        <f t="shared" si="5"/>
        <v>197</v>
      </c>
      <c r="P20">
        <f t="shared" si="6"/>
        <v>5</v>
      </c>
      <c r="Q20">
        <f t="shared" si="7"/>
        <v>8</v>
      </c>
      <c r="R20">
        <f t="shared" si="8"/>
        <v>4</v>
      </c>
      <c r="S20">
        <f t="shared" si="9"/>
        <v>0</v>
      </c>
      <c r="T20"/>
      <c r="U20"/>
      <c r="V20"/>
      <c r="W20"/>
      <c r="X20"/>
      <c r="Y20"/>
      <c r="Z20"/>
      <c r="AA20"/>
    </row>
    <row r="21" spans="1:27">
      <c r="A21" s="15" t="s">
        <v>28</v>
      </c>
      <c r="B21" s="15">
        <v>1011</v>
      </c>
      <c r="C21" s="15">
        <v>504</v>
      </c>
      <c r="D21" s="15">
        <v>5</v>
      </c>
      <c r="E21" s="15">
        <v>11</v>
      </c>
      <c r="F21" s="15">
        <v>490</v>
      </c>
      <c r="G21" s="15">
        <v>1</v>
      </c>
      <c r="H21" s="15">
        <v>0</v>
      </c>
      <c r="I21" s="15">
        <v>0</v>
      </c>
      <c r="J21" s="15">
        <v>0</v>
      </c>
      <c r="K21" s="15">
        <v>6</v>
      </c>
      <c r="L21" s="17">
        <v>0</v>
      </c>
      <c r="M21" s="18" t="str">
        <f t="shared" si="3"/>
        <v>ZAFNBCredits</v>
      </c>
      <c r="N21">
        <f t="shared" si="4"/>
        <v>1011</v>
      </c>
      <c r="O21">
        <f t="shared" si="5"/>
        <v>504</v>
      </c>
      <c r="P21">
        <f t="shared" si="6"/>
        <v>5</v>
      </c>
      <c r="Q21">
        <f t="shared" si="7"/>
        <v>11</v>
      </c>
      <c r="R21">
        <f t="shared" si="8"/>
        <v>490</v>
      </c>
      <c r="S21">
        <f t="shared" si="9"/>
        <v>1</v>
      </c>
      <c r="T21"/>
      <c r="U21"/>
      <c r="V21"/>
      <c r="W21"/>
      <c r="X21"/>
      <c r="Y21"/>
      <c r="Z21"/>
      <c r="AA21"/>
    </row>
    <row r="22" spans="1:27">
      <c r="A22" s="15" t="s">
        <v>77</v>
      </c>
      <c r="B22" s="15">
        <v>213</v>
      </c>
      <c r="C22" s="15">
        <v>208</v>
      </c>
      <c r="D22" s="15">
        <v>5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7">
        <v>0</v>
      </c>
      <c r="M22" s="18" t="str">
        <f t="shared" si="3"/>
        <v>ZATFGCredits</v>
      </c>
      <c r="N22">
        <f t="shared" si="4"/>
        <v>213</v>
      </c>
      <c r="O22">
        <f t="shared" si="5"/>
        <v>208</v>
      </c>
      <c r="P22">
        <f t="shared" si="6"/>
        <v>5</v>
      </c>
      <c r="Q22">
        <f t="shared" si="7"/>
        <v>0</v>
      </c>
      <c r="R22">
        <f t="shared" si="8"/>
        <v>0</v>
      </c>
      <c r="S22">
        <f t="shared" si="9"/>
        <v>0</v>
      </c>
      <c r="T22"/>
      <c r="U22"/>
      <c r="V22"/>
      <c r="W22"/>
      <c r="X22"/>
      <c r="Y22"/>
      <c r="Z22"/>
      <c r="AA22"/>
    </row>
    <row r="23" spans="1:27">
      <c r="A23" s="15" t="s">
        <v>35</v>
      </c>
      <c r="B23" s="15">
        <v>333</v>
      </c>
      <c r="C23" s="15">
        <v>318</v>
      </c>
      <c r="D23" s="15">
        <v>5</v>
      </c>
      <c r="E23" s="15">
        <v>0</v>
      </c>
      <c r="F23" s="15">
        <v>10</v>
      </c>
      <c r="G23" s="15">
        <v>0</v>
      </c>
      <c r="H23" s="15">
        <v>0</v>
      </c>
      <c r="I23" s="15">
        <v>0</v>
      </c>
      <c r="J23" s="15">
        <v>0</v>
      </c>
      <c r="K23" s="15">
        <v>10</v>
      </c>
      <c r="L23" s="17">
        <v>0</v>
      </c>
      <c r="M23" s="18" t="str">
        <f t="shared" si="3"/>
        <v>NEDBankLoanSADF</v>
      </c>
      <c r="N23">
        <f t="shared" si="4"/>
        <v>333</v>
      </c>
      <c r="O23">
        <f t="shared" si="5"/>
        <v>318</v>
      </c>
      <c r="P23">
        <f t="shared" si="6"/>
        <v>5</v>
      </c>
      <c r="Q23">
        <f t="shared" si="7"/>
        <v>0</v>
      </c>
      <c r="R23">
        <f t="shared" si="8"/>
        <v>10</v>
      </c>
      <c r="S23">
        <f t="shared" si="9"/>
        <v>0</v>
      </c>
      <c r="T23"/>
      <c r="U23"/>
      <c r="V23"/>
      <c r="W23"/>
      <c r="X23"/>
      <c r="Y23"/>
      <c r="Z23"/>
      <c r="AA23"/>
    </row>
    <row r="24" spans="1:27">
      <c r="A24" s="15" t="s">
        <v>22</v>
      </c>
      <c r="B24" s="15">
        <v>4647</v>
      </c>
      <c r="C24" s="15">
        <v>2935</v>
      </c>
      <c r="D24" s="15">
        <v>5</v>
      </c>
      <c r="E24" s="15">
        <v>27</v>
      </c>
      <c r="F24" s="15">
        <v>1680</v>
      </c>
      <c r="G24" s="15">
        <v>0</v>
      </c>
      <c r="H24" s="15">
        <v>0</v>
      </c>
      <c r="I24" s="15">
        <v>0</v>
      </c>
      <c r="J24" s="15">
        <v>0</v>
      </c>
      <c r="K24" s="15">
        <v>2</v>
      </c>
      <c r="L24" s="17">
        <v>0</v>
      </c>
      <c r="M24" s="18" t="str">
        <f t="shared" si="3"/>
        <v>FNBankZA</v>
      </c>
      <c r="N24">
        <f t="shared" si="4"/>
        <v>4647</v>
      </c>
      <c r="O24">
        <f t="shared" si="5"/>
        <v>2935</v>
      </c>
      <c r="P24">
        <f t="shared" si="6"/>
        <v>5</v>
      </c>
      <c r="Q24">
        <f t="shared" si="7"/>
        <v>27</v>
      </c>
      <c r="R24">
        <f t="shared" si="8"/>
        <v>1680</v>
      </c>
      <c r="S24">
        <f t="shared" si="9"/>
        <v>0</v>
      </c>
      <c r="T24"/>
      <c r="U24"/>
      <c r="V24"/>
      <c r="W24"/>
      <c r="X24"/>
      <c r="Y24"/>
      <c r="Z24"/>
      <c r="AA24"/>
    </row>
    <row r="25" spans="1:27">
      <c r="A25" s="15" t="s">
        <v>16</v>
      </c>
      <c r="B25" s="15">
        <v>3691</v>
      </c>
      <c r="C25" s="15">
        <v>3666</v>
      </c>
      <c r="D25" s="15">
        <v>5</v>
      </c>
      <c r="E25" s="15">
        <v>12</v>
      </c>
      <c r="F25" s="15">
        <v>8</v>
      </c>
      <c r="G25" s="15">
        <v>1</v>
      </c>
      <c r="H25" s="15">
        <v>0</v>
      </c>
      <c r="I25" s="15">
        <v>0</v>
      </c>
      <c r="J25" s="15">
        <v>0</v>
      </c>
      <c r="K25" s="15">
        <v>7</v>
      </c>
      <c r="L25" s="17">
        <v>0</v>
      </c>
      <c r="M25" s="18" t="str">
        <f t="shared" si="3"/>
        <v>NEDBankSADF</v>
      </c>
      <c r="N25">
        <f t="shared" si="4"/>
        <v>3691</v>
      </c>
      <c r="O25">
        <f t="shared" si="5"/>
        <v>3666</v>
      </c>
      <c r="P25">
        <f t="shared" si="6"/>
        <v>5</v>
      </c>
      <c r="Q25">
        <f t="shared" si="7"/>
        <v>12</v>
      </c>
      <c r="R25">
        <f t="shared" si="8"/>
        <v>8</v>
      </c>
      <c r="S25">
        <f t="shared" si="9"/>
        <v>1</v>
      </c>
      <c r="T25"/>
      <c r="U25"/>
      <c r="V25"/>
      <c r="W25"/>
      <c r="X25"/>
      <c r="Y25"/>
      <c r="Z25"/>
      <c r="AA25"/>
    </row>
    <row r="26" spans="1:27">
      <c r="A26" s="15" t="s">
        <v>59</v>
      </c>
      <c r="B26" s="15">
        <v>82</v>
      </c>
      <c r="C26" s="15">
        <v>78</v>
      </c>
      <c r="D26" s="15">
        <v>4</v>
      </c>
      <c r="E26" s="15">
        <v>0</v>
      </c>
      <c r="F26" s="15">
        <v>0</v>
      </c>
      <c r="G26" s="15">
        <v>1</v>
      </c>
      <c r="H26" s="15">
        <v>0</v>
      </c>
      <c r="I26" s="15">
        <v>0</v>
      </c>
      <c r="J26" s="15">
        <v>0</v>
      </c>
      <c r="K26" s="15">
        <v>0</v>
      </c>
      <c r="L26" s="17">
        <v>0</v>
      </c>
      <c r="M26" s="18" t="str">
        <f t="shared" si="3"/>
        <v>NEDBANKSALoan</v>
      </c>
      <c r="N26">
        <f t="shared" si="4"/>
        <v>82</v>
      </c>
      <c r="O26">
        <f t="shared" si="5"/>
        <v>78</v>
      </c>
      <c r="P26">
        <f t="shared" si="6"/>
        <v>4</v>
      </c>
      <c r="Q26">
        <f t="shared" si="7"/>
        <v>0</v>
      </c>
      <c r="R26">
        <f t="shared" si="8"/>
        <v>0</v>
      </c>
      <c r="S26">
        <f t="shared" si="9"/>
        <v>1</v>
      </c>
      <c r="T26"/>
      <c r="U26"/>
      <c r="V26"/>
      <c r="W26"/>
      <c r="X26"/>
      <c r="Y26"/>
      <c r="Z26"/>
      <c r="AA26"/>
    </row>
    <row r="27" spans="1:27">
      <c r="A27" s="15" t="s">
        <v>85</v>
      </c>
      <c r="B27" s="15">
        <v>115</v>
      </c>
      <c r="C27" s="15">
        <v>103</v>
      </c>
      <c r="D27" s="15">
        <v>4</v>
      </c>
      <c r="E27" s="15">
        <v>3</v>
      </c>
      <c r="F27" s="15">
        <v>5</v>
      </c>
      <c r="G27" s="15">
        <v>0</v>
      </c>
      <c r="H27" s="15">
        <v>0</v>
      </c>
      <c r="I27" s="15">
        <v>0</v>
      </c>
      <c r="J27" s="15">
        <v>0</v>
      </c>
      <c r="K27" s="15">
        <v>5</v>
      </c>
      <c r="L27" s="17">
        <v>0</v>
      </c>
      <c r="M27" s="18" t="str">
        <f t="shared" si="3"/>
        <v>WesBankZA</v>
      </c>
      <c r="N27">
        <f t="shared" si="4"/>
        <v>115</v>
      </c>
      <c r="O27">
        <f t="shared" si="5"/>
        <v>103</v>
      </c>
      <c r="P27">
        <f t="shared" si="6"/>
        <v>4</v>
      </c>
      <c r="Q27">
        <f t="shared" si="7"/>
        <v>3</v>
      </c>
      <c r="R27">
        <f t="shared" si="8"/>
        <v>5</v>
      </c>
      <c r="S27">
        <f t="shared" si="9"/>
        <v>0</v>
      </c>
      <c r="T27"/>
      <c r="U27"/>
      <c r="V27"/>
      <c r="W27"/>
      <c r="X27"/>
      <c r="Y27"/>
      <c r="Z27"/>
      <c r="AA27"/>
    </row>
    <row r="28" spans="1:27">
      <c r="A28" s="15" t="s">
        <v>31</v>
      </c>
      <c r="B28" s="15">
        <v>106</v>
      </c>
      <c r="C28" s="15">
        <v>58</v>
      </c>
      <c r="D28" s="15">
        <v>4</v>
      </c>
      <c r="E28" s="15">
        <v>0</v>
      </c>
      <c r="F28" s="15">
        <v>44</v>
      </c>
      <c r="G28" s="15">
        <v>0</v>
      </c>
      <c r="H28" s="15">
        <v>0</v>
      </c>
      <c r="I28" s="15">
        <v>0</v>
      </c>
      <c r="J28" s="15">
        <v>0</v>
      </c>
      <c r="K28" s="15">
        <v>5</v>
      </c>
      <c r="L28" s="17">
        <v>0</v>
      </c>
      <c r="M28" s="18" t="str">
        <f t="shared" si="3"/>
        <v>ZAFNBInvestments</v>
      </c>
      <c r="N28">
        <f t="shared" si="4"/>
        <v>106</v>
      </c>
      <c r="O28">
        <f t="shared" si="5"/>
        <v>58</v>
      </c>
      <c r="P28">
        <f t="shared" si="6"/>
        <v>4</v>
      </c>
      <c r="Q28">
        <f t="shared" si="7"/>
        <v>0</v>
      </c>
      <c r="R28">
        <f t="shared" si="8"/>
        <v>44</v>
      </c>
      <c r="S28">
        <f t="shared" si="9"/>
        <v>0</v>
      </c>
      <c r="T28"/>
      <c r="U28"/>
      <c r="V28"/>
      <c r="W28"/>
      <c r="X28"/>
      <c r="Y28"/>
      <c r="Z28"/>
      <c r="AA28"/>
    </row>
    <row r="29" spans="1:27">
      <c r="A29" s="15" t="s">
        <v>32</v>
      </c>
      <c r="B29" s="15">
        <v>163</v>
      </c>
      <c r="C29" s="15">
        <v>155</v>
      </c>
      <c r="D29" s="15">
        <v>2</v>
      </c>
      <c r="E29" s="15">
        <v>0</v>
      </c>
      <c r="F29" s="15">
        <v>6</v>
      </c>
      <c r="G29" s="15">
        <v>0</v>
      </c>
      <c r="H29" s="15">
        <v>0</v>
      </c>
      <c r="I29" s="15">
        <v>0</v>
      </c>
      <c r="J29" s="15">
        <v>0</v>
      </c>
      <c r="K29" s="15">
        <v>6</v>
      </c>
      <c r="L29" s="17">
        <v>0</v>
      </c>
      <c r="M29" s="18" t="str">
        <f t="shared" si="3"/>
        <v>ZAMomentum</v>
      </c>
      <c r="N29">
        <f t="shared" si="4"/>
        <v>163</v>
      </c>
      <c r="O29">
        <f t="shared" si="5"/>
        <v>155</v>
      </c>
      <c r="P29">
        <f t="shared" si="6"/>
        <v>2</v>
      </c>
      <c r="Q29">
        <f t="shared" si="7"/>
        <v>0</v>
      </c>
      <c r="R29">
        <f t="shared" si="8"/>
        <v>6</v>
      </c>
      <c r="S29">
        <f t="shared" si="9"/>
        <v>0</v>
      </c>
      <c r="T29"/>
      <c r="U29"/>
      <c r="V29"/>
      <c r="W29"/>
      <c r="X29"/>
      <c r="Y29"/>
      <c r="Z29"/>
      <c r="AA29"/>
    </row>
    <row r="30" spans="1:27">
      <c r="A30" s="15" t="s">
        <v>30</v>
      </c>
      <c r="B30" s="15">
        <v>381</v>
      </c>
      <c r="C30" s="15">
        <v>157</v>
      </c>
      <c r="D30" s="15">
        <v>2</v>
      </c>
      <c r="E30" s="15">
        <v>0</v>
      </c>
      <c r="F30" s="15">
        <v>220</v>
      </c>
      <c r="G30" s="15">
        <v>2</v>
      </c>
      <c r="H30" s="15">
        <v>0</v>
      </c>
      <c r="I30" s="15">
        <v>0</v>
      </c>
      <c r="J30" s="15">
        <v>0</v>
      </c>
      <c r="K30" s="15">
        <v>3</v>
      </c>
      <c r="L30" s="17">
        <v>0</v>
      </c>
      <c r="M30" s="18" t="str">
        <f t="shared" si="3"/>
        <v>FNBankZARewards</v>
      </c>
      <c r="N30">
        <f t="shared" si="4"/>
        <v>381</v>
      </c>
      <c r="O30">
        <f t="shared" si="5"/>
        <v>157</v>
      </c>
      <c r="P30">
        <f t="shared" si="6"/>
        <v>2</v>
      </c>
      <c r="Q30">
        <f t="shared" si="7"/>
        <v>0</v>
      </c>
      <c r="R30">
        <f t="shared" si="8"/>
        <v>220</v>
      </c>
      <c r="S30">
        <f t="shared" si="9"/>
        <v>2</v>
      </c>
      <c r="T30"/>
      <c r="U30"/>
      <c r="V30"/>
      <c r="W30"/>
      <c r="X30"/>
      <c r="Y30"/>
      <c r="Z30"/>
      <c r="AA30"/>
    </row>
    <row r="31" spans="1:27">
      <c r="A31" s="15" t="s">
        <v>78</v>
      </c>
      <c r="B31" s="15">
        <v>161</v>
      </c>
      <c r="C31" s="15">
        <v>155</v>
      </c>
      <c r="D31" s="15">
        <v>2</v>
      </c>
      <c r="E31" s="15">
        <v>4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7">
        <v>0</v>
      </c>
      <c r="M31" s="18" t="str">
        <f t="shared" si="3"/>
        <v>ZASanlamGlacier</v>
      </c>
      <c r="N31">
        <f t="shared" si="4"/>
        <v>161</v>
      </c>
      <c r="O31">
        <f t="shared" si="5"/>
        <v>155</v>
      </c>
      <c r="P31">
        <f t="shared" si="6"/>
        <v>2</v>
      </c>
      <c r="Q31">
        <f t="shared" si="7"/>
        <v>4</v>
      </c>
      <c r="R31">
        <f t="shared" si="8"/>
        <v>0</v>
      </c>
      <c r="S31">
        <f t="shared" si="9"/>
        <v>0</v>
      </c>
      <c r="T31"/>
      <c r="U31"/>
      <c r="V31"/>
      <c r="W31"/>
      <c r="X31"/>
      <c r="Y31"/>
      <c r="Z31"/>
      <c r="AA31"/>
    </row>
    <row r="32" spans="1:27">
      <c r="A32" s="15" t="s">
        <v>82</v>
      </c>
      <c r="B32" s="15">
        <v>72</v>
      </c>
      <c r="C32" s="15">
        <v>70</v>
      </c>
      <c r="D32" s="15">
        <v>1</v>
      </c>
      <c r="E32" s="15">
        <v>0</v>
      </c>
      <c r="F32" s="15">
        <v>1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7">
        <v>0</v>
      </c>
      <c r="M32" s="18" t="str">
        <f t="shared" si="3"/>
        <v>ZADinersClubCC</v>
      </c>
      <c r="N32">
        <f t="shared" si="4"/>
        <v>72</v>
      </c>
      <c r="O32">
        <f t="shared" si="5"/>
        <v>70</v>
      </c>
      <c r="P32">
        <f t="shared" si="6"/>
        <v>1</v>
      </c>
      <c r="Q32">
        <f t="shared" si="7"/>
        <v>0</v>
      </c>
      <c r="R32">
        <f t="shared" si="8"/>
        <v>1</v>
      </c>
      <c r="S32">
        <f t="shared" si="9"/>
        <v>0</v>
      </c>
      <c r="T32"/>
      <c r="U32"/>
      <c r="V32"/>
      <c r="W32"/>
      <c r="X32"/>
      <c r="Y32"/>
      <c r="Z32"/>
      <c r="AA32"/>
    </row>
    <row r="33" spans="1:27">
      <c r="A33" s="15" t="s">
        <v>86</v>
      </c>
      <c r="B33" s="15">
        <v>176</v>
      </c>
      <c r="C33" s="15">
        <v>175</v>
      </c>
      <c r="D33" s="15">
        <v>1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7">
        <v>0</v>
      </c>
      <c r="M33" s="18" t="str">
        <f t="shared" si="3"/>
        <v>ZADisChemRewards</v>
      </c>
      <c r="N33">
        <f t="shared" si="4"/>
        <v>176</v>
      </c>
      <c r="O33">
        <f t="shared" si="5"/>
        <v>175</v>
      </c>
      <c r="P33">
        <f t="shared" si="6"/>
        <v>1</v>
      </c>
      <c r="Q33">
        <f t="shared" si="7"/>
        <v>0</v>
      </c>
      <c r="R33">
        <f t="shared" si="8"/>
        <v>0</v>
      </c>
      <c r="S33">
        <f t="shared" si="9"/>
        <v>0</v>
      </c>
      <c r="T33"/>
      <c r="U33"/>
      <c r="V33"/>
      <c r="W33"/>
      <c r="X33"/>
      <c r="Y33"/>
      <c r="Z33"/>
      <c r="AA33"/>
    </row>
    <row r="34" spans="1:27">
      <c r="A34" s="15" t="s">
        <v>27</v>
      </c>
      <c r="B34" s="15">
        <v>476</v>
      </c>
      <c r="C34" s="15">
        <v>444</v>
      </c>
      <c r="D34" s="15">
        <v>1</v>
      </c>
      <c r="E34" s="15">
        <v>0</v>
      </c>
      <c r="F34" s="15">
        <v>31</v>
      </c>
      <c r="G34" s="15">
        <v>0</v>
      </c>
      <c r="H34" s="15">
        <v>0</v>
      </c>
      <c r="I34" s="15">
        <v>0</v>
      </c>
      <c r="J34" s="15">
        <v>0</v>
      </c>
      <c r="K34" s="15">
        <v>31</v>
      </c>
      <c r="L34" s="17">
        <v>0</v>
      </c>
      <c r="M34" s="18" t="str">
        <f t="shared" si="3"/>
        <v>NEDBankInvestmentDF</v>
      </c>
      <c r="N34">
        <f t="shared" si="4"/>
        <v>476</v>
      </c>
      <c r="O34">
        <f t="shared" si="5"/>
        <v>444</v>
      </c>
      <c r="P34">
        <f t="shared" si="6"/>
        <v>1</v>
      </c>
      <c r="Q34">
        <f t="shared" si="7"/>
        <v>0</v>
      </c>
      <c r="R34">
        <f t="shared" si="8"/>
        <v>31</v>
      </c>
      <c r="S34">
        <f t="shared" si="9"/>
        <v>0</v>
      </c>
      <c r="T34"/>
      <c r="U34"/>
      <c r="V34"/>
      <c r="W34"/>
      <c r="X34"/>
      <c r="Y34"/>
      <c r="Z34"/>
      <c r="AA34"/>
    </row>
    <row r="35" spans="1:27">
      <c r="A35" s="15" t="s">
        <v>21</v>
      </c>
      <c r="B35" s="15">
        <v>1195</v>
      </c>
      <c r="C35" s="15">
        <v>1177</v>
      </c>
      <c r="D35" s="15">
        <v>1</v>
      </c>
      <c r="E35" s="15">
        <v>1</v>
      </c>
      <c r="F35" s="15">
        <v>16</v>
      </c>
      <c r="G35" s="15">
        <v>0</v>
      </c>
      <c r="H35" s="15">
        <v>0</v>
      </c>
      <c r="I35" s="15">
        <v>0</v>
      </c>
      <c r="J35" s="15">
        <v>0</v>
      </c>
      <c r="K35" s="15">
        <v>16</v>
      </c>
      <c r="L35" s="17">
        <v>0</v>
      </c>
      <c r="M35" s="18" t="str">
        <f t="shared" si="3"/>
        <v>NEDBankCreditsSADF</v>
      </c>
      <c r="N35">
        <f t="shared" si="4"/>
        <v>1195</v>
      </c>
      <c r="O35">
        <f t="shared" si="5"/>
        <v>1177</v>
      </c>
      <c r="P35">
        <f t="shared" si="6"/>
        <v>1</v>
      </c>
      <c r="Q35">
        <f t="shared" si="7"/>
        <v>1</v>
      </c>
      <c r="R35">
        <f t="shared" si="8"/>
        <v>16</v>
      </c>
      <c r="S35">
        <f t="shared" si="9"/>
        <v>0</v>
      </c>
      <c r="T35"/>
      <c r="U35"/>
      <c r="V35"/>
      <c r="W35"/>
      <c r="X35"/>
      <c r="Y35"/>
      <c r="Z35"/>
      <c r="AA35"/>
    </row>
    <row r="36" spans="1:27">
      <c r="A36" s="15" t="s">
        <v>49</v>
      </c>
      <c r="B36" s="15">
        <v>590</v>
      </c>
      <c r="C36" s="15">
        <v>584</v>
      </c>
      <c r="D36" s="15">
        <v>1</v>
      </c>
      <c r="E36" s="15">
        <v>0</v>
      </c>
      <c r="F36" s="15">
        <v>5</v>
      </c>
      <c r="G36" s="15">
        <v>0</v>
      </c>
      <c r="H36" s="15">
        <v>0</v>
      </c>
      <c r="I36" s="15">
        <v>0</v>
      </c>
      <c r="J36" s="15">
        <v>0</v>
      </c>
      <c r="K36" s="15">
        <v>3</v>
      </c>
      <c r="L36" s="17">
        <v>0</v>
      </c>
      <c r="M36" s="18" t="str">
        <f t="shared" si="3"/>
        <v>InvestecBankDF</v>
      </c>
      <c r="N36">
        <f t="shared" si="4"/>
        <v>590</v>
      </c>
      <c r="O36">
        <f t="shared" si="5"/>
        <v>584</v>
      </c>
      <c r="P36">
        <f t="shared" si="6"/>
        <v>1</v>
      </c>
      <c r="Q36">
        <f t="shared" si="7"/>
        <v>0</v>
      </c>
      <c r="R36">
        <f t="shared" si="8"/>
        <v>5</v>
      </c>
      <c r="S36">
        <f t="shared" si="9"/>
        <v>0</v>
      </c>
      <c r="T36"/>
      <c r="U36"/>
      <c r="V36"/>
      <c r="W36"/>
      <c r="X36"/>
      <c r="Y36"/>
      <c r="Z36"/>
      <c r="AA36"/>
    </row>
    <row r="37" spans="1:27">
      <c r="A37" s="15" t="s">
        <v>83</v>
      </c>
      <c r="B37" s="15">
        <v>128</v>
      </c>
      <c r="C37" s="15">
        <v>127</v>
      </c>
      <c r="D37" s="15">
        <v>1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7">
        <v>0</v>
      </c>
      <c r="M37" s="18" t="str">
        <f t="shared" si="3"/>
        <v>ZAStandardBankOnlineShareTrading</v>
      </c>
      <c r="N37">
        <f t="shared" si="4"/>
        <v>128</v>
      </c>
      <c r="O37">
        <f t="shared" si="5"/>
        <v>127</v>
      </c>
      <c r="P37">
        <f t="shared" si="6"/>
        <v>1</v>
      </c>
      <c r="Q37">
        <f t="shared" si="7"/>
        <v>0</v>
      </c>
      <c r="R37">
        <f t="shared" si="8"/>
        <v>0</v>
      </c>
      <c r="S37">
        <f t="shared" si="9"/>
        <v>0</v>
      </c>
      <c r="T37"/>
      <c r="U37"/>
      <c r="V37"/>
      <c r="W37"/>
      <c r="X37"/>
      <c r="Y37"/>
      <c r="Z37"/>
      <c r="AA37"/>
    </row>
    <row r="38" spans="1:27">
      <c r="A38" s="15" t="s">
        <v>84</v>
      </c>
      <c r="B38" s="15">
        <v>91</v>
      </c>
      <c r="C38" s="15">
        <v>90</v>
      </c>
      <c r="D38" s="15">
        <v>1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7">
        <v>0</v>
      </c>
      <c r="M38" s="18" t="str">
        <f t="shared" si="3"/>
        <v>ZASAHomeLoans</v>
      </c>
      <c r="N38">
        <f t="shared" si="4"/>
        <v>91</v>
      </c>
      <c r="O38">
        <f t="shared" si="5"/>
        <v>90</v>
      </c>
      <c r="P38">
        <f t="shared" si="6"/>
        <v>1</v>
      </c>
      <c r="Q38">
        <f t="shared" si="7"/>
        <v>0</v>
      </c>
      <c r="R38">
        <f t="shared" si="8"/>
        <v>0</v>
      </c>
      <c r="S38">
        <f t="shared" si="9"/>
        <v>0</v>
      </c>
      <c r="T38"/>
      <c r="U38"/>
      <c r="V38"/>
      <c r="W38"/>
      <c r="X38"/>
      <c r="Y38"/>
      <c r="Z38"/>
      <c r="AA38"/>
    </row>
    <row r="39" spans="1:27">
      <c r="A39" s="15" t="s">
        <v>40</v>
      </c>
      <c r="B39" s="15">
        <v>136</v>
      </c>
      <c r="C39" s="15">
        <v>134</v>
      </c>
      <c r="D39" s="15">
        <v>1</v>
      </c>
      <c r="E39" s="15">
        <v>1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7">
        <v>0</v>
      </c>
      <c r="M39" s="18" t="str">
        <f t="shared" si="3"/>
        <v>ZALibertyInvestment</v>
      </c>
      <c r="N39">
        <f t="shared" si="4"/>
        <v>136</v>
      </c>
      <c r="O39">
        <f t="shared" si="5"/>
        <v>134</v>
      </c>
      <c r="P39">
        <f t="shared" si="6"/>
        <v>1</v>
      </c>
      <c r="Q39">
        <f t="shared" si="7"/>
        <v>1</v>
      </c>
      <c r="R39">
        <f t="shared" si="8"/>
        <v>0</v>
      </c>
      <c r="S39">
        <f t="shared" si="9"/>
        <v>0</v>
      </c>
      <c r="T39"/>
      <c r="U39"/>
      <c r="V39"/>
      <c r="W39"/>
      <c r="X39"/>
      <c r="Y39"/>
      <c r="Z39"/>
      <c r="AA39"/>
    </row>
    <row r="40" spans="1:27">
      <c r="A40" s="15" t="s">
        <v>58</v>
      </c>
      <c r="B40" s="15">
        <v>240</v>
      </c>
      <c r="C40" s="15">
        <v>239</v>
      </c>
      <c r="D40" s="15">
        <v>1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7">
        <v>0</v>
      </c>
      <c r="M40" s="18" t="str">
        <f t="shared" si="3"/>
        <v>ZAStandardRewards</v>
      </c>
      <c r="N40">
        <f t="shared" si="4"/>
        <v>240</v>
      </c>
      <c r="O40">
        <f t="shared" si="5"/>
        <v>239</v>
      </c>
      <c r="P40">
        <f t="shared" si="6"/>
        <v>1</v>
      </c>
      <c r="Q40">
        <f t="shared" si="7"/>
        <v>0</v>
      </c>
      <c r="R40">
        <f t="shared" si="8"/>
        <v>0</v>
      </c>
      <c r="S40">
        <f t="shared" si="9"/>
        <v>0</v>
      </c>
      <c r="T40"/>
      <c r="U40"/>
      <c r="V40"/>
      <c r="W40"/>
      <c r="X40"/>
      <c r="Y40"/>
      <c r="Z40"/>
      <c r="AA40"/>
    </row>
    <row r="41" spans="1:27">
      <c r="A41" s="15" t="s">
        <v>41</v>
      </c>
      <c r="B41" s="15">
        <v>143</v>
      </c>
      <c r="C41" s="15">
        <v>70</v>
      </c>
      <c r="D41" s="15">
        <v>0</v>
      </c>
      <c r="E41" s="15">
        <v>0</v>
      </c>
      <c r="F41" s="15">
        <v>73</v>
      </c>
      <c r="G41" s="15">
        <v>0</v>
      </c>
      <c r="H41" s="15">
        <v>0</v>
      </c>
      <c r="I41" s="15">
        <v>0</v>
      </c>
      <c r="J41" s="15">
        <v>0</v>
      </c>
      <c r="K41" s="15">
        <v>6</v>
      </c>
      <c r="L41" s="17">
        <v>0</v>
      </c>
      <c r="M41" s="18" t="str">
        <f t="shared" si="3"/>
        <v>ZAFNBLoan</v>
      </c>
      <c r="N41">
        <f t="shared" si="4"/>
        <v>143</v>
      </c>
      <c r="O41">
        <f t="shared" si="5"/>
        <v>70</v>
      </c>
      <c r="P41">
        <f t="shared" si="6"/>
        <v>0</v>
      </c>
      <c r="Q41">
        <f t="shared" si="7"/>
        <v>0</v>
      </c>
      <c r="R41">
        <f t="shared" si="8"/>
        <v>73</v>
      </c>
      <c r="S41">
        <f t="shared" si="9"/>
        <v>0</v>
      </c>
      <c r="T41"/>
      <c r="U41"/>
      <c r="V41"/>
      <c r="W41"/>
      <c r="X41"/>
      <c r="Y41"/>
      <c r="Z41"/>
      <c r="AA41"/>
    </row>
    <row r="42" spans="1:27">
      <c r="A42" s="15" t="s">
        <v>50</v>
      </c>
      <c r="B42" s="15">
        <v>124</v>
      </c>
      <c r="C42" s="15">
        <v>114</v>
      </c>
      <c r="D42" s="15">
        <v>0</v>
      </c>
      <c r="E42" s="15">
        <v>0</v>
      </c>
      <c r="F42" s="15">
        <v>10</v>
      </c>
      <c r="G42" s="15">
        <v>0</v>
      </c>
      <c r="H42" s="15">
        <v>0</v>
      </c>
      <c r="I42" s="15">
        <v>0</v>
      </c>
      <c r="J42" s="15">
        <v>0</v>
      </c>
      <c r="K42" s="15">
        <v>9</v>
      </c>
      <c r="L42" s="17">
        <v>0</v>
      </c>
      <c r="M42" s="18" t="str">
        <f t="shared" si="3"/>
        <v>InvestecInvestmentDF</v>
      </c>
      <c r="N42">
        <f t="shared" si="4"/>
        <v>115</v>
      </c>
      <c r="O42">
        <f t="shared" si="5"/>
        <v>114</v>
      </c>
      <c r="P42">
        <f t="shared" si="6"/>
        <v>0</v>
      </c>
      <c r="Q42">
        <f t="shared" si="7"/>
        <v>0</v>
      </c>
      <c r="R42">
        <f t="shared" si="8"/>
        <v>1</v>
      </c>
      <c r="S42">
        <f t="shared" si="9"/>
        <v>0</v>
      </c>
      <c r="T42"/>
      <c r="U42"/>
      <c r="V42"/>
      <c r="W42"/>
      <c r="X42"/>
      <c r="Y42"/>
      <c r="Z42"/>
      <c r="AA42"/>
    </row>
    <row r="43" spans="1:27">
      <c r="A43" t="s">
        <v>80</v>
      </c>
      <c r="B43">
        <v>91</v>
      </c>
      <c r="C43">
        <v>90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 s="18" t="str">
        <f t="shared" ref="M43:M48" si="10">A43</f>
        <v>ZAInvestecInvestment</v>
      </c>
      <c r="N43">
        <f t="shared" ref="N43" si="11">IF(OR(A43="SAABSACC",A43="SAABSA" ),B43-L43,IF(A43="ClicksClubCard",B43-H43,IF(OR(A43="InvestecInvestmentDF",A43="InvestecLoanDF"),B43-K43,B43)))</f>
        <v>91</v>
      </c>
      <c r="O43">
        <f t="shared" ref="O43" si="12">C43</f>
        <v>90</v>
      </c>
      <c r="P43">
        <f t="shared" ref="P43" si="13">D43</f>
        <v>0</v>
      </c>
      <c r="Q43">
        <f t="shared" ref="Q43" si="14">E43</f>
        <v>0</v>
      </c>
      <c r="R43">
        <f t="shared" ref="R43" si="15">IF(OR(A43="SAABSACC",A43="SAABSA"),F43-L43,IF(OR(A43="InvestecInvestmentDF",A43="InvestecLoanDF"),F43-K43,F43))</f>
        <v>1</v>
      </c>
      <c r="S43">
        <f t="shared" ref="S43" si="16">G43</f>
        <v>0</v>
      </c>
      <c r="T43"/>
      <c r="U43"/>
      <c r="V43"/>
      <c r="W43"/>
      <c r="X43"/>
      <c r="Y43"/>
      <c r="Z43"/>
    </row>
    <row r="44" spans="1:27">
      <c r="A44" t="s">
        <v>53</v>
      </c>
      <c r="B44">
        <v>261</v>
      </c>
      <c r="C44">
        <v>255</v>
      </c>
      <c r="D44">
        <v>0</v>
      </c>
      <c r="E44">
        <v>0</v>
      </c>
      <c r="F44">
        <v>0</v>
      </c>
      <c r="G44">
        <v>0</v>
      </c>
      <c r="H44">
        <v>6</v>
      </c>
      <c r="I44">
        <v>0</v>
      </c>
      <c r="J44">
        <v>0</v>
      </c>
      <c r="K44">
        <v>0</v>
      </c>
      <c r="L44">
        <v>0</v>
      </c>
      <c r="M44" s="18" t="str">
        <f t="shared" si="10"/>
        <v>ZAPicknPayRewards</v>
      </c>
      <c r="N44">
        <f t="shared" ref="N44:N48" si="17">IF(OR(A44="SAABSACC",A44="SAABSA" ),B44-L44,IF(A44="ClicksClubCard",B44-H44,IF(OR(A44="InvestecInvestmentDF",A44="InvestecLoanDF"),B44-K44,B44)))</f>
        <v>261</v>
      </c>
      <c r="O44">
        <f t="shared" ref="O44:O48" si="18">C44</f>
        <v>255</v>
      </c>
      <c r="P44">
        <f t="shared" ref="P44:P48" si="19">D44</f>
        <v>0</v>
      </c>
      <c r="Q44">
        <f t="shared" ref="Q44:Q48" si="20">E44</f>
        <v>0</v>
      </c>
      <c r="R44">
        <f t="shared" ref="R44:R48" si="21">IF(OR(A44="SAABSACC",A44="SAABSA"),F44-L44,IF(OR(A44="InvestecInvestmentDF",A44="InvestecLoanDF"),F44-K44,F44))</f>
        <v>0</v>
      </c>
      <c r="S44">
        <f t="shared" ref="S44:S48" si="22">G44</f>
        <v>0</v>
      </c>
      <c r="T44"/>
      <c r="U44"/>
      <c r="V44"/>
      <c r="W44"/>
      <c r="X44"/>
      <c r="Y44"/>
      <c r="Z44"/>
    </row>
    <row r="45" spans="1:27">
      <c r="A45" t="s">
        <v>52</v>
      </c>
      <c r="B45">
        <v>213</v>
      </c>
      <c r="C45">
        <v>211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 s="18" t="str">
        <f t="shared" si="10"/>
        <v>InvestecRewardsDF</v>
      </c>
      <c r="N45">
        <f t="shared" si="17"/>
        <v>213</v>
      </c>
      <c r="O45">
        <f t="shared" si="18"/>
        <v>211</v>
      </c>
      <c r="P45">
        <f t="shared" si="19"/>
        <v>0</v>
      </c>
      <c r="Q45">
        <f t="shared" si="20"/>
        <v>0</v>
      </c>
      <c r="R45">
        <f t="shared" si="21"/>
        <v>2</v>
      </c>
      <c r="S45">
        <f t="shared" si="22"/>
        <v>0</v>
      </c>
      <c r="T45"/>
      <c r="U45"/>
      <c r="V45"/>
      <c r="W45"/>
      <c r="X45"/>
      <c r="Y45"/>
      <c r="Z45"/>
    </row>
    <row r="46" spans="1:27">
      <c r="A46" t="s">
        <v>38</v>
      </c>
      <c r="B46">
        <v>63</v>
      </c>
      <c r="C46">
        <v>62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18" t="str">
        <f t="shared" si="10"/>
        <v>ZAStandardMortgage</v>
      </c>
      <c r="N46">
        <f t="shared" si="17"/>
        <v>63</v>
      </c>
      <c r="O46">
        <f t="shared" si="18"/>
        <v>62</v>
      </c>
      <c r="P46">
        <f t="shared" si="19"/>
        <v>0</v>
      </c>
      <c r="Q46">
        <f t="shared" si="20"/>
        <v>0</v>
      </c>
      <c r="R46">
        <f t="shared" si="21"/>
        <v>1</v>
      </c>
      <c r="S46">
        <f t="shared" si="22"/>
        <v>0</v>
      </c>
      <c r="T46"/>
      <c r="U46"/>
      <c r="V46"/>
      <c r="W46"/>
      <c r="X46"/>
      <c r="Y46"/>
      <c r="Z46"/>
    </row>
    <row r="47" spans="1:27">
      <c r="A47" t="s">
        <v>37</v>
      </c>
      <c r="B47">
        <v>158</v>
      </c>
      <c r="C47">
        <v>75</v>
      </c>
      <c r="D47">
        <v>0</v>
      </c>
      <c r="E47">
        <v>0</v>
      </c>
      <c r="F47">
        <v>83</v>
      </c>
      <c r="G47">
        <v>0</v>
      </c>
      <c r="H47">
        <v>0</v>
      </c>
      <c r="I47">
        <v>0</v>
      </c>
      <c r="J47">
        <v>0</v>
      </c>
      <c r="K47">
        <v>8</v>
      </c>
      <c r="L47">
        <v>0</v>
      </c>
      <c r="M47" s="18" t="str">
        <f t="shared" si="10"/>
        <v>ZAFNBMortgage</v>
      </c>
      <c r="N47">
        <f t="shared" si="17"/>
        <v>158</v>
      </c>
      <c r="O47">
        <f t="shared" si="18"/>
        <v>75</v>
      </c>
      <c r="P47">
        <f t="shared" si="19"/>
        <v>0</v>
      </c>
      <c r="Q47">
        <f t="shared" si="20"/>
        <v>0</v>
      </c>
      <c r="R47">
        <f t="shared" si="21"/>
        <v>83</v>
      </c>
      <c r="S47">
        <f t="shared" si="22"/>
        <v>0</v>
      </c>
      <c r="T47"/>
      <c r="U47"/>
      <c r="V47"/>
      <c r="W47"/>
      <c r="X47"/>
      <c r="Y47"/>
      <c r="Z47"/>
    </row>
    <row r="48" spans="1:27">
      <c r="A48" t="s">
        <v>55</v>
      </c>
      <c r="B48">
        <v>97</v>
      </c>
      <c r="C48">
        <v>81</v>
      </c>
      <c r="D48">
        <v>0</v>
      </c>
      <c r="E48">
        <v>0</v>
      </c>
      <c r="F48">
        <v>16</v>
      </c>
      <c r="G48">
        <v>0</v>
      </c>
      <c r="H48">
        <v>0</v>
      </c>
      <c r="I48">
        <v>0</v>
      </c>
      <c r="J48">
        <v>0</v>
      </c>
      <c r="K48">
        <v>15</v>
      </c>
      <c r="L48">
        <v>0</v>
      </c>
      <c r="M48" s="18" t="str">
        <f t="shared" si="10"/>
        <v>InvestecLoanDF</v>
      </c>
      <c r="N48">
        <f t="shared" si="17"/>
        <v>82</v>
      </c>
      <c r="O48">
        <f t="shared" si="18"/>
        <v>81</v>
      </c>
      <c r="P48">
        <f t="shared" si="19"/>
        <v>0</v>
      </c>
      <c r="Q48">
        <f t="shared" si="20"/>
        <v>0</v>
      </c>
      <c r="R48">
        <f t="shared" si="21"/>
        <v>1</v>
      </c>
      <c r="S48">
        <f t="shared" si="22"/>
        <v>0</v>
      </c>
      <c r="T48"/>
      <c r="U48"/>
      <c r="V48"/>
      <c r="W48"/>
      <c r="X48"/>
      <c r="Y48"/>
      <c r="Z48"/>
    </row>
    <row r="49" spans="2:26"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2:26">
      <c r="D50">
        <f>SUM(D4:D49)</f>
        <v>509</v>
      </c>
      <c r="E50">
        <f>SUM(E4:E49)</f>
        <v>165</v>
      </c>
      <c r="G50">
        <f>SUM(G4:G49)</f>
        <v>63</v>
      </c>
      <c r="N50"/>
      <c r="O50"/>
      <c r="P50">
        <f>SUM(P4:P49)</f>
        <v>509</v>
      </c>
      <c r="Q50">
        <f>SUM(Q4:Q49)</f>
        <v>165</v>
      </c>
      <c r="R50"/>
      <c r="S50"/>
      <c r="T50"/>
      <c r="U50"/>
      <c r="V50"/>
      <c r="W50"/>
      <c r="X50"/>
      <c r="Y50"/>
      <c r="Z50"/>
    </row>
    <row r="51" spans="2:26">
      <c r="B51">
        <f>SUM(B4:B50)</f>
        <v>23538</v>
      </c>
      <c r="C51">
        <f>SUM(C4:C50)</f>
        <v>20055</v>
      </c>
      <c r="F51">
        <f>SUM(F4:F50)</f>
        <v>2779</v>
      </c>
      <c r="M51">
        <f>O51/N51</f>
        <v>0.85300497639402828</v>
      </c>
      <c r="N51">
        <f>SUM(N4:N50)</f>
        <v>23511</v>
      </c>
      <c r="O51">
        <f>SUM(O4:O50)</f>
        <v>20055</v>
      </c>
      <c r="P51"/>
      <c r="Q51"/>
      <c r="R51">
        <f>SUM(R4:R50)</f>
        <v>2752</v>
      </c>
      <c r="S51">
        <f>SUM(S4:S50)</f>
        <v>63</v>
      </c>
      <c r="T51"/>
      <c r="U51"/>
      <c r="V51"/>
      <c r="W51"/>
      <c r="X51"/>
      <c r="Y51"/>
      <c r="Z51"/>
    </row>
    <row r="52" spans="2:26"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2:26">
      <c r="C53" s="16">
        <f>C51/B51</f>
        <v>0.85202651032373189</v>
      </c>
      <c r="D53" s="16">
        <f>D50/B51</f>
        <v>2.1624607018438269E-2</v>
      </c>
      <c r="E53" s="16">
        <f>E50/B51</f>
        <v>7.0099413713994394E-3</v>
      </c>
      <c r="F53" s="16">
        <f>F51/B51</f>
        <v>0.11806440649163055</v>
      </c>
      <c r="G53" s="16">
        <f>G50/B51</f>
        <v>2.6765230690797858E-3</v>
      </c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2:26">
      <c r="D54" s="16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2:26"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2:26"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2:26"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2:26"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2:26"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2:26"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2:26"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2:26"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2:26"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2:26"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4:26"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4:26"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4:26"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4:26"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4:26"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4:26"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4:26"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4:26"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4:26"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4:26"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4:26"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4:26"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4:26"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4:26"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4:26"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4:26"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4:26"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4:26"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4:26"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4:26"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4:26"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4:26"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4:26"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4:26"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4:26"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4:26"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4:26"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4:26"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4:26"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4:26"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4:26"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4:26"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4:26"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4:26"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4:26"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4:26"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4:26"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4:26"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4:26"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4:26"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4:26"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4:26"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4:26"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4:26"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4:26"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4:26"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4:26"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4:26"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4:26"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4:26"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4:26"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4:26"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4:26"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4:26"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4:26">
      <c r="N119"/>
      <c r="O119"/>
      <c r="P119"/>
      <c r="Q119"/>
      <c r="R119"/>
      <c r="S119"/>
      <c r="T119"/>
      <c r="U119"/>
      <c r="V119"/>
      <c r="W119"/>
      <c r="X119"/>
      <c r="Y119"/>
      <c r="Z119"/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Overall_stats</vt:lpstr>
      <vt:lpstr>SAABSA_Captcha_stats</vt:lpstr>
      <vt:lpstr>ClickClubCard</vt:lpstr>
      <vt:lpstr>InvestecInvestmentDF</vt:lpstr>
      <vt:lpstr>Assignment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Pratap Singh</dc:creator>
  <cp:lastModifiedBy>Ratul Jain</cp:lastModifiedBy>
  <dcterms:created xsi:type="dcterms:W3CDTF">2015-02-06T07:24:56Z</dcterms:created>
  <dcterms:modified xsi:type="dcterms:W3CDTF">2016-01-12T16:55:54Z</dcterms:modified>
</cp:coreProperties>
</file>