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400" yWindow="0" windowWidth="14400" windowHeight="16340" tabRatio="500"/>
  </bookViews>
  <sheets>
    <sheet name="Our Match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Q11" i="1"/>
  <c r="Q10" i="1"/>
  <c r="Q9" i="1"/>
  <c r="Q8" i="1"/>
  <c r="Q7" i="1"/>
  <c r="Q6" i="1"/>
  <c r="Q5" i="1"/>
  <c r="Q4" i="1"/>
  <c r="Q2" i="1"/>
  <c r="Q3" i="1"/>
  <c r="P4" i="1"/>
  <c r="P3" i="1"/>
  <c r="P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<sst xmlns="http://schemas.openxmlformats.org/spreadsheetml/2006/main" count="69" uniqueCount="57">
  <si>
    <t>Time</t>
  </si>
  <si>
    <t>Match</t>
  </si>
  <si>
    <t>Red 1</t>
  </si>
  <si>
    <t>Red 2</t>
  </si>
  <si>
    <t>Red 3</t>
  </si>
  <si>
    <t>Blue 1</t>
  </si>
  <si>
    <t>Blue 2</t>
  </si>
  <si>
    <t>Blue 3</t>
  </si>
  <si>
    <t>average score per match: 19.7</t>
  </si>
  <si>
    <t>average score per match: 15.2</t>
  </si>
  <si>
    <t>First Regional</t>
  </si>
  <si>
    <t>average score per match: 11.0</t>
  </si>
  <si>
    <t>average score per match: 21.9</t>
  </si>
  <si>
    <t>average score per match: 18.5</t>
  </si>
  <si>
    <t>First Regional (Maybe First Year Rookie)</t>
  </si>
  <si>
    <t>average score per match: 17.7</t>
  </si>
  <si>
    <t>average score per match: 9.8 (bad shooter - practice matches)</t>
  </si>
  <si>
    <t>average score per match: 11.2</t>
  </si>
  <si>
    <t>average score per match: 27.0</t>
  </si>
  <si>
    <t>average score per match: 11.6</t>
  </si>
  <si>
    <t>average score per match: 9.8</t>
  </si>
  <si>
    <t>average score per match: 9.4</t>
  </si>
  <si>
    <t>average score per match: 14.4</t>
  </si>
  <si>
    <t>average score per match: 14.5</t>
  </si>
  <si>
    <t>average score per match: 16.5</t>
  </si>
  <si>
    <t>average score per match: 29.1</t>
  </si>
  <si>
    <t>average score per match: 12.2</t>
  </si>
  <si>
    <t>average score per match: 8.7</t>
  </si>
  <si>
    <t>average score per match: 15.4</t>
  </si>
  <si>
    <t>average score per match: 9.5</t>
  </si>
  <si>
    <t>average score per match: 13.1</t>
  </si>
  <si>
    <t>average score per match: 11.5</t>
  </si>
  <si>
    <t>average score per match: 17.8</t>
  </si>
  <si>
    <t>average score per match: 19.3</t>
  </si>
  <si>
    <t>average score per match: 9.6</t>
  </si>
  <si>
    <t>average score per match: 19.2, Loader Jam, Sketchy Af 30 Point (fell)</t>
  </si>
  <si>
    <t>1351 great! Defense</t>
  </si>
  <si>
    <t>average score per match: 16.2, 3 point auton not very accurate, no pickup, fast af, slow loading/lining up</t>
  </si>
  <si>
    <t>average score per match: 17.1, fast and aggressive</t>
  </si>
  <si>
    <t>average score per match: 20.4, inaccurate full court</t>
  </si>
  <si>
    <t>average score per match: 21.9, slow driving</t>
  </si>
  <si>
    <t>average score per match: 18.5, CVR winner, defense, broken shooter</t>
  </si>
  <si>
    <t>average score per match: 18.5, LAR winner, shoot really fast, tippy, puahable, aggressive, can be pushed out of shooting pos, 5 ish seconds to level 1 climb</t>
  </si>
  <si>
    <t>average score per match: 9.2, slow driving, not aggressive at all, slow lining up for feeding, 2.5 cycles didn’t get to shoot hooper load, accurate after 1st test shot</t>
  </si>
  <si>
    <t>average score per match: 14.1, no tele op, only once got 2 auton 6 pointers in, 40 second lvl1 climb, shooter jammed, veggie following match</t>
  </si>
  <si>
    <t>average score per match: 9.0, pushed someone around, 1-2 disk (6 point) auton, very low accuracy, did not shoot most recent match, 7-5 second level 1 climb, did</t>
  </si>
  <si>
    <t>average score per match: 10.7, Tall defensive, got stuck, no auton, only ever shot 3 teleop never made any, 2 games defense, 50% level 1 climb, shooter jam occationally + comm issues</t>
  </si>
  <si>
    <t>average score per match: 10.8, only climb, no auton, no tele op, sketch af level 1 climb (no need to def cause they don’t move)</t>
  </si>
  <si>
    <t>average score per match: 30.2</t>
  </si>
  <si>
    <t>average score per match: 3.4</t>
  </si>
  <si>
    <t>average score per match: 24.0</t>
  </si>
  <si>
    <t xml:space="preserve">First Regional, Short Wheel base, slow at lining up, inaccurate shooter, </t>
  </si>
  <si>
    <t>average score per match: 9.8, first year swerve drive, bad driver, seems unsure of how to drive robot, 3 disk (18 point) auton, doesn’t shoot tele op all at/often, rarely makes a level 1 climb</t>
  </si>
  <si>
    <t>realistically only get 5 points, sucky def, veggied, batery fell out,</t>
  </si>
  <si>
    <t>First Regional, bad def, 1 point dump auton no teleop, misses level 1 clim everytime, really need to outscore 35 poins max for this alliance</t>
  </si>
  <si>
    <t>average score per match: 9.0, wildly inconsistant, put averages 30 points unless jammed, 10 point climb every time they try</t>
  </si>
  <si>
    <t>average score per match: 19.2, sketch 30 point, climb + usually 2 auton disks in 3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</si>
</sst>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name val="Arial"/>
    </font>
    <font>
      <sz val="12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1528B"/>
        <bgColor indexed="64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49" fontId="0" fillId="0" borderId="0" xfId="0" applyNumberFormat="1" applyFont="1" applyBorder="1" applyAlignment="1">
      <alignment wrapText="1"/>
    </xf>
    <xf numFmtId="49" fontId="0" fillId="0" borderId="0" xfId="0" applyNumberFormat="1" applyBorder="1" applyAlignment="1">
      <alignment wrapText="1"/>
    </xf>
    <xf numFmtId="0" fontId="2" fillId="0" borderId="0" xfId="0" applyNumberFormat="1" applyFont="1" applyBorder="1"/>
    <xf numFmtId="0" fontId="0" fillId="0" borderId="0" xfId="0" applyNumberFormat="1" applyBorder="1"/>
    <xf numFmtId="0" fontId="3" fillId="0" borderId="0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18" fontId="3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vertical="top" wrapText="1"/>
    </xf>
    <xf numFmtId="18" fontId="3" fillId="5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/>
    </xf>
    <xf numFmtId="49" fontId="3" fillId="4" borderId="1" xfId="0" applyNumberFormat="1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49" fontId="6" fillId="7" borderId="1" xfId="0" applyNumberFormat="1" applyFont="1" applyFill="1" applyBorder="1" applyAlignment="1">
      <alignment vertical="top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showRuler="0" topLeftCell="C9" workbookViewId="0">
      <selection activeCell="H16" sqref="H16"/>
    </sheetView>
  </sheetViews>
  <sheetFormatPr baseColWidth="10" defaultRowHeight="15" x14ac:dyDescent="0"/>
  <cols>
    <col min="1" max="1" width="10.83203125" style="2"/>
    <col min="2" max="3" width="6" style="2" customWidth="1"/>
    <col min="4" max="4" width="18" style="3" customWidth="1"/>
    <col min="5" max="5" width="6" style="2" customWidth="1"/>
    <col min="6" max="6" width="18" style="4" customWidth="1"/>
    <col min="7" max="7" width="6" style="2" customWidth="1"/>
    <col min="8" max="8" width="18" style="4" customWidth="1"/>
    <col min="9" max="9" width="6" style="2" customWidth="1"/>
    <col min="10" max="10" width="18" style="4" customWidth="1"/>
    <col min="11" max="11" width="6" style="2" customWidth="1"/>
    <col min="12" max="12" width="18" style="4" customWidth="1"/>
    <col min="13" max="13" width="6" style="2" customWidth="1"/>
    <col min="14" max="14" width="18" style="4" customWidth="1"/>
    <col min="15" max="15" width="10.83203125" style="6"/>
    <col min="16" max="16384" width="10.83203125" style="2"/>
  </cols>
  <sheetData>
    <row r="1" spans="1:17">
      <c r="A1" s="1" t="s">
        <v>0</v>
      </c>
      <c r="B1" s="1" t="s">
        <v>1</v>
      </c>
      <c r="C1" s="1" t="s">
        <v>2</v>
      </c>
      <c r="D1" s="8"/>
      <c r="E1" s="1" t="s">
        <v>3</v>
      </c>
      <c r="F1" s="8"/>
      <c r="G1" s="1" t="s">
        <v>4</v>
      </c>
      <c r="H1" s="8"/>
      <c r="I1" s="1" t="s">
        <v>5</v>
      </c>
      <c r="J1" s="8"/>
      <c r="K1" s="1" t="s">
        <v>6</v>
      </c>
      <c r="L1" s="8"/>
      <c r="M1" s="1" t="s">
        <v>7</v>
      </c>
      <c r="N1" s="8"/>
      <c r="O1" s="5"/>
    </row>
    <row r="2" spans="1:17" ht="30">
      <c r="A2" s="9">
        <v>0.3833333333333333</v>
      </c>
      <c r="B2" s="10">
        <v>3</v>
      </c>
      <c r="C2" s="10">
        <v>3598</v>
      </c>
      <c r="D2" s="11" t="s">
        <v>8</v>
      </c>
      <c r="E2" s="10">
        <v>115</v>
      </c>
      <c r="F2" s="11" t="s">
        <v>9</v>
      </c>
      <c r="G2" s="10">
        <v>3933</v>
      </c>
      <c r="H2" s="11" t="s">
        <v>10</v>
      </c>
      <c r="I2" s="10">
        <v>668</v>
      </c>
      <c r="J2" s="11" t="s">
        <v>10</v>
      </c>
      <c r="K2" s="10">
        <v>192</v>
      </c>
      <c r="L2" s="11" t="s">
        <v>12</v>
      </c>
      <c r="M2" s="10">
        <v>3256</v>
      </c>
      <c r="N2" s="11" t="s">
        <v>11</v>
      </c>
      <c r="O2" s="7">
        <f xml:space="preserve"> (21.9+11)-(19.7+15.2)</f>
        <v>-2</v>
      </c>
      <c r="P2" s="2">
        <f>9-53</f>
        <v>-44</v>
      </c>
      <c r="Q2" s="2">
        <f t="shared" ref="Q2:Q11" si="0">P2/O2</f>
        <v>22</v>
      </c>
    </row>
    <row r="3" spans="1:17" ht="60">
      <c r="A3" s="9">
        <v>0.4375</v>
      </c>
      <c r="B3" s="10">
        <v>16</v>
      </c>
      <c r="C3" s="10">
        <v>3501</v>
      </c>
      <c r="D3" s="11" t="s">
        <v>13</v>
      </c>
      <c r="E3" s="10">
        <v>4765</v>
      </c>
      <c r="F3" s="11" t="s">
        <v>14</v>
      </c>
      <c r="G3" s="10">
        <v>192</v>
      </c>
      <c r="H3" s="11" t="s">
        <v>40</v>
      </c>
      <c r="I3" s="10">
        <v>2367</v>
      </c>
      <c r="J3" s="11" t="s">
        <v>15</v>
      </c>
      <c r="K3" s="10">
        <v>256</v>
      </c>
      <c r="L3" s="11" t="s">
        <v>16</v>
      </c>
      <c r="M3" s="10">
        <v>2035</v>
      </c>
      <c r="N3" s="11" t="s">
        <v>17</v>
      </c>
      <c r="O3" s="6">
        <f>(18.5+21.9) - (17.7+9.8 + 11.2)</f>
        <v>1.6999999999999957</v>
      </c>
      <c r="P3" s="2">
        <f>94-52</f>
        <v>42</v>
      </c>
      <c r="Q3" s="2">
        <f t="shared" si="0"/>
        <v>24.705882352941238</v>
      </c>
    </row>
    <row r="4" spans="1:17" ht="150">
      <c r="A4" s="9">
        <v>0.55625000000000002</v>
      </c>
      <c r="B4" s="10">
        <v>30</v>
      </c>
      <c r="C4" s="10">
        <v>192</v>
      </c>
      <c r="D4" s="11" t="s">
        <v>12</v>
      </c>
      <c r="E4" s="10">
        <v>1662</v>
      </c>
      <c r="F4" s="11" t="s">
        <v>18</v>
      </c>
      <c r="G4" s="10">
        <v>2854</v>
      </c>
      <c r="H4" s="11" t="s">
        <v>19</v>
      </c>
      <c r="I4" s="10">
        <v>973</v>
      </c>
      <c r="J4" s="11" t="s">
        <v>42</v>
      </c>
      <c r="K4" s="10">
        <v>3501</v>
      </c>
      <c r="L4" s="11" t="s">
        <v>41</v>
      </c>
      <c r="M4" s="10">
        <v>8</v>
      </c>
      <c r="N4" s="11" t="s">
        <v>20</v>
      </c>
      <c r="O4" s="6">
        <f>(21.9+27+11.6)-(18.5+18.5+9.8)</f>
        <v>13.700000000000003</v>
      </c>
      <c r="P4" s="2">
        <f>106-74</f>
        <v>32</v>
      </c>
      <c r="Q4" s="2">
        <f t="shared" si="0"/>
        <v>2.3357664233576636</v>
      </c>
    </row>
    <row r="5" spans="1:17" ht="60">
      <c r="A5" s="9">
        <v>0.59513888888888888</v>
      </c>
      <c r="B5" s="10">
        <v>38</v>
      </c>
      <c r="C5" s="10">
        <v>840</v>
      </c>
      <c r="D5" s="11" t="s">
        <v>39</v>
      </c>
      <c r="E5" s="10">
        <v>2473</v>
      </c>
      <c r="F5" s="18" t="s">
        <v>21</v>
      </c>
      <c r="G5" s="10">
        <v>192</v>
      </c>
      <c r="H5" s="11" t="s">
        <v>12</v>
      </c>
      <c r="I5" s="10">
        <v>2813</v>
      </c>
      <c r="J5" s="11" t="s">
        <v>22</v>
      </c>
      <c r="K5" s="10">
        <v>841</v>
      </c>
      <c r="L5" s="11" t="s">
        <v>24</v>
      </c>
      <c r="M5" s="10">
        <v>3482</v>
      </c>
      <c r="N5" s="11" t="s">
        <v>10</v>
      </c>
      <c r="O5" s="6">
        <f>(20.4+9.4+21.9)-(14.4+16.5)</f>
        <v>20.799999999999997</v>
      </c>
      <c r="P5" s="2">
        <f>88-23</f>
        <v>65</v>
      </c>
      <c r="Q5" s="2">
        <f t="shared" si="0"/>
        <v>3.1250000000000004</v>
      </c>
    </row>
    <row r="6" spans="1:17" ht="150">
      <c r="A6" s="9">
        <v>0.63402777777777775</v>
      </c>
      <c r="B6" s="10">
        <v>46</v>
      </c>
      <c r="C6" s="10">
        <v>148</v>
      </c>
      <c r="D6" s="11" t="s">
        <v>25</v>
      </c>
      <c r="E6" s="10">
        <v>192</v>
      </c>
      <c r="F6" s="11" t="s">
        <v>12</v>
      </c>
      <c r="G6" s="10">
        <v>4186</v>
      </c>
      <c r="H6" s="11" t="s">
        <v>10</v>
      </c>
      <c r="I6" s="10">
        <v>581</v>
      </c>
      <c r="J6" s="11" t="s">
        <v>45</v>
      </c>
      <c r="K6" s="10">
        <v>751</v>
      </c>
      <c r="L6" s="11" t="s">
        <v>26</v>
      </c>
      <c r="M6" s="10">
        <v>2643</v>
      </c>
      <c r="N6" s="11" t="s">
        <v>23</v>
      </c>
      <c r="O6" s="6">
        <f>(29.1+21.9)-(9+12.2+14.5)</f>
        <v>15.299999999999997</v>
      </c>
      <c r="Q6" s="2">
        <f t="shared" si="0"/>
        <v>0</v>
      </c>
    </row>
    <row r="7" spans="1:17" ht="180">
      <c r="A7" s="9">
        <v>0.65833333333333333</v>
      </c>
      <c r="B7" s="10">
        <v>51</v>
      </c>
      <c r="C7" s="10">
        <v>192</v>
      </c>
      <c r="D7" s="11" t="s">
        <v>12</v>
      </c>
      <c r="E7" s="10">
        <v>2085</v>
      </c>
      <c r="F7" s="11" t="s">
        <v>27</v>
      </c>
      <c r="G7" s="10">
        <v>4159</v>
      </c>
      <c r="H7" s="18" t="s">
        <v>28</v>
      </c>
      <c r="I7" s="10">
        <v>2135</v>
      </c>
      <c r="J7" s="11" t="s">
        <v>44</v>
      </c>
      <c r="K7" s="10">
        <v>675</v>
      </c>
      <c r="L7" s="11" t="s">
        <v>46</v>
      </c>
      <c r="M7" s="10">
        <v>1700</v>
      </c>
      <c r="N7" s="11" t="s">
        <v>47</v>
      </c>
      <c r="O7" s="6">
        <f>(21.9+8.7+15.4)-(14.1+10.7+10.8)</f>
        <v>10.400000000000006</v>
      </c>
      <c r="Q7" s="2">
        <f t="shared" si="0"/>
        <v>0</v>
      </c>
    </row>
    <row r="8" spans="1:17" ht="30">
      <c r="A8" s="9">
        <v>0.70624999999999993</v>
      </c>
      <c r="B8" s="10">
        <v>62</v>
      </c>
      <c r="C8" s="10">
        <v>1351</v>
      </c>
      <c r="D8" s="11" t="s">
        <v>29</v>
      </c>
      <c r="E8" s="10">
        <v>604</v>
      </c>
      <c r="F8" s="11" t="s">
        <v>30</v>
      </c>
      <c r="G8" s="10">
        <v>692</v>
      </c>
      <c r="H8" s="11" t="s">
        <v>31</v>
      </c>
      <c r="I8" s="10">
        <v>192</v>
      </c>
      <c r="J8" s="11" t="s">
        <v>12</v>
      </c>
      <c r="K8" s="10">
        <v>1967</v>
      </c>
      <c r="L8" s="11" t="s">
        <v>32</v>
      </c>
      <c r="M8" s="10">
        <v>670</v>
      </c>
      <c r="N8" s="11" t="s">
        <v>33</v>
      </c>
      <c r="O8" s="6">
        <f>(21.9+17.8+19.3)-(9.5+13.1+11.5)</f>
        <v>24.9</v>
      </c>
      <c r="Q8" s="2">
        <f t="shared" si="0"/>
        <v>0</v>
      </c>
    </row>
    <row r="9" spans="1:17" ht="150">
      <c r="A9" s="9">
        <v>0.40833333333333338</v>
      </c>
      <c r="B9" s="10">
        <v>78</v>
      </c>
      <c r="C9" s="10">
        <v>114</v>
      </c>
      <c r="D9" s="11" t="s">
        <v>50</v>
      </c>
      <c r="E9" s="10">
        <v>192</v>
      </c>
      <c r="F9" s="11" t="s">
        <v>48</v>
      </c>
      <c r="G9" s="10">
        <v>4171</v>
      </c>
      <c r="H9" s="11" t="s">
        <v>49</v>
      </c>
      <c r="I9" s="10">
        <v>1388</v>
      </c>
      <c r="J9" s="11" t="s">
        <v>35</v>
      </c>
      <c r="K9" s="10">
        <v>2085</v>
      </c>
      <c r="L9" s="11" t="s">
        <v>27</v>
      </c>
      <c r="M9" s="10">
        <v>100</v>
      </c>
      <c r="N9" s="11" t="s">
        <v>43</v>
      </c>
      <c r="O9" s="6">
        <f>(13.2+21.9)-(19.2+8.7+9.2)</f>
        <v>-2</v>
      </c>
      <c r="Q9" s="2">
        <f t="shared" si="0"/>
        <v>0</v>
      </c>
    </row>
    <row r="10" spans="1:17" ht="165">
      <c r="A10" s="9">
        <v>0.43333333333333335</v>
      </c>
      <c r="B10" s="10">
        <v>84</v>
      </c>
      <c r="C10" s="10">
        <v>2761</v>
      </c>
      <c r="D10" s="11" t="s">
        <v>52</v>
      </c>
      <c r="E10" s="10">
        <v>1072</v>
      </c>
      <c r="F10" s="11" t="s">
        <v>53</v>
      </c>
      <c r="G10" s="10">
        <v>4047</v>
      </c>
      <c r="H10" s="11" t="s">
        <v>54</v>
      </c>
      <c r="I10" s="10">
        <v>192</v>
      </c>
      <c r="J10" s="11" t="s">
        <v>48</v>
      </c>
      <c r="K10" s="10">
        <v>1388</v>
      </c>
      <c r="L10" s="11" t="s">
        <v>56</v>
      </c>
      <c r="M10" s="10">
        <v>581</v>
      </c>
      <c r="N10" s="11" t="s">
        <v>55</v>
      </c>
      <c r="O10" s="6">
        <f>(21.9+19.2+9)-(9.8+9)</f>
        <v>31.299999999999994</v>
      </c>
      <c r="Q10" s="2">
        <f t="shared" si="0"/>
        <v>0</v>
      </c>
    </row>
    <row r="11" spans="1:17" ht="105">
      <c r="A11" s="12">
        <v>0.48749999999999999</v>
      </c>
      <c r="B11" s="10">
        <v>97</v>
      </c>
      <c r="C11" s="13">
        <v>668</v>
      </c>
      <c r="D11" s="14" t="s">
        <v>51</v>
      </c>
      <c r="E11" s="13">
        <v>766</v>
      </c>
      <c r="F11" s="14" t="s">
        <v>38</v>
      </c>
      <c r="G11" s="13">
        <v>2915</v>
      </c>
      <c r="H11" s="14" t="s">
        <v>34</v>
      </c>
      <c r="I11" s="15">
        <v>295</v>
      </c>
      <c r="J11" s="16" t="s">
        <v>37</v>
      </c>
      <c r="K11" s="17">
        <v>192</v>
      </c>
      <c r="L11" s="16" t="s">
        <v>12</v>
      </c>
      <c r="M11" s="15">
        <v>604</v>
      </c>
      <c r="N11" s="16" t="s">
        <v>30</v>
      </c>
      <c r="O11" s="6">
        <f>(21.9+16.2+13.1)-(17.1+9.6)</f>
        <v>24.499999999999993</v>
      </c>
      <c r="Q11" s="2">
        <f t="shared" si="0"/>
        <v>0</v>
      </c>
    </row>
    <row r="16" spans="1:17">
      <c r="H16" s="4" t="s">
        <v>36</v>
      </c>
    </row>
  </sheetData>
  <conditionalFormatting sqref="O2:O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3" operator="greaterThan">
      <formula>0</formula>
    </cfRule>
    <cfRule type="cellIs" dxfId="0" priority="4" operator="lessThan">
      <formula>0</formula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 Matches</vt:lpstr>
    </vt:vector>
  </TitlesOfParts>
  <Company>Henry M. Gunn Senior High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Rauhul Varma</dc:creator>
  <cp:lastModifiedBy>Rauhul Varma</cp:lastModifiedBy>
  <dcterms:created xsi:type="dcterms:W3CDTF">2013-04-05T04:02:07Z</dcterms:created>
  <dcterms:modified xsi:type="dcterms:W3CDTF">2013-04-07T04:15:17Z</dcterms:modified>
</cp:coreProperties>
</file>