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ul Strappa\Downloads\"/>
    </mc:Choice>
  </mc:AlternateContent>
  <xr:revisionPtr revIDLastSave="0" documentId="8_{2869E35C-50B6-42C8-AD33-7D1DAA94AEB9}" xr6:coauthVersionLast="36" xr6:coauthVersionMax="36" xr10:uidLastSave="{00000000-0000-0000-0000-000000000000}"/>
  <bookViews>
    <workbookView xWindow="0" yWindow="0" windowWidth="20400" windowHeight="7695" activeTab="2" xr2:uid="{00000000-000D-0000-FFFF-FFFF00000000}"/>
  </bookViews>
  <sheets>
    <sheet name="TESORERÍA ENERO" sheetId="2" r:id="rId1"/>
    <sheet name="DIN ENERO" sheetId="3" r:id="rId2"/>
    <sheet name="FORMULAS ENERO" sheetId="4" r:id="rId3"/>
  </sheets>
  <definedNames>
    <definedName name="_xlnm._FilterDatabase" localSheetId="1" hidden="1">'DIN ENERO'!$A$1:$X$24</definedName>
    <definedName name="_xlnm._FilterDatabase" localSheetId="2" hidden="1">'FORMULAS ENERO'!$A$1:$AA$20</definedName>
    <definedName name="_xlnm._FilterDatabase" localSheetId="0" hidden="1">'TESORERÍA ENERO'!$A$2:$G$2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J24" i="4" l="1"/>
  <c r="H24" i="4"/>
  <c r="AA22" i="4"/>
  <c r="AA10" i="4"/>
  <c r="AA6" i="4"/>
  <c r="I23" i="4"/>
  <c r="AA23" i="4" s="1"/>
  <c r="I22" i="4"/>
  <c r="I21" i="4"/>
  <c r="AA21" i="4" s="1"/>
  <c r="I20" i="4"/>
  <c r="AA20" i="4" s="1"/>
  <c r="I19" i="4"/>
  <c r="AA19" i="4" s="1"/>
  <c r="I18" i="4"/>
  <c r="AA18" i="4" s="1"/>
  <c r="I17" i="4"/>
  <c r="AA17" i="4" s="1"/>
  <c r="I16" i="4"/>
  <c r="AA16" i="4" s="1"/>
  <c r="I15" i="4"/>
  <c r="AA15" i="4" s="1"/>
  <c r="I14" i="4"/>
  <c r="AA14" i="4" s="1"/>
  <c r="I13" i="4"/>
  <c r="AA13" i="4" s="1"/>
  <c r="I12" i="4"/>
  <c r="AA12" i="4" s="1"/>
  <c r="I11" i="4"/>
  <c r="AA11" i="4" s="1"/>
  <c r="I10" i="4"/>
  <c r="I9" i="4"/>
  <c r="AA9" i="4" s="1"/>
  <c r="I8" i="4"/>
  <c r="AA8" i="4" s="1"/>
  <c r="I7" i="4"/>
  <c r="AA7" i="4" s="1"/>
  <c r="I6" i="4"/>
  <c r="I5" i="4"/>
  <c r="AA5" i="4" s="1"/>
  <c r="I4" i="4"/>
  <c r="AA4" i="4" s="1"/>
  <c r="I3" i="4"/>
  <c r="AA3" i="4" s="1"/>
  <c r="F24" i="3"/>
  <c r="G24" i="3"/>
  <c r="G2" i="3"/>
  <c r="G20" i="3" l="1"/>
  <c r="X20" i="3" s="1"/>
  <c r="G18" i="3"/>
  <c r="F18" i="3"/>
  <c r="X18" i="3" s="1"/>
  <c r="X17" i="3"/>
  <c r="G17" i="3"/>
  <c r="G16" i="3"/>
  <c r="F16" i="3"/>
  <c r="X16" i="3" s="1"/>
  <c r="G15" i="3"/>
  <c r="X15" i="3" s="1"/>
  <c r="G14" i="3"/>
  <c r="X14" i="3" s="1"/>
  <c r="X23" i="3"/>
  <c r="X22" i="3"/>
  <c r="X3" i="3"/>
  <c r="X5" i="3"/>
  <c r="X9" i="3"/>
  <c r="I2" i="4"/>
  <c r="AA2" i="4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usuario_ti67</author>
  </authors>
  <commentList>
    <comment ref="B1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 xml:space="preserve">BELEN:
DIN recibidas con respaldo físico
</t>
        </r>
      </text>
    </comment>
  </commentList>
</comments>
</file>

<file path=xl/sharedStrings.xml><?xml version="1.0" encoding="utf-8"?>
<sst xmlns="http://schemas.openxmlformats.org/spreadsheetml/2006/main" count="191" uniqueCount="42">
  <si>
    <t>Tipo Doc</t>
  </si>
  <si>
    <t>Folio</t>
  </si>
  <si>
    <t>Rut Contraparte</t>
  </si>
  <si>
    <t>Tasa Impuesto</t>
  </si>
  <si>
    <t>Razon Social Contraparte</t>
  </si>
  <si>
    <t>Tipo Impuesto[1=IVA:2=LEY 18211]</t>
  </si>
  <si>
    <t>Fecha Emision</t>
  </si>
  <si>
    <t xml:space="preserve"> Monto IVA (Recuperable) </t>
  </si>
  <si>
    <t xml:space="preserve"> Cod IVA no Rec </t>
  </si>
  <si>
    <t xml:space="preserve"> Monto IVA no Rec </t>
  </si>
  <si>
    <t xml:space="preserve"> IVA Uso Comun </t>
  </si>
  <si>
    <t xml:space="preserve"> Cod Otro Imp (Con Credito) </t>
  </si>
  <si>
    <t xml:space="preserve"> Tasa Otro Imp (Con Credito) </t>
  </si>
  <si>
    <t xml:space="preserve"> Monto Otro Imp (Con Credito) </t>
  </si>
  <si>
    <t xml:space="preserve"> Monto Otro Imp Sin Credito </t>
  </si>
  <si>
    <t xml:space="preserve"> Monto Activo Fijo </t>
  </si>
  <si>
    <t xml:space="preserve"> Monto IVA Activo Fijo </t>
  </si>
  <si>
    <t xml:space="preserve"> IVA No Retenido </t>
  </si>
  <si>
    <t xml:space="preserve"> Tabacos - Puros </t>
  </si>
  <si>
    <t xml:space="preserve"> Tabacos - Cigarrillos </t>
  </si>
  <si>
    <t xml:space="preserve"> Tabacos - Elaborados </t>
  </si>
  <si>
    <t xml:space="preserve"> Codigo sucursal SII </t>
  </si>
  <si>
    <t xml:space="preserve"> Numero Interno </t>
  </si>
  <si>
    <t xml:space="preserve"> Emisor/Receptor </t>
  </si>
  <si>
    <t xml:space="preserve"> Monto Total </t>
  </si>
  <si>
    <t>55555555-5</t>
  </si>
  <si>
    <t>TESORERIA GENERAL DE CHILE</t>
  </si>
  <si>
    <t>RUT</t>
  </si>
  <si>
    <t>NOMBRE / RAZON SOCIAL</t>
  </si>
  <si>
    <t>FORM.</t>
  </si>
  <si>
    <t>FOLIO</t>
  </si>
  <si>
    <t>FECHA PAGO</t>
  </si>
  <si>
    <t>VCTO</t>
  </si>
  <si>
    <t>TOTAL PAGADO</t>
  </si>
  <si>
    <t>78151560-4</t>
  </si>
  <si>
    <t>LOUIS VUITTON CHILE LIMITADA</t>
  </si>
  <si>
    <t xml:space="preserve">INFORMACIÓN TESORERÍA </t>
  </si>
  <si>
    <t>AD VALOREM</t>
  </si>
  <si>
    <t xml:space="preserve"> Monto Exento </t>
  </si>
  <si>
    <t xml:space="preserve"> Monto Neto </t>
  </si>
  <si>
    <t xml:space="preserve">       </t>
  </si>
  <si>
    <t>8151560-4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</si>
</sst>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 * #,##0_ ;_ * \-#,##0_ ;_ * &quot;-&quot;_ ;_ @_ "/>
    <numFmt numFmtId="164" formatCode="_-* #,##0.00_-;\-* #,##0.00_-;_-* &quot;-&quot;??_-;_-@_-"/>
    <numFmt numFmtId="165" formatCode="_-* #,##0_-;\-* #,##0_-;_-* &quot;-&quot;??_-;_-@_-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rgb="FF003366"/>
      <name val="Arial"/>
      <family val="2"/>
    </font>
    <font>
      <b/>
      <sz val="9"/>
      <color indexed="81"/>
      <name val="Tahoma"/>
      <family val="2"/>
    </font>
    <font>
      <sz val="8"/>
      <color rgb="FF003366"/>
      <name val="Arial"/>
      <family val="2"/>
    </font>
    <font>
      <sz val="8"/>
      <color rgb="FF0000FF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6C4DD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5EE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2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164" fontId="1" fillId="0" borderId="0" applyFont="0" applyFill="0" applyBorder="0" applyAlignment="0" applyProtection="0"/>
  </cellStyleXfs>
  <cellXfs count="51">
    <xf numFmtId="0" fontId="0" fillId="0" borderId="0" xfId="0"/>
    <xf numFmtId="165" fontId="0" fillId="0" borderId="0" xfId="42" applyNumberFormat="1" applyFont="1"/>
    <xf numFmtId="0" fontId="0" fillId="0" borderId="0" xfId="0" applyFill="1"/>
    <xf numFmtId="0" fontId="16" fillId="0" borderId="10" xfId="0" applyFont="1" applyBorder="1"/>
    <xf numFmtId="0" fontId="18" fillId="33" borderId="12" xfId="0" applyFont="1" applyFill="1" applyBorder="1" applyAlignment="1">
      <alignment horizontal="center" vertical="center"/>
    </xf>
    <xf numFmtId="0" fontId="14" fillId="0" borderId="0" xfId="0" applyFont="1" applyFill="1"/>
    <xf numFmtId="0" fontId="20" fillId="35" borderId="11" xfId="0" applyFont="1" applyFill="1" applyBorder="1" applyAlignment="1">
      <alignment horizontal="center" vertical="center"/>
    </xf>
    <xf numFmtId="0" fontId="21" fillId="35" borderId="11" xfId="0" applyFont="1" applyFill="1" applyBorder="1" applyAlignment="1">
      <alignment horizontal="center" vertical="center"/>
    </xf>
    <xf numFmtId="14" fontId="20" fillId="35" borderId="11" xfId="0" applyNumberFormat="1" applyFont="1" applyFill="1" applyBorder="1" applyAlignment="1">
      <alignment horizontal="center" vertical="center"/>
    </xf>
    <xf numFmtId="3" fontId="20" fillId="35" borderId="11" xfId="0" applyNumberFormat="1" applyFont="1" applyFill="1" applyBorder="1" applyAlignment="1">
      <alignment horizontal="center" vertical="center"/>
    </xf>
    <xf numFmtId="0" fontId="20" fillId="36" borderId="11" xfId="0" applyFont="1" applyFill="1" applyBorder="1" applyAlignment="1">
      <alignment horizontal="center" vertical="center"/>
    </xf>
    <xf numFmtId="0" fontId="21" fillId="36" borderId="11" xfId="0" applyFont="1" applyFill="1" applyBorder="1" applyAlignment="1">
      <alignment horizontal="center" vertical="center"/>
    </xf>
    <xf numFmtId="14" fontId="20" fillId="36" borderId="11" xfId="0" applyNumberFormat="1" applyFont="1" applyFill="1" applyBorder="1" applyAlignment="1">
      <alignment horizontal="center" vertical="center"/>
    </xf>
    <xf numFmtId="3" fontId="20" fillId="36" borderId="11" xfId="0" applyNumberFormat="1" applyFont="1" applyFill="1" applyBorder="1" applyAlignment="1">
      <alignment horizontal="center" vertical="center"/>
    </xf>
    <xf numFmtId="0" fontId="0" fillId="0" borderId="10" xfId="0" applyBorder="1"/>
    <xf numFmtId="165" fontId="0" fillId="0" borderId="10" xfId="42" applyNumberFormat="1" applyFont="1" applyBorder="1"/>
    <xf numFmtId="0" fontId="22" fillId="0" borderId="0" xfId="0" applyFont="1" applyFill="1"/>
    <xf numFmtId="14" fontId="20" fillId="36" borderId="16" xfId="0" applyNumberFormat="1" applyFont="1" applyFill="1" applyBorder="1" applyAlignment="1">
      <alignment horizontal="center" vertical="center"/>
    </xf>
    <xf numFmtId="14" fontId="20" fillId="35" borderId="16" xfId="0" applyNumberFormat="1" applyFont="1" applyFill="1" applyBorder="1" applyAlignment="1">
      <alignment horizontal="center" vertical="center"/>
    </xf>
    <xf numFmtId="0" fontId="16" fillId="0" borderId="17" xfId="0" applyFont="1" applyBorder="1"/>
    <xf numFmtId="165" fontId="16" fillId="0" borderId="18" xfId="42" applyNumberFormat="1" applyFont="1" applyBorder="1"/>
    <xf numFmtId="165" fontId="16" fillId="0" borderId="19" xfId="42" applyNumberFormat="1" applyFont="1" applyBorder="1"/>
    <xf numFmtId="0" fontId="16" fillId="0" borderId="19" xfId="0" applyFont="1" applyBorder="1"/>
    <xf numFmtId="165" fontId="16" fillId="0" borderId="20" xfId="42" applyNumberFormat="1" applyFont="1" applyBorder="1"/>
    <xf numFmtId="165" fontId="0" fillId="0" borderId="21" xfId="42" applyNumberFormat="1" applyFont="1" applyBorder="1"/>
    <xf numFmtId="165" fontId="0" fillId="0" borderId="22" xfId="42" applyNumberFormat="1" applyFont="1" applyBorder="1"/>
    <xf numFmtId="41" fontId="0" fillId="0" borderId="10" xfId="0" applyNumberFormat="1" applyBorder="1"/>
    <xf numFmtId="41" fontId="0" fillId="0" borderId="21" xfId="0" applyNumberFormat="1" applyBorder="1"/>
    <xf numFmtId="41" fontId="0" fillId="0" borderId="22" xfId="0" applyNumberFormat="1" applyBorder="1"/>
    <xf numFmtId="41" fontId="0" fillId="0" borderId="23" xfId="42" applyNumberFormat="1" applyFont="1" applyBorder="1"/>
    <xf numFmtId="41" fontId="0" fillId="0" borderId="24" xfId="42" applyNumberFormat="1" applyFont="1" applyBorder="1"/>
    <xf numFmtId="41" fontId="0" fillId="0" borderId="24" xfId="0" applyNumberFormat="1" applyBorder="1"/>
    <xf numFmtId="41" fontId="0" fillId="0" borderId="25" xfId="42" applyNumberFormat="1" applyFont="1" applyBorder="1"/>
    <xf numFmtId="41" fontId="22" fillId="0" borderId="21" xfId="0" applyNumberFormat="1" applyFont="1" applyFill="1" applyBorder="1"/>
    <xf numFmtId="41" fontId="22" fillId="0" borderId="10" xfId="0" applyNumberFormat="1" applyFont="1" applyFill="1" applyBorder="1"/>
    <xf numFmtId="41" fontId="22" fillId="0" borderId="22" xfId="0" applyNumberFormat="1" applyFont="1" applyFill="1" applyBorder="1"/>
    <xf numFmtId="0" fontId="21" fillId="38" borderId="11" xfId="0" applyFont="1" applyFill="1" applyBorder="1" applyAlignment="1">
      <alignment horizontal="center" vertical="center"/>
    </xf>
    <xf numFmtId="165" fontId="16" fillId="0" borderId="26" xfId="42" applyNumberFormat="1" applyFont="1" applyBorder="1"/>
    <xf numFmtId="0" fontId="16" fillId="0" borderId="27" xfId="0" applyFont="1" applyBorder="1"/>
    <xf numFmtId="165" fontId="1" fillId="0" borderId="28" xfId="42" applyNumberFormat="1" applyFont="1" applyBorder="1"/>
    <xf numFmtId="0" fontId="21" fillId="39" borderId="11" xfId="0" applyFont="1" applyFill="1" applyBorder="1" applyAlignment="1">
      <alignment horizontal="center" vertical="center"/>
    </xf>
    <xf numFmtId="0" fontId="0" fillId="34" borderId="13" xfId="0" applyFill="1" applyBorder="1" applyAlignment="1">
      <alignment horizontal="center" vertical="center"/>
    </xf>
    <xf numFmtId="0" fontId="0" fillId="34" borderId="14" xfId="0" applyFill="1" applyBorder="1" applyAlignment="1">
      <alignment horizontal="center" vertical="center"/>
    </xf>
    <xf numFmtId="0" fontId="0" fillId="34" borderId="15" xfId="0" applyFill="1" applyBorder="1" applyAlignment="1">
      <alignment horizontal="center" vertical="center"/>
    </xf>
    <xf numFmtId="165" fontId="1" fillId="0" borderId="27" xfId="42" applyNumberFormat="1" applyFont="1" applyBorder="1"/>
    <xf numFmtId="165" fontId="0" fillId="37" borderId="0" xfId="42" applyNumberFormat="1" applyFont="1" applyFill="1"/>
    <xf numFmtId="0" fontId="22" fillId="0" borderId="10" xfId="0" applyFont="1" applyFill="1" applyBorder="1"/>
    <xf numFmtId="14" fontId="22" fillId="0" borderId="10" xfId="0" applyNumberFormat="1" applyFont="1" applyFill="1" applyBorder="1"/>
    <xf numFmtId="165" fontId="22" fillId="0" borderId="10" xfId="42" applyNumberFormat="1" applyFont="1" applyFill="1" applyBorder="1"/>
    <xf numFmtId="165" fontId="23" fillId="0" borderId="10" xfId="42" applyNumberFormat="1" applyFont="1" applyFill="1" applyBorder="1"/>
    <xf numFmtId="0" fontId="21" fillId="0" borderId="11" xfId="0" applyFont="1" applyFill="1" applyBorder="1" applyAlignment="1">
      <alignment horizontal="center" vertical="center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Millares" xfId="42" builtinId="3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  <pageSetUpPr fitToPage="1"/>
  </sheetPr>
  <dimension ref="A1:BV24"/>
  <sheetViews>
    <sheetView workbookViewId="0">
      <selection activeCell="J21" sqref="J21"/>
    </sheetView>
  </sheetViews>
  <sheetFormatPr baseColWidth="10" defaultRowHeight="15" x14ac:dyDescent="0.25"/>
  <cols>
    <col min="1" max="1" width="12.5703125" customWidth="1"/>
    <col min="2" max="2" width="29.28515625" bestFit="1" customWidth="1"/>
    <col min="4" max="4" width="18.5703125" customWidth="1"/>
    <col min="7" max="7" width="13.85546875" bestFit="1" customWidth="1"/>
    <col min="8" max="74" width="11.42578125" style="2"/>
  </cols>
  <sheetData>
    <row r="1" spans="1:74" ht="36" customHeight="1" thickBot="1" x14ac:dyDescent="0.3">
      <c r="A1" s="41" t="s">
        <v>36</v>
      </c>
      <c r="B1" s="42"/>
      <c r="C1" s="42"/>
      <c r="D1" s="42"/>
      <c r="E1" s="42"/>
      <c r="F1" s="42"/>
      <c r="G1" s="43"/>
    </row>
    <row r="2" spans="1:74" ht="15.75" thickBot="1" x14ac:dyDescent="0.3">
      <c r="A2" s="4" t="s">
        <v>27</v>
      </c>
      <c r="B2" s="4" t="s">
        <v>28</v>
      </c>
      <c r="C2" s="4" t="s">
        <v>29</v>
      </c>
      <c r="D2" s="4" t="s">
        <v>30</v>
      </c>
      <c r="E2" s="4" t="s">
        <v>31</v>
      </c>
      <c r="F2" s="4" t="s">
        <v>32</v>
      </c>
      <c r="G2" s="4" t="s">
        <v>33</v>
      </c>
    </row>
    <row r="3" spans="1:74" ht="15.75" thickBot="1" x14ac:dyDescent="0.3">
      <c r="A3" s="6" t="s">
        <v>41</v>
      </c>
      <c r="B3" s="6" t="s">
        <v>35</v>
      </c>
      <c r="C3" s="6">
        <v>15</v>
      </c>
      <c r="D3" s="7">
        <v>2520277042</v>
      </c>
      <c r="E3" s="8">
        <v>43495</v>
      </c>
      <c r="F3" s="8">
        <v>43510</v>
      </c>
      <c r="G3" s="9">
        <v>1197693</v>
      </c>
      <c r="BP3"/>
      <c r="BQ3"/>
      <c r="BR3"/>
      <c r="BS3"/>
      <c r="BT3"/>
      <c r="BU3"/>
      <c r="BV3"/>
    </row>
    <row r="4" spans="1:74" ht="15.75" thickBot="1" x14ac:dyDescent="0.3">
      <c r="A4" s="10" t="s">
        <v>34</v>
      </c>
      <c r="B4" s="10" t="s">
        <v>35</v>
      </c>
      <c r="C4" s="10">
        <v>15</v>
      </c>
      <c r="D4" s="11">
        <v>4530276856</v>
      </c>
      <c r="E4" s="12">
        <v>43494</v>
      </c>
      <c r="F4" s="12">
        <v>43509</v>
      </c>
      <c r="G4" s="13">
        <v>32857</v>
      </c>
      <c r="BP4"/>
      <c r="BQ4"/>
      <c r="BR4"/>
      <c r="BS4"/>
      <c r="BT4"/>
      <c r="BU4"/>
      <c r="BV4"/>
    </row>
    <row r="5" spans="1:74" ht="15.75" thickBot="1" x14ac:dyDescent="0.3">
      <c r="A5" s="6" t="s">
        <v>34</v>
      </c>
      <c r="B5" s="6" t="s">
        <v>35</v>
      </c>
      <c r="C5" s="6">
        <v>15</v>
      </c>
      <c r="D5" s="7">
        <v>2520276930</v>
      </c>
      <c r="E5" s="8">
        <v>43494</v>
      </c>
      <c r="F5" s="8">
        <v>43509</v>
      </c>
      <c r="G5" s="9">
        <v>24490</v>
      </c>
      <c r="BP5"/>
      <c r="BQ5"/>
      <c r="BR5"/>
      <c r="BS5"/>
      <c r="BT5"/>
      <c r="BU5"/>
      <c r="BV5"/>
    </row>
    <row r="6" spans="1:74" ht="15.75" thickBot="1" x14ac:dyDescent="0.3">
      <c r="A6" s="10" t="s">
        <v>34</v>
      </c>
      <c r="B6" s="10" t="s">
        <v>35</v>
      </c>
      <c r="C6" s="10">
        <v>15</v>
      </c>
      <c r="D6" s="11">
        <v>2520276855</v>
      </c>
      <c r="E6" s="12">
        <v>43494</v>
      </c>
      <c r="F6" s="12">
        <v>43509</v>
      </c>
      <c r="G6" s="13">
        <v>29784</v>
      </c>
      <c r="BP6"/>
      <c r="BQ6"/>
      <c r="BR6"/>
      <c r="BS6"/>
      <c r="BT6"/>
      <c r="BU6"/>
      <c r="BV6"/>
    </row>
    <row r="7" spans="1:74" ht="15.75" thickBot="1" x14ac:dyDescent="0.3">
      <c r="A7" s="6" t="s">
        <v>34</v>
      </c>
      <c r="B7" s="6" t="s">
        <v>35</v>
      </c>
      <c r="C7" s="6">
        <v>15</v>
      </c>
      <c r="D7" s="7">
        <v>2520276854</v>
      </c>
      <c r="E7" s="8">
        <v>43494</v>
      </c>
      <c r="F7" s="8">
        <v>43509</v>
      </c>
      <c r="G7" s="9">
        <v>7794209</v>
      </c>
      <c r="BP7"/>
      <c r="BQ7"/>
      <c r="BR7"/>
      <c r="BS7"/>
      <c r="BT7"/>
      <c r="BU7"/>
      <c r="BV7"/>
    </row>
    <row r="8" spans="1:74" ht="15.75" thickBot="1" x14ac:dyDescent="0.3">
      <c r="A8" s="10" t="s">
        <v>34</v>
      </c>
      <c r="B8" s="10" t="s">
        <v>35</v>
      </c>
      <c r="C8" s="10">
        <v>15</v>
      </c>
      <c r="D8" s="11">
        <v>2520276842</v>
      </c>
      <c r="E8" s="12">
        <v>43494</v>
      </c>
      <c r="F8" s="12">
        <v>43509</v>
      </c>
      <c r="G8" s="13">
        <v>302294</v>
      </c>
      <c r="BP8"/>
      <c r="BQ8"/>
      <c r="BR8"/>
      <c r="BS8"/>
      <c r="BT8"/>
      <c r="BU8"/>
      <c r="BV8"/>
    </row>
    <row r="9" spans="1:74" ht="15.75" thickBot="1" x14ac:dyDescent="0.3">
      <c r="A9" s="6" t="s">
        <v>34</v>
      </c>
      <c r="B9" s="6" t="s">
        <v>35</v>
      </c>
      <c r="C9" s="6">
        <v>15</v>
      </c>
      <c r="D9" s="7">
        <v>2520276619</v>
      </c>
      <c r="E9" s="8">
        <v>43489</v>
      </c>
      <c r="F9" s="8">
        <v>43504</v>
      </c>
      <c r="G9" s="9">
        <v>1598407</v>
      </c>
      <c r="BP9"/>
      <c r="BQ9"/>
      <c r="BR9"/>
      <c r="BS9"/>
      <c r="BT9"/>
      <c r="BU9"/>
      <c r="BV9"/>
    </row>
    <row r="10" spans="1:74" ht="15.75" thickBot="1" x14ac:dyDescent="0.3">
      <c r="A10" s="10" t="s">
        <v>34</v>
      </c>
      <c r="B10" s="10" t="s">
        <v>35</v>
      </c>
      <c r="C10" s="10">
        <v>15</v>
      </c>
      <c r="D10" s="11">
        <v>2520276513</v>
      </c>
      <c r="E10" s="12">
        <v>43488</v>
      </c>
      <c r="F10" s="12">
        <v>43503</v>
      </c>
      <c r="G10" s="13">
        <v>116985</v>
      </c>
      <c r="BP10"/>
      <c r="BQ10"/>
      <c r="BR10"/>
      <c r="BS10"/>
      <c r="BT10"/>
      <c r="BU10"/>
      <c r="BV10"/>
    </row>
    <row r="11" spans="1:74" ht="15.75" thickBot="1" x14ac:dyDescent="0.3">
      <c r="A11" s="6" t="s">
        <v>34</v>
      </c>
      <c r="B11" s="6" t="s">
        <v>35</v>
      </c>
      <c r="C11" s="6">
        <v>15</v>
      </c>
      <c r="D11" s="7">
        <v>2520276446</v>
      </c>
      <c r="E11" s="8">
        <v>43487</v>
      </c>
      <c r="F11" s="8">
        <v>43502</v>
      </c>
      <c r="G11" s="9">
        <v>9432106</v>
      </c>
      <c r="BP11"/>
      <c r="BQ11"/>
      <c r="BR11"/>
      <c r="BS11"/>
      <c r="BT11"/>
      <c r="BU11"/>
      <c r="BV11"/>
    </row>
    <row r="12" spans="1:74" ht="15.75" thickBot="1" x14ac:dyDescent="0.3">
      <c r="A12" s="10" t="s">
        <v>34</v>
      </c>
      <c r="B12" s="10" t="s">
        <v>35</v>
      </c>
      <c r="C12" s="10">
        <v>15</v>
      </c>
      <c r="D12" s="11">
        <v>2520276447</v>
      </c>
      <c r="E12" s="12">
        <v>43487</v>
      </c>
      <c r="F12" s="12">
        <v>43502</v>
      </c>
      <c r="G12" s="13">
        <v>313727</v>
      </c>
      <c r="BP12"/>
      <c r="BQ12"/>
      <c r="BR12"/>
      <c r="BS12"/>
      <c r="BT12"/>
      <c r="BU12"/>
      <c r="BV12"/>
    </row>
    <row r="13" spans="1:74" ht="15.75" thickBot="1" x14ac:dyDescent="0.3">
      <c r="A13" s="6" t="s">
        <v>34</v>
      </c>
      <c r="B13" s="6" t="s">
        <v>35</v>
      </c>
      <c r="C13" s="6">
        <v>15</v>
      </c>
      <c r="D13" s="7">
        <v>2520276449</v>
      </c>
      <c r="E13" s="8">
        <v>43487</v>
      </c>
      <c r="F13" s="8">
        <v>43502</v>
      </c>
      <c r="G13" s="9">
        <v>59200</v>
      </c>
      <c r="BP13"/>
      <c r="BQ13"/>
      <c r="BR13"/>
      <c r="BS13"/>
      <c r="BT13"/>
      <c r="BU13"/>
      <c r="BV13"/>
    </row>
    <row r="14" spans="1:74" ht="15.75" thickBot="1" x14ac:dyDescent="0.3">
      <c r="A14" s="10" t="s">
        <v>34</v>
      </c>
      <c r="B14" s="10" t="s">
        <v>35</v>
      </c>
      <c r="C14" s="10">
        <v>15</v>
      </c>
      <c r="D14" s="50">
        <v>2520276064</v>
      </c>
      <c r="E14" s="12">
        <v>43481</v>
      </c>
      <c r="F14" s="12">
        <v>43496</v>
      </c>
      <c r="G14" s="13">
        <v>546879</v>
      </c>
      <c r="BP14"/>
      <c r="BQ14"/>
      <c r="BR14"/>
      <c r="BS14"/>
      <c r="BT14"/>
      <c r="BU14"/>
      <c r="BV14"/>
    </row>
    <row r="15" spans="1:74" ht="15.75" thickBot="1" x14ac:dyDescent="0.3">
      <c r="A15" s="6" t="s">
        <v>34</v>
      </c>
      <c r="B15" s="6" t="s">
        <v>35</v>
      </c>
      <c r="C15" s="6">
        <v>15</v>
      </c>
      <c r="D15" s="50">
        <v>2520276169</v>
      </c>
      <c r="E15" s="8">
        <v>43481</v>
      </c>
      <c r="F15" s="8">
        <v>43496</v>
      </c>
      <c r="G15" s="9">
        <v>1342763</v>
      </c>
      <c r="BP15"/>
      <c r="BQ15"/>
      <c r="BR15"/>
      <c r="BS15"/>
      <c r="BT15"/>
      <c r="BU15"/>
      <c r="BV15"/>
    </row>
    <row r="16" spans="1:74" ht="15.75" thickBot="1" x14ac:dyDescent="0.3">
      <c r="A16" s="10" t="s">
        <v>34</v>
      </c>
      <c r="B16" s="10" t="s">
        <v>35</v>
      </c>
      <c r="C16" s="10">
        <v>15</v>
      </c>
      <c r="D16" s="50">
        <v>2520275986</v>
      </c>
      <c r="E16" s="12">
        <v>43480</v>
      </c>
      <c r="F16" s="12">
        <v>43495</v>
      </c>
      <c r="G16" s="13">
        <v>49772</v>
      </c>
      <c r="BP16"/>
      <c r="BQ16"/>
      <c r="BR16"/>
      <c r="BS16"/>
      <c r="BT16"/>
      <c r="BU16"/>
      <c r="BV16"/>
    </row>
    <row r="17" spans="1:74" ht="15.75" thickBot="1" x14ac:dyDescent="0.3">
      <c r="A17" s="6" t="s">
        <v>34</v>
      </c>
      <c r="B17" s="6" t="s">
        <v>35</v>
      </c>
      <c r="C17" s="6">
        <v>15</v>
      </c>
      <c r="D17" s="50">
        <v>2520275985</v>
      </c>
      <c r="E17" s="8">
        <v>43480</v>
      </c>
      <c r="F17" s="8">
        <v>43495</v>
      </c>
      <c r="G17" s="9">
        <v>5562069</v>
      </c>
      <c r="BP17"/>
      <c r="BQ17"/>
      <c r="BR17"/>
      <c r="BS17"/>
      <c r="BT17"/>
      <c r="BU17"/>
      <c r="BV17"/>
    </row>
    <row r="18" spans="1:74" ht="15.75" thickBot="1" x14ac:dyDescent="0.3">
      <c r="A18" s="10" t="s">
        <v>34</v>
      </c>
      <c r="B18" s="10" t="s">
        <v>35</v>
      </c>
      <c r="C18" s="10">
        <v>15</v>
      </c>
      <c r="D18" s="50">
        <v>2520275700</v>
      </c>
      <c r="E18" s="12">
        <v>43474</v>
      </c>
      <c r="F18" s="12">
        <v>43489</v>
      </c>
      <c r="G18" s="13">
        <v>1484162</v>
      </c>
      <c r="BP18"/>
      <c r="BQ18"/>
      <c r="BR18"/>
      <c r="BS18"/>
      <c r="BT18"/>
      <c r="BU18"/>
      <c r="BV18"/>
    </row>
    <row r="19" spans="1:74" ht="15.75" thickBot="1" x14ac:dyDescent="0.3">
      <c r="A19" s="6" t="s">
        <v>34</v>
      </c>
      <c r="B19" s="6" t="s">
        <v>35</v>
      </c>
      <c r="C19" s="6">
        <v>15</v>
      </c>
      <c r="D19" s="50">
        <v>2520275526</v>
      </c>
      <c r="E19" s="8">
        <v>43473</v>
      </c>
      <c r="F19" s="8">
        <v>43488</v>
      </c>
      <c r="G19" s="9">
        <v>134711</v>
      </c>
      <c r="BP19"/>
      <c r="BQ19"/>
      <c r="BR19"/>
      <c r="BS19"/>
      <c r="BT19"/>
      <c r="BU19"/>
      <c r="BV19"/>
    </row>
    <row r="20" spans="1:74" ht="15.75" thickBot="1" x14ac:dyDescent="0.3">
      <c r="A20" s="10" t="s">
        <v>34</v>
      </c>
      <c r="B20" s="10" t="s">
        <v>35</v>
      </c>
      <c r="C20" s="10">
        <v>15</v>
      </c>
      <c r="D20" s="50">
        <v>2520275529</v>
      </c>
      <c r="E20" s="12">
        <v>43473</v>
      </c>
      <c r="F20" s="12">
        <v>43487</v>
      </c>
      <c r="G20" s="13">
        <v>11246</v>
      </c>
      <c r="BP20"/>
      <c r="BQ20"/>
      <c r="BR20"/>
      <c r="BS20"/>
      <c r="BT20"/>
      <c r="BU20"/>
      <c r="BV20"/>
    </row>
    <row r="21" spans="1:74" ht="15.75" thickBot="1" x14ac:dyDescent="0.3">
      <c r="A21" s="6" t="s">
        <v>34</v>
      </c>
      <c r="B21" s="6" t="s">
        <v>35</v>
      </c>
      <c r="C21" s="6">
        <v>15</v>
      </c>
      <c r="D21" s="50">
        <v>2520275527</v>
      </c>
      <c r="E21" s="8">
        <v>43473</v>
      </c>
      <c r="F21" s="8">
        <v>43487</v>
      </c>
      <c r="G21" s="9">
        <v>10538019</v>
      </c>
      <c r="BP21"/>
      <c r="BQ21"/>
      <c r="BR21"/>
      <c r="BS21"/>
      <c r="BT21"/>
      <c r="BU21"/>
      <c r="BV21"/>
    </row>
    <row r="22" spans="1:74" ht="15.75" thickBot="1" x14ac:dyDescent="0.3">
      <c r="A22" s="10" t="s">
        <v>34</v>
      </c>
      <c r="B22" s="10" t="s">
        <v>35</v>
      </c>
      <c r="C22" s="10">
        <v>15</v>
      </c>
      <c r="D22" s="50">
        <v>2520275382</v>
      </c>
      <c r="E22" s="12">
        <v>43468</v>
      </c>
      <c r="F22" s="12">
        <v>43483</v>
      </c>
      <c r="G22" s="13">
        <v>2807797</v>
      </c>
      <c r="BP22"/>
      <c r="BQ22"/>
      <c r="BR22"/>
      <c r="BS22"/>
      <c r="BT22"/>
      <c r="BU22"/>
      <c r="BV22"/>
    </row>
    <row r="23" spans="1:74" ht="15.75" thickBot="1" x14ac:dyDescent="0.3">
      <c r="A23" s="6" t="s">
        <v>34</v>
      </c>
      <c r="B23" s="6" t="s">
        <v>35</v>
      </c>
      <c r="C23" s="6">
        <v>15</v>
      </c>
      <c r="D23" s="50">
        <v>2520275278</v>
      </c>
      <c r="E23" s="8">
        <v>43467</v>
      </c>
      <c r="F23" s="8">
        <v>43482</v>
      </c>
      <c r="G23" s="9">
        <v>330947</v>
      </c>
      <c r="BP23"/>
      <c r="BQ23"/>
      <c r="BR23"/>
      <c r="BS23"/>
      <c r="BT23"/>
      <c r="BU23"/>
      <c r="BV23"/>
    </row>
    <row r="24" spans="1:74" ht="15.75" thickBot="1" x14ac:dyDescent="0.3">
      <c r="A24" s="10" t="s">
        <v>34</v>
      </c>
      <c r="B24" s="10" t="s">
        <v>35</v>
      </c>
      <c r="C24" s="10">
        <v>15</v>
      </c>
      <c r="D24" s="50">
        <v>2520275279</v>
      </c>
      <c r="E24" s="12">
        <v>43467</v>
      </c>
      <c r="F24" s="12">
        <v>43482</v>
      </c>
      <c r="G24" s="13">
        <v>7045683</v>
      </c>
    </row>
  </sheetData>
  <autoFilter ref="A2:G2" xr:uid="{00000000-0009-0000-0000-000000000000}"/>
  <mergeCells count="1">
    <mergeCell ref="A1:G1"/>
  </mergeCells>
  <pageMargins left="0.7" right="0.7" top="0.75" bottom="0.75" header="0.3" footer="0.3"/>
  <pageSetup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24"/>
  <sheetViews>
    <sheetView zoomScaleNormal="100" workbookViewId="0">
      <selection activeCell="G12" sqref="G12"/>
    </sheetView>
  </sheetViews>
  <sheetFormatPr baseColWidth="10" defaultRowHeight="15" x14ac:dyDescent="0.25"/>
  <cols>
    <col min="1" max="1" width="3.7109375" customWidth="1"/>
    <col min="2" max="2" width="16" customWidth="1"/>
    <col min="3" max="3" width="11.85546875" customWidth="1"/>
    <col min="4" max="4" width="24.28515625" customWidth="1"/>
    <col min="5" max="5" width="13.5703125" bestFit="1" customWidth="1"/>
    <col min="6" max="6" width="13.28515625" style="1" bestFit="1" customWidth="1"/>
    <col min="7" max="7" width="15.42578125" style="1" bestFit="1" customWidth="1"/>
    <col min="8" max="23" width="0" hidden="1" customWidth="1"/>
    <col min="24" max="24" width="14.140625" style="1" bestFit="1" customWidth="1"/>
  </cols>
  <sheetData>
    <row r="1" spans="1:26" ht="15.75" thickBot="1" x14ac:dyDescent="0.3">
      <c r="B1" s="3" t="s">
        <v>1</v>
      </c>
      <c r="C1" s="3" t="s">
        <v>2</v>
      </c>
      <c r="D1" s="3" t="s">
        <v>4</v>
      </c>
      <c r="E1" s="19" t="s">
        <v>6</v>
      </c>
      <c r="F1" s="20" t="s">
        <v>37</v>
      </c>
      <c r="G1" s="21" t="s">
        <v>7</v>
      </c>
      <c r="H1" s="22" t="s">
        <v>8</v>
      </c>
      <c r="I1" s="22" t="s">
        <v>9</v>
      </c>
      <c r="J1" s="22" t="s">
        <v>10</v>
      </c>
      <c r="K1" s="22" t="s">
        <v>11</v>
      </c>
      <c r="L1" s="22" t="s">
        <v>12</v>
      </c>
      <c r="M1" s="22" t="s">
        <v>13</v>
      </c>
      <c r="N1" s="22" t="s">
        <v>14</v>
      </c>
      <c r="O1" s="22" t="s">
        <v>15</v>
      </c>
      <c r="P1" s="22" t="s">
        <v>16</v>
      </c>
      <c r="Q1" s="22" t="s">
        <v>17</v>
      </c>
      <c r="R1" s="22" t="s">
        <v>18</v>
      </c>
      <c r="S1" s="22" t="s">
        <v>19</v>
      </c>
      <c r="T1" s="22" t="s">
        <v>20</v>
      </c>
      <c r="U1" s="22" t="s">
        <v>21</v>
      </c>
      <c r="V1" s="22" t="s">
        <v>22</v>
      </c>
      <c r="W1" s="22" t="s">
        <v>23</v>
      </c>
      <c r="X1" s="23" t="s">
        <v>24</v>
      </c>
    </row>
    <row r="2" spans="1:26" s="5" customFormat="1" ht="15.75" customHeight="1" thickBot="1" x14ac:dyDescent="0.3">
      <c r="A2">
        <v>1</v>
      </c>
      <c r="B2" s="7">
        <v>2520277042</v>
      </c>
      <c r="C2" s="10" t="s">
        <v>34</v>
      </c>
      <c r="D2" s="6" t="s">
        <v>35</v>
      </c>
      <c r="E2" s="8">
        <v>43495</v>
      </c>
      <c r="F2" s="37">
        <v>0</v>
      </c>
      <c r="G2" s="44">
        <f>X2</f>
        <v>1197693</v>
      </c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9">
        <v>1197693</v>
      </c>
    </row>
    <row r="3" spans="1:26" s="5" customFormat="1" ht="15.75" thickBot="1" x14ac:dyDescent="0.3">
      <c r="A3">
        <v>2</v>
      </c>
      <c r="B3" s="40">
        <v>2520276064</v>
      </c>
      <c r="C3" s="10" t="s">
        <v>34</v>
      </c>
      <c r="D3" s="10" t="s">
        <v>35</v>
      </c>
      <c r="E3" s="17">
        <v>43496</v>
      </c>
      <c r="F3" s="24">
        <v>241269</v>
      </c>
      <c r="G3" s="15">
        <v>305610</v>
      </c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25">
        <f>G3+F3</f>
        <v>546879</v>
      </c>
    </row>
    <row r="4" spans="1:26" s="16" customFormat="1" ht="15.75" thickBot="1" x14ac:dyDescent="0.3">
      <c r="A4">
        <v>3</v>
      </c>
      <c r="B4" s="40">
        <v>2520276169</v>
      </c>
      <c r="C4" s="6" t="s">
        <v>34</v>
      </c>
      <c r="D4" s="6" t="s">
        <v>35</v>
      </c>
      <c r="E4" s="18">
        <v>43496</v>
      </c>
      <c r="F4" s="24">
        <v>0</v>
      </c>
      <c r="G4" s="15">
        <v>1342763</v>
      </c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25">
        <v>1342763</v>
      </c>
    </row>
    <row r="5" spans="1:26" s="5" customFormat="1" ht="15.75" thickBot="1" x14ac:dyDescent="0.3">
      <c r="A5">
        <v>4</v>
      </c>
      <c r="B5" s="40">
        <v>2520275986</v>
      </c>
      <c r="C5" s="10" t="s">
        <v>34</v>
      </c>
      <c r="D5" s="10" t="s">
        <v>35</v>
      </c>
      <c r="E5" s="17">
        <v>43495</v>
      </c>
      <c r="F5" s="24">
        <v>11420</v>
      </c>
      <c r="G5" s="15">
        <v>38352</v>
      </c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25">
        <f>F5+G5</f>
        <v>49772</v>
      </c>
    </row>
    <row r="6" spans="1:26" s="5" customFormat="1" ht="15.75" thickBot="1" x14ac:dyDescent="0.3">
      <c r="A6">
        <v>5</v>
      </c>
      <c r="B6" s="40">
        <v>2520275985</v>
      </c>
      <c r="C6" s="6" t="s">
        <v>34</v>
      </c>
      <c r="D6" s="6" t="s">
        <v>35</v>
      </c>
      <c r="E6" s="18">
        <v>43495</v>
      </c>
      <c r="F6" s="24">
        <v>0</v>
      </c>
      <c r="G6" s="15">
        <v>5562069</v>
      </c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25">
        <v>5562069</v>
      </c>
    </row>
    <row r="7" spans="1:26" s="5" customFormat="1" ht="15.75" thickBot="1" x14ac:dyDescent="0.3">
      <c r="A7">
        <v>6</v>
      </c>
      <c r="B7" s="40">
        <v>2520275700</v>
      </c>
      <c r="C7" s="10" t="s">
        <v>34</v>
      </c>
      <c r="D7" s="10" t="s">
        <v>35</v>
      </c>
      <c r="E7" s="17">
        <v>43489</v>
      </c>
      <c r="F7" s="24">
        <v>0</v>
      </c>
      <c r="G7" s="15">
        <v>1484162</v>
      </c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25">
        <v>1484162</v>
      </c>
    </row>
    <row r="8" spans="1:26" s="5" customFormat="1" ht="15.75" thickBot="1" x14ac:dyDescent="0.3">
      <c r="A8">
        <v>7</v>
      </c>
      <c r="B8" s="40">
        <v>2520275526</v>
      </c>
      <c r="C8" s="6" t="s">
        <v>34</v>
      </c>
      <c r="D8" s="6" t="s">
        <v>35</v>
      </c>
      <c r="E8" s="18">
        <v>43488</v>
      </c>
      <c r="F8" s="24">
        <v>0</v>
      </c>
      <c r="G8" s="15">
        <v>134711</v>
      </c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25">
        <v>134711</v>
      </c>
    </row>
    <row r="9" spans="1:26" s="5" customFormat="1" ht="15.75" thickBot="1" x14ac:dyDescent="0.3">
      <c r="A9">
        <v>8</v>
      </c>
      <c r="B9" s="40">
        <v>2520275529</v>
      </c>
      <c r="C9" s="10" t="s">
        <v>34</v>
      </c>
      <c r="D9" s="10" t="s">
        <v>35</v>
      </c>
      <c r="E9" s="17">
        <v>43487</v>
      </c>
      <c r="F9" s="24">
        <v>3350</v>
      </c>
      <c r="G9" s="15">
        <v>7896</v>
      </c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25">
        <f>F9+G9</f>
        <v>11246</v>
      </c>
    </row>
    <row r="10" spans="1:26" s="5" customFormat="1" ht="15.75" thickBot="1" x14ac:dyDescent="0.3">
      <c r="A10">
        <v>9</v>
      </c>
      <c r="B10" s="40">
        <v>2520275527</v>
      </c>
      <c r="C10" s="6" t="s">
        <v>34</v>
      </c>
      <c r="D10" s="6" t="s">
        <v>35</v>
      </c>
      <c r="E10" s="18">
        <v>43487</v>
      </c>
      <c r="F10" s="24">
        <v>0</v>
      </c>
      <c r="G10" s="15">
        <v>10538019</v>
      </c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25">
        <v>10538019</v>
      </c>
      <c r="Z10" s="5" t="s">
        <v>40</v>
      </c>
    </row>
    <row r="11" spans="1:26" s="5" customFormat="1" ht="15.75" customHeight="1" thickBot="1" x14ac:dyDescent="0.3">
      <c r="A11">
        <v>10</v>
      </c>
      <c r="B11" s="40">
        <v>2520275382</v>
      </c>
      <c r="C11" s="10" t="s">
        <v>34</v>
      </c>
      <c r="D11" s="10" t="s">
        <v>35</v>
      </c>
      <c r="E11" s="17">
        <v>43483</v>
      </c>
      <c r="F11" s="24">
        <v>0</v>
      </c>
      <c r="G11" s="15">
        <v>2807797</v>
      </c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25">
        <v>2807797</v>
      </c>
    </row>
    <row r="12" spans="1:26" s="5" customFormat="1" ht="15.75" thickBot="1" x14ac:dyDescent="0.3">
      <c r="A12">
        <v>11</v>
      </c>
      <c r="B12" s="40">
        <v>2520275278</v>
      </c>
      <c r="C12" s="6" t="s">
        <v>34</v>
      </c>
      <c r="D12" s="6" t="s">
        <v>35</v>
      </c>
      <c r="E12" s="18">
        <v>43482</v>
      </c>
      <c r="F12" s="24">
        <v>0</v>
      </c>
      <c r="G12" s="15">
        <v>330947</v>
      </c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25">
        <v>330947</v>
      </c>
    </row>
    <row r="13" spans="1:26" s="5" customFormat="1" ht="15.75" thickBot="1" x14ac:dyDescent="0.3">
      <c r="A13">
        <v>12</v>
      </c>
      <c r="B13" s="40">
        <v>2520275279</v>
      </c>
      <c r="C13" s="10" t="s">
        <v>34</v>
      </c>
      <c r="D13" s="10" t="s">
        <v>35</v>
      </c>
      <c r="E13" s="17">
        <v>43482</v>
      </c>
      <c r="F13" s="24">
        <v>0</v>
      </c>
      <c r="G13" s="15">
        <v>7045683</v>
      </c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25">
        <v>7045683</v>
      </c>
    </row>
    <row r="14" spans="1:26" s="5" customFormat="1" ht="15.75" thickBot="1" x14ac:dyDescent="0.3">
      <c r="A14">
        <v>13</v>
      </c>
      <c r="B14" s="36">
        <v>4530276856</v>
      </c>
      <c r="C14" s="10" t="s">
        <v>34</v>
      </c>
      <c r="D14" s="10" t="s">
        <v>35</v>
      </c>
      <c r="E14" s="17">
        <v>43509</v>
      </c>
      <c r="F14" s="33">
        <v>9678</v>
      </c>
      <c r="G14" s="34">
        <f>33.41*693.78</f>
        <v>23179.189799999996</v>
      </c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5">
        <f>F14+G14</f>
        <v>32857.189799999993</v>
      </c>
    </row>
    <row r="15" spans="1:26" s="5" customFormat="1" ht="15.75" thickBot="1" x14ac:dyDescent="0.3">
      <c r="A15">
        <v>14</v>
      </c>
      <c r="B15" s="36">
        <v>2520276930</v>
      </c>
      <c r="C15" s="6" t="s">
        <v>34</v>
      </c>
      <c r="D15" s="6" t="s">
        <v>35</v>
      </c>
      <c r="E15" s="18">
        <v>43509</v>
      </c>
      <c r="F15" s="33">
        <v>7208</v>
      </c>
      <c r="G15" s="34">
        <f>24.91*693.78</f>
        <v>17282.059799999999</v>
      </c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5">
        <f>F15+G15</f>
        <v>24490.059799999999</v>
      </c>
    </row>
    <row r="16" spans="1:26" ht="15.75" thickBot="1" x14ac:dyDescent="0.3">
      <c r="A16">
        <v>15</v>
      </c>
      <c r="B16" s="36">
        <v>2520276855</v>
      </c>
      <c r="C16" s="10" t="s">
        <v>34</v>
      </c>
      <c r="D16" s="10" t="s">
        <v>35</v>
      </c>
      <c r="E16" s="17">
        <v>43509</v>
      </c>
      <c r="F16" s="33">
        <f>9.85*693.78</f>
        <v>6833.7329999999993</v>
      </c>
      <c r="G16" s="34">
        <f>33.08*693.78</f>
        <v>22950.242399999999</v>
      </c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5">
        <f>F16+G16</f>
        <v>29783.975399999999</v>
      </c>
    </row>
    <row r="17" spans="1:24" ht="15.75" thickBot="1" x14ac:dyDescent="0.3">
      <c r="A17">
        <v>16</v>
      </c>
      <c r="B17" s="40">
        <v>2520276854</v>
      </c>
      <c r="C17" s="6" t="s">
        <v>34</v>
      </c>
      <c r="D17" s="6" t="s">
        <v>35</v>
      </c>
      <c r="E17" s="18">
        <v>43509</v>
      </c>
      <c r="F17" s="27">
        <v>0</v>
      </c>
      <c r="G17" s="26">
        <f>11234.41*693.78</f>
        <v>7794208.9697999991</v>
      </c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8">
        <f>G17</f>
        <v>7794208.9697999991</v>
      </c>
    </row>
    <row r="18" spans="1:24" ht="15.75" thickBot="1" x14ac:dyDescent="0.3">
      <c r="A18">
        <v>17</v>
      </c>
      <c r="B18" s="36">
        <v>2520276842</v>
      </c>
      <c r="C18" s="10" t="s">
        <v>34</v>
      </c>
      <c r="D18" s="10" t="s">
        <v>35</v>
      </c>
      <c r="E18" s="17">
        <v>43509</v>
      </c>
      <c r="F18" s="27">
        <f>100.01*693.78</f>
        <v>69384.9378</v>
      </c>
      <c r="G18" s="26">
        <f>335.71*693.78</f>
        <v>232908.88379999998</v>
      </c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8">
        <f>F18+G18</f>
        <v>302293.82159999997</v>
      </c>
    </row>
    <row r="19" spans="1:24" ht="15.75" thickBot="1" x14ac:dyDescent="0.3">
      <c r="A19">
        <v>18</v>
      </c>
      <c r="B19" s="40">
        <v>2520276619</v>
      </c>
      <c r="C19" s="6" t="s">
        <v>34</v>
      </c>
      <c r="D19" s="6" t="s">
        <v>35</v>
      </c>
      <c r="E19" s="18">
        <v>43504</v>
      </c>
      <c r="F19" s="27">
        <v>0</v>
      </c>
      <c r="G19" s="26">
        <v>1598407</v>
      </c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8">
        <v>1598407</v>
      </c>
    </row>
    <row r="20" spans="1:24" ht="15.75" thickBot="1" x14ac:dyDescent="0.3">
      <c r="A20">
        <v>19</v>
      </c>
      <c r="B20" s="40">
        <v>2520276513</v>
      </c>
      <c r="C20" s="10" t="s">
        <v>34</v>
      </c>
      <c r="D20" s="10" t="s">
        <v>35</v>
      </c>
      <c r="E20" s="17">
        <v>43503</v>
      </c>
      <c r="F20" s="27">
        <v>0</v>
      </c>
      <c r="G20" s="26">
        <f>168.62*693.78</f>
        <v>116985.1836</v>
      </c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8">
        <f>G20</f>
        <v>116985.1836</v>
      </c>
    </row>
    <row r="21" spans="1:24" ht="15.75" thickBot="1" x14ac:dyDescent="0.3">
      <c r="A21">
        <v>20</v>
      </c>
      <c r="B21" s="40">
        <v>2520276446</v>
      </c>
      <c r="C21" s="6" t="s">
        <v>34</v>
      </c>
      <c r="D21" s="6" t="s">
        <v>35</v>
      </c>
      <c r="E21" s="18">
        <v>43502</v>
      </c>
      <c r="F21" s="27">
        <v>0</v>
      </c>
      <c r="G21" s="26">
        <v>9432106</v>
      </c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8">
        <v>9432106</v>
      </c>
    </row>
    <row r="22" spans="1:24" ht="15.75" thickBot="1" x14ac:dyDescent="0.3">
      <c r="A22">
        <v>21</v>
      </c>
      <c r="B22" s="40">
        <v>2520276447</v>
      </c>
      <c r="C22" s="10" t="s">
        <v>34</v>
      </c>
      <c r="D22" s="10" t="s">
        <v>35</v>
      </c>
      <c r="E22" s="17">
        <v>43502</v>
      </c>
      <c r="F22" s="27">
        <v>72007</v>
      </c>
      <c r="G22" s="26">
        <v>241720</v>
      </c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8">
        <f>F22+G22</f>
        <v>313727</v>
      </c>
    </row>
    <row r="23" spans="1:24" ht="15.75" thickBot="1" x14ac:dyDescent="0.3">
      <c r="A23">
        <v>22</v>
      </c>
      <c r="B23" s="40">
        <v>2520276449</v>
      </c>
      <c r="C23" s="6" t="s">
        <v>34</v>
      </c>
      <c r="D23" s="6" t="s">
        <v>35</v>
      </c>
      <c r="E23" s="18">
        <v>43502</v>
      </c>
      <c r="F23" s="29">
        <v>17525</v>
      </c>
      <c r="G23" s="30">
        <v>41675</v>
      </c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2">
        <f>F23+G23</f>
        <v>59200</v>
      </c>
    </row>
    <row r="24" spans="1:24" x14ac:dyDescent="0.25">
      <c r="F24" s="1">
        <f>SUM(F2:F23)</f>
        <v>438675.67080000002</v>
      </c>
      <c r="G24" s="1">
        <f>SUM(G2:G23)</f>
        <v>50317124.529200003</v>
      </c>
    </row>
  </sheetData>
  <autoFilter ref="A1:X24" xr:uid="{00000000-0009-0000-0000-000001000000}"/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92D050"/>
    <pageSetUpPr fitToPage="1"/>
  </sheetPr>
  <dimension ref="A1:AA24"/>
  <sheetViews>
    <sheetView tabSelected="1" zoomScale="120" zoomScaleNormal="120" workbookViewId="0">
      <selection activeCell="AC11" sqref="AC11"/>
    </sheetView>
  </sheetViews>
  <sheetFormatPr baseColWidth="10" defaultRowHeight="15" x14ac:dyDescent="0.25"/>
  <cols>
    <col min="2" max="2" width="16.42578125" customWidth="1"/>
    <col min="4" max="4" width="6" hidden="1" customWidth="1"/>
    <col min="5" max="6" width="0" hidden="1" customWidth="1"/>
    <col min="8" max="8" width="11.5703125" style="1" bestFit="1" customWidth="1"/>
    <col min="9" max="9" width="14.140625" style="1" bestFit="1" customWidth="1"/>
    <col min="10" max="10" width="14.28515625" style="1" bestFit="1" customWidth="1"/>
    <col min="11" max="26" width="0" style="1" hidden="1" customWidth="1"/>
    <col min="27" max="27" width="15" style="1" bestFit="1" customWidth="1"/>
  </cols>
  <sheetData>
    <row r="1" spans="1:27" x14ac:dyDescent="0.25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5" t="s">
        <v>38</v>
      </c>
      <c r="I1" s="15" t="s">
        <v>39</v>
      </c>
      <c r="J1" s="15" t="s">
        <v>7</v>
      </c>
      <c r="K1" s="15" t="s">
        <v>8</v>
      </c>
      <c r="L1" s="15" t="s">
        <v>9</v>
      </c>
      <c r="M1" s="15" t="s">
        <v>10</v>
      </c>
      <c r="N1" s="15" t="s">
        <v>11</v>
      </c>
      <c r="O1" s="15" t="s">
        <v>12</v>
      </c>
      <c r="P1" s="15" t="s">
        <v>13</v>
      </c>
      <c r="Q1" s="15" t="s">
        <v>14</v>
      </c>
      <c r="R1" s="15" t="s">
        <v>15</v>
      </c>
      <c r="S1" s="15" t="s">
        <v>16</v>
      </c>
      <c r="T1" s="15" t="s">
        <v>17</v>
      </c>
      <c r="U1" s="15" t="s">
        <v>18</v>
      </c>
      <c r="V1" s="15" t="s">
        <v>19</v>
      </c>
      <c r="W1" s="15" t="s">
        <v>20</v>
      </c>
      <c r="X1" s="15" t="s">
        <v>21</v>
      </c>
      <c r="Y1" s="15" t="s">
        <v>22</v>
      </c>
      <c r="Z1" s="15" t="s">
        <v>23</v>
      </c>
      <c r="AA1" s="15" t="s">
        <v>24</v>
      </c>
    </row>
    <row r="2" spans="1:27" s="2" customFormat="1" x14ac:dyDescent="0.25">
      <c r="A2" s="46">
        <v>914</v>
      </c>
      <c r="B2" s="46">
        <v>2520277042</v>
      </c>
      <c r="C2" s="46" t="s">
        <v>25</v>
      </c>
      <c r="D2" s="46">
        <v>19</v>
      </c>
      <c r="E2" s="46" t="s">
        <v>26</v>
      </c>
      <c r="F2" s="46">
        <v>1</v>
      </c>
      <c r="G2" s="47">
        <v>43495</v>
      </c>
      <c r="H2" s="48">
        <v>0</v>
      </c>
      <c r="I2" s="48">
        <f t="shared" ref="I2:I23" si="0">J2/0.19</f>
        <v>6303647.3684210526</v>
      </c>
      <c r="J2" s="48">
        <v>1197693</v>
      </c>
      <c r="K2" s="48"/>
      <c r="L2" s="48"/>
      <c r="M2" s="48"/>
      <c r="N2" s="48"/>
      <c r="O2" s="48"/>
      <c r="P2" s="48"/>
      <c r="Q2" s="48"/>
      <c r="R2" s="48"/>
      <c r="S2" s="48"/>
      <c r="T2" s="48"/>
      <c r="U2" s="48"/>
      <c r="V2" s="48"/>
      <c r="W2" s="48"/>
      <c r="X2" s="48"/>
      <c r="Y2" s="48"/>
      <c r="Z2" s="48"/>
      <c r="AA2" s="48">
        <f t="shared" ref="AA2:AA23" si="1">H2+I2+J2</f>
        <v>7501340.3684210526</v>
      </c>
    </row>
    <row r="3" spans="1:27" s="2" customFormat="1" x14ac:dyDescent="0.25">
      <c r="A3" s="46">
        <v>914</v>
      </c>
      <c r="B3" s="46">
        <v>2520276064</v>
      </c>
      <c r="C3" s="46" t="s">
        <v>25</v>
      </c>
      <c r="D3" s="46">
        <v>19</v>
      </c>
      <c r="E3" s="46" t="s">
        <v>26</v>
      </c>
      <c r="F3" s="46">
        <v>1</v>
      </c>
      <c r="G3" s="47">
        <v>43494</v>
      </c>
      <c r="H3" s="48">
        <v>241269</v>
      </c>
      <c r="I3" s="48">
        <f t="shared" si="0"/>
        <v>1608473.6842105263</v>
      </c>
      <c r="J3" s="48">
        <v>305610</v>
      </c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  <c r="W3" s="48"/>
      <c r="X3" s="48"/>
      <c r="Y3" s="48"/>
      <c r="Z3" s="48"/>
      <c r="AA3" s="48">
        <f t="shared" si="1"/>
        <v>2155352.6842105263</v>
      </c>
    </row>
    <row r="4" spans="1:27" s="2" customFormat="1" x14ac:dyDescent="0.25">
      <c r="A4" s="46">
        <v>914</v>
      </c>
      <c r="B4" s="46">
        <v>2520276169</v>
      </c>
      <c r="C4" s="46" t="s">
        <v>25</v>
      </c>
      <c r="D4" s="46">
        <v>19</v>
      </c>
      <c r="E4" s="46" t="s">
        <v>26</v>
      </c>
      <c r="F4" s="46">
        <v>1</v>
      </c>
      <c r="G4" s="47">
        <v>43494</v>
      </c>
      <c r="H4" s="48">
        <v>0</v>
      </c>
      <c r="I4" s="48">
        <f t="shared" si="0"/>
        <v>7067173.6842105258</v>
      </c>
      <c r="J4" s="48">
        <v>1342763</v>
      </c>
      <c r="K4" s="48"/>
      <c r="L4" s="48"/>
      <c r="M4" s="48"/>
      <c r="N4" s="48"/>
      <c r="O4" s="48"/>
      <c r="P4" s="48"/>
      <c r="Q4" s="48"/>
      <c r="R4" s="48"/>
      <c r="S4" s="48"/>
      <c r="T4" s="48"/>
      <c r="U4" s="48"/>
      <c r="V4" s="48"/>
      <c r="W4" s="48"/>
      <c r="X4" s="48"/>
      <c r="Y4" s="48"/>
      <c r="Z4" s="48"/>
      <c r="AA4" s="48">
        <f t="shared" si="1"/>
        <v>8409936.6842105258</v>
      </c>
    </row>
    <row r="5" spans="1:27" s="2" customFormat="1" x14ac:dyDescent="0.25">
      <c r="A5" s="46">
        <v>914</v>
      </c>
      <c r="B5" s="46">
        <v>2520275986</v>
      </c>
      <c r="C5" s="46" t="s">
        <v>25</v>
      </c>
      <c r="D5" s="46">
        <v>19</v>
      </c>
      <c r="E5" s="46" t="s">
        <v>26</v>
      </c>
      <c r="F5" s="46">
        <v>1</v>
      </c>
      <c r="G5" s="47">
        <v>43494</v>
      </c>
      <c r="H5" s="48">
        <v>11420</v>
      </c>
      <c r="I5" s="48">
        <f t="shared" si="0"/>
        <v>201852.63157894736</v>
      </c>
      <c r="J5" s="48">
        <v>38352</v>
      </c>
      <c r="K5" s="48"/>
      <c r="L5" s="48"/>
      <c r="M5" s="48"/>
      <c r="N5" s="48"/>
      <c r="O5" s="48"/>
      <c r="P5" s="48"/>
      <c r="Q5" s="48"/>
      <c r="R5" s="48"/>
      <c r="S5" s="48"/>
      <c r="T5" s="48"/>
      <c r="U5" s="48"/>
      <c r="V5" s="48"/>
      <c r="W5" s="48"/>
      <c r="X5" s="48"/>
      <c r="Y5" s="48"/>
      <c r="Z5" s="48"/>
      <c r="AA5" s="48">
        <f t="shared" si="1"/>
        <v>251624.63157894736</v>
      </c>
    </row>
    <row r="6" spans="1:27" s="2" customFormat="1" x14ac:dyDescent="0.25">
      <c r="A6" s="46">
        <v>914</v>
      </c>
      <c r="B6" s="46">
        <v>2520275985</v>
      </c>
      <c r="C6" s="46" t="s">
        <v>25</v>
      </c>
      <c r="D6" s="46">
        <v>19</v>
      </c>
      <c r="E6" s="46" t="s">
        <v>26</v>
      </c>
      <c r="F6" s="46">
        <v>1</v>
      </c>
      <c r="G6" s="47">
        <v>43494</v>
      </c>
      <c r="H6" s="48">
        <v>0</v>
      </c>
      <c r="I6" s="48">
        <f t="shared" si="0"/>
        <v>29274047.368421052</v>
      </c>
      <c r="J6" s="48">
        <v>5562069</v>
      </c>
      <c r="K6" s="48"/>
      <c r="L6" s="48"/>
      <c r="M6" s="48"/>
      <c r="N6" s="48"/>
      <c r="O6" s="48"/>
      <c r="P6" s="48"/>
      <c r="Q6" s="48"/>
      <c r="R6" s="48"/>
      <c r="S6" s="48"/>
      <c r="T6" s="48"/>
      <c r="U6" s="48"/>
      <c r="V6" s="48"/>
      <c r="W6" s="48"/>
      <c r="X6" s="48"/>
      <c r="Y6" s="48"/>
      <c r="Z6" s="48"/>
      <c r="AA6" s="48">
        <f t="shared" si="1"/>
        <v>34836116.368421048</v>
      </c>
    </row>
    <row r="7" spans="1:27" s="2" customFormat="1" x14ac:dyDescent="0.25">
      <c r="A7" s="46">
        <v>914</v>
      </c>
      <c r="B7" s="46">
        <v>2520275700</v>
      </c>
      <c r="C7" s="46" t="s">
        <v>25</v>
      </c>
      <c r="D7" s="46">
        <v>19</v>
      </c>
      <c r="E7" s="46" t="s">
        <v>26</v>
      </c>
      <c r="F7" s="46">
        <v>1</v>
      </c>
      <c r="G7" s="47">
        <v>43494</v>
      </c>
      <c r="H7" s="48">
        <v>0</v>
      </c>
      <c r="I7" s="48">
        <f t="shared" si="0"/>
        <v>7811378.9473684207</v>
      </c>
      <c r="J7" s="48">
        <v>1484162</v>
      </c>
      <c r="K7" s="48"/>
      <c r="L7" s="48"/>
      <c r="M7" s="48"/>
      <c r="N7" s="48"/>
      <c r="O7" s="48"/>
      <c r="P7" s="48"/>
      <c r="Q7" s="48"/>
      <c r="R7" s="48"/>
      <c r="S7" s="48"/>
      <c r="T7" s="48"/>
      <c r="U7" s="48"/>
      <c r="V7" s="48"/>
      <c r="W7" s="48"/>
      <c r="X7" s="48"/>
      <c r="Y7" s="48"/>
      <c r="Z7" s="48"/>
      <c r="AA7" s="48">
        <f t="shared" si="1"/>
        <v>9295540.9473684207</v>
      </c>
    </row>
    <row r="8" spans="1:27" s="2" customFormat="1" x14ac:dyDescent="0.25">
      <c r="A8" s="46">
        <v>914</v>
      </c>
      <c r="B8" s="46">
        <v>2520275526</v>
      </c>
      <c r="C8" s="46" t="s">
        <v>25</v>
      </c>
      <c r="D8" s="46">
        <v>19</v>
      </c>
      <c r="E8" s="46" t="s">
        <v>26</v>
      </c>
      <c r="F8" s="46">
        <v>1</v>
      </c>
      <c r="G8" s="47">
        <v>43489</v>
      </c>
      <c r="H8" s="48">
        <v>0</v>
      </c>
      <c r="I8" s="48">
        <f t="shared" si="0"/>
        <v>709005.26315789472</v>
      </c>
      <c r="J8" s="48">
        <v>134711</v>
      </c>
      <c r="K8" s="48"/>
      <c r="L8" s="48"/>
      <c r="M8" s="48"/>
      <c r="N8" s="48"/>
      <c r="O8" s="48"/>
      <c r="P8" s="48"/>
      <c r="Q8" s="48"/>
      <c r="R8" s="48"/>
      <c r="S8" s="48"/>
      <c r="T8" s="48"/>
      <c r="U8" s="48"/>
      <c r="V8" s="48"/>
      <c r="W8" s="48"/>
      <c r="X8" s="48"/>
      <c r="Y8" s="48"/>
      <c r="Z8" s="48"/>
      <c r="AA8" s="48">
        <f t="shared" si="1"/>
        <v>843716.26315789472</v>
      </c>
    </row>
    <row r="9" spans="1:27" s="2" customFormat="1" x14ac:dyDescent="0.25">
      <c r="A9" s="46">
        <v>914</v>
      </c>
      <c r="B9" s="46">
        <v>2520275529</v>
      </c>
      <c r="C9" s="46" t="s">
        <v>25</v>
      </c>
      <c r="D9" s="46">
        <v>19</v>
      </c>
      <c r="E9" s="46" t="s">
        <v>26</v>
      </c>
      <c r="F9" s="46">
        <v>1</v>
      </c>
      <c r="G9" s="47">
        <v>43488</v>
      </c>
      <c r="H9" s="48">
        <v>3350</v>
      </c>
      <c r="I9" s="48">
        <f t="shared" si="0"/>
        <v>41557.894736842107</v>
      </c>
      <c r="J9" s="48">
        <v>7896</v>
      </c>
      <c r="K9" s="48"/>
      <c r="L9" s="48"/>
      <c r="M9" s="48"/>
      <c r="N9" s="48"/>
      <c r="O9" s="48"/>
      <c r="P9" s="48"/>
      <c r="Q9" s="48"/>
      <c r="R9" s="48"/>
      <c r="S9" s="48"/>
      <c r="T9" s="48"/>
      <c r="U9" s="48"/>
      <c r="V9" s="48"/>
      <c r="W9" s="48"/>
      <c r="X9" s="48"/>
      <c r="Y9" s="48"/>
      <c r="Z9" s="48"/>
      <c r="AA9" s="48">
        <f t="shared" si="1"/>
        <v>52803.894736842107</v>
      </c>
    </row>
    <row r="10" spans="1:27" s="2" customFormat="1" x14ac:dyDescent="0.25">
      <c r="A10" s="46">
        <v>914</v>
      </c>
      <c r="B10" s="46">
        <v>2520275527</v>
      </c>
      <c r="C10" s="46" t="s">
        <v>25</v>
      </c>
      <c r="D10" s="46">
        <v>19</v>
      </c>
      <c r="E10" s="46" t="s">
        <v>26</v>
      </c>
      <c r="F10" s="46">
        <v>1</v>
      </c>
      <c r="G10" s="47">
        <v>43487</v>
      </c>
      <c r="H10" s="48">
        <v>0</v>
      </c>
      <c r="I10" s="48">
        <f t="shared" si="0"/>
        <v>55463257.894736841</v>
      </c>
      <c r="J10" s="48">
        <v>10538019</v>
      </c>
      <c r="K10" s="48"/>
      <c r="L10" s="48"/>
      <c r="M10" s="48"/>
      <c r="N10" s="48"/>
      <c r="O10" s="48"/>
      <c r="P10" s="48"/>
      <c r="Q10" s="48"/>
      <c r="R10" s="48"/>
      <c r="S10" s="48"/>
      <c r="T10" s="48"/>
      <c r="U10" s="48"/>
      <c r="V10" s="48"/>
      <c r="W10" s="48"/>
      <c r="X10" s="48"/>
      <c r="Y10" s="48"/>
      <c r="Z10" s="48"/>
      <c r="AA10" s="48">
        <f t="shared" si="1"/>
        <v>66001276.894736841</v>
      </c>
    </row>
    <row r="11" spans="1:27" s="2" customFormat="1" x14ac:dyDescent="0.25">
      <c r="A11" s="46">
        <v>914</v>
      </c>
      <c r="B11" s="46">
        <v>2520275382</v>
      </c>
      <c r="C11" s="46" t="s">
        <v>25</v>
      </c>
      <c r="D11" s="46">
        <v>19</v>
      </c>
      <c r="E11" s="46" t="s">
        <v>26</v>
      </c>
      <c r="F11" s="46">
        <v>1</v>
      </c>
      <c r="G11" s="47">
        <v>43487</v>
      </c>
      <c r="H11" s="48">
        <v>0</v>
      </c>
      <c r="I11" s="48">
        <f t="shared" si="0"/>
        <v>14777878.947368421</v>
      </c>
      <c r="J11" s="48">
        <v>2807797</v>
      </c>
      <c r="K11" s="48"/>
      <c r="L11" s="48"/>
      <c r="M11" s="48"/>
      <c r="N11" s="48"/>
      <c r="O11" s="48"/>
      <c r="P11" s="48"/>
      <c r="Q11" s="48"/>
      <c r="R11" s="48"/>
      <c r="S11" s="48"/>
      <c r="T11" s="48"/>
      <c r="U11" s="48"/>
      <c r="V11" s="48"/>
      <c r="W11" s="48"/>
      <c r="X11" s="48"/>
      <c r="Y11" s="48"/>
      <c r="Z11" s="48"/>
      <c r="AA11" s="48">
        <f t="shared" si="1"/>
        <v>17585675.947368421</v>
      </c>
    </row>
    <row r="12" spans="1:27" s="2" customFormat="1" x14ac:dyDescent="0.25">
      <c r="A12" s="46">
        <v>914</v>
      </c>
      <c r="B12" s="46">
        <v>2520275278</v>
      </c>
      <c r="C12" s="46" t="s">
        <v>25</v>
      </c>
      <c r="D12" s="46">
        <v>19</v>
      </c>
      <c r="E12" s="46" t="s">
        <v>26</v>
      </c>
      <c r="F12" s="46">
        <v>1</v>
      </c>
      <c r="G12" s="47">
        <v>43487</v>
      </c>
      <c r="H12" s="48">
        <v>0</v>
      </c>
      <c r="I12" s="48">
        <f t="shared" si="0"/>
        <v>1741826.3157894737</v>
      </c>
      <c r="J12" s="48">
        <v>330947</v>
      </c>
      <c r="K12" s="48"/>
      <c r="L12" s="48"/>
      <c r="M12" s="48"/>
      <c r="N12" s="48"/>
      <c r="O12" s="48"/>
      <c r="P12" s="48"/>
      <c r="Q12" s="48"/>
      <c r="R12" s="48"/>
      <c r="S12" s="48"/>
      <c r="T12" s="48"/>
      <c r="U12" s="48"/>
      <c r="V12" s="48"/>
      <c r="W12" s="48"/>
      <c r="X12" s="48"/>
      <c r="Y12" s="48"/>
      <c r="Z12" s="48"/>
      <c r="AA12" s="48">
        <f t="shared" si="1"/>
        <v>2072773.3157894737</v>
      </c>
    </row>
    <row r="13" spans="1:27" s="2" customFormat="1" x14ac:dyDescent="0.25">
      <c r="A13" s="46">
        <v>914</v>
      </c>
      <c r="B13" s="46">
        <v>2520275279</v>
      </c>
      <c r="C13" s="46" t="s">
        <v>25</v>
      </c>
      <c r="D13" s="46">
        <v>19</v>
      </c>
      <c r="E13" s="46" t="s">
        <v>26</v>
      </c>
      <c r="F13" s="46">
        <v>1</v>
      </c>
      <c r="G13" s="47">
        <v>43481</v>
      </c>
      <c r="H13" s="48">
        <v>0</v>
      </c>
      <c r="I13" s="48">
        <f t="shared" si="0"/>
        <v>37082542.105263159</v>
      </c>
      <c r="J13" s="48">
        <v>7045683</v>
      </c>
      <c r="K13" s="48"/>
      <c r="L13" s="48"/>
      <c r="M13" s="48"/>
      <c r="N13" s="48"/>
      <c r="O13" s="48"/>
      <c r="P13" s="48"/>
      <c r="Q13" s="48"/>
      <c r="R13" s="48"/>
      <c r="S13" s="48"/>
      <c r="T13" s="48"/>
      <c r="U13" s="48"/>
      <c r="V13" s="48"/>
      <c r="W13" s="48"/>
      <c r="X13" s="48"/>
      <c r="Y13" s="48"/>
      <c r="Z13" s="48"/>
      <c r="AA13" s="48">
        <f t="shared" si="1"/>
        <v>44128225.105263159</v>
      </c>
    </row>
    <row r="14" spans="1:27" s="2" customFormat="1" x14ac:dyDescent="0.25">
      <c r="A14" s="46">
        <v>914</v>
      </c>
      <c r="B14" s="46">
        <v>4530276856</v>
      </c>
      <c r="C14" s="46" t="s">
        <v>25</v>
      </c>
      <c r="D14" s="46">
        <v>19</v>
      </c>
      <c r="E14" s="46" t="s">
        <v>26</v>
      </c>
      <c r="F14" s="46">
        <v>1</v>
      </c>
      <c r="G14" s="47">
        <v>43481</v>
      </c>
      <c r="H14" s="48">
        <v>9678</v>
      </c>
      <c r="I14" s="48">
        <f t="shared" si="0"/>
        <v>121995.73578947366</v>
      </c>
      <c r="J14" s="48">
        <v>23179.189799999996</v>
      </c>
      <c r="K14" s="48"/>
      <c r="L14" s="48"/>
      <c r="M14" s="48"/>
      <c r="N14" s="48"/>
      <c r="O14" s="48"/>
      <c r="P14" s="48"/>
      <c r="Q14" s="48"/>
      <c r="R14" s="48"/>
      <c r="S14" s="48"/>
      <c r="T14" s="48"/>
      <c r="U14" s="48"/>
      <c r="V14" s="48"/>
      <c r="W14" s="48"/>
      <c r="X14" s="48"/>
      <c r="Y14" s="48"/>
      <c r="Z14" s="48"/>
      <c r="AA14" s="48">
        <f t="shared" si="1"/>
        <v>154852.92558947366</v>
      </c>
    </row>
    <row r="15" spans="1:27" s="2" customFormat="1" x14ac:dyDescent="0.25">
      <c r="A15" s="46">
        <v>914</v>
      </c>
      <c r="B15" s="46">
        <v>2520276930</v>
      </c>
      <c r="C15" s="46" t="s">
        <v>25</v>
      </c>
      <c r="D15" s="46">
        <v>19</v>
      </c>
      <c r="E15" s="46" t="s">
        <v>26</v>
      </c>
      <c r="F15" s="46">
        <v>1</v>
      </c>
      <c r="G15" s="47">
        <v>43480</v>
      </c>
      <c r="H15" s="48">
        <v>7208</v>
      </c>
      <c r="I15" s="48">
        <f t="shared" si="0"/>
        <v>90958.209473684212</v>
      </c>
      <c r="J15" s="48">
        <v>17282.059799999999</v>
      </c>
      <c r="K15" s="48"/>
      <c r="L15" s="48"/>
      <c r="M15" s="48"/>
      <c r="N15" s="48"/>
      <c r="O15" s="48"/>
      <c r="P15" s="48"/>
      <c r="Q15" s="48"/>
      <c r="R15" s="48"/>
      <c r="S15" s="48"/>
      <c r="T15" s="48"/>
      <c r="U15" s="48"/>
      <c r="V15" s="48"/>
      <c r="W15" s="48"/>
      <c r="X15" s="48"/>
      <c r="Y15" s="48"/>
      <c r="Z15" s="48"/>
      <c r="AA15" s="48">
        <f t="shared" si="1"/>
        <v>115448.26927368421</v>
      </c>
    </row>
    <row r="16" spans="1:27" s="2" customFormat="1" x14ac:dyDescent="0.25">
      <c r="A16" s="46">
        <v>914</v>
      </c>
      <c r="B16" s="46">
        <v>2520276855</v>
      </c>
      <c r="C16" s="46" t="s">
        <v>25</v>
      </c>
      <c r="D16" s="46">
        <v>19</v>
      </c>
      <c r="E16" s="46" t="s">
        <v>26</v>
      </c>
      <c r="F16" s="46">
        <v>1</v>
      </c>
      <c r="G16" s="47">
        <v>43480</v>
      </c>
      <c r="H16" s="48">
        <v>6833.7329999999993</v>
      </c>
      <c r="I16" s="48">
        <f t="shared" si="0"/>
        <v>120790.74947368421</v>
      </c>
      <c r="J16" s="48">
        <v>22950.242399999999</v>
      </c>
      <c r="K16" s="48"/>
      <c r="L16" s="48"/>
      <c r="M16" s="48"/>
      <c r="N16" s="48"/>
      <c r="O16" s="48"/>
      <c r="P16" s="48"/>
      <c r="Q16" s="48"/>
      <c r="R16" s="48"/>
      <c r="S16" s="48"/>
      <c r="T16" s="48"/>
      <c r="U16" s="48"/>
      <c r="V16" s="48"/>
      <c r="W16" s="48"/>
      <c r="X16" s="48"/>
      <c r="Y16" s="48"/>
      <c r="Z16" s="48"/>
      <c r="AA16" s="48">
        <f t="shared" si="1"/>
        <v>150574.7248736842</v>
      </c>
    </row>
    <row r="17" spans="1:27" s="2" customFormat="1" x14ac:dyDescent="0.25">
      <c r="A17" s="46">
        <v>914</v>
      </c>
      <c r="B17" s="46">
        <v>2520276854</v>
      </c>
      <c r="C17" s="46" t="s">
        <v>25</v>
      </c>
      <c r="D17" s="46">
        <v>19</v>
      </c>
      <c r="E17" s="46" t="s">
        <v>26</v>
      </c>
      <c r="F17" s="46">
        <v>1</v>
      </c>
      <c r="G17" s="47">
        <v>43474</v>
      </c>
      <c r="H17" s="48">
        <v>0</v>
      </c>
      <c r="I17" s="48">
        <f t="shared" si="0"/>
        <v>41022152.472631574</v>
      </c>
      <c r="J17" s="48">
        <v>7794208.9697999991</v>
      </c>
      <c r="K17" s="48"/>
      <c r="L17" s="48"/>
      <c r="M17" s="48"/>
      <c r="N17" s="48"/>
      <c r="O17" s="48"/>
      <c r="P17" s="48"/>
      <c r="Q17" s="48"/>
      <c r="R17" s="48"/>
      <c r="S17" s="48"/>
      <c r="T17" s="48"/>
      <c r="U17" s="48"/>
      <c r="V17" s="48"/>
      <c r="W17" s="48"/>
      <c r="X17" s="48"/>
      <c r="Y17" s="48"/>
      <c r="Z17" s="48"/>
      <c r="AA17" s="48">
        <f t="shared" si="1"/>
        <v>48816361.442431569</v>
      </c>
    </row>
    <row r="18" spans="1:27" s="2" customFormat="1" x14ac:dyDescent="0.25">
      <c r="A18" s="46">
        <v>914</v>
      </c>
      <c r="B18" s="46">
        <v>2520276842</v>
      </c>
      <c r="C18" s="46" t="s">
        <v>25</v>
      </c>
      <c r="D18" s="46">
        <v>19</v>
      </c>
      <c r="E18" s="46" t="s">
        <v>26</v>
      </c>
      <c r="F18" s="46">
        <v>1</v>
      </c>
      <c r="G18" s="47">
        <v>43473</v>
      </c>
      <c r="H18" s="48">
        <v>69384.9378</v>
      </c>
      <c r="I18" s="48">
        <f t="shared" si="0"/>
        <v>1225836.2305263157</v>
      </c>
      <c r="J18" s="48">
        <v>232908.88379999998</v>
      </c>
      <c r="K18" s="48"/>
      <c r="L18" s="48"/>
      <c r="M18" s="48"/>
      <c r="N18" s="48"/>
      <c r="O18" s="48"/>
      <c r="P18" s="48"/>
      <c r="Q18" s="48"/>
      <c r="R18" s="48"/>
      <c r="S18" s="48"/>
      <c r="T18" s="48"/>
      <c r="U18" s="48"/>
      <c r="V18" s="48"/>
      <c r="W18" s="48"/>
      <c r="X18" s="48"/>
      <c r="Y18" s="48"/>
      <c r="Z18" s="48"/>
      <c r="AA18" s="48">
        <f t="shared" si="1"/>
        <v>1528130.0521263157</v>
      </c>
    </row>
    <row r="19" spans="1:27" s="2" customFormat="1" x14ac:dyDescent="0.25">
      <c r="A19" s="46">
        <v>914</v>
      </c>
      <c r="B19" s="46">
        <v>2520276619</v>
      </c>
      <c r="C19" s="46" t="s">
        <v>25</v>
      </c>
      <c r="D19" s="46">
        <v>19</v>
      </c>
      <c r="E19" s="46" t="s">
        <v>26</v>
      </c>
      <c r="F19" s="46">
        <v>1</v>
      </c>
      <c r="G19" s="47">
        <v>43473</v>
      </c>
      <c r="H19" s="48">
        <v>0</v>
      </c>
      <c r="I19" s="48">
        <f t="shared" si="0"/>
        <v>8412668.421052631</v>
      </c>
      <c r="J19" s="48">
        <v>1598407</v>
      </c>
      <c r="K19" s="48"/>
      <c r="L19" s="48"/>
      <c r="M19" s="48"/>
      <c r="N19" s="48"/>
      <c r="O19" s="48"/>
      <c r="P19" s="48"/>
      <c r="Q19" s="48"/>
      <c r="R19" s="48"/>
      <c r="S19" s="48"/>
      <c r="T19" s="48"/>
      <c r="U19" s="48"/>
      <c r="V19" s="48"/>
      <c r="W19" s="48"/>
      <c r="X19" s="48"/>
      <c r="Y19" s="48"/>
      <c r="Z19" s="48"/>
      <c r="AA19" s="48">
        <f t="shared" si="1"/>
        <v>10011075.421052631</v>
      </c>
    </row>
    <row r="20" spans="1:27" s="2" customFormat="1" x14ac:dyDescent="0.25">
      <c r="A20" s="46">
        <v>914</v>
      </c>
      <c r="B20" s="46">
        <v>2520276513</v>
      </c>
      <c r="C20" s="46" t="s">
        <v>25</v>
      </c>
      <c r="D20" s="46">
        <v>19</v>
      </c>
      <c r="E20" s="46" t="s">
        <v>26</v>
      </c>
      <c r="F20" s="46">
        <v>1</v>
      </c>
      <c r="G20" s="47">
        <v>43473</v>
      </c>
      <c r="H20" s="48">
        <v>0</v>
      </c>
      <c r="I20" s="48">
        <f t="shared" si="0"/>
        <v>615711.49263157893</v>
      </c>
      <c r="J20" s="48">
        <v>116985.1836</v>
      </c>
      <c r="K20" s="48"/>
      <c r="L20" s="48"/>
      <c r="M20" s="48"/>
      <c r="N20" s="48"/>
      <c r="O20" s="48"/>
      <c r="P20" s="48"/>
      <c r="Q20" s="48"/>
      <c r="R20" s="48"/>
      <c r="S20" s="48"/>
      <c r="T20" s="48"/>
      <c r="U20" s="48"/>
      <c r="V20" s="48"/>
      <c r="W20" s="48"/>
      <c r="X20" s="48"/>
      <c r="Y20" s="48"/>
      <c r="Z20" s="48"/>
      <c r="AA20" s="48">
        <f t="shared" si="1"/>
        <v>732696.67623157892</v>
      </c>
    </row>
    <row r="21" spans="1:27" s="2" customFormat="1" x14ac:dyDescent="0.25">
      <c r="A21" s="46">
        <v>914</v>
      </c>
      <c r="B21" s="46">
        <v>2520276446</v>
      </c>
      <c r="C21" s="46" t="s">
        <v>25</v>
      </c>
      <c r="D21" s="46">
        <v>19</v>
      </c>
      <c r="E21" s="46" t="s">
        <v>26</v>
      </c>
      <c r="F21" s="46">
        <v>1</v>
      </c>
      <c r="G21" s="47">
        <v>43468</v>
      </c>
      <c r="H21" s="48">
        <v>0</v>
      </c>
      <c r="I21" s="48">
        <f t="shared" si="0"/>
        <v>49642663.157894738</v>
      </c>
      <c r="J21" s="48">
        <v>9432106</v>
      </c>
      <c r="K21" s="48"/>
      <c r="L21" s="48"/>
      <c r="M21" s="48"/>
      <c r="N21" s="48"/>
      <c r="O21" s="48"/>
      <c r="P21" s="48"/>
      <c r="Q21" s="48"/>
      <c r="R21" s="48"/>
      <c r="S21" s="48"/>
      <c r="T21" s="48"/>
      <c r="U21" s="48"/>
      <c r="V21" s="48"/>
      <c r="W21" s="48"/>
      <c r="X21" s="48"/>
      <c r="Y21" s="48"/>
      <c r="Z21" s="48"/>
      <c r="AA21" s="48">
        <f t="shared" si="1"/>
        <v>59074769.157894738</v>
      </c>
    </row>
    <row r="22" spans="1:27" s="2" customFormat="1" x14ac:dyDescent="0.25">
      <c r="A22" s="46">
        <v>914</v>
      </c>
      <c r="B22" s="16">
        <v>2520276447</v>
      </c>
      <c r="C22" s="46" t="s">
        <v>25</v>
      </c>
      <c r="D22" s="46">
        <v>19</v>
      </c>
      <c r="E22" s="46" t="s">
        <v>26</v>
      </c>
      <c r="F22" s="46">
        <v>1</v>
      </c>
      <c r="G22" s="47">
        <v>43467</v>
      </c>
      <c r="H22" s="48">
        <v>72007</v>
      </c>
      <c r="I22" s="48">
        <f t="shared" si="0"/>
        <v>1272210.5263157894</v>
      </c>
      <c r="J22" s="49">
        <v>241720</v>
      </c>
      <c r="K22" s="48"/>
      <c r="L22" s="48"/>
      <c r="M22" s="48"/>
      <c r="N22" s="48"/>
      <c r="O22" s="48"/>
      <c r="P22" s="48"/>
      <c r="Q22" s="48"/>
      <c r="R22" s="48"/>
      <c r="S22" s="48"/>
      <c r="T22" s="48"/>
      <c r="U22" s="48"/>
      <c r="V22" s="48"/>
      <c r="W22" s="48"/>
      <c r="X22" s="48"/>
      <c r="Y22" s="48"/>
      <c r="Z22" s="48"/>
      <c r="AA22" s="48">
        <f t="shared" si="1"/>
        <v>1585937.5263157894</v>
      </c>
    </row>
    <row r="23" spans="1:27" s="2" customFormat="1" x14ac:dyDescent="0.25">
      <c r="A23" s="46">
        <v>914</v>
      </c>
      <c r="B23" s="16">
        <v>2520276449</v>
      </c>
      <c r="C23" s="46" t="s">
        <v>25</v>
      </c>
      <c r="D23" s="46">
        <v>19</v>
      </c>
      <c r="E23" s="46" t="s">
        <v>26</v>
      </c>
      <c r="F23" s="46">
        <v>1</v>
      </c>
      <c r="G23" s="47">
        <v>43467</v>
      </c>
      <c r="H23" s="48">
        <v>17525</v>
      </c>
      <c r="I23" s="48">
        <f t="shared" si="0"/>
        <v>219342.10526315789</v>
      </c>
      <c r="J23" s="48">
        <v>41675</v>
      </c>
      <c r="K23" s="48"/>
      <c r="L23" s="48"/>
      <c r="M23" s="48"/>
      <c r="N23" s="48"/>
      <c r="O23" s="48"/>
      <c r="P23" s="48"/>
      <c r="Q23" s="48"/>
      <c r="R23" s="48"/>
      <c r="S23" s="48"/>
      <c r="T23" s="48"/>
      <c r="U23" s="48"/>
      <c r="V23" s="48"/>
      <c r="W23" s="48"/>
      <c r="X23" s="48"/>
      <c r="Y23" s="48"/>
      <c r="Z23" s="48"/>
      <c r="AA23" s="48">
        <f t="shared" si="1"/>
        <v>278542.10526315786</v>
      </c>
    </row>
    <row r="24" spans="1:27" x14ac:dyDescent="0.25">
      <c r="H24" s="45">
        <f>SUM(H2:H23)</f>
        <v>438675.67080000002</v>
      </c>
      <c r="J24" s="45">
        <f>SUM(J2:J23)</f>
        <v>50317124.529200003</v>
      </c>
    </row>
  </sheetData>
  <autoFilter ref="A1:AA20" xr:uid="{00000000-0009-0000-0000-000002000000}">
    <sortState ref="A2:AA20">
      <sortCondition ref="B1:B20"/>
    </sortState>
  </autoFilter>
  <pageMargins left="0.7" right="0.7" top="0.75" bottom="0.75" header="0.3" footer="0.3"/>
  <pageSetup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TESORERÍA ENERO</vt:lpstr>
      <vt:lpstr>DIN ENERO</vt:lpstr>
      <vt:lpstr>FORMULAS ENERO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Raul Strappa</cp:lastModifiedBy>
  <cp:lastPrinted>2019-02-11T02:44:57Z</cp:lastPrinted>
  <dcterms:created xsi:type="dcterms:W3CDTF">2017-11-13T20:04:10Z</dcterms:created>
  <dcterms:modified xsi:type="dcterms:W3CDTF">2019-02-11T02:45:09Z</dcterms:modified>
</cp:coreProperties>
</file>