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uismejia/Downloads/"/>
    </mc:Choice>
  </mc:AlternateContent>
  <xr:revisionPtr revIDLastSave="0" documentId="8_{4FFFC37D-7873-DF41-8F67-01E85CD096F6}" xr6:coauthVersionLast="47" xr6:coauthVersionMax="47" xr10:uidLastSave="{00000000-0000-0000-0000-000000000000}"/>
  <bookViews>
    <workbookView xWindow="1180" yWindow="1500" windowWidth="27240" windowHeight="15120" activeTab="1" xr2:uid="{C57D328A-461C-5B4E-B769-438B672985A3}"/>
  </bookViews>
  <sheets>
    <sheet name="impuestos de importacion" sheetId="1" r:id="rId1"/>
    <sheet name="CALCULADORA DE PESO CARG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9" i="2"/>
  <c r="I8" i="1"/>
  <c r="I10" i="1" s="1"/>
  <c r="H8" i="1"/>
  <c r="J7" i="1"/>
  <c r="J10" i="1" s="1"/>
  <c r="H6" i="1"/>
  <c r="H10" i="1" s="1"/>
  <c r="J5" i="1"/>
  <c r="I5" i="1"/>
  <c r="H5" i="1"/>
  <c r="G3" i="1"/>
  <c r="H16" i="1" l="1"/>
  <c r="H11" i="1"/>
  <c r="H12" i="1" s="1"/>
  <c r="H13" i="1" s="1"/>
  <c r="H15" i="1" s="1"/>
  <c r="H17" i="1"/>
  <c r="H19" i="1" s="1"/>
  <c r="J11" i="1"/>
  <c r="J17" i="1"/>
  <c r="J19" i="1" s="1"/>
  <c r="J16" i="1"/>
  <c r="J12" i="1"/>
  <c r="J13" i="1" s="1"/>
  <c r="J15" i="1" s="1"/>
  <c r="I11" i="1"/>
  <c r="I17" i="1"/>
  <c r="I19" i="1" s="1"/>
  <c r="I16" i="1"/>
  <c r="I12" i="1"/>
  <c r="I13" i="1" s="1"/>
  <c r="I15" i="1" s="1"/>
  <c r="J20" i="1" l="1"/>
  <c r="H20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3" authorId="0" shapeId="0" xr:uid="{1CA6603F-2BC2-C246-BADC-5DA2696B299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LISTA DESPLEGABLE</t>
        </r>
      </text>
    </comment>
    <comment ref="H4" authorId="0" shapeId="0" xr:uid="{89A7F9C5-91B1-BB45-B39D-10F602B744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DEBEMOS PODER SELECCIONAR EL TIPO DE TRANSPORTE</t>
        </r>
      </text>
    </comment>
    <comment ref="F6" authorId="0" shapeId="0" xr:uid="{E3F8BC7F-4063-5C48-9409-EEF4EA7A91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SOLO SE DEBE USAR CUANDO SELECCIONA MARITIMO</t>
        </r>
      </text>
    </comment>
    <comment ref="F7" authorId="0" shapeId="0" xr:uid="{7E402F15-138F-EF49-A9DD-06CAC6CCAD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SOLO SE DEBE USAR SI SE SELECCIONA EL TRANSPORTE AEREO</t>
        </r>
      </text>
    </comment>
    <comment ref="F8" authorId="0" shapeId="0" xr:uid="{F6059BE1-37C1-4E40-8F24-8220F00482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 DEBE USAR EL 30% DEL VALOR QUE PONE EL USUARIO
</t>
        </r>
        <r>
          <rPr>
            <sz val="10"/>
            <color rgb="FF000000"/>
            <rFont val="Tahoma"/>
            <family val="2"/>
          </rPr>
          <t>SE USA SOLO PARA MARITIMO Y TERRESTRE</t>
        </r>
      </text>
    </comment>
    <comment ref="F9" authorId="0" shapeId="0" xr:uid="{D9CF4731-4F60-1A45-8C1E-0B55F23067F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 CASO DE NO PONER SE DEBE SELECCIONAR EL 2% DE FOB</t>
        </r>
      </text>
    </comment>
    <comment ref="F11" authorId="0" shapeId="0" xr:uid="{5B311C9C-C399-F14B-8A8B-DDB665A16F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 SELECCIONA DE LA LISTA AL MOMENTO DE ELEGIR LA MERCANCIA</t>
        </r>
      </text>
    </comment>
    <comment ref="F13" authorId="0" shapeId="0" xr:uid="{E8D04430-9947-B045-867A-0C79EBD074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 SELECCIONA DE LA LISTA AL MOMENTO DE ELEGIR LA MERCANCIA
</t>
        </r>
      </text>
    </comment>
    <comment ref="F14" authorId="0" shapeId="0" xr:uid="{42B95BD7-5E34-EE4D-95DA-951F2F3203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APLICA A TODOS </t>
        </r>
      </text>
    </comment>
    <comment ref="F17" authorId="0" shapeId="0" xr:uid="{370CB364-00B1-0D44-8285-D05FAB008A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SELECCIONAR DE ACUERDO AL VALOR CIF COMO ESPECIFICA LA TABLE DE COMISION </t>
        </r>
      </text>
    </comment>
    <comment ref="F18" authorId="0" shapeId="0" xr:uid="{29C8F8FE-B899-714A-9B34-16FCFAC5C1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PARA TODO SE DEBE USAR 50 USD</t>
        </r>
      </text>
    </comment>
  </commentList>
</comments>
</file>

<file path=xl/sharedStrings.xml><?xml version="1.0" encoding="utf-8"?>
<sst xmlns="http://schemas.openxmlformats.org/spreadsheetml/2006/main" count="198" uniqueCount="192">
  <si>
    <t>MERCANCIA</t>
  </si>
  <si>
    <t>G.A. %</t>
  </si>
  <si>
    <t>IVA %</t>
  </si>
  <si>
    <t xml:space="preserve">COMISION AGENCIA </t>
  </si>
  <si>
    <t xml:space="preserve">ACCESORIOS PARA AUTO </t>
  </si>
  <si>
    <t>VALOR CIF FRONTERA</t>
  </si>
  <si>
    <t xml:space="preserve">TARIFA </t>
  </si>
  <si>
    <t xml:space="preserve">ACCESORIOS PARA CÁMARA </t>
  </si>
  <si>
    <t>20 USD</t>
  </si>
  <si>
    <t xml:space="preserve">ACCESORIOS PARA COCINA </t>
  </si>
  <si>
    <t>TRANSPORTE MARITIMO</t>
  </si>
  <si>
    <t>TRANSPORTE TERRESTRE</t>
  </si>
  <si>
    <t>TRANSPORTE AEREO</t>
  </si>
  <si>
    <t xml:space="preserve">ACCESORIOS PARA MOTO </t>
  </si>
  <si>
    <t>VALOR FOB</t>
  </si>
  <si>
    <t xml:space="preserve">ACCESORIOS PARA TELÉFONO </t>
  </si>
  <si>
    <t xml:space="preserve">TRANSPORTE MARITIMO </t>
  </si>
  <si>
    <t>AFEITADORAS</t>
  </si>
  <si>
    <t xml:space="preserve">TRANSPORTE AEREO 25% VALOR </t>
  </si>
  <si>
    <t xml:space="preserve">ALFOMBRA </t>
  </si>
  <si>
    <t xml:space="preserve">TRANSPORTE TERRESTRE 30% VALOR </t>
  </si>
  <si>
    <t xml:space="preserve">ALTAVOCES Y PARLANTES </t>
  </si>
  <si>
    <t xml:space="preserve">SEGURO </t>
  </si>
  <si>
    <t xml:space="preserve">ADELANTE </t>
  </si>
  <si>
    <t>AMOLADORAS</t>
  </si>
  <si>
    <t>CIF FRONTERA</t>
  </si>
  <si>
    <t xml:space="preserve">APARATOS DE SONIDO Y VIDEO </t>
  </si>
  <si>
    <t>GA</t>
  </si>
  <si>
    <t xml:space="preserve">APARATOS ELÉCTRICOS DE CARRO </t>
  </si>
  <si>
    <t xml:space="preserve">BASE IMPONIBLE IVA </t>
  </si>
  <si>
    <t xml:space="preserve">APARATOS ELECTRÓNICOS </t>
  </si>
  <si>
    <t>IVA</t>
  </si>
  <si>
    <t>ARTICULOS DE NAVIDAD</t>
  </si>
  <si>
    <t>USO DE SISTEMA</t>
  </si>
  <si>
    <t xml:space="preserve">ARTÍCULOS DENTALES </t>
  </si>
  <si>
    <t>TOTAL IMPUESTOS</t>
  </si>
  <si>
    <t xml:space="preserve">ARTÍCULOS PARA JUEGO </t>
  </si>
  <si>
    <t>ALMACENAJE 0,57%CIF</t>
  </si>
  <si>
    <t xml:space="preserve">ASPIRADORAS </t>
  </si>
  <si>
    <t>COMISION AGENCIA</t>
  </si>
  <si>
    <t>AUDIFONOS A BLUETOOTH</t>
  </si>
  <si>
    <t>GASTOS DE DESPACHO</t>
  </si>
  <si>
    <t xml:space="preserve">AURICULARES </t>
  </si>
  <si>
    <t>TOTAL DESPACHO ADUANERO</t>
  </si>
  <si>
    <t xml:space="preserve">BALONES </t>
  </si>
  <si>
    <t>TOTAL COSTOS IMPORTACION</t>
  </si>
  <si>
    <t xml:space="preserve">BARBIJOS </t>
  </si>
  <si>
    <t>BASUREROS DE PLASTICO</t>
  </si>
  <si>
    <t>NOTAS</t>
  </si>
  <si>
    <t xml:space="preserve">LOS DATOS DE ESTE CALCULO SON REFERENCIALES </t>
  </si>
  <si>
    <t xml:space="preserve">BATERÍAS RECARGABLE </t>
  </si>
  <si>
    <t xml:space="preserve">BICICLETA </t>
  </si>
  <si>
    <t xml:space="preserve">BILLETERA </t>
  </si>
  <si>
    <t xml:space="preserve">BOLÍGRAFO </t>
  </si>
  <si>
    <t>BOLSAS PLASTICAS</t>
  </si>
  <si>
    <t xml:space="preserve">CAFETERAS </t>
  </si>
  <si>
    <t>CALCULADORAS</t>
  </si>
  <si>
    <t xml:space="preserve">CALZADO DE DEPORTE </t>
  </si>
  <si>
    <t xml:space="preserve">CÁMARA DE VIDEO </t>
  </si>
  <si>
    <t xml:space="preserve">CÁMARA DIGITAL </t>
  </si>
  <si>
    <t>CASCOS DE SEGURIDAD</t>
  </si>
  <si>
    <t>CELULARES</t>
  </si>
  <si>
    <t>CENTRIFUGADORAS</t>
  </si>
  <si>
    <t xml:space="preserve">CIGARRILLOS ELÉCTRICOS </t>
  </si>
  <si>
    <t xml:space="preserve">CIRCUITOS ELECTRÓNICOS </t>
  </si>
  <si>
    <t>COCINAS</t>
  </si>
  <si>
    <t xml:space="preserve">COMPONENTES ELECTRÓNICOS </t>
  </si>
  <si>
    <t xml:space="preserve">COMPUTADORAS Y SUS PARTES </t>
  </si>
  <si>
    <t xml:space="preserve">CONSOLA DE VIDEOJUEGOS </t>
  </si>
  <si>
    <t xml:space="preserve">CONTROLADOR MIDI </t>
  </si>
  <si>
    <t xml:space="preserve">COSMÉTICOS </t>
  </si>
  <si>
    <t>DESTORNILLADORES</t>
  </si>
  <si>
    <t xml:space="preserve">DRONES </t>
  </si>
  <si>
    <t xml:space="preserve">DVD\BLU-RAY </t>
  </si>
  <si>
    <t xml:space="preserve">EFECTOS DE GUITARRA Y BAJO </t>
  </si>
  <si>
    <t xml:space="preserve">EQUIPOS DE DIFUSIÓN DE RADIO Y TV DE ELECTRÓNICA </t>
  </si>
  <si>
    <t xml:space="preserve">EQUIPOS DE MÚSICA </t>
  </si>
  <si>
    <t>ESCOBAS</t>
  </si>
  <si>
    <t xml:space="preserve">ESPONJAS </t>
  </si>
  <si>
    <t xml:space="preserve">EXTRACTORAS </t>
  </si>
  <si>
    <t xml:space="preserve">FAROLES DE AUTOMÓVIL </t>
  </si>
  <si>
    <t xml:space="preserve">FLASH DE CÁMARA </t>
  </si>
  <si>
    <t>FOCOS LED</t>
  </si>
  <si>
    <t xml:space="preserve">FOCOS SMART </t>
  </si>
  <si>
    <t xml:space="preserve">GAFAS </t>
  </si>
  <si>
    <t>GAFAS DE SOL</t>
  </si>
  <si>
    <t>GLOBOS DE LATEX</t>
  </si>
  <si>
    <t xml:space="preserve">GORRAS </t>
  </si>
  <si>
    <t>GUANTES QUIRURGICOS</t>
  </si>
  <si>
    <t xml:space="preserve">GUITARRA </t>
  </si>
  <si>
    <t>GUITARRA ELECTRICA</t>
  </si>
  <si>
    <t xml:space="preserve">HERRAMIENTAS </t>
  </si>
  <si>
    <t>HILOS DE COSER</t>
  </si>
  <si>
    <t xml:space="preserve">HOGAR &amp; JARDINERÍA </t>
  </si>
  <si>
    <t>HOJAS BOND</t>
  </si>
  <si>
    <t>HORNOS</t>
  </si>
  <si>
    <t xml:space="preserve">IMPRESORA 3D </t>
  </si>
  <si>
    <t xml:space="preserve">IMPRESORA LÁSER </t>
  </si>
  <si>
    <t xml:space="preserve">INSTRUMENTOS MUSICALES </t>
  </si>
  <si>
    <t xml:space="preserve">JABONES </t>
  </si>
  <si>
    <t>JOYAS DE ORO</t>
  </si>
  <si>
    <t xml:space="preserve">JOYAS DE PLATA </t>
  </si>
  <si>
    <t xml:space="preserve">JUGUETES </t>
  </si>
  <si>
    <t xml:space="preserve">LADRILLOS </t>
  </si>
  <si>
    <t xml:space="preserve">LAMPARA </t>
  </si>
  <si>
    <t>LAPICES</t>
  </si>
  <si>
    <t>LAPTOPS</t>
  </si>
  <si>
    <t xml:space="preserve">LENTES PARA CÁMARA </t>
  </si>
  <si>
    <t>LIBROS</t>
  </si>
  <si>
    <t xml:space="preserve">LICUADORAS </t>
  </si>
  <si>
    <t xml:space="preserve">LINTERNAS </t>
  </si>
  <si>
    <t>LLANTAS</t>
  </si>
  <si>
    <t xml:space="preserve">MAQUILLAJE DE LABIOS </t>
  </si>
  <si>
    <t xml:space="preserve">MAQUILLAJE DE OJOS </t>
  </si>
  <si>
    <t xml:space="preserve">MÁQUINA DE GIMNASIA </t>
  </si>
  <si>
    <t xml:space="preserve">MÁQUINA PARA TATUAJES </t>
  </si>
  <si>
    <t xml:space="preserve">MAQUINAS DE COSER </t>
  </si>
  <si>
    <t>MARCADORES</t>
  </si>
  <si>
    <t xml:space="preserve">MASCARAS </t>
  </si>
  <si>
    <t xml:space="preserve">MEDIDORES </t>
  </si>
  <si>
    <t xml:space="preserve">MEMORIAS </t>
  </si>
  <si>
    <t>MICROFONOS</t>
  </si>
  <si>
    <t>MICROONDAS</t>
  </si>
  <si>
    <t xml:space="preserve">MICROSCOPIO </t>
  </si>
  <si>
    <t xml:space="preserve">MIRAS TELESCÓPICAS </t>
  </si>
  <si>
    <t xml:space="preserve">MOCHILA DE CUERO </t>
  </si>
  <si>
    <t xml:space="preserve">MOCHILA TEXTIL </t>
  </si>
  <si>
    <t xml:space="preserve">MONOPATINES </t>
  </si>
  <si>
    <t>MONTURAS DE PLASTICO</t>
  </si>
  <si>
    <t xml:space="preserve">MOTOCICLETAS ELECTRICAS </t>
  </si>
  <si>
    <t>MOUSE DE ESCRITORIO</t>
  </si>
  <si>
    <t xml:space="preserve">MUEBLES  </t>
  </si>
  <si>
    <t xml:space="preserve">MUÑECAS  </t>
  </si>
  <si>
    <t>MUÑECAS O MUÑECOS DE PLASTICO</t>
  </si>
  <si>
    <t xml:space="preserve">PALOS DE GOLF </t>
  </si>
  <si>
    <t xml:space="preserve">PANTALLA TÁCTIL  </t>
  </si>
  <si>
    <t xml:space="preserve">PANTALLAS LED  </t>
  </si>
  <si>
    <t>PAPEL  COUCHE</t>
  </si>
  <si>
    <t>PAPEL HIGIENICO</t>
  </si>
  <si>
    <t xml:space="preserve">PARLANTES </t>
  </si>
  <si>
    <t xml:space="preserve">PARTES DE MOTOCICLETA  </t>
  </si>
  <si>
    <t xml:space="preserve">PELOTAS DE DEPORTES  </t>
  </si>
  <si>
    <t xml:space="preserve">PELUCAS  </t>
  </si>
  <si>
    <t xml:space="preserve">PELUCHES  </t>
  </si>
  <si>
    <t>POLERAS DEPORTIVAS</t>
  </si>
  <si>
    <t xml:space="preserve">PROYECTORAS  </t>
  </si>
  <si>
    <t xml:space="preserve">RADIO PARA AUTOS  </t>
  </si>
  <si>
    <t xml:space="preserve">RADIOS  </t>
  </si>
  <si>
    <t>REGLAS DE PLASTICO</t>
  </si>
  <si>
    <t xml:space="preserve">RELOJES DE PULSERA  </t>
  </si>
  <si>
    <t>RELOJES INTELIGENTES</t>
  </si>
  <si>
    <t xml:space="preserve">REPRODUCTORES DE SONIDO Y VIDEO  </t>
  </si>
  <si>
    <t xml:space="preserve">REPUESTOS DE AUTOS  </t>
  </si>
  <si>
    <t>RESALTADORES</t>
  </si>
  <si>
    <t xml:space="preserve">REVISTA  </t>
  </si>
  <si>
    <t>ROMPECABEZAS</t>
  </si>
  <si>
    <t xml:space="preserve">ROPA  </t>
  </si>
  <si>
    <t xml:space="preserve">RÚTER  </t>
  </si>
  <si>
    <t>SANDWICHERAS</t>
  </si>
  <si>
    <t xml:space="preserve">SECADORAS DE ROPA  </t>
  </si>
  <si>
    <t xml:space="preserve">SILLAS DE PLASTICO </t>
  </si>
  <si>
    <t>STICKERS</t>
  </si>
  <si>
    <t xml:space="preserve">SUMIDORAS  </t>
  </si>
  <si>
    <t xml:space="preserve">TABLET  </t>
  </si>
  <si>
    <t xml:space="preserve">TARJETAS DE SONIDO  </t>
  </si>
  <si>
    <t>TELEFONOS</t>
  </si>
  <si>
    <t xml:space="preserve">TELEVISORES  </t>
  </si>
  <si>
    <t>TIJERAS</t>
  </si>
  <si>
    <t>TOALLAS DE ALGODÓN</t>
  </si>
  <si>
    <t xml:space="preserve">TOSTADORAS </t>
  </si>
  <si>
    <t xml:space="preserve">TRÍPODE DE CÁMARA  </t>
  </si>
  <si>
    <t xml:space="preserve">TV BOX  </t>
  </si>
  <si>
    <t>VAJILLA</t>
  </si>
  <si>
    <t xml:space="preserve">VEHICULOS ELECTRICOS </t>
  </si>
  <si>
    <t xml:space="preserve">VISORES DE REALIDAD VIRTUAL  </t>
  </si>
  <si>
    <t xml:space="preserve">ZAPATOS  </t>
  </si>
  <si>
    <t xml:space="preserve">CALCULADORA DE PESO CARGABLE </t>
  </si>
  <si>
    <t>PARA TRANSPORTE AEREO</t>
  </si>
  <si>
    <t>CALCULO POR PESO VOLUMETRICO POR DIMENSIONES</t>
  </si>
  <si>
    <t>LARGO CM</t>
  </si>
  <si>
    <t xml:space="preserve">Instrucciones </t>
  </si>
  <si>
    <t>ANCHO CM</t>
  </si>
  <si>
    <t>aquí solo debes remplazar los datos en centimetros mas la cantidad para que se calcule automaticamente el peso volumetrico</t>
  </si>
  <si>
    <t>ALTO CM</t>
  </si>
  <si>
    <t>CANTIDAD</t>
  </si>
  <si>
    <t>PESO VOLUMETRICO</t>
  </si>
  <si>
    <t>CALCULO DEL PESO VOLUMETRICO POR M3</t>
  </si>
  <si>
    <t>M3</t>
  </si>
  <si>
    <t>aquí solo debes poner los m3 de tu(s) cajas o paquetes mas la cantidad y automaticamente se calculara el peso volumetrico</t>
  </si>
  <si>
    <t>PESO CARGABLE TRANSPORTE AEREO</t>
  </si>
  <si>
    <t>PESO KG</t>
  </si>
  <si>
    <t>aquí se debe poner el peso de la carga y el peso cargable para transporte aereo sera el mayor de los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</si>
</sst>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_ ;\-#,##0.00\ "/>
  </numFmts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FFFFFF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FFFF00"/>
      <name val="Aptos Narrow"/>
      <family val="2"/>
      <scheme val="minor"/>
    </font>
    <font>
      <b/>
      <u/>
      <sz val="12"/>
      <color theme="0"/>
      <name val="Aptos Narrow"/>
      <family val="2"/>
      <scheme val="minor"/>
    </font>
    <font>
      <u/>
      <sz val="12"/>
      <color theme="0"/>
      <name val="Aptos Narrow"/>
      <family val="2"/>
      <scheme val="minor"/>
    </font>
    <font>
      <sz val="9"/>
      <name val="Calibri (Cuerpo)"/>
    </font>
    <font>
      <sz val="9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74B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43" fontId="0" fillId="0" borderId="0" xfId="1" applyFont="1"/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7" fillId="4" borderId="0" xfId="0" applyFont="1" applyFill="1"/>
    <xf numFmtId="0" fontId="6" fillId="4" borderId="0" xfId="0" applyFont="1" applyFill="1" applyAlignment="1">
      <alignment horizontal="center"/>
    </xf>
    <xf numFmtId="9" fontId="7" fillId="4" borderId="0" xfId="0" applyNumberFormat="1" applyFont="1" applyFill="1"/>
    <xf numFmtId="10" fontId="7" fillId="4" borderId="0" xfId="0" applyNumberFormat="1" applyFont="1" applyFill="1"/>
    <xf numFmtId="43" fontId="0" fillId="0" borderId="0" xfId="1" applyFont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1" applyFont="1" applyAlignment="1">
      <alignment horizontal="center"/>
    </xf>
    <xf numFmtId="0" fontId="0" fillId="5" borderId="0" xfId="0" applyFill="1" applyAlignment="1">
      <alignment horizontal="left" vertical="center"/>
    </xf>
    <xf numFmtId="43" fontId="0" fillId="5" borderId="0" xfId="1" applyFont="1" applyFill="1" applyAlignment="1">
      <alignment horizontal="center"/>
    </xf>
    <xf numFmtId="43" fontId="0" fillId="5" borderId="0" xfId="1" applyFont="1" applyFill="1"/>
    <xf numFmtId="164" fontId="5" fillId="3" borderId="0" xfId="0" applyNumberFormat="1" applyFont="1" applyFill="1"/>
    <xf numFmtId="0" fontId="0" fillId="0" borderId="0" xfId="0" applyAlignment="1">
      <alignment horizontal="right"/>
    </xf>
    <xf numFmtId="0" fontId="11" fillId="4" borderId="0" xfId="0" applyFont="1" applyFill="1" applyAlignment="1">
      <alignment horizontal="center"/>
    </xf>
    <xf numFmtId="0" fontId="0" fillId="4" borderId="0" xfId="0" applyFill="1"/>
    <xf numFmtId="0" fontId="12" fillId="4" borderId="0" xfId="0" applyFont="1" applyFill="1"/>
    <xf numFmtId="0" fontId="13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4" fontId="0" fillId="6" borderId="1" xfId="0" applyNumberFormat="1" applyFill="1" applyBorder="1" applyProtection="1">
      <protection locked="0"/>
    </xf>
    <xf numFmtId="0" fontId="1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4" fillId="6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15" fillId="6" borderId="0" xfId="0" applyFont="1" applyFill="1" applyAlignment="1">
      <alignment horizontal="left" vertical="top" wrapText="1"/>
    </xf>
    <xf numFmtId="165" fontId="0" fillId="6" borderId="1" xfId="1" applyNumberFormat="1" applyFont="1" applyFill="1" applyBorder="1" applyProtection="1"/>
    <xf numFmtId="0" fontId="0" fillId="6" borderId="1" xfId="0" applyFill="1" applyBorder="1" applyProtection="1">
      <protection locked="0"/>
    </xf>
    <xf numFmtId="0" fontId="14" fillId="6" borderId="0" xfId="0" applyFont="1" applyFill="1" applyAlignment="1">
      <alignment horizontal="left" wrapText="1"/>
    </xf>
    <xf numFmtId="0" fontId="15" fillId="6" borderId="0" xfId="0" applyFont="1" applyFill="1" applyAlignment="1">
      <alignment horizontal="left" wrapText="1"/>
    </xf>
    <xf numFmtId="3" fontId="0" fillId="6" borderId="1" xfId="0" applyNumberFormat="1" applyFill="1" applyBorder="1"/>
    <xf numFmtId="0" fontId="15" fillId="4" borderId="0" xfId="0" applyFont="1" applyFill="1" applyAlignment="1">
      <alignment vertical="top" wrapText="1"/>
    </xf>
  </cellXfs>
  <cellStyles count="2">
    <cellStyle name="Millares" xfId="1" builtinId="3"/>
    <cellStyle name="Normal" xfId="0" builtinId="0"/>
  </cellStyles>
  <dxfs count="3">
    <dxf>
      <font>
        <b/>
        <i val="0"/>
        <strike val="0"/>
        <u val="none"/>
        <color theme="9"/>
      </font>
    </dxf>
    <dxf>
      <font>
        <b val="0"/>
        <i val="0"/>
        <strike val="0"/>
        <u val="none"/>
        <color theme="9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34663</xdr:rowOff>
    </xdr:from>
    <xdr:to>
      <xdr:col>0</xdr:col>
      <xdr:colOff>1227308</xdr:colOff>
      <xdr:row>2</xdr:row>
      <xdr:rowOff>431800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0232EA-D136-C34F-9062-496A1C47B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63"/>
          <a:ext cx="1227308" cy="803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929-CDC1-334D-A587-C5D0FC7505C3}">
  <dimension ref="A1:P148"/>
  <sheetViews>
    <sheetView workbookViewId="0">
      <selection activeCell="F30" sqref="F30"/>
    </sheetView>
  </sheetViews>
  <sheetFormatPr baseColWidth="10" defaultRowHeight="16" x14ac:dyDescent="0.2"/>
  <cols>
    <col min="1" max="1" width="25.33203125" customWidth="1"/>
    <col min="2" max="3" width="6.6640625" bestFit="1" customWidth="1"/>
    <col min="6" max="6" width="29" bestFit="1" customWidth="1"/>
    <col min="8" max="9" width="19.33203125" bestFit="1" customWidth="1"/>
    <col min="10" max="10" width="16" bestFit="1" customWidth="1"/>
    <col min="14" max="14" width="17.1640625" bestFit="1" customWidth="1"/>
    <col min="15" max="15" width="9.16406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N1" s="3" t="s">
        <v>3</v>
      </c>
      <c r="O1" s="3"/>
      <c r="P1" s="3"/>
    </row>
    <row r="2" spans="1:16" x14ac:dyDescent="0.2">
      <c r="A2" s="4" t="s">
        <v>4</v>
      </c>
      <c r="B2" s="5">
        <v>10</v>
      </c>
      <c r="C2" s="5">
        <v>14.94</v>
      </c>
      <c r="N2" s="6" t="s">
        <v>5</v>
      </c>
      <c r="O2" s="6"/>
      <c r="P2" s="7" t="s">
        <v>6</v>
      </c>
    </row>
    <row r="3" spans="1:16" x14ac:dyDescent="0.2">
      <c r="A3" s="4" t="s">
        <v>7</v>
      </c>
      <c r="B3" s="5">
        <v>10</v>
      </c>
      <c r="C3" s="5">
        <v>14.94</v>
      </c>
      <c r="F3" s="8" t="s">
        <v>0</v>
      </c>
      <c r="G3" s="9" t="str">
        <f>A14</f>
        <v>ARTICULOS DE NAVIDAD</v>
      </c>
      <c r="H3" s="9"/>
      <c r="N3" s="10">
        <v>1</v>
      </c>
      <c r="O3" s="10">
        <v>1000</v>
      </c>
      <c r="P3" s="10" t="s">
        <v>8</v>
      </c>
    </row>
    <row r="4" spans="1:16" x14ac:dyDescent="0.2">
      <c r="A4" s="4" t="s">
        <v>9</v>
      </c>
      <c r="B4" s="5">
        <v>15</v>
      </c>
      <c r="C4" s="5">
        <v>14.94</v>
      </c>
      <c r="H4" s="11" t="s">
        <v>10</v>
      </c>
      <c r="I4" s="11" t="s">
        <v>11</v>
      </c>
      <c r="J4" s="11" t="s">
        <v>12</v>
      </c>
      <c r="N4" s="10">
        <v>1001</v>
      </c>
      <c r="O4" s="10">
        <v>10000</v>
      </c>
      <c r="P4" s="12">
        <v>0.02</v>
      </c>
    </row>
    <row r="5" spans="1:16" x14ac:dyDescent="0.2">
      <c r="A5" s="4" t="s">
        <v>13</v>
      </c>
      <c r="B5" s="5">
        <v>15</v>
      </c>
      <c r="C5" s="5">
        <v>14.94</v>
      </c>
      <c r="F5" s="10" t="s">
        <v>14</v>
      </c>
      <c r="G5" s="10">
        <v>5000</v>
      </c>
      <c r="H5" s="10">
        <f>G5</f>
        <v>5000</v>
      </c>
      <c r="I5" s="10">
        <f>G5</f>
        <v>5000</v>
      </c>
      <c r="J5" s="10">
        <f>G5</f>
        <v>5000</v>
      </c>
      <c r="N5" s="10">
        <v>10001</v>
      </c>
      <c r="O5" s="10">
        <v>20000</v>
      </c>
      <c r="P5" s="13">
        <v>1.4999999999999999E-2</v>
      </c>
    </row>
    <row r="6" spans="1:16" x14ac:dyDescent="0.2">
      <c r="A6" s="4" t="s">
        <v>15</v>
      </c>
      <c r="B6" s="5">
        <v>10</v>
      </c>
      <c r="C6" s="5">
        <v>14.94</v>
      </c>
      <c r="F6" s="10" t="s">
        <v>16</v>
      </c>
      <c r="G6" s="10">
        <v>200</v>
      </c>
      <c r="H6" s="10">
        <f>G6</f>
        <v>200</v>
      </c>
      <c r="I6" s="10">
        <v>0</v>
      </c>
      <c r="J6" s="10">
        <v>0</v>
      </c>
      <c r="N6" s="10">
        <v>20001</v>
      </c>
      <c r="O6" s="10">
        <v>30000</v>
      </c>
      <c r="P6" s="13">
        <v>1.2500000000000001E-2</v>
      </c>
    </row>
    <row r="7" spans="1:16" x14ac:dyDescent="0.2">
      <c r="A7" s="4" t="s">
        <v>17</v>
      </c>
      <c r="B7" s="14">
        <v>10</v>
      </c>
      <c r="C7" s="5">
        <v>14.94</v>
      </c>
      <c r="F7" s="10" t="s">
        <v>18</v>
      </c>
      <c r="G7" s="10">
        <v>2000</v>
      </c>
      <c r="H7" s="10">
        <v>0</v>
      </c>
      <c r="I7" s="10">
        <v>0</v>
      </c>
      <c r="J7" s="10">
        <f>G7*25%</f>
        <v>500</v>
      </c>
      <c r="N7" s="10">
        <v>30001</v>
      </c>
      <c r="O7" s="10">
        <v>50000</v>
      </c>
      <c r="P7" s="12">
        <v>0.01</v>
      </c>
    </row>
    <row r="8" spans="1:16" x14ac:dyDescent="0.2">
      <c r="A8" s="4" t="s">
        <v>19</v>
      </c>
      <c r="B8" s="5">
        <v>20</v>
      </c>
      <c r="C8" s="5">
        <v>14.94</v>
      </c>
      <c r="F8" s="10" t="s">
        <v>20</v>
      </c>
      <c r="G8" s="10">
        <v>500</v>
      </c>
      <c r="H8" s="10">
        <f>G8*30%</f>
        <v>150</v>
      </c>
      <c r="I8" s="10">
        <f>G8*30%</f>
        <v>150</v>
      </c>
      <c r="J8" s="10">
        <v>0</v>
      </c>
      <c r="N8" s="10">
        <v>50001</v>
      </c>
      <c r="O8" s="10">
        <v>100000</v>
      </c>
      <c r="P8" s="13">
        <v>7.4999999999999997E-3</v>
      </c>
    </row>
    <row r="9" spans="1:16" x14ac:dyDescent="0.2">
      <c r="A9" s="4" t="s">
        <v>21</v>
      </c>
      <c r="B9" s="5">
        <v>10</v>
      </c>
      <c r="C9" s="5">
        <v>14.94</v>
      </c>
      <c r="F9" s="10" t="s">
        <v>22</v>
      </c>
      <c r="G9" s="10">
        <v>10</v>
      </c>
      <c r="H9" s="10">
        <v>10</v>
      </c>
      <c r="I9" s="10">
        <v>10</v>
      </c>
      <c r="J9" s="10">
        <v>10</v>
      </c>
      <c r="N9" s="10">
        <v>100001</v>
      </c>
      <c r="O9" s="10" t="s">
        <v>23</v>
      </c>
      <c r="P9" s="13">
        <v>5.0000000000000001E-3</v>
      </c>
    </row>
    <row r="10" spans="1:16" x14ac:dyDescent="0.2">
      <c r="A10" s="4" t="s">
        <v>24</v>
      </c>
      <c r="B10" s="14">
        <v>5</v>
      </c>
      <c r="C10" s="5">
        <v>14.94</v>
      </c>
      <c r="F10" s="15" t="s">
        <v>25</v>
      </c>
      <c r="G10" s="15"/>
      <c r="H10" s="16">
        <f>SUM(H5:H9)</f>
        <v>5360</v>
      </c>
      <c r="I10" s="16">
        <f>SUM(I5:I9)</f>
        <v>5160</v>
      </c>
      <c r="J10" s="16">
        <f>SUM(J5:J9)</f>
        <v>5510</v>
      </c>
    </row>
    <row r="11" spans="1:16" x14ac:dyDescent="0.2">
      <c r="A11" s="4" t="s">
        <v>26</v>
      </c>
      <c r="B11" s="5">
        <v>15</v>
      </c>
      <c r="C11" s="5">
        <v>14.94</v>
      </c>
      <c r="F11" s="17" t="s">
        <v>27</v>
      </c>
      <c r="G11" s="17"/>
      <c r="H11" s="18">
        <f>H10*B14%</f>
        <v>1072</v>
      </c>
      <c r="I11" s="18">
        <f>I10*B14%</f>
        <v>1032</v>
      </c>
      <c r="J11" s="18">
        <f>J10*B14%</f>
        <v>1102</v>
      </c>
    </row>
    <row r="12" spans="1:16" x14ac:dyDescent="0.2">
      <c r="A12" s="4" t="s">
        <v>28</v>
      </c>
      <c r="B12" s="5">
        <v>10</v>
      </c>
      <c r="C12" s="5">
        <v>14.94</v>
      </c>
      <c r="F12" s="3" t="s">
        <v>29</v>
      </c>
      <c r="G12" s="3"/>
      <c r="H12" s="16">
        <f>SUM(H10+H11)</f>
        <v>6432</v>
      </c>
      <c r="I12" s="16">
        <f>SUM(I10+I11)</f>
        <v>6192</v>
      </c>
      <c r="J12" s="16">
        <f>SUM(J10+J11)</f>
        <v>6612</v>
      </c>
    </row>
    <row r="13" spans="1:16" x14ac:dyDescent="0.2">
      <c r="A13" s="4" t="s">
        <v>30</v>
      </c>
      <c r="B13" s="5">
        <v>15</v>
      </c>
      <c r="C13" s="5">
        <v>14.94</v>
      </c>
      <c r="F13" s="19" t="s">
        <v>31</v>
      </c>
      <c r="G13" s="19"/>
      <c r="H13" s="18">
        <f>H12*C14%</f>
        <v>960.94080000000008</v>
      </c>
      <c r="I13" s="18">
        <f>I12*C14%</f>
        <v>925.08480000000009</v>
      </c>
      <c r="J13" s="18">
        <f>J12*C14%</f>
        <v>987.83280000000002</v>
      </c>
    </row>
    <row r="14" spans="1:16" x14ac:dyDescent="0.2">
      <c r="A14" s="20" t="s">
        <v>32</v>
      </c>
      <c r="B14" s="21">
        <v>20</v>
      </c>
      <c r="C14" s="22">
        <v>14.94</v>
      </c>
      <c r="F14" s="17" t="s">
        <v>33</v>
      </c>
      <c r="G14" s="17"/>
      <c r="H14">
        <v>15</v>
      </c>
      <c r="I14">
        <v>15</v>
      </c>
      <c r="J14">
        <v>15</v>
      </c>
    </row>
    <row r="15" spans="1:16" x14ac:dyDescent="0.2">
      <c r="A15" s="4" t="s">
        <v>34</v>
      </c>
      <c r="B15" s="5">
        <v>15</v>
      </c>
      <c r="C15" s="5">
        <v>14.94</v>
      </c>
      <c r="F15" s="3" t="s">
        <v>35</v>
      </c>
      <c r="G15" s="3"/>
      <c r="H15" s="23">
        <f>H14+H13+H11</f>
        <v>2047.9408000000001</v>
      </c>
      <c r="I15" s="23">
        <f>I14+I13+I11</f>
        <v>1972.0848000000001</v>
      </c>
      <c r="J15" s="23">
        <f>J14+J13+J11</f>
        <v>2104.8328000000001</v>
      </c>
    </row>
    <row r="16" spans="1:16" x14ac:dyDescent="0.2">
      <c r="A16" s="4" t="s">
        <v>36</v>
      </c>
      <c r="B16" s="5">
        <v>20</v>
      </c>
      <c r="C16" s="5">
        <v>14.94</v>
      </c>
      <c r="F16" s="3" t="s">
        <v>37</v>
      </c>
      <c r="G16" s="3"/>
      <c r="H16" s="16">
        <f>H10*0.57%</f>
        <v>30.551999999999996</v>
      </c>
      <c r="I16" s="16">
        <f>I10*0.57%</f>
        <v>29.411999999999995</v>
      </c>
      <c r="J16" s="16">
        <f>J10*0.57%</f>
        <v>31.406999999999996</v>
      </c>
    </row>
    <row r="17" spans="1:10" x14ac:dyDescent="0.2">
      <c r="A17" s="4" t="s">
        <v>38</v>
      </c>
      <c r="B17" s="14">
        <v>15</v>
      </c>
      <c r="C17" s="5">
        <v>14.94</v>
      </c>
      <c r="F17" s="17" t="s">
        <v>39</v>
      </c>
      <c r="G17" s="17"/>
      <c r="H17">
        <f>H10*P5</f>
        <v>80.399999999999991</v>
      </c>
      <c r="I17">
        <f>I10*P5</f>
        <v>77.399999999999991</v>
      </c>
      <c r="J17">
        <f>J10*P5</f>
        <v>82.649999999999991</v>
      </c>
    </row>
    <row r="18" spans="1:10" x14ac:dyDescent="0.2">
      <c r="A18" s="4" t="s">
        <v>40</v>
      </c>
      <c r="B18" s="14">
        <v>10</v>
      </c>
      <c r="C18" s="5">
        <v>14.94</v>
      </c>
      <c r="F18" s="17" t="s">
        <v>41</v>
      </c>
      <c r="G18" s="17"/>
      <c r="H18">
        <v>50</v>
      </c>
      <c r="I18">
        <v>50</v>
      </c>
      <c r="J18">
        <v>50</v>
      </c>
    </row>
    <row r="19" spans="1:10" x14ac:dyDescent="0.2">
      <c r="A19" s="4" t="s">
        <v>42</v>
      </c>
      <c r="B19" s="5">
        <v>10</v>
      </c>
      <c r="C19" s="5">
        <v>14.94</v>
      </c>
      <c r="F19" s="3" t="s">
        <v>43</v>
      </c>
      <c r="G19" s="3"/>
      <c r="H19" s="16">
        <f>H17+H18</f>
        <v>130.39999999999998</v>
      </c>
      <c r="I19" s="16">
        <f>I17+I18</f>
        <v>127.39999999999999</v>
      </c>
      <c r="J19" s="16">
        <f>J17+J18</f>
        <v>132.64999999999998</v>
      </c>
    </row>
    <row r="20" spans="1:10" x14ac:dyDescent="0.2">
      <c r="A20" s="4" t="s">
        <v>44</v>
      </c>
      <c r="B20" s="14">
        <v>20</v>
      </c>
      <c r="C20" s="5">
        <v>14.94</v>
      </c>
      <c r="F20" s="3" t="s">
        <v>45</v>
      </c>
      <c r="G20" s="3"/>
      <c r="H20" s="23">
        <f>H19+H16+H15</f>
        <v>2208.8928000000001</v>
      </c>
      <c r="I20" s="23">
        <f>I19+I16+I15</f>
        <v>2128.8968</v>
      </c>
      <c r="J20" s="23">
        <f>J19+J16+J15</f>
        <v>2268.8897999999999</v>
      </c>
    </row>
    <row r="21" spans="1:10" x14ac:dyDescent="0.2">
      <c r="A21" s="4" t="s">
        <v>46</v>
      </c>
      <c r="B21" s="5">
        <v>0</v>
      </c>
      <c r="C21" s="5">
        <v>14.94</v>
      </c>
    </row>
    <row r="22" spans="1:10" x14ac:dyDescent="0.2">
      <c r="A22" s="4" t="s">
        <v>47</v>
      </c>
      <c r="B22" s="14">
        <v>10</v>
      </c>
      <c r="C22" s="5">
        <v>14.94</v>
      </c>
      <c r="F22" s="24" t="s">
        <v>48</v>
      </c>
      <c r="G22" t="s">
        <v>49</v>
      </c>
    </row>
    <row r="23" spans="1:10" x14ac:dyDescent="0.2">
      <c r="A23" s="4" t="s">
        <v>50</v>
      </c>
      <c r="B23" s="5">
        <v>10</v>
      </c>
      <c r="C23" s="5">
        <v>14.94</v>
      </c>
    </row>
    <row r="24" spans="1:10" x14ac:dyDescent="0.2">
      <c r="A24" s="4" t="s">
        <v>51</v>
      </c>
      <c r="B24" s="5">
        <v>10</v>
      </c>
      <c r="C24" s="5">
        <v>14.94</v>
      </c>
    </row>
    <row r="25" spans="1:10" x14ac:dyDescent="0.2">
      <c r="A25" s="4" t="s">
        <v>52</v>
      </c>
      <c r="B25" s="5">
        <v>40</v>
      </c>
      <c r="C25" s="5">
        <v>14.94</v>
      </c>
    </row>
    <row r="26" spans="1:10" x14ac:dyDescent="0.2">
      <c r="A26" s="4" t="s">
        <v>53</v>
      </c>
      <c r="B26" s="5">
        <v>10</v>
      </c>
      <c r="C26" s="5">
        <v>14.94</v>
      </c>
    </row>
    <row r="27" spans="1:10" x14ac:dyDescent="0.2">
      <c r="A27" s="4" t="s">
        <v>54</v>
      </c>
      <c r="B27" s="14">
        <v>10</v>
      </c>
      <c r="C27" s="5">
        <v>14.94</v>
      </c>
    </row>
    <row r="28" spans="1:10" x14ac:dyDescent="0.2">
      <c r="A28" s="4" t="s">
        <v>55</v>
      </c>
      <c r="B28" s="5">
        <v>15</v>
      </c>
      <c r="C28" s="5">
        <v>14.94</v>
      </c>
    </row>
    <row r="29" spans="1:10" x14ac:dyDescent="0.2">
      <c r="A29" s="4" t="s">
        <v>56</v>
      </c>
      <c r="B29" s="14">
        <v>10</v>
      </c>
      <c r="C29" s="5">
        <v>14.94</v>
      </c>
    </row>
    <row r="30" spans="1:10" x14ac:dyDescent="0.2">
      <c r="A30" s="4" t="s">
        <v>57</v>
      </c>
      <c r="B30" s="5">
        <v>10</v>
      </c>
      <c r="C30" s="5">
        <v>14.94</v>
      </c>
    </row>
    <row r="31" spans="1:10" x14ac:dyDescent="0.2">
      <c r="A31" s="4" t="s">
        <v>58</v>
      </c>
      <c r="B31" s="5">
        <v>10</v>
      </c>
      <c r="C31" s="5">
        <v>14.94</v>
      </c>
    </row>
    <row r="32" spans="1:10" x14ac:dyDescent="0.2">
      <c r="A32" s="4" t="s">
        <v>59</v>
      </c>
      <c r="B32" s="5">
        <v>10</v>
      </c>
      <c r="C32" s="5">
        <v>14.94</v>
      </c>
    </row>
    <row r="33" spans="1:3" x14ac:dyDescent="0.2">
      <c r="A33" s="4" t="s">
        <v>60</v>
      </c>
      <c r="B33" s="14">
        <v>10</v>
      </c>
      <c r="C33" s="5">
        <v>14.94</v>
      </c>
    </row>
    <row r="34" spans="1:3" x14ac:dyDescent="0.2">
      <c r="A34" s="4" t="s">
        <v>61</v>
      </c>
      <c r="B34" s="14">
        <v>15</v>
      </c>
      <c r="C34" s="5">
        <v>14.94</v>
      </c>
    </row>
    <row r="35" spans="1:3" x14ac:dyDescent="0.2">
      <c r="A35" s="4" t="s">
        <v>62</v>
      </c>
      <c r="B35" s="14">
        <v>10</v>
      </c>
      <c r="C35" s="5">
        <v>14.94</v>
      </c>
    </row>
    <row r="36" spans="1:3" x14ac:dyDescent="0.2">
      <c r="A36" s="4" t="s">
        <v>63</v>
      </c>
      <c r="B36" s="5">
        <v>20</v>
      </c>
      <c r="C36" s="5">
        <v>14.94</v>
      </c>
    </row>
    <row r="37" spans="1:3" x14ac:dyDescent="0.2">
      <c r="A37" s="4" t="s">
        <v>64</v>
      </c>
      <c r="B37" s="5">
        <v>10</v>
      </c>
      <c r="C37" s="5">
        <v>14.94</v>
      </c>
    </row>
    <row r="38" spans="1:3" x14ac:dyDescent="0.2">
      <c r="A38" s="4" t="s">
        <v>65</v>
      </c>
      <c r="B38" s="14">
        <v>10</v>
      </c>
      <c r="C38" s="5">
        <v>14.94</v>
      </c>
    </row>
    <row r="39" spans="1:3" x14ac:dyDescent="0.2">
      <c r="A39" s="4" t="s">
        <v>66</v>
      </c>
      <c r="B39" s="5">
        <v>15</v>
      </c>
      <c r="C39" s="5">
        <v>14.94</v>
      </c>
    </row>
    <row r="40" spans="1:3" x14ac:dyDescent="0.2">
      <c r="A40" s="4" t="s">
        <v>67</v>
      </c>
      <c r="B40" s="5">
        <v>15</v>
      </c>
      <c r="C40" s="5">
        <v>14.94</v>
      </c>
    </row>
    <row r="41" spans="1:3" x14ac:dyDescent="0.2">
      <c r="A41" s="4" t="s">
        <v>68</v>
      </c>
      <c r="B41" s="5">
        <v>20</v>
      </c>
      <c r="C41" s="5">
        <v>14.94</v>
      </c>
    </row>
    <row r="42" spans="1:3" x14ac:dyDescent="0.2">
      <c r="A42" s="4" t="s">
        <v>69</v>
      </c>
      <c r="B42" s="5">
        <v>15</v>
      </c>
      <c r="C42" s="5">
        <v>14.94</v>
      </c>
    </row>
    <row r="43" spans="1:3" x14ac:dyDescent="0.2">
      <c r="A43" s="4" t="s">
        <v>70</v>
      </c>
      <c r="B43" s="5">
        <v>15</v>
      </c>
      <c r="C43" s="5">
        <v>14.94</v>
      </c>
    </row>
    <row r="44" spans="1:3" x14ac:dyDescent="0.2">
      <c r="A44" s="4" t="s">
        <v>71</v>
      </c>
      <c r="B44" s="14">
        <v>10</v>
      </c>
      <c r="C44" s="5">
        <v>14.94</v>
      </c>
    </row>
    <row r="45" spans="1:3" x14ac:dyDescent="0.2">
      <c r="A45" s="4" t="s">
        <v>72</v>
      </c>
      <c r="B45" s="5">
        <v>10</v>
      </c>
      <c r="C45" s="5">
        <v>14.94</v>
      </c>
    </row>
    <row r="46" spans="1:3" x14ac:dyDescent="0.2">
      <c r="A46" s="4" t="s">
        <v>73</v>
      </c>
      <c r="B46" s="5">
        <v>15</v>
      </c>
      <c r="C46" s="5">
        <v>14.94</v>
      </c>
    </row>
    <row r="47" spans="1:3" x14ac:dyDescent="0.2">
      <c r="A47" s="4" t="s">
        <v>74</v>
      </c>
      <c r="B47" s="5">
        <v>10</v>
      </c>
      <c r="C47" s="5">
        <v>14.94</v>
      </c>
    </row>
    <row r="48" spans="1:3" x14ac:dyDescent="0.2">
      <c r="A48" s="4" t="s">
        <v>75</v>
      </c>
      <c r="B48" s="5">
        <v>15</v>
      </c>
      <c r="C48" s="5">
        <v>14.94</v>
      </c>
    </row>
    <row r="49" spans="1:3" x14ac:dyDescent="0.2">
      <c r="A49" s="4" t="s">
        <v>76</v>
      </c>
      <c r="B49" s="5">
        <v>15</v>
      </c>
      <c r="C49" s="5">
        <v>14.94</v>
      </c>
    </row>
    <row r="50" spans="1:3" x14ac:dyDescent="0.2">
      <c r="A50" s="4" t="s">
        <v>77</v>
      </c>
      <c r="B50" s="14">
        <v>30</v>
      </c>
      <c r="C50" s="5">
        <v>14.94</v>
      </c>
    </row>
    <row r="51" spans="1:3" x14ac:dyDescent="0.2">
      <c r="A51" s="4" t="s">
        <v>78</v>
      </c>
      <c r="B51" s="5">
        <v>10</v>
      </c>
      <c r="C51" s="5">
        <v>14.94</v>
      </c>
    </row>
    <row r="52" spans="1:3" x14ac:dyDescent="0.2">
      <c r="A52" s="4" t="s">
        <v>79</v>
      </c>
      <c r="B52" s="5">
        <v>10</v>
      </c>
      <c r="C52" s="5">
        <v>14.94</v>
      </c>
    </row>
    <row r="53" spans="1:3" x14ac:dyDescent="0.2">
      <c r="A53" s="4" t="s">
        <v>80</v>
      </c>
      <c r="B53" s="5">
        <v>10</v>
      </c>
      <c r="C53" s="5">
        <v>14.94</v>
      </c>
    </row>
    <row r="54" spans="1:3" x14ac:dyDescent="0.2">
      <c r="A54" s="4" t="s">
        <v>81</v>
      </c>
      <c r="B54" s="5">
        <v>10</v>
      </c>
      <c r="C54" s="5">
        <v>14.94</v>
      </c>
    </row>
    <row r="55" spans="1:3" x14ac:dyDescent="0.2">
      <c r="A55" s="4" t="s">
        <v>82</v>
      </c>
      <c r="B55" s="14">
        <v>5</v>
      </c>
      <c r="C55" s="5">
        <v>14.94</v>
      </c>
    </row>
    <row r="56" spans="1:3" x14ac:dyDescent="0.2">
      <c r="A56" s="4" t="s">
        <v>83</v>
      </c>
      <c r="B56" s="5">
        <v>10</v>
      </c>
      <c r="C56" s="5">
        <v>14.94</v>
      </c>
    </row>
    <row r="57" spans="1:3" x14ac:dyDescent="0.2">
      <c r="A57" s="4" t="s">
        <v>84</v>
      </c>
      <c r="B57" s="5">
        <v>10</v>
      </c>
      <c r="C57" s="5">
        <v>14.94</v>
      </c>
    </row>
    <row r="58" spans="1:3" x14ac:dyDescent="0.2">
      <c r="A58" s="4" t="s">
        <v>85</v>
      </c>
      <c r="B58" s="14">
        <v>10</v>
      </c>
      <c r="C58" s="5">
        <v>14.94</v>
      </c>
    </row>
    <row r="59" spans="1:3" x14ac:dyDescent="0.2">
      <c r="A59" s="4" t="s">
        <v>86</v>
      </c>
      <c r="B59" s="14">
        <v>30</v>
      </c>
      <c r="C59" s="5">
        <v>14.94</v>
      </c>
    </row>
    <row r="60" spans="1:3" x14ac:dyDescent="0.2">
      <c r="A60" s="4" t="s">
        <v>87</v>
      </c>
      <c r="B60" s="5">
        <v>20</v>
      </c>
      <c r="C60" s="5">
        <v>14.94</v>
      </c>
    </row>
    <row r="61" spans="1:3" x14ac:dyDescent="0.2">
      <c r="A61" s="4" t="s">
        <v>88</v>
      </c>
      <c r="B61" s="14">
        <v>0</v>
      </c>
      <c r="C61" s="5">
        <v>14.94</v>
      </c>
    </row>
    <row r="62" spans="1:3" x14ac:dyDescent="0.2">
      <c r="A62" s="4" t="s">
        <v>89</v>
      </c>
      <c r="B62" s="5">
        <v>10</v>
      </c>
      <c r="C62" s="5">
        <v>14.94</v>
      </c>
    </row>
    <row r="63" spans="1:3" x14ac:dyDescent="0.2">
      <c r="A63" s="4" t="s">
        <v>90</v>
      </c>
      <c r="B63" s="14">
        <v>10</v>
      </c>
      <c r="C63" s="5">
        <v>14.94</v>
      </c>
    </row>
    <row r="64" spans="1:3" x14ac:dyDescent="0.2">
      <c r="A64" s="4" t="s">
        <v>91</v>
      </c>
      <c r="B64" s="5">
        <v>15</v>
      </c>
      <c r="C64" s="5">
        <v>14.94</v>
      </c>
    </row>
    <row r="65" spans="1:3" x14ac:dyDescent="0.2">
      <c r="A65" s="4" t="s">
        <v>92</v>
      </c>
      <c r="B65" s="14">
        <v>15</v>
      </c>
      <c r="C65" s="5">
        <v>14.94</v>
      </c>
    </row>
    <row r="66" spans="1:3" x14ac:dyDescent="0.2">
      <c r="A66" s="4" t="s">
        <v>93</v>
      </c>
      <c r="B66" s="5">
        <v>10</v>
      </c>
      <c r="C66" s="5">
        <v>14.94</v>
      </c>
    </row>
    <row r="67" spans="1:3" x14ac:dyDescent="0.2">
      <c r="A67" s="4" t="s">
        <v>94</v>
      </c>
      <c r="B67" s="14">
        <v>10</v>
      </c>
      <c r="C67" s="5">
        <v>14.94</v>
      </c>
    </row>
    <row r="68" spans="1:3" x14ac:dyDescent="0.2">
      <c r="A68" s="4" t="s">
        <v>95</v>
      </c>
      <c r="B68" s="14">
        <v>15</v>
      </c>
      <c r="C68" s="5">
        <v>14.94</v>
      </c>
    </row>
    <row r="69" spans="1:3" x14ac:dyDescent="0.2">
      <c r="A69" s="4" t="s">
        <v>96</v>
      </c>
      <c r="B69" s="5">
        <v>10</v>
      </c>
      <c r="C69" s="5">
        <v>14.94</v>
      </c>
    </row>
    <row r="70" spans="1:3" x14ac:dyDescent="0.2">
      <c r="A70" s="4" t="s">
        <v>97</v>
      </c>
      <c r="B70" s="5">
        <v>5</v>
      </c>
      <c r="C70" s="5">
        <v>14.94</v>
      </c>
    </row>
    <row r="71" spans="1:3" x14ac:dyDescent="0.2">
      <c r="A71" s="4" t="s">
        <v>98</v>
      </c>
      <c r="B71" s="5">
        <v>10</v>
      </c>
      <c r="C71" s="5">
        <v>14.94</v>
      </c>
    </row>
    <row r="72" spans="1:3" x14ac:dyDescent="0.2">
      <c r="A72" s="4" t="s">
        <v>99</v>
      </c>
      <c r="B72" s="5">
        <v>20</v>
      </c>
      <c r="C72" s="5">
        <v>14.94</v>
      </c>
    </row>
    <row r="73" spans="1:3" x14ac:dyDescent="0.2">
      <c r="A73" s="4" t="s">
        <v>100</v>
      </c>
      <c r="B73" s="14">
        <v>20</v>
      </c>
      <c r="C73" s="5">
        <v>14.94</v>
      </c>
    </row>
    <row r="74" spans="1:3" x14ac:dyDescent="0.2">
      <c r="A74" s="4" t="s">
        <v>101</v>
      </c>
      <c r="B74" s="14">
        <v>20</v>
      </c>
      <c r="C74" s="5">
        <v>14.94</v>
      </c>
    </row>
    <row r="75" spans="1:3" x14ac:dyDescent="0.2">
      <c r="A75" s="4" t="s">
        <v>102</v>
      </c>
      <c r="B75" s="5">
        <v>15</v>
      </c>
      <c r="C75" s="5">
        <v>14.94</v>
      </c>
    </row>
    <row r="76" spans="1:3" x14ac:dyDescent="0.2">
      <c r="A76" s="4" t="s">
        <v>103</v>
      </c>
      <c r="B76" s="14">
        <v>15</v>
      </c>
      <c r="C76" s="5">
        <v>14.94</v>
      </c>
    </row>
    <row r="77" spans="1:3" x14ac:dyDescent="0.2">
      <c r="A77" s="4" t="s">
        <v>104</v>
      </c>
      <c r="B77" s="5">
        <v>15</v>
      </c>
      <c r="C77" s="5">
        <v>14.94</v>
      </c>
    </row>
    <row r="78" spans="1:3" x14ac:dyDescent="0.2">
      <c r="A78" s="4" t="s">
        <v>105</v>
      </c>
      <c r="B78" s="14">
        <v>10</v>
      </c>
      <c r="C78" s="5">
        <v>14.94</v>
      </c>
    </row>
    <row r="79" spans="1:3" x14ac:dyDescent="0.2">
      <c r="A79" s="4" t="s">
        <v>106</v>
      </c>
      <c r="B79" s="14">
        <v>10</v>
      </c>
      <c r="C79" s="5">
        <v>14.94</v>
      </c>
    </row>
    <row r="80" spans="1:3" x14ac:dyDescent="0.2">
      <c r="A80" s="4" t="s">
        <v>107</v>
      </c>
      <c r="B80" s="5">
        <v>10</v>
      </c>
      <c r="C80" s="5">
        <v>14.94</v>
      </c>
    </row>
    <row r="81" spans="1:3" x14ac:dyDescent="0.2">
      <c r="A81" s="4" t="s">
        <v>108</v>
      </c>
      <c r="B81" s="14">
        <v>0</v>
      </c>
      <c r="C81" s="5">
        <v>0</v>
      </c>
    </row>
    <row r="82" spans="1:3" x14ac:dyDescent="0.2">
      <c r="A82" s="4" t="s">
        <v>109</v>
      </c>
      <c r="B82" s="5">
        <v>10</v>
      </c>
      <c r="C82" s="5">
        <v>14.94</v>
      </c>
    </row>
    <row r="83" spans="1:3" x14ac:dyDescent="0.2">
      <c r="A83" s="4" t="s">
        <v>110</v>
      </c>
      <c r="B83" s="5">
        <v>10</v>
      </c>
      <c r="C83" s="5">
        <v>14.94</v>
      </c>
    </row>
    <row r="84" spans="1:3" x14ac:dyDescent="0.2">
      <c r="A84" s="4" t="s">
        <v>111</v>
      </c>
      <c r="B84" s="14">
        <v>30</v>
      </c>
      <c r="C84" s="5">
        <v>14.94</v>
      </c>
    </row>
    <row r="85" spans="1:3" x14ac:dyDescent="0.2">
      <c r="A85" s="4" t="s">
        <v>112</v>
      </c>
      <c r="B85" s="5">
        <v>10</v>
      </c>
      <c r="C85" s="5">
        <v>14.94</v>
      </c>
    </row>
    <row r="86" spans="1:3" x14ac:dyDescent="0.2">
      <c r="A86" s="4" t="s">
        <v>113</v>
      </c>
      <c r="B86" s="5">
        <v>10</v>
      </c>
      <c r="C86" s="5">
        <v>14.94</v>
      </c>
    </row>
    <row r="87" spans="1:3" x14ac:dyDescent="0.2">
      <c r="A87" s="4" t="s">
        <v>114</v>
      </c>
      <c r="B87" s="5">
        <v>20</v>
      </c>
      <c r="C87" s="5">
        <v>14.94</v>
      </c>
    </row>
    <row r="88" spans="1:3" x14ac:dyDescent="0.2">
      <c r="A88" s="4" t="s">
        <v>115</v>
      </c>
      <c r="B88" s="5">
        <v>15</v>
      </c>
      <c r="C88" s="5">
        <v>14.94</v>
      </c>
    </row>
    <row r="89" spans="1:3" x14ac:dyDescent="0.2">
      <c r="A89" s="4" t="s">
        <v>116</v>
      </c>
      <c r="B89" s="14">
        <v>5</v>
      </c>
      <c r="C89" s="5">
        <v>14.94</v>
      </c>
    </row>
    <row r="90" spans="1:3" x14ac:dyDescent="0.2">
      <c r="A90" s="4" t="s">
        <v>117</v>
      </c>
      <c r="B90" s="14">
        <v>10</v>
      </c>
      <c r="C90" s="5">
        <v>14.94</v>
      </c>
    </row>
    <row r="91" spans="1:3" x14ac:dyDescent="0.2">
      <c r="A91" s="4" t="s">
        <v>118</v>
      </c>
      <c r="B91" s="5">
        <v>15</v>
      </c>
      <c r="C91" s="5">
        <v>14.94</v>
      </c>
    </row>
    <row r="92" spans="1:3" x14ac:dyDescent="0.2">
      <c r="A92" s="4" t="s">
        <v>119</v>
      </c>
      <c r="B92" s="5">
        <v>10</v>
      </c>
      <c r="C92" s="5">
        <v>14.94</v>
      </c>
    </row>
    <row r="93" spans="1:3" x14ac:dyDescent="0.2">
      <c r="A93" s="4" t="s">
        <v>120</v>
      </c>
      <c r="B93" s="5">
        <v>15</v>
      </c>
      <c r="C93" s="5">
        <v>14.94</v>
      </c>
    </row>
    <row r="94" spans="1:3" x14ac:dyDescent="0.2">
      <c r="A94" s="4" t="s">
        <v>121</v>
      </c>
      <c r="B94" s="14">
        <v>10</v>
      </c>
      <c r="C94" s="5">
        <v>14.94</v>
      </c>
    </row>
    <row r="95" spans="1:3" x14ac:dyDescent="0.2">
      <c r="A95" s="4" t="s">
        <v>122</v>
      </c>
      <c r="B95" s="14">
        <v>15</v>
      </c>
      <c r="C95" s="5">
        <v>14.94</v>
      </c>
    </row>
    <row r="96" spans="1:3" x14ac:dyDescent="0.2">
      <c r="A96" s="4" t="s">
        <v>123</v>
      </c>
      <c r="B96" s="5">
        <v>5</v>
      </c>
      <c r="C96" s="5">
        <v>14.94</v>
      </c>
    </row>
    <row r="97" spans="1:3" x14ac:dyDescent="0.2">
      <c r="A97" s="4" t="s">
        <v>124</v>
      </c>
      <c r="B97" s="5">
        <v>5</v>
      </c>
      <c r="C97" s="5">
        <v>14.94</v>
      </c>
    </row>
    <row r="98" spans="1:3" x14ac:dyDescent="0.2">
      <c r="A98" s="4" t="s">
        <v>125</v>
      </c>
      <c r="B98" s="5">
        <v>20</v>
      </c>
      <c r="C98" s="5">
        <v>14.94</v>
      </c>
    </row>
    <row r="99" spans="1:3" x14ac:dyDescent="0.2">
      <c r="A99" s="4" t="s">
        <v>126</v>
      </c>
      <c r="B99" s="5">
        <v>40</v>
      </c>
      <c r="C99" s="5">
        <v>14.94</v>
      </c>
    </row>
    <row r="100" spans="1:3" x14ac:dyDescent="0.2">
      <c r="A100" s="4" t="s">
        <v>127</v>
      </c>
      <c r="B100" s="5">
        <v>20</v>
      </c>
      <c r="C100" s="5">
        <v>14.94</v>
      </c>
    </row>
    <row r="101" spans="1:3" x14ac:dyDescent="0.2">
      <c r="A101" s="4" t="s">
        <v>128</v>
      </c>
      <c r="B101" s="14">
        <v>15</v>
      </c>
      <c r="C101" s="5">
        <v>14.94</v>
      </c>
    </row>
    <row r="102" spans="1:3" x14ac:dyDescent="0.2">
      <c r="A102" s="4" t="s">
        <v>129</v>
      </c>
      <c r="B102" s="5">
        <v>0</v>
      </c>
      <c r="C102" s="5">
        <v>0</v>
      </c>
    </row>
    <row r="103" spans="1:3" x14ac:dyDescent="0.2">
      <c r="A103" s="4" t="s">
        <v>130</v>
      </c>
      <c r="B103" s="14">
        <v>10</v>
      </c>
      <c r="C103" s="5">
        <v>14.94</v>
      </c>
    </row>
    <row r="104" spans="1:3" x14ac:dyDescent="0.2">
      <c r="A104" s="4" t="s">
        <v>131</v>
      </c>
      <c r="B104" s="5">
        <v>40</v>
      </c>
      <c r="C104" s="5">
        <v>14.94</v>
      </c>
    </row>
    <row r="105" spans="1:3" x14ac:dyDescent="0.2">
      <c r="A105" s="4" t="s">
        <v>132</v>
      </c>
      <c r="B105" s="5">
        <v>20</v>
      </c>
      <c r="C105" s="5">
        <v>14.94</v>
      </c>
    </row>
    <row r="106" spans="1:3" x14ac:dyDescent="0.2">
      <c r="A106" s="4" t="s">
        <v>133</v>
      </c>
      <c r="B106" s="14">
        <v>10</v>
      </c>
      <c r="C106" s="5">
        <v>14.94</v>
      </c>
    </row>
    <row r="107" spans="1:3" x14ac:dyDescent="0.2">
      <c r="A107" s="4" t="s">
        <v>134</v>
      </c>
      <c r="B107" s="5">
        <v>20</v>
      </c>
      <c r="C107" s="5">
        <v>14.94</v>
      </c>
    </row>
    <row r="108" spans="1:3" x14ac:dyDescent="0.2">
      <c r="A108" s="4" t="s">
        <v>135</v>
      </c>
      <c r="B108" s="5">
        <v>10</v>
      </c>
      <c r="C108" s="5">
        <v>14.94</v>
      </c>
    </row>
    <row r="109" spans="1:3" x14ac:dyDescent="0.2">
      <c r="A109" s="4" t="s">
        <v>136</v>
      </c>
      <c r="B109" s="5">
        <v>10</v>
      </c>
      <c r="C109" s="5">
        <v>14.94</v>
      </c>
    </row>
    <row r="110" spans="1:3" x14ac:dyDescent="0.2">
      <c r="A110" s="4" t="s">
        <v>137</v>
      </c>
      <c r="B110" s="5">
        <v>10</v>
      </c>
      <c r="C110" s="5">
        <v>14.94</v>
      </c>
    </row>
    <row r="111" spans="1:3" x14ac:dyDescent="0.2">
      <c r="A111" s="4" t="s">
        <v>138</v>
      </c>
      <c r="B111" s="14">
        <v>20</v>
      </c>
      <c r="C111" s="5">
        <v>14.94</v>
      </c>
    </row>
    <row r="112" spans="1:3" x14ac:dyDescent="0.2">
      <c r="A112" s="4" t="s">
        <v>139</v>
      </c>
      <c r="B112" s="14">
        <v>10</v>
      </c>
      <c r="C112" s="5">
        <v>14.94</v>
      </c>
    </row>
    <row r="113" spans="1:3" x14ac:dyDescent="0.2">
      <c r="A113" s="4" t="s">
        <v>140</v>
      </c>
      <c r="B113" s="5">
        <v>10</v>
      </c>
      <c r="C113" s="5">
        <v>14.94</v>
      </c>
    </row>
    <row r="114" spans="1:3" x14ac:dyDescent="0.2">
      <c r="A114" s="4" t="s">
        <v>141</v>
      </c>
      <c r="B114" s="5">
        <v>20</v>
      </c>
      <c r="C114" s="5">
        <v>14.94</v>
      </c>
    </row>
    <row r="115" spans="1:3" x14ac:dyDescent="0.2">
      <c r="A115" s="4" t="s">
        <v>142</v>
      </c>
      <c r="B115" s="5">
        <v>20</v>
      </c>
      <c r="C115" s="5">
        <v>14.94</v>
      </c>
    </row>
    <row r="116" spans="1:3" x14ac:dyDescent="0.2">
      <c r="A116" s="4" t="s">
        <v>143</v>
      </c>
      <c r="B116" s="5">
        <v>10</v>
      </c>
      <c r="C116" s="5">
        <v>14.94</v>
      </c>
    </row>
    <row r="117" spans="1:3" x14ac:dyDescent="0.2">
      <c r="A117" s="4" t="s">
        <v>144</v>
      </c>
      <c r="B117" s="14">
        <v>40</v>
      </c>
      <c r="C117" s="5">
        <v>14.94</v>
      </c>
    </row>
    <row r="118" spans="1:3" x14ac:dyDescent="0.2">
      <c r="A118" s="4" t="s">
        <v>145</v>
      </c>
      <c r="B118" s="5">
        <v>10</v>
      </c>
      <c r="C118" s="5">
        <v>14.94</v>
      </c>
    </row>
    <row r="119" spans="1:3" x14ac:dyDescent="0.2">
      <c r="A119" s="4" t="s">
        <v>146</v>
      </c>
      <c r="B119" s="5">
        <v>10</v>
      </c>
      <c r="C119" s="5">
        <v>14.94</v>
      </c>
    </row>
    <row r="120" spans="1:3" x14ac:dyDescent="0.2">
      <c r="A120" s="4" t="s">
        <v>147</v>
      </c>
      <c r="B120" s="5">
        <v>15</v>
      </c>
      <c r="C120" s="5">
        <v>14.94</v>
      </c>
    </row>
    <row r="121" spans="1:3" x14ac:dyDescent="0.2">
      <c r="A121" s="4" t="s">
        <v>148</v>
      </c>
      <c r="B121" s="14">
        <v>10</v>
      </c>
      <c r="C121" s="5">
        <v>14.94</v>
      </c>
    </row>
    <row r="122" spans="1:3" x14ac:dyDescent="0.2">
      <c r="A122" s="4" t="s">
        <v>149</v>
      </c>
      <c r="B122" s="5">
        <v>20</v>
      </c>
      <c r="C122" s="5">
        <v>14.94</v>
      </c>
    </row>
    <row r="123" spans="1:3" x14ac:dyDescent="0.2">
      <c r="A123" s="4" t="s">
        <v>150</v>
      </c>
      <c r="B123" s="14">
        <v>10</v>
      </c>
      <c r="C123" s="5">
        <v>14.94</v>
      </c>
    </row>
    <row r="124" spans="1:3" x14ac:dyDescent="0.2">
      <c r="A124" s="4" t="s">
        <v>151</v>
      </c>
      <c r="B124" s="5">
        <v>15</v>
      </c>
      <c r="C124" s="5">
        <v>14.94</v>
      </c>
    </row>
    <row r="125" spans="1:3" x14ac:dyDescent="0.2">
      <c r="A125" s="4" t="s">
        <v>152</v>
      </c>
      <c r="B125" s="5">
        <v>15</v>
      </c>
      <c r="C125" s="5">
        <v>14.94</v>
      </c>
    </row>
    <row r="126" spans="1:3" x14ac:dyDescent="0.2">
      <c r="A126" s="4" t="s">
        <v>153</v>
      </c>
      <c r="B126" s="14">
        <v>10</v>
      </c>
      <c r="C126" s="5">
        <v>14.94</v>
      </c>
    </row>
    <row r="127" spans="1:3" x14ac:dyDescent="0.2">
      <c r="A127" s="4" t="s">
        <v>154</v>
      </c>
      <c r="B127" s="5">
        <v>0</v>
      </c>
      <c r="C127" s="5">
        <v>0</v>
      </c>
    </row>
    <row r="128" spans="1:3" x14ac:dyDescent="0.2">
      <c r="A128" s="4" t="s">
        <v>155</v>
      </c>
      <c r="B128" s="14">
        <v>30</v>
      </c>
      <c r="C128" s="5">
        <v>14.94</v>
      </c>
    </row>
    <row r="129" spans="1:3" x14ac:dyDescent="0.2">
      <c r="A129" s="4" t="s">
        <v>156</v>
      </c>
      <c r="B129" s="5">
        <v>40</v>
      </c>
      <c r="C129" s="5">
        <v>14.94</v>
      </c>
    </row>
    <row r="130" spans="1:3" x14ac:dyDescent="0.2">
      <c r="A130" s="4" t="s">
        <v>157</v>
      </c>
      <c r="B130" s="5">
        <v>15</v>
      </c>
      <c r="C130" s="5">
        <v>14.94</v>
      </c>
    </row>
    <row r="131" spans="1:3" x14ac:dyDescent="0.2">
      <c r="A131" s="4" t="s">
        <v>158</v>
      </c>
      <c r="B131" s="14">
        <v>15</v>
      </c>
      <c r="C131" s="5">
        <v>14.94</v>
      </c>
    </row>
    <row r="132" spans="1:3" x14ac:dyDescent="0.2">
      <c r="A132" s="4" t="s">
        <v>159</v>
      </c>
      <c r="B132" s="5">
        <v>10</v>
      </c>
      <c r="C132" s="5">
        <v>14.94</v>
      </c>
    </row>
    <row r="133" spans="1:3" x14ac:dyDescent="0.2">
      <c r="A133" s="4" t="s">
        <v>160</v>
      </c>
      <c r="B133" s="14">
        <v>40</v>
      </c>
      <c r="C133" s="5">
        <v>14.94</v>
      </c>
    </row>
    <row r="134" spans="1:3" x14ac:dyDescent="0.2">
      <c r="A134" s="4" t="s">
        <v>161</v>
      </c>
      <c r="B134" s="14">
        <v>15</v>
      </c>
      <c r="C134" s="5">
        <v>14.94</v>
      </c>
    </row>
    <row r="135" spans="1:3" x14ac:dyDescent="0.2">
      <c r="A135" s="4" t="s">
        <v>162</v>
      </c>
      <c r="B135" s="5">
        <v>10</v>
      </c>
      <c r="C135" s="5">
        <v>14.94</v>
      </c>
    </row>
    <row r="136" spans="1:3" x14ac:dyDescent="0.2">
      <c r="A136" s="4" t="s">
        <v>163</v>
      </c>
      <c r="B136" s="5">
        <v>15</v>
      </c>
      <c r="C136" s="5">
        <v>14.94</v>
      </c>
    </row>
    <row r="137" spans="1:3" x14ac:dyDescent="0.2">
      <c r="A137" s="4" t="s">
        <v>164</v>
      </c>
      <c r="B137" s="5">
        <v>10</v>
      </c>
      <c r="C137" s="5">
        <v>14.94</v>
      </c>
    </row>
    <row r="138" spans="1:3" x14ac:dyDescent="0.2">
      <c r="A138" s="4" t="s">
        <v>165</v>
      </c>
      <c r="B138" s="14">
        <v>10</v>
      </c>
      <c r="C138" s="5">
        <v>14.94</v>
      </c>
    </row>
    <row r="139" spans="1:3" x14ac:dyDescent="0.2">
      <c r="A139" s="4" t="s">
        <v>166</v>
      </c>
      <c r="B139" s="5">
        <v>10</v>
      </c>
      <c r="C139" s="5">
        <v>14.94</v>
      </c>
    </row>
    <row r="140" spans="1:3" x14ac:dyDescent="0.2">
      <c r="A140" s="4" t="s">
        <v>167</v>
      </c>
      <c r="B140" s="14">
        <v>10</v>
      </c>
      <c r="C140" s="5">
        <v>14.94</v>
      </c>
    </row>
    <row r="141" spans="1:3" x14ac:dyDescent="0.2">
      <c r="A141" s="4" t="s">
        <v>168</v>
      </c>
      <c r="B141" s="14">
        <v>40</v>
      </c>
      <c r="C141" s="5">
        <v>14.94</v>
      </c>
    </row>
    <row r="142" spans="1:3" x14ac:dyDescent="0.2">
      <c r="A142" s="4" t="s">
        <v>169</v>
      </c>
      <c r="B142" s="5">
        <v>15</v>
      </c>
      <c r="C142" s="5">
        <v>14.94</v>
      </c>
    </row>
    <row r="143" spans="1:3" x14ac:dyDescent="0.2">
      <c r="A143" s="4" t="s">
        <v>170</v>
      </c>
      <c r="B143" s="5">
        <v>10</v>
      </c>
      <c r="C143" s="5">
        <v>14.94</v>
      </c>
    </row>
    <row r="144" spans="1:3" x14ac:dyDescent="0.2">
      <c r="A144" s="4" t="s">
        <v>171</v>
      </c>
      <c r="B144" s="5">
        <v>15</v>
      </c>
      <c r="C144" s="5">
        <v>14.94</v>
      </c>
    </row>
    <row r="145" spans="1:3" x14ac:dyDescent="0.2">
      <c r="A145" s="4" t="s">
        <v>172</v>
      </c>
      <c r="B145" s="14">
        <v>10</v>
      </c>
      <c r="C145" s="5">
        <v>14.94</v>
      </c>
    </row>
    <row r="146" spans="1:3" x14ac:dyDescent="0.2">
      <c r="A146" s="4" t="s">
        <v>173</v>
      </c>
      <c r="B146" s="5">
        <v>0</v>
      </c>
      <c r="C146" s="5">
        <v>0</v>
      </c>
    </row>
    <row r="147" spans="1:3" x14ac:dyDescent="0.2">
      <c r="A147" s="4" t="s">
        <v>174</v>
      </c>
      <c r="B147" s="5">
        <v>15</v>
      </c>
      <c r="C147" s="5">
        <v>14.94</v>
      </c>
    </row>
    <row r="148" spans="1:3" x14ac:dyDescent="0.2">
      <c r="A148" s="4" t="s">
        <v>175</v>
      </c>
      <c r="B148" s="5">
        <v>20</v>
      </c>
      <c r="C148" s="5">
        <v>14.94</v>
      </c>
    </row>
  </sheetData>
  <mergeCells count="14">
    <mergeCell ref="F19:G19"/>
    <mergeCell ref="F20:G20"/>
    <mergeCell ref="F13:G13"/>
    <mergeCell ref="F14:G14"/>
    <mergeCell ref="F15:G15"/>
    <mergeCell ref="F16:G16"/>
    <mergeCell ref="F17:G17"/>
    <mergeCell ref="F18:G18"/>
    <mergeCell ref="N1:P1"/>
    <mergeCell ref="N2:O2"/>
    <mergeCell ref="G3:H3"/>
    <mergeCell ref="F10:G10"/>
    <mergeCell ref="F11:G11"/>
    <mergeCell ref="F12:G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C666-9D64-ED48-964F-4EE01CED643F}">
  <dimension ref="A1:E22"/>
  <sheetViews>
    <sheetView tabSelected="1" workbookViewId="0">
      <selection activeCell="B5" sqref="B5"/>
    </sheetView>
  </sheetViews>
  <sheetFormatPr baseColWidth="10" defaultRowHeight="16" x14ac:dyDescent="0.2"/>
  <cols>
    <col min="1" max="1" width="18.5" customWidth="1"/>
    <col min="4" max="4" width="18.5" customWidth="1"/>
  </cols>
  <sheetData>
    <row r="1" spans="1:5" x14ac:dyDescent="0.2">
      <c r="A1" s="25" t="s">
        <v>176</v>
      </c>
      <c r="B1" s="25"/>
      <c r="C1" s="25"/>
      <c r="D1" s="25"/>
      <c r="E1" s="25"/>
    </row>
    <row r="2" spans="1:5" x14ac:dyDescent="0.2">
      <c r="A2" s="25" t="s">
        <v>177</v>
      </c>
      <c r="B2" s="25"/>
      <c r="C2" s="25"/>
      <c r="D2" s="25"/>
      <c r="E2" s="25"/>
    </row>
    <row r="3" spans="1:5" ht="45" customHeight="1" x14ac:dyDescent="0.2">
      <c r="A3" s="26"/>
      <c r="B3" s="26"/>
      <c r="C3" s="26"/>
      <c r="D3" s="26"/>
      <c r="E3" s="26"/>
    </row>
    <row r="4" spans="1:5" x14ac:dyDescent="0.2">
      <c r="A4" s="27" t="s">
        <v>178</v>
      </c>
      <c r="B4" s="28"/>
      <c r="C4" s="28"/>
      <c r="D4" s="29"/>
      <c r="E4" s="29"/>
    </row>
    <row r="5" spans="1:5" x14ac:dyDescent="0.2">
      <c r="A5" s="30" t="s">
        <v>179</v>
      </c>
      <c r="B5" s="31">
        <v>62.7</v>
      </c>
      <c r="C5" s="29"/>
      <c r="D5" s="32" t="s">
        <v>180</v>
      </c>
      <c r="E5" s="33"/>
    </row>
    <row r="6" spans="1:5" x14ac:dyDescent="0.2">
      <c r="A6" s="30" t="s">
        <v>181</v>
      </c>
      <c r="B6" s="31">
        <v>32</v>
      </c>
      <c r="C6" s="29"/>
      <c r="D6" s="34" t="s">
        <v>182</v>
      </c>
      <c r="E6" s="35"/>
    </row>
    <row r="7" spans="1:5" x14ac:dyDescent="0.2">
      <c r="A7" s="30" t="s">
        <v>183</v>
      </c>
      <c r="B7" s="31">
        <v>66.7</v>
      </c>
      <c r="C7" s="29"/>
      <c r="D7" s="36"/>
      <c r="E7" s="35"/>
    </row>
    <row r="8" spans="1:5" x14ac:dyDescent="0.2">
      <c r="A8" s="30" t="s">
        <v>184</v>
      </c>
      <c r="B8" s="31">
        <v>1</v>
      </c>
      <c r="C8" s="29"/>
      <c r="D8" s="36"/>
      <c r="E8" s="29"/>
    </row>
    <row r="9" spans="1:5" x14ac:dyDescent="0.2">
      <c r="A9" s="30" t="s">
        <v>185</v>
      </c>
      <c r="B9" s="37">
        <f>((B5*B6*B7)*B8)/6000</f>
        <v>22.304480000000002</v>
      </c>
      <c r="C9" s="29"/>
      <c r="D9" s="36"/>
      <c r="E9" s="29"/>
    </row>
    <row r="10" spans="1:5" x14ac:dyDescent="0.2">
      <c r="A10" s="29"/>
      <c r="B10" s="29"/>
      <c r="C10" s="29"/>
      <c r="D10" s="29"/>
      <c r="E10" s="29"/>
    </row>
    <row r="11" spans="1:5" x14ac:dyDescent="0.2">
      <c r="A11" s="27" t="s">
        <v>186</v>
      </c>
      <c r="B11" s="29"/>
      <c r="C11" s="29"/>
      <c r="D11" s="33" t="s">
        <v>180</v>
      </c>
      <c r="E11" s="29"/>
    </row>
    <row r="12" spans="1:5" x14ac:dyDescent="0.2">
      <c r="A12" s="30" t="s">
        <v>187</v>
      </c>
      <c r="B12" s="38">
        <v>0.13</v>
      </c>
      <c r="C12" s="29"/>
      <c r="D12" s="39" t="s">
        <v>188</v>
      </c>
      <c r="E12" s="29"/>
    </row>
    <row r="13" spans="1:5" x14ac:dyDescent="0.2">
      <c r="A13" s="30" t="s">
        <v>184</v>
      </c>
      <c r="B13" s="38">
        <v>1</v>
      </c>
      <c r="C13" s="29"/>
      <c r="D13" s="40"/>
      <c r="E13" s="29"/>
    </row>
    <row r="14" spans="1:5" x14ac:dyDescent="0.2">
      <c r="A14" s="30" t="s">
        <v>185</v>
      </c>
      <c r="B14" s="41">
        <f>((B12*1000000)*B13)/6000</f>
        <v>21.666666666666668</v>
      </c>
      <c r="C14" s="29"/>
      <c r="D14" s="40"/>
      <c r="E14" s="29"/>
    </row>
    <row r="15" spans="1:5" x14ac:dyDescent="0.2">
      <c r="A15" s="29"/>
      <c r="B15" s="29"/>
      <c r="C15" s="29"/>
      <c r="D15" s="29"/>
      <c r="E15" s="29"/>
    </row>
    <row r="16" spans="1:5" x14ac:dyDescent="0.2">
      <c r="A16" s="27" t="s">
        <v>189</v>
      </c>
      <c r="B16" s="29"/>
      <c r="C16" s="29"/>
      <c r="D16" s="32" t="s">
        <v>180</v>
      </c>
      <c r="E16" s="29"/>
    </row>
    <row r="17" spans="1:5" ht="16" customHeight="1" x14ac:dyDescent="0.2">
      <c r="A17" s="30" t="s">
        <v>190</v>
      </c>
      <c r="B17" s="38">
        <v>1307</v>
      </c>
      <c r="C17" s="29"/>
      <c r="D17" s="34" t="s">
        <v>191</v>
      </c>
      <c r="E17" s="29"/>
    </row>
    <row r="18" spans="1:5" x14ac:dyDescent="0.2">
      <c r="A18" s="29" t="s">
        <v>185</v>
      </c>
      <c r="B18" s="38">
        <v>1645</v>
      </c>
      <c r="C18" s="29"/>
      <c r="D18" s="34"/>
      <c r="E18" s="29"/>
    </row>
    <row r="19" spans="1:5" x14ac:dyDescent="0.2">
      <c r="A19" s="29"/>
      <c r="B19" s="29"/>
      <c r="C19" s="29"/>
      <c r="D19" s="34"/>
      <c r="E19" s="29"/>
    </row>
    <row r="20" spans="1:5" x14ac:dyDescent="0.2">
      <c r="A20" s="30"/>
      <c r="B20" s="26"/>
      <c r="C20" s="29"/>
      <c r="D20" s="42"/>
      <c r="E20" s="29"/>
    </row>
    <row r="21" spans="1:5" x14ac:dyDescent="0.2">
      <c r="A21" s="29"/>
      <c r="B21" s="29"/>
      <c r="C21" s="29"/>
      <c r="D21" s="29"/>
      <c r="E21" s="29"/>
    </row>
    <row r="22" spans="1:5" x14ac:dyDescent="0.2">
      <c r="A22" s="29"/>
      <c r="B22" s="29"/>
      <c r="C22" s="29"/>
      <c r="D22" s="29"/>
      <c r="E22" s="29"/>
    </row>
  </sheetData>
  <mergeCells count="6">
    <mergeCell ref="A1:E1"/>
    <mergeCell ref="A2:E2"/>
    <mergeCell ref="D6:D9"/>
    <mergeCell ref="E6:E7"/>
    <mergeCell ref="D12:D14"/>
    <mergeCell ref="D17:D19"/>
  </mergeCells>
  <conditionalFormatting sqref="B17">
    <cfRule type="cellIs" dxfId="2" priority="1" operator="greaterThan">
      <formula>$B$18</formula>
    </cfRule>
    <cfRule type="cellIs" dxfId="1" priority="3" operator="greaterThan">
      <formula>$B$18</formula>
    </cfRule>
  </conditionalFormatting>
  <conditionalFormatting sqref="B18">
    <cfRule type="cellIs" dxfId="0" priority="2" operator="greaterThan">
      <formula>$B$17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impuestos de importacion</vt:lpstr>
      <vt:lpstr>CALCULADORA DE PESO CARGABLE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Mejia Lozano</dc:creator>
  <cp:lastModifiedBy>Jose Luis Mejia Lozano</cp:lastModifiedBy>
  <dcterms:created xsi:type="dcterms:W3CDTF">2024-05-22T16:38:10Z</dcterms:created>
  <dcterms:modified xsi:type="dcterms:W3CDTF">2024-05-22T16:40:33Z</dcterms:modified>
</cp:coreProperties>
</file>