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avid.guaygua\Documents\CRDM\Estadisticas\SMA\SMA\1.1.1-2-3\2023\Mayo\"/>
    </mc:Choice>
  </mc:AlternateContent>
  <bookViews>
    <workbookView xWindow="0" yWindow="0" windowWidth="20490" windowHeight="7065" activeTab="3"/>
  </bookViews>
  <sheets>
    <sheet name="Indice" sheetId="7" r:id="rId1"/>
    <sheet name="Líneas por servicio" sheetId="1" r:id="rId2"/>
    <sheet name="Evolución" sheetId="5" r:id="rId3"/>
    <sheet name="Participación" sheetId="6" r:id="rId4"/>
    <sheet name="Hoja1" sheetId="8" state="hidden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5" i="1" l="1"/>
  <c r="Q185" i="1" s="1"/>
  <c r="S185" i="1" s="1"/>
  <c r="P185" i="1"/>
  <c r="F185" i="1"/>
  <c r="F9" i="6" l="1"/>
  <c r="P184" i="1"/>
  <c r="K184" i="1"/>
  <c r="F184" i="1"/>
  <c r="Q184" i="1" l="1"/>
  <c r="S184" i="1" s="1"/>
  <c r="P183" i="1"/>
  <c r="K183" i="1"/>
  <c r="F183" i="1"/>
  <c r="Q183" i="1" l="1"/>
  <c r="S183" i="1" s="1"/>
  <c r="P182" i="1"/>
  <c r="K182" i="1"/>
  <c r="Q182" i="1" s="1"/>
  <c r="S182" i="1" s="1"/>
  <c r="F182" i="1"/>
  <c r="K181" i="1" l="1"/>
  <c r="F181" i="1"/>
  <c r="Q181" i="1"/>
  <c r="S181" i="1" s="1"/>
  <c r="P181" i="1"/>
  <c r="P180" i="1" l="1"/>
  <c r="K180" i="1"/>
  <c r="Q180" i="1" s="1"/>
  <c r="S180" i="1" s="1"/>
  <c r="F180" i="1"/>
  <c r="P179" i="1" l="1"/>
  <c r="Q179" i="1"/>
  <c r="S179" i="1" s="1"/>
  <c r="K179" i="1"/>
  <c r="F179" i="1"/>
  <c r="P178" i="1" l="1"/>
  <c r="K178" i="1"/>
  <c r="F178" i="1"/>
  <c r="Q178" i="1" l="1"/>
  <c r="S178" i="1" s="1"/>
  <c r="P177" i="1"/>
  <c r="Q177" i="1" s="1"/>
  <c r="S177" i="1" s="1"/>
  <c r="K177" i="1"/>
  <c r="F177" i="1"/>
  <c r="P176" i="1" l="1"/>
  <c r="P175" i="1"/>
  <c r="K176" i="1"/>
  <c r="F176" i="1"/>
  <c r="F175" i="1"/>
  <c r="Q176" i="1" l="1"/>
  <c r="K175" i="1"/>
  <c r="S176" i="1" l="1"/>
  <c r="Q175" i="1"/>
  <c r="S175" i="1" s="1"/>
  <c r="P174" i="1"/>
  <c r="K174" i="1"/>
  <c r="F174" i="1"/>
  <c r="Q174" i="1" s="1"/>
  <c r="S174" i="1" s="1"/>
  <c r="P173" i="1" l="1"/>
  <c r="K173" i="1"/>
  <c r="F173" i="1"/>
  <c r="Q173" i="1" s="1"/>
  <c r="S173" i="1" s="1"/>
  <c r="P172" i="1" l="1"/>
  <c r="K172" i="1"/>
  <c r="F172" i="1"/>
  <c r="Q172" i="1" s="1"/>
  <c r="S172" i="1" s="1"/>
  <c r="P171" i="1" l="1"/>
  <c r="K171" i="1"/>
  <c r="F171" i="1"/>
  <c r="Q171" i="1" s="1"/>
  <c r="S171" i="1" l="1"/>
  <c r="P170" i="1"/>
  <c r="K170" i="1"/>
  <c r="F170" i="1"/>
  <c r="Q170" i="1" s="1"/>
  <c r="S170" i="1" l="1"/>
  <c r="P169" i="1"/>
  <c r="K169" i="1"/>
  <c r="F169" i="1"/>
  <c r="Q169" i="1" l="1"/>
  <c r="S169" i="1" s="1"/>
  <c r="P168" i="1"/>
  <c r="K168" i="1"/>
  <c r="F168" i="1"/>
  <c r="Q168" i="1" l="1"/>
  <c r="S168" i="1"/>
  <c r="P167" i="1" l="1"/>
  <c r="K167" i="1"/>
  <c r="F167" i="1"/>
  <c r="Q167" i="1" l="1"/>
  <c r="S167" i="1" s="1"/>
  <c r="P166" i="1"/>
  <c r="K166" i="1"/>
  <c r="F166" i="1"/>
  <c r="Q166" i="1" l="1"/>
  <c r="S166" i="1" s="1"/>
  <c r="B7" i="8"/>
  <c r="C5" i="8" s="1"/>
  <c r="C4" i="8" l="1"/>
  <c r="C6" i="8"/>
  <c r="P165" i="1"/>
  <c r="K165" i="1"/>
  <c r="F165" i="1"/>
  <c r="Q165" i="1" l="1"/>
  <c r="S165" i="1"/>
  <c r="K164" i="1"/>
  <c r="F164" i="1"/>
  <c r="P164" i="1"/>
  <c r="Q164" i="1" l="1"/>
  <c r="S164" i="1" l="1"/>
  <c r="K163" i="1"/>
  <c r="P163" i="1" l="1"/>
  <c r="F163" i="1"/>
  <c r="Q163" i="1" l="1"/>
  <c r="S163" i="1" s="1"/>
  <c r="F162" i="1"/>
  <c r="P162" i="1"/>
  <c r="P161" i="1"/>
  <c r="K161" i="1"/>
  <c r="F161" i="1"/>
  <c r="Q162" i="1" l="1"/>
  <c r="S162" i="1" s="1"/>
  <c r="Q161" i="1"/>
  <c r="S161" i="1" s="1"/>
  <c r="F159" i="1"/>
  <c r="F160" i="1"/>
  <c r="Q160" i="1" s="1"/>
  <c r="S160" i="1" s="1"/>
  <c r="Q159" i="1" l="1"/>
  <c r="F158" i="1"/>
  <c r="Q158" i="1" s="1"/>
  <c r="S158" i="1" s="1"/>
  <c r="F157" i="1"/>
  <c r="K157" i="1"/>
  <c r="S159" i="1" l="1"/>
  <c r="P157" i="1"/>
  <c r="Q157" i="1" s="1"/>
  <c r="S157" i="1" s="1"/>
  <c r="P156" i="1"/>
  <c r="F156" i="1" l="1"/>
  <c r="K156" i="1" l="1"/>
  <c r="Q156" i="1" s="1"/>
  <c r="S156" i="1" s="1"/>
  <c r="P155" i="1"/>
  <c r="K155" i="1"/>
  <c r="F155" i="1"/>
  <c r="Q155" i="1" l="1"/>
  <c r="S155" i="1"/>
  <c r="F154" i="1"/>
  <c r="K154" i="1" l="1"/>
  <c r="P154" i="1" l="1"/>
  <c r="Q154" i="1" s="1"/>
  <c r="S154" i="1" s="1"/>
  <c r="P152" i="1" l="1"/>
  <c r="P153" i="1"/>
  <c r="K153" i="1" l="1"/>
  <c r="F153" i="1"/>
  <c r="Q153" i="1" l="1"/>
  <c r="S153" i="1" s="1"/>
  <c r="K152" i="1"/>
  <c r="F152" i="1"/>
  <c r="Q152" i="1" l="1"/>
  <c r="P151" i="1"/>
  <c r="K151" i="1"/>
  <c r="F151" i="1"/>
  <c r="S152" i="1" l="1"/>
  <c r="Q151" i="1"/>
  <c r="S151" i="1" l="1"/>
  <c r="P150" i="1"/>
  <c r="K150" i="1"/>
  <c r="F150" i="1"/>
  <c r="Q150" i="1" l="1"/>
  <c r="S150" i="1" l="1"/>
  <c r="P149" i="1"/>
  <c r="K149" i="1"/>
  <c r="F149" i="1"/>
  <c r="Q149" i="1" l="1"/>
  <c r="P148" i="1"/>
  <c r="K148" i="1"/>
  <c r="F148" i="1"/>
  <c r="S149" i="1" l="1"/>
  <c r="Q148" i="1"/>
  <c r="P147" i="1"/>
  <c r="K147" i="1"/>
  <c r="F147" i="1"/>
  <c r="Q147" i="1" l="1"/>
  <c r="S147" i="1" s="1"/>
  <c r="S148" i="1"/>
  <c r="P146" i="1"/>
  <c r="K146" i="1"/>
  <c r="F146" i="1"/>
  <c r="Q146" i="1" l="1"/>
  <c r="S146" i="1" s="1"/>
  <c r="P145" i="1"/>
  <c r="K145" i="1"/>
  <c r="F145" i="1"/>
  <c r="Q145" i="1" l="1"/>
  <c r="S145" i="1" s="1"/>
  <c r="P144" i="1"/>
  <c r="K144" i="1"/>
  <c r="F144" i="1"/>
  <c r="Q144" i="1" l="1"/>
  <c r="S144" i="1" s="1"/>
  <c r="P143" i="1"/>
  <c r="K143" i="1"/>
  <c r="F143" i="1"/>
  <c r="Q143" i="1" l="1"/>
  <c r="S143" i="1" s="1"/>
  <c r="P141" i="1"/>
  <c r="P142" i="1"/>
  <c r="K141" i="1"/>
  <c r="K142" i="1"/>
  <c r="F141" i="1"/>
  <c r="F142" i="1"/>
  <c r="Q142" i="1" l="1"/>
  <c r="S142" i="1" s="1"/>
  <c r="Q141" i="1"/>
  <c r="S141" i="1" s="1"/>
  <c r="P140" i="1" l="1"/>
  <c r="K140" i="1"/>
  <c r="F140" i="1"/>
  <c r="Q140" i="1" l="1"/>
  <c r="P139" i="1"/>
  <c r="K139" i="1"/>
  <c r="F139" i="1"/>
  <c r="Q139" i="1" l="1"/>
  <c r="S139" i="1" s="1"/>
  <c r="S140" i="1"/>
  <c r="P138" i="1"/>
  <c r="K138" i="1"/>
  <c r="F138" i="1"/>
  <c r="Q138" i="1" l="1"/>
  <c r="S138" i="1" s="1"/>
  <c r="P137" i="1"/>
  <c r="K137" i="1"/>
  <c r="F137" i="1"/>
  <c r="Q137" i="1" l="1"/>
  <c r="S137" i="1" s="1"/>
  <c r="P136" i="1"/>
  <c r="K136" i="1"/>
  <c r="F136" i="1"/>
  <c r="Q136" i="1" l="1"/>
  <c r="S136" i="1" s="1"/>
  <c r="P135" i="1"/>
  <c r="K135" i="1"/>
  <c r="F135" i="1"/>
  <c r="Q135" i="1" l="1"/>
  <c r="S135" i="1" s="1"/>
  <c r="P134" i="1"/>
  <c r="K134" i="1"/>
  <c r="F134" i="1"/>
  <c r="Q134" i="1" l="1"/>
  <c r="S134" i="1" s="1"/>
  <c r="P133" i="1"/>
  <c r="K133" i="1"/>
  <c r="F133" i="1"/>
  <c r="Q133" i="1" l="1"/>
  <c r="S133" i="1" s="1"/>
  <c r="P132" i="1"/>
  <c r="K132" i="1" l="1"/>
  <c r="F132" i="1"/>
  <c r="Q132" i="1" l="1"/>
  <c r="S132" i="1" s="1"/>
  <c r="P131" i="1"/>
  <c r="K131" i="1"/>
  <c r="F131" i="1"/>
  <c r="Q131" i="1" l="1"/>
  <c r="S131" i="1" s="1"/>
  <c r="P130" i="1"/>
  <c r="K130" i="1"/>
  <c r="F130" i="1"/>
  <c r="Q130" i="1" l="1"/>
  <c r="S130" i="1" s="1"/>
  <c r="P129" i="1"/>
  <c r="K129" i="1"/>
  <c r="F129" i="1"/>
  <c r="Q129" i="1" l="1"/>
  <c r="S129" i="1" s="1"/>
  <c r="P128" i="1"/>
  <c r="K128" i="1"/>
  <c r="F128" i="1"/>
  <c r="Q128" i="1" l="1"/>
  <c r="S128" i="1" s="1"/>
  <c r="P127" i="1"/>
  <c r="K127" i="1"/>
  <c r="F127" i="1"/>
  <c r="Q127" i="1" l="1"/>
  <c r="S127" i="1" s="1"/>
  <c r="P126" i="1"/>
  <c r="K126" i="1"/>
  <c r="F126" i="1"/>
  <c r="Q126" i="1" l="1"/>
  <c r="S126" i="1" s="1"/>
  <c r="P125" i="1"/>
  <c r="K125" i="1"/>
  <c r="F125" i="1"/>
  <c r="Q125" i="1" l="1"/>
  <c r="S125" i="1" s="1"/>
  <c r="P124" i="1"/>
  <c r="K124" i="1"/>
  <c r="F124" i="1"/>
  <c r="Q124" i="1" l="1"/>
  <c r="S124" i="1" s="1"/>
  <c r="P123" i="1"/>
  <c r="K123" i="1"/>
  <c r="F123" i="1"/>
  <c r="Q123" i="1" l="1"/>
  <c r="S123" i="1" s="1"/>
  <c r="P122" i="1"/>
  <c r="K122" i="1"/>
  <c r="F122" i="1"/>
  <c r="Q122" i="1" l="1"/>
  <c r="S122" i="1" s="1"/>
  <c r="P121" i="1"/>
  <c r="K121" i="1"/>
  <c r="F121" i="1"/>
  <c r="Q121" i="1" l="1"/>
  <c r="S121" i="1" s="1"/>
  <c r="F120" i="1"/>
  <c r="P120" i="1"/>
  <c r="K120" i="1"/>
  <c r="Q120" i="1" l="1"/>
  <c r="S120" i="1" s="1"/>
  <c r="P119" i="1"/>
  <c r="K119" i="1"/>
  <c r="F119" i="1"/>
  <c r="Q119" i="1" l="1"/>
  <c r="S119" i="1" s="1"/>
  <c r="P118" i="1"/>
  <c r="K118" i="1"/>
  <c r="F118" i="1"/>
  <c r="Q118" i="1" l="1"/>
  <c r="P117" i="1"/>
  <c r="K117" i="1"/>
  <c r="F117" i="1"/>
  <c r="Q117" i="1" l="1"/>
  <c r="S117" i="1" s="1"/>
  <c r="S118" i="1"/>
  <c r="P116" i="1"/>
  <c r="K116" i="1"/>
  <c r="F116" i="1"/>
  <c r="Q116" i="1" l="1"/>
  <c r="S116" i="1" s="1"/>
  <c r="P115" i="1"/>
  <c r="K115" i="1"/>
  <c r="F115" i="1"/>
  <c r="Q115" i="1" l="1"/>
  <c r="S115" i="1" s="1"/>
  <c r="P114" i="1"/>
  <c r="K114" i="1"/>
  <c r="F114" i="1"/>
  <c r="Q114" i="1" l="1"/>
  <c r="S114" i="1" s="1"/>
  <c r="P113" i="1"/>
  <c r="K113" i="1"/>
  <c r="F113" i="1"/>
  <c r="Q113" i="1" l="1"/>
  <c r="S113" i="1" s="1"/>
  <c r="P112" i="1"/>
  <c r="K112" i="1"/>
  <c r="F112" i="1"/>
  <c r="Q112" i="1" l="1"/>
  <c r="S112" i="1" s="1"/>
  <c r="P111" i="1"/>
  <c r="K111" i="1"/>
  <c r="F111" i="1"/>
  <c r="Q111" i="1" l="1"/>
  <c r="S111" i="1" s="1"/>
  <c r="P110" i="1"/>
  <c r="K110" i="1"/>
  <c r="F110" i="1"/>
  <c r="Q110" i="1" l="1"/>
  <c r="S110" i="1" s="1"/>
  <c r="P109" i="1"/>
  <c r="K109" i="1"/>
  <c r="F109" i="1"/>
  <c r="F108" i="1"/>
  <c r="F97" i="1"/>
  <c r="K97" i="1"/>
  <c r="P97" i="1"/>
  <c r="F98" i="1"/>
  <c r="K98" i="1"/>
  <c r="P98" i="1"/>
  <c r="F99" i="1"/>
  <c r="K99" i="1"/>
  <c r="P99" i="1"/>
  <c r="F100" i="1"/>
  <c r="K100" i="1"/>
  <c r="P100" i="1"/>
  <c r="F101" i="1"/>
  <c r="K101" i="1"/>
  <c r="P101" i="1"/>
  <c r="F102" i="1"/>
  <c r="K102" i="1"/>
  <c r="P102" i="1"/>
  <c r="F103" i="1"/>
  <c r="K103" i="1"/>
  <c r="P103" i="1"/>
  <c r="F104" i="1"/>
  <c r="K104" i="1"/>
  <c r="P104" i="1"/>
  <c r="F105" i="1"/>
  <c r="K105" i="1"/>
  <c r="P105" i="1"/>
  <c r="F106" i="1"/>
  <c r="K106" i="1"/>
  <c r="P106" i="1"/>
  <c r="F107" i="1"/>
  <c r="K107" i="1"/>
  <c r="P107" i="1"/>
  <c r="Q105" i="1" l="1"/>
  <c r="S105" i="1" s="1"/>
  <c r="Q103" i="1"/>
  <c r="S103" i="1" s="1"/>
  <c r="Q109" i="1"/>
  <c r="S109" i="1" s="1"/>
  <c r="Q102" i="1"/>
  <c r="S102" i="1" s="1"/>
  <c r="Q101" i="1"/>
  <c r="S101" i="1" s="1"/>
  <c r="Q97" i="1"/>
  <c r="S97" i="1" s="1"/>
  <c r="Q99" i="1"/>
  <c r="S99" i="1" s="1"/>
  <c r="Q104" i="1"/>
  <c r="S104" i="1" s="1"/>
  <c r="Q107" i="1"/>
  <c r="S107" i="1" s="1"/>
  <c r="Q106" i="1"/>
  <c r="S106" i="1" s="1"/>
  <c r="Q100" i="1"/>
  <c r="S100" i="1" s="1"/>
  <c r="Q98" i="1"/>
  <c r="S98" i="1" s="1"/>
  <c r="P108" i="1"/>
  <c r="K108" i="1"/>
  <c r="Q108" i="1" l="1"/>
  <c r="S108" i="1" s="1"/>
  <c r="P95" i="1" l="1"/>
  <c r="P96" i="1"/>
  <c r="K95" i="1"/>
  <c r="K96" i="1"/>
  <c r="F95" i="1"/>
  <c r="F96" i="1"/>
  <c r="Q95" i="1" l="1"/>
  <c r="S95" i="1" s="1"/>
  <c r="Q96" i="1"/>
  <c r="S96" i="1" s="1"/>
  <c r="P93" i="1"/>
  <c r="K93" i="1"/>
  <c r="F93" i="1"/>
  <c r="Q93" i="1" l="1"/>
  <c r="S93" i="1" s="1"/>
  <c r="B8" i="6"/>
  <c r="B7" i="6"/>
  <c r="B8" i="5"/>
  <c r="B7" i="5"/>
  <c r="B8" i="1"/>
  <c r="B7" i="1"/>
  <c r="P92" i="1" l="1"/>
  <c r="K92" i="1"/>
  <c r="F92" i="1"/>
  <c r="Q92" i="1" l="1"/>
  <c r="S92" i="1" s="1"/>
  <c r="P94" i="1"/>
  <c r="K94" i="1"/>
  <c r="F94" i="1"/>
  <c r="Q94" i="1" l="1"/>
  <c r="S94" i="1" s="1"/>
  <c r="P91" i="1"/>
  <c r="K91" i="1"/>
  <c r="F91" i="1"/>
  <c r="P90" i="1"/>
  <c r="K90" i="1"/>
  <c r="F90" i="1"/>
  <c r="P89" i="1"/>
  <c r="K89" i="1"/>
  <c r="F89" i="1"/>
  <c r="P88" i="1"/>
  <c r="K88" i="1"/>
  <c r="F88" i="1"/>
  <c r="P87" i="1"/>
  <c r="K87" i="1"/>
  <c r="F87" i="1"/>
  <c r="P86" i="1"/>
  <c r="K86" i="1"/>
  <c r="F86" i="1"/>
  <c r="P85" i="1"/>
  <c r="K85" i="1"/>
  <c r="F85" i="1"/>
  <c r="P84" i="1"/>
  <c r="K84" i="1"/>
  <c r="F84" i="1"/>
  <c r="P83" i="1"/>
  <c r="K83" i="1"/>
  <c r="F83" i="1"/>
  <c r="P82" i="1"/>
  <c r="K82" i="1"/>
  <c r="F82" i="1"/>
  <c r="P81" i="1"/>
  <c r="K81" i="1"/>
  <c r="F81" i="1"/>
  <c r="P80" i="1"/>
  <c r="K80" i="1"/>
  <c r="F80" i="1"/>
  <c r="P79" i="1"/>
  <c r="K79" i="1"/>
  <c r="F79" i="1"/>
  <c r="P78" i="1"/>
  <c r="K78" i="1"/>
  <c r="F78" i="1"/>
  <c r="P77" i="1"/>
  <c r="K77" i="1"/>
  <c r="F77" i="1"/>
  <c r="P76" i="1"/>
  <c r="K76" i="1"/>
  <c r="F76" i="1"/>
  <c r="P75" i="1"/>
  <c r="K75" i="1"/>
  <c r="F75" i="1"/>
  <c r="P74" i="1"/>
  <c r="K74" i="1"/>
  <c r="F74" i="1"/>
  <c r="P73" i="1"/>
  <c r="K73" i="1"/>
  <c r="F73" i="1"/>
  <c r="P72" i="1"/>
  <c r="K72" i="1"/>
  <c r="F72" i="1"/>
  <c r="P71" i="1"/>
  <c r="K71" i="1"/>
  <c r="F71" i="1"/>
  <c r="P70" i="1"/>
  <c r="K70" i="1"/>
  <c r="F70" i="1"/>
  <c r="P69" i="1"/>
  <c r="K69" i="1"/>
  <c r="F69" i="1"/>
  <c r="P68" i="1"/>
  <c r="K68" i="1"/>
  <c r="F68" i="1"/>
  <c r="P67" i="1"/>
  <c r="K67" i="1"/>
  <c r="F67" i="1"/>
  <c r="P66" i="1"/>
  <c r="K66" i="1"/>
  <c r="F66" i="1"/>
  <c r="P65" i="1"/>
  <c r="K65" i="1"/>
  <c r="F65" i="1"/>
  <c r="P64" i="1"/>
  <c r="K64" i="1"/>
  <c r="F64" i="1"/>
  <c r="P63" i="1"/>
  <c r="K63" i="1"/>
  <c r="F63" i="1"/>
  <c r="P62" i="1"/>
  <c r="K62" i="1"/>
  <c r="F62" i="1"/>
  <c r="P61" i="1"/>
  <c r="K61" i="1"/>
  <c r="F61" i="1"/>
  <c r="P60" i="1"/>
  <c r="K60" i="1"/>
  <c r="F60" i="1"/>
  <c r="P59" i="1"/>
  <c r="K59" i="1"/>
  <c r="F59" i="1"/>
  <c r="P58" i="1"/>
  <c r="K58" i="1"/>
  <c r="F58" i="1"/>
  <c r="P57" i="1"/>
  <c r="K57" i="1"/>
  <c r="F57" i="1"/>
  <c r="P56" i="1"/>
  <c r="K56" i="1"/>
  <c r="F56" i="1"/>
  <c r="P55" i="1"/>
  <c r="K55" i="1"/>
  <c r="F55" i="1"/>
  <c r="P54" i="1"/>
  <c r="K54" i="1"/>
  <c r="F54" i="1"/>
  <c r="P53" i="1"/>
  <c r="K53" i="1"/>
  <c r="F53" i="1"/>
  <c r="P52" i="1"/>
  <c r="K52" i="1"/>
  <c r="F52" i="1"/>
  <c r="P51" i="1"/>
  <c r="K51" i="1"/>
  <c r="F51" i="1"/>
  <c r="P50" i="1"/>
  <c r="K50" i="1"/>
  <c r="F50" i="1"/>
  <c r="P49" i="1"/>
  <c r="K49" i="1"/>
  <c r="F49" i="1"/>
  <c r="P48" i="1"/>
  <c r="K48" i="1"/>
  <c r="F48" i="1"/>
  <c r="P47" i="1"/>
  <c r="K47" i="1"/>
  <c r="F47" i="1"/>
  <c r="P46" i="1"/>
  <c r="K46" i="1"/>
  <c r="F46" i="1"/>
  <c r="P45" i="1"/>
  <c r="K45" i="1"/>
  <c r="F45" i="1"/>
  <c r="P44" i="1"/>
  <c r="K44" i="1"/>
  <c r="F44" i="1"/>
  <c r="P43" i="1"/>
  <c r="K43" i="1"/>
  <c r="F43" i="1"/>
  <c r="P42" i="1"/>
  <c r="K42" i="1"/>
  <c r="F42" i="1"/>
  <c r="P41" i="1"/>
  <c r="K41" i="1"/>
  <c r="F41" i="1"/>
  <c r="P40" i="1"/>
  <c r="K40" i="1"/>
  <c r="F40" i="1"/>
  <c r="P39" i="1"/>
  <c r="K39" i="1"/>
  <c r="F39" i="1"/>
  <c r="P38" i="1"/>
  <c r="K38" i="1"/>
  <c r="F38" i="1"/>
  <c r="P37" i="1"/>
  <c r="K37" i="1"/>
  <c r="F37" i="1"/>
  <c r="P36" i="1"/>
  <c r="K36" i="1"/>
  <c r="F36" i="1"/>
  <c r="P35" i="1"/>
  <c r="K35" i="1"/>
  <c r="F35" i="1"/>
  <c r="P34" i="1"/>
  <c r="K34" i="1"/>
  <c r="F34" i="1"/>
  <c r="P33" i="1"/>
  <c r="K33" i="1"/>
  <c r="F33" i="1"/>
  <c r="P32" i="1"/>
  <c r="K32" i="1"/>
  <c r="F32" i="1"/>
  <c r="P31" i="1"/>
  <c r="K31" i="1"/>
  <c r="F31" i="1"/>
  <c r="P30" i="1"/>
  <c r="K30" i="1"/>
  <c r="F30" i="1"/>
  <c r="P29" i="1"/>
  <c r="K29" i="1"/>
  <c r="F29" i="1"/>
  <c r="P28" i="1"/>
  <c r="K28" i="1"/>
  <c r="F28" i="1"/>
  <c r="P27" i="1"/>
  <c r="K27" i="1"/>
  <c r="F27" i="1"/>
  <c r="P26" i="1"/>
  <c r="K26" i="1"/>
  <c r="F26" i="1"/>
  <c r="P25" i="1"/>
  <c r="K25" i="1"/>
  <c r="F25" i="1"/>
  <c r="P24" i="1"/>
  <c r="K24" i="1"/>
  <c r="F24" i="1"/>
  <c r="P23" i="1"/>
  <c r="K23" i="1"/>
  <c r="F23" i="1"/>
  <c r="P22" i="1"/>
  <c r="K22" i="1"/>
  <c r="F22" i="1"/>
  <c r="P21" i="1"/>
  <c r="K21" i="1"/>
  <c r="F21" i="1"/>
  <c r="P20" i="1"/>
  <c r="K20" i="1"/>
  <c r="F20" i="1"/>
  <c r="P19" i="1"/>
  <c r="K19" i="1"/>
  <c r="F19" i="1"/>
  <c r="P18" i="1"/>
  <c r="K18" i="1"/>
  <c r="F18" i="1"/>
  <c r="P17" i="1"/>
  <c r="K17" i="1"/>
  <c r="F17" i="1"/>
  <c r="P16" i="1"/>
  <c r="K16" i="1"/>
  <c r="F16" i="1"/>
  <c r="P15" i="1"/>
  <c r="K15" i="1"/>
  <c r="F15" i="1"/>
  <c r="P14" i="1"/>
  <c r="K14" i="1"/>
  <c r="F14" i="1"/>
  <c r="P13" i="1"/>
  <c r="K13" i="1"/>
  <c r="F13" i="1"/>
  <c r="P12" i="1"/>
  <c r="K12" i="1"/>
  <c r="F12" i="1"/>
  <c r="Q21" i="1" l="1"/>
  <c r="S21" i="1" s="1"/>
  <c r="Q37" i="1"/>
  <c r="S37" i="1" s="1"/>
  <c r="Q45" i="1"/>
  <c r="S45" i="1" s="1"/>
  <c r="Q53" i="1"/>
  <c r="S53" i="1" s="1"/>
  <c r="Q77" i="1"/>
  <c r="S77" i="1" s="1"/>
  <c r="Q14" i="1"/>
  <c r="S14" i="1" s="1"/>
  <c r="Q22" i="1"/>
  <c r="S22" i="1" s="1"/>
  <c r="Q19" i="1"/>
  <c r="S19" i="1" s="1"/>
  <c r="Q27" i="1"/>
  <c r="S27" i="1" s="1"/>
  <c r="Q35" i="1"/>
  <c r="S35" i="1" s="1"/>
  <c r="Q59" i="1"/>
  <c r="S59" i="1" s="1"/>
  <c r="Q83" i="1"/>
  <c r="S83" i="1" s="1"/>
  <c r="Q91" i="1"/>
  <c r="S91" i="1" s="1"/>
  <c r="Q60" i="1"/>
  <c r="S60" i="1" s="1"/>
  <c r="Q68" i="1"/>
  <c r="S68" i="1" s="1"/>
  <c r="Q76" i="1"/>
  <c r="S76" i="1" s="1"/>
  <c r="Q46" i="1"/>
  <c r="S46" i="1" s="1"/>
  <c r="Q39" i="1"/>
  <c r="S39" i="1" s="1"/>
  <c r="Q26" i="1"/>
  <c r="S26" i="1" s="1"/>
  <c r="Q66" i="1"/>
  <c r="S66" i="1" s="1"/>
  <c r="Q48" i="1"/>
  <c r="S48" i="1" s="1"/>
  <c r="Q61" i="1"/>
  <c r="S61" i="1" s="1"/>
  <c r="Q17" i="1"/>
  <c r="S17" i="1" s="1"/>
  <c r="Q41" i="1"/>
  <c r="S41" i="1" s="1"/>
  <c r="Q70" i="1"/>
  <c r="S70" i="1" s="1"/>
  <c r="Q72" i="1"/>
  <c r="S72" i="1" s="1"/>
  <c r="Q78" i="1"/>
  <c r="S78" i="1" s="1"/>
  <c r="Q86" i="1"/>
  <c r="S86" i="1" s="1"/>
  <c r="Q15" i="1"/>
  <c r="S15" i="1" s="1"/>
  <c r="Q18" i="1"/>
  <c r="S18" i="1" s="1"/>
  <c r="Q79" i="1"/>
  <c r="S79" i="1" s="1"/>
  <c r="Q29" i="1"/>
  <c r="S29" i="1" s="1"/>
  <c r="Q69" i="1"/>
  <c r="S69" i="1" s="1"/>
  <c r="Q90" i="1"/>
  <c r="S90" i="1" s="1"/>
  <c r="Q36" i="1"/>
  <c r="S36" i="1" s="1"/>
  <c r="Q65" i="1"/>
  <c r="S65" i="1" s="1"/>
  <c r="Q73" i="1"/>
  <c r="S73" i="1" s="1"/>
  <c r="Q81" i="1"/>
  <c r="S81" i="1" s="1"/>
  <c r="Q16" i="1"/>
  <c r="S16" i="1" s="1"/>
  <c r="Q23" i="1"/>
  <c r="S23" i="1" s="1"/>
  <c r="Q44" i="1"/>
  <c r="S44" i="1" s="1"/>
  <c r="Q49" i="1"/>
  <c r="S49" i="1" s="1"/>
  <c r="Q54" i="1"/>
  <c r="S54" i="1" s="1"/>
  <c r="Q56" i="1"/>
  <c r="S56" i="1" s="1"/>
  <c r="Q67" i="1"/>
  <c r="S67" i="1" s="1"/>
  <c r="Q74" i="1"/>
  <c r="S74" i="1" s="1"/>
  <c r="Q87" i="1"/>
  <c r="S87" i="1" s="1"/>
  <c r="Q13" i="1"/>
  <c r="S13" i="1" s="1"/>
  <c r="Q31" i="1"/>
  <c r="S31" i="1" s="1"/>
  <c r="Q52" i="1"/>
  <c r="S52" i="1" s="1"/>
  <c r="Q57" i="1"/>
  <c r="S57" i="1" s="1"/>
  <c r="Q62" i="1"/>
  <c r="S62" i="1" s="1"/>
  <c r="Q64" i="1"/>
  <c r="S64" i="1" s="1"/>
  <c r="Q75" i="1"/>
  <c r="S75" i="1" s="1"/>
  <c r="Q82" i="1"/>
  <c r="S82" i="1" s="1"/>
  <c r="Q80" i="1"/>
  <c r="S80" i="1" s="1"/>
  <c r="Q85" i="1"/>
  <c r="S85" i="1" s="1"/>
  <c r="Q24" i="1"/>
  <c r="S24" i="1" s="1"/>
  <c r="Q32" i="1"/>
  <c r="S32" i="1" s="1"/>
  <c r="Q42" i="1"/>
  <c r="S42" i="1" s="1"/>
  <c r="Q55" i="1"/>
  <c r="S55" i="1" s="1"/>
  <c r="Q88" i="1"/>
  <c r="S88" i="1" s="1"/>
  <c r="Q12" i="1"/>
  <c r="S12" i="1" s="1"/>
  <c r="Q20" i="1"/>
  <c r="S20" i="1" s="1"/>
  <c r="Q25" i="1"/>
  <c r="S25" i="1" s="1"/>
  <c r="Q30" i="1"/>
  <c r="S30" i="1" s="1"/>
  <c r="Q43" i="1"/>
  <c r="S43" i="1" s="1"/>
  <c r="Q50" i="1"/>
  <c r="S50" i="1" s="1"/>
  <c r="Q63" i="1"/>
  <c r="S63" i="1" s="1"/>
  <c r="Q84" i="1"/>
  <c r="S84" i="1" s="1"/>
  <c r="Q89" i="1"/>
  <c r="S89" i="1" s="1"/>
  <c r="Q34" i="1"/>
  <c r="S34" i="1" s="1"/>
  <c r="Q47" i="1"/>
  <c r="S47" i="1" s="1"/>
  <c r="Q28" i="1"/>
  <c r="S28" i="1" s="1"/>
  <c r="Q33" i="1"/>
  <c r="S33" i="1" s="1"/>
  <c r="Q38" i="1"/>
  <c r="S38" i="1" s="1"/>
  <c r="Q40" i="1"/>
  <c r="S40" i="1" s="1"/>
  <c r="Q51" i="1"/>
  <c r="S51" i="1" s="1"/>
  <c r="Q58" i="1"/>
  <c r="S58" i="1" s="1"/>
  <c r="Q71" i="1"/>
  <c r="S71" i="1" s="1"/>
</calcChain>
</file>

<file path=xl/sharedStrings.xml><?xml version="1.0" encoding="utf-8"?>
<sst xmlns="http://schemas.openxmlformats.org/spreadsheetml/2006/main" count="271" uniqueCount="249">
  <si>
    <t>Densidad de Abonados y Líneas Activas</t>
  </si>
  <si>
    <t>MES/AÑO</t>
  </si>
  <si>
    <t>CONECEL S.A.</t>
  </si>
  <si>
    <t>OTECEL S.A.</t>
  </si>
  <si>
    <t>TOTAL NACIONAL DE LÍNEAS ACTIVAS</t>
  </si>
  <si>
    <t>POBLACIÓN NACIONAL</t>
  </si>
  <si>
    <t>DENSIDAD NACIONAL DE LÍNEAS ACTIVAS</t>
  </si>
  <si>
    <t>TELEFONIA</t>
  </si>
  <si>
    <t>TELEFONIA E INTERNET</t>
  </si>
  <si>
    <t>INTERNET</t>
  </si>
  <si>
    <t>DATOS</t>
  </si>
  <si>
    <t>TOTAL</t>
  </si>
  <si>
    <t>CONECEL</t>
  </si>
  <si>
    <t>Ene 2009</t>
  </si>
  <si>
    <t>Feb 2009</t>
  </si>
  <si>
    <t>Mar 2009</t>
  </si>
  <si>
    <t>Abr 2009</t>
  </si>
  <si>
    <t>May 2009</t>
  </si>
  <si>
    <t>Jun 2009</t>
  </si>
  <si>
    <t>Jul 2009</t>
  </si>
  <si>
    <t>Ago 2009</t>
  </si>
  <si>
    <t>Sep 2009</t>
  </si>
  <si>
    <t>Oct 2009</t>
  </si>
  <si>
    <t>Nov 2009</t>
  </si>
  <si>
    <t>2009</t>
  </si>
  <si>
    <t>Ene 2010</t>
  </si>
  <si>
    <t>Feb 2010</t>
  </si>
  <si>
    <t>Mar 2010</t>
  </si>
  <si>
    <t>Abr 2010</t>
  </si>
  <si>
    <t>May 2010</t>
  </si>
  <si>
    <t>Jun 2010</t>
  </si>
  <si>
    <t>Jul 2010</t>
  </si>
  <si>
    <t>Ago 2010</t>
  </si>
  <si>
    <t>Sep 2010</t>
  </si>
  <si>
    <t>Oct 2010</t>
  </si>
  <si>
    <t>Nov 2010</t>
  </si>
  <si>
    <t>2010</t>
  </si>
  <si>
    <t>Ene 2011</t>
  </si>
  <si>
    <t>Feb 2011</t>
  </si>
  <si>
    <t>Mar 2011</t>
  </si>
  <si>
    <t>Abr 2011</t>
  </si>
  <si>
    <t>May 2011</t>
  </si>
  <si>
    <t>Jun 2011</t>
  </si>
  <si>
    <t>Jul 2011</t>
  </si>
  <si>
    <t>Ago 2011</t>
  </si>
  <si>
    <t>Sep 2011</t>
  </si>
  <si>
    <t>Oct 2011</t>
  </si>
  <si>
    <t>Nov 2011</t>
  </si>
  <si>
    <t>2011</t>
  </si>
  <si>
    <t>Ene 2012</t>
  </si>
  <si>
    <t>Feb 2012</t>
  </si>
  <si>
    <t>Mar 2012</t>
  </si>
  <si>
    <t>Abr 2012</t>
  </si>
  <si>
    <t>May 2012</t>
  </si>
  <si>
    <t>Jun 2012</t>
  </si>
  <si>
    <t>Jul 2012</t>
  </si>
  <si>
    <t>Ago 2012</t>
  </si>
  <si>
    <t>Sep 2012</t>
  </si>
  <si>
    <t>Oct 2012</t>
  </si>
  <si>
    <t>Nov 2012</t>
  </si>
  <si>
    <t>2012</t>
  </si>
  <si>
    <t>Ene 2013</t>
  </si>
  <si>
    <t>Feb 2013</t>
  </si>
  <si>
    <t>Mar 2013</t>
  </si>
  <si>
    <t>Abr 2013</t>
  </si>
  <si>
    <t>May 2013</t>
  </si>
  <si>
    <t>Jun 2013</t>
  </si>
  <si>
    <t>Jul 2013</t>
  </si>
  <si>
    <t>Ago 2013</t>
  </si>
  <si>
    <t>Sep 2013</t>
  </si>
  <si>
    <t>Oct 2013</t>
  </si>
  <si>
    <t>Nov 2013</t>
  </si>
  <si>
    <t>2013</t>
  </si>
  <si>
    <t>Ene 2014</t>
  </si>
  <si>
    <t>Feb 2014</t>
  </si>
  <si>
    <t>Mar 2014</t>
  </si>
  <si>
    <t>Abr 2014</t>
  </si>
  <si>
    <t>May 2014</t>
  </si>
  <si>
    <t>Jun 2014</t>
  </si>
  <si>
    <t>Jul 2015</t>
  </si>
  <si>
    <t>Ago 2014</t>
  </si>
  <si>
    <t>Jul 2014</t>
  </si>
  <si>
    <t>Ene 2015</t>
  </si>
  <si>
    <t>Feb 2015</t>
  </si>
  <si>
    <t>Sep 2014</t>
  </si>
  <si>
    <t>Oct 2014</t>
  </si>
  <si>
    <t>Nov 2014</t>
  </si>
  <si>
    <t>2014</t>
  </si>
  <si>
    <t>Mar 2015</t>
  </si>
  <si>
    <t>Abr 2015</t>
  </si>
  <si>
    <t>May 2015</t>
  </si>
  <si>
    <t>Jun 2015</t>
  </si>
  <si>
    <t>Participación de Mercado</t>
  </si>
  <si>
    <t>CNT</t>
  </si>
  <si>
    <t>OTECEL</t>
  </si>
  <si>
    <t>TOTAL DE LINEAS ACTIVAS A NIVEL NACIONAL:</t>
  </si>
  <si>
    <t>Nota 1:</t>
  </si>
  <si>
    <t>Volver al Indice</t>
  </si>
  <si>
    <t>SERVICIO MOVIL AVANZADO</t>
  </si>
  <si>
    <t>Fuente: Registros administrativos ARCOTEL</t>
  </si>
  <si>
    <t>Hoja</t>
  </si>
  <si>
    <t>Descripción</t>
  </si>
  <si>
    <t>Sep 2015</t>
  </si>
  <si>
    <t>Ago 2015</t>
  </si>
  <si>
    <t>CNT EP</t>
  </si>
  <si>
    <t>Nota 2:</t>
  </si>
  <si>
    <t>Nota 3:</t>
  </si>
  <si>
    <t>En líneas de Telefonía están contabilizadas las líneas de Terminales de Uso Público.</t>
  </si>
  <si>
    <t>3. Participación de Mercado</t>
  </si>
  <si>
    <t>Gráfico de evolución de Líneas Activas por Prestador y Densidad total del servicio.</t>
  </si>
  <si>
    <t>2. Evolución de Líneas Activas y Densidad</t>
  </si>
  <si>
    <t>1. Lineas Activas por servicioy Densidad</t>
  </si>
  <si>
    <t xml:space="preserve">Detalle de Líneas Activas por tipo de servicio y Densidad del SMA. </t>
  </si>
  <si>
    <t>Gráfico de participación de mercado de las prestadoras del SMA.</t>
  </si>
  <si>
    <t>Evolución de Líneas Activas y Densidad</t>
  </si>
  <si>
    <t>Categoria: LINEAS ACTIVAS</t>
  </si>
  <si>
    <t>Indicador: Líneas activas por servicio</t>
  </si>
  <si>
    <t>Oct 2015</t>
  </si>
  <si>
    <t>Nov 2015</t>
  </si>
  <si>
    <t>2015</t>
  </si>
  <si>
    <t>Ene 2016</t>
  </si>
  <si>
    <t>Feb 2016</t>
  </si>
  <si>
    <t>Se actualizó el número de Líneas Activas de la CNT EP en el mes de Enero de 2016 debido a una correción ingresada por la Prestadora mediante oficio Nro. GNRI-GREG-09-00383-2016 de 02 de Marzo de 2016.</t>
  </si>
  <si>
    <t>Mar 2016</t>
  </si>
  <si>
    <t>Abr 2016</t>
  </si>
  <si>
    <t>Nota 4:</t>
  </si>
  <si>
    <t>May 2016</t>
  </si>
  <si>
    <t>Se actualizó el número de Líneas Activas Prepago y Postpago de CONECEL del mes de Marzo de 2016 debido a una correción ingresada por la Prestadora. No se alteró el número total de líneas activas, ni la participación de mercado.</t>
  </si>
  <si>
    <t>Jun 2016</t>
  </si>
  <si>
    <t>Jul 2016</t>
  </si>
  <si>
    <t>Ago2016</t>
  </si>
  <si>
    <t>Sep2016</t>
  </si>
  <si>
    <t>Oct2016</t>
  </si>
  <si>
    <t>Nov2016</t>
  </si>
  <si>
    <t>Nota 5:</t>
  </si>
  <si>
    <t>2016</t>
  </si>
  <si>
    <t>Ene 2017</t>
  </si>
  <si>
    <t>Feb 2017</t>
  </si>
  <si>
    <t>Mar 2017</t>
  </si>
  <si>
    <t>Abr 2017</t>
  </si>
  <si>
    <t>May 2017</t>
  </si>
  <si>
    <t>Datos actualizados del mes de Octubre 2016, solventadas inconsistencias en formularios</t>
  </si>
  <si>
    <t>Jul 2017</t>
  </si>
  <si>
    <t>Jun 2017</t>
  </si>
  <si>
    <t>Ago 2017</t>
  </si>
  <si>
    <t>Sep 2017</t>
  </si>
  <si>
    <t xml:space="preserve">La información de OTECEL S.A. para el mes de junio de 2017 se actualizó con la enviada por el operador </t>
  </si>
  <si>
    <t>Se tienen en cuenta las siguiente definiciones: 
TELEFONIA.- Línea del SMA mediante la cual se provee únicamente el servicio de telefonía (voz) para la comunicación con cualquier abonado o cliente del servicio de telefonía fija o móvil avanzado.
TELEFONIA E INTERNET.- Línea del SMA mediante la cual se provee el servicio de telefonía (voz) para la comunicación con cualquier abonado o cliente del servicio de telefonía fija o móvil avanzado, y el servicio de acceso a Internet.
INTERNET.- Línea del SMA mediante la cual se provee únicamente el acceso a Internet Móvil en cualquier equipo terminal.
DATOS.- Línea del SMA mediante la cual se realiza intercambio de datos sin contemplar acceso a Internet o telefonía.</t>
  </si>
  <si>
    <t>Oct 2017</t>
  </si>
  <si>
    <t>Nov 2017</t>
  </si>
  <si>
    <t>Nota 8:</t>
  </si>
  <si>
    <t xml:space="preserve">La información de OTECEL S.A. para el mes de octubre de 2017 se actualizó con la enviada por el operador </t>
  </si>
  <si>
    <t xml:space="preserve">La información de OTECEL S.A. para el mes de noviembre de 2017 se actualizó con la enviada por el operador </t>
  </si>
  <si>
    <t>Ene 2018</t>
  </si>
  <si>
    <t>Feb 2018</t>
  </si>
  <si>
    <t>Mar 2018</t>
  </si>
  <si>
    <t>Abr 2018</t>
  </si>
  <si>
    <t>May 2018</t>
  </si>
  <si>
    <t>Nota 9:</t>
  </si>
  <si>
    <t xml:space="preserve">La información de OTECEL S.A. para el mes de abril de 2018 se actualizó con la corrección enviada por el operador </t>
  </si>
  <si>
    <t>Jun 2018</t>
  </si>
  <si>
    <t>Jul 2018</t>
  </si>
  <si>
    <t>Ago 2018</t>
  </si>
  <si>
    <t>Nota 10:</t>
  </si>
  <si>
    <t xml:space="preserve">La información de CNT EP para el mes de agosto de 2018 se actualizó con la enviada por el operador </t>
  </si>
  <si>
    <t>Sep 2018</t>
  </si>
  <si>
    <t>Oct 2018</t>
  </si>
  <si>
    <t>Nov 2018</t>
  </si>
  <si>
    <t>Ene 2019</t>
  </si>
  <si>
    <t>2018</t>
  </si>
  <si>
    <t>Nota 11:</t>
  </si>
  <si>
    <t>Los datos de CONECEL S.A. fueron modificados para el mes de enero de 2019 con la corrección enviada por el operador.</t>
  </si>
  <si>
    <t>Feb 2019</t>
  </si>
  <si>
    <t>Mar 2019</t>
  </si>
  <si>
    <t>Abr 2019</t>
  </si>
  <si>
    <t>May 2019</t>
  </si>
  <si>
    <t>Jun 2019</t>
  </si>
  <si>
    <t>Jul 2019</t>
  </si>
  <si>
    <t>Ago 2019</t>
  </si>
  <si>
    <t>Sep 2019</t>
  </si>
  <si>
    <t>Oct 2019</t>
  </si>
  <si>
    <t>Nov 2019</t>
  </si>
  <si>
    <t>Ene 2020</t>
  </si>
  <si>
    <t>2019</t>
  </si>
  <si>
    <t>Feb 2020</t>
  </si>
  <si>
    <t>Mar 2020</t>
  </si>
  <si>
    <t>Abr 2020</t>
  </si>
  <si>
    <t>May 2020</t>
  </si>
  <si>
    <t>Jun 2020</t>
  </si>
  <si>
    <t>Nota 12:</t>
  </si>
  <si>
    <t>Los datos de OTECEL S.A. fueron modificados para el mes de mayo de 2020 con la corrección enviada por el operador.</t>
  </si>
  <si>
    <t>Jul 2020</t>
  </si>
  <si>
    <t>Ago 2020</t>
  </si>
  <si>
    <t>Los datos presentados se actualizan con la información enviada por los operadores.</t>
  </si>
  <si>
    <t>Nota 6:</t>
  </si>
  <si>
    <t xml:space="preserve">Nota 7: </t>
  </si>
  <si>
    <t>Nota 13:</t>
  </si>
  <si>
    <t>Sep 2020</t>
  </si>
  <si>
    <t>Oct 2020</t>
  </si>
  <si>
    <t>Nov 2020</t>
  </si>
  <si>
    <t>Ene 2021</t>
  </si>
  <si>
    <t>Feb 2021</t>
  </si>
  <si>
    <t>Mar 2021</t>
  </si>
  <si>
    <t>Abr 2021</t>
  </si>
  <si>
    <t>May 2021</t>
  </si>
  <si>
    <t>Jun 2021</t>
  </si>
  <si>
    <t>Nota 14:</t>
  </si>
  <si>
    <t>Los datos del prestador CNT EP. Se duplican para el mes de junio de 2021 en razón de causas de Fuerza Mayor</t>
  </si>
  <si>
    <t>Los datos del prestador CNT EP, para el mes de julio de 2021 se mantienen, por causas de Fuerza Mayor</t>
  </si>
  <si>
    <t>Nota 15:</t>
  </si>
  <si>
    <t>Jul 2021</t>
  </si>
  <si>
    <t>Ago 2021</t>
  </si>
  <si>
    <t>Nota 16:</t>
  </si>
  <si>
    <t>Los datos del prestador CNT EP, para el mes de agosto de 2021 se mantienen, por causas de Fuerza Mayor</t>
  </si>
  <si>
    <t>Sep 2021</t>
  </si>
  <si>
    <t>Nota 17:</t>
  </si>
  <si>
    <t>Los datos del prestador CNT EP, para el mes de septiembre de 2021 se mantienen, por causas de Fuerza Mayor (No existen registros en el SAAD)</t>
  </si>
  <si>
    <t>RESPUESTA de CNT con Oficio Nro. CNTEP-GNARI-RG-2021-0041-O, de 11 de octubre de 2021, respecto de información para actualización de servicios</t>
  </si>
  <si>
    <t>"La entrega de estos datos será factible una vez que exista el funcionamiento total de los sisemas internos de la CNT EP y que_x000D_
técnicamente sea factible su obtención, lo cual se comunicará de manera oportuna al regulador"</t>
  </si>
  <si>
    <t>Nota 18:</t>
  </si>
  <si>
    <t>Oct 2021</t>
  </si>
  <si>
    <t>Octubre 2021, considera la información actualizada del prestador CNT EP</t>
  </si>
  <si>
    <t>Nov 2021</t>
  </si>
  <si>
    <t>2020</t>
  </si>
  <si>
    <t>Nota 19:</t>
  </si>
  <si>
    <t>Diciembre 2021, considera la información actualizada del prestador CNT EP</t>
  </si>
  <si>
    <t>Nota 20:</t>
  </si>
  <si>
    <t>El dato de la población se mantiene desde diciembre del 2020 debido a que el INEC esta en proceso del nuevo censo.</t>
  </si>
  <si>
    <t>Ene 2022</t>
  </si>
  <si>
    <t>2021</t>
  </si>
  <si>
    <t>Feb 2022</t>
  </si>
  <si>
    <t xml:space="preserve">El dato de la población utilizado para el año 2022 corresponde al provisto por el INEC para el año 2022 del sistema nacional de información "Proyecciones y estudios demográficos 2021". </t>
  </si>
  <si>
    <t>Mar 2022</t>
  </si>
  <si>
    <t>Abr 2022</t>
  </si>
  <si>
    <t>May 2022</t>
  </si>
  <si>
    <t>Jun 2022</t>
  </si>
  <si>
    <t>Jul 2022</t>
  </si>
  <si>
    <t>Ago 2022</t>
  </si>
  <si>
    <t>Sep 2022</t>
  </si>
  <si>
    <t>Oct 2022</t>
  </si>
  <si>
    <t>Nov 2022</t>
  </si>
  <si>
    <t>2022</t>
  </si>
  <si>
    <t>Ene 2023</t>
  </si>
  <si>
    <t>Feb 2023</t>
  </si>
  <si>
    <t>Mar 2023</t>
  </si>
  <si>
    <t>Abr 2023</t>
  </si>
  <si>
    <t>Fecha de publicación: Junio 2023</t>
  </si>
  <si>
    <t>Fecha de corte: Mayo 2023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</si>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</sst>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_-* #,##0.00_-;\-* #,##0.00_-;_-* &quot;-&quot;??_-;_-@_-"/>
    <numFmt numFmtId="166" formatCode="m/d/yy"/>
    <numFmt numFmtId="167" formatCode="General_)"/>
    <numFmt numFmtId="168" formatCode="_ [$€]\ * #,##0.00_ ;_ [$€]\ * \-#,##0.00_ ;_ [$€]\ * &quot;-&quot;??_ ;_ @_ "/>
  </numFmts>
  <fonts count="9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  <charset val="204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FFFFFF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 tint="-4.9989318521683403E-2"/>
      <name val="Arial"/>
      <family val="2"/>
    </font>
    <font>
      <b/>
      <sz val="14"/>
      <color theme="0" tint="-4.9989318521683403E-2"/>
      <name val="Arial"/>
      <family val="2"/>
    </font>
    <font>
      <sz val="11"/>
      <color theme="0" tint="-4.9989318521683403E-2"/>
      <name val="Arial"/>
      <family val="2"/>
    </font>
    <font>
      <b/>
      <sz val="12"/>
      <color theme="0"/>
      <name val="Arial"/>
      <family val="2"/>
    </font>
    <font>
      <b/>
      <sz val="11"/>
      <color theme="0" tint="-4.9989318521683403E-2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u/>
      <sz val="10"/>
      <name val="Arial"/>
      <family val="2"/>
      <charset val="204"/>
    </font>
    <font>
      <u/>
      <sz val="1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Century Gothic"/>
      <family val="2"/>
    </font>
    <font>
      <sz val="10.25"/>
      <name val="Arial"/>
      <family val="2"/>
    </font>
    <font>
      <sz val="11"/>
      <color indexed="8"/>
      <name val="Arial"/>
      <family val="2"/>
      <charset val="204"/>
    </font>
    <font>
      <sz val="11"/>
      <color indexed="9"/>
      <name val="Arial"/>
      <family val="2"/>
    </font>
    <font>
      <sz val="11"/>
      <color indexed="20"/>
      <name val="Arial"/>
      <family val="2"/>
      <charset val="204"/>
    </font>
    <font>
      <b/>
      <sz val="11"/>
      <color indexed="52"/>
      <name val="Arial"/>
      <family val="2"/>
      <charset val="204"/>
    </font>
    <font>
      <b/>
      <sz val="11"/>
      <color indexed="9"/>
      <name val="Arial"/>
      <family val="2"/>
      <charset val="204"/>
    </font>
    <font>
      <i/>
      <sz val="11"/>
      <color indexed="23"/>
      <name val="Arial"/>
      <family val="2"/>
      <charset val="204"/>
    </font>
    <font>
      <sz val="11"/>
      <color indexed="17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sz val="11"/>
      <color indexed="62"/>
      <name val="Arial"/>
      <family val="2"/>
      <charset val="204"/>
    </font>
    <font>
      <sz val="11"/>
      <color indexed="52"/>
      <name val="Arial"/>
      <family val="2"/>
      <charset val="204"/>
    </font>
    <font>
      <sz val="11"/>
      <color indexed="60"/>
      <name val="Arial"/>
      <family val="2"/>
      <charset val="204"/>
    </font>
    <font>
      <b/>
      <sz val="11"/>
      <color indexed="63"/>
      <name val="Arial"/>
      <family val="2"/>
      <charset val="204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Arial"/>
      <family val="2"/>
      <charset val="204"/>
    </font>
    <font>
      <sz val="11"/>
      <color indexed="10"/>
      <name val="Arial"/>
      <family val="2"/>
      <charset val="204"/>
    </font>
    <font>
      <sz val="11"/>
      <color rgb="FF9C6500"/>
      <name val="Calibri"/>
      <family val="2"/>
      <scheme val="minor"/>
    </font>
    <font>
      <sz val="10"/>
      <name val="Courier"/>
      <family val="3"/>
    </font>
    <font>
      <sz val="11"/>
      <color theme="1"/>
      <name val="Aharon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color indexed="64"/>
      <name val="Arial"/>
      <family val="2"/>
    </font>
    <font>
      <b/>
      <sz val="18"/>
      <color theme="3"/>
      <name val="Calibri Light"/>
      <family val="2"/>
      <scheme val="maj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i/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76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2" fillId="0" borderId="0"/>
    <xf numFmtId="0" fontId="11" fillId="0" borderId="0"/>
    <xf numFmtId="0" fontId="27" fillId="0" borderId="37" applyNumberFormat="0" applyFill="0" applyAlignment="0" applyProtection="0"/>
    <xf numFmtId="0" fontId="28" fillId="0" borderId="38" applyNumberFormat="0" applyFill="0" applyAlignment="0" applyProtection="0"/>
    <xf numFmtId="0" fontId="29" fillId="0" borderId="39" applyNumberFormat="0" applyFill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11" borderId="40" applyNumberFormat="0" applyAlignment="0" applyProtection="0"/>
    <xf numFmtId="0" fontId="33" fillId="12" borderId="41" applyNumberFormat="0" applyAlignment="0" applyProtection="0"/>
    <xf numFmtId="0" fontId="34" fillId="12" borderId="40" applyNumberFormat="0" applyAlignment="0" applyProtection="0"/>
    <xf numFmtId="0" fontId="35" fillId="0" borderId="42" applyNumberFormat="0" applyFill="0" applyAlignment="0" applyProtection="0"/>
    <xf numFmtId="0" fontId="36" fillId="13" borderId="43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45" applyNumberFormat="0" applyFill="0" applyAlignment="0" applyProtection="0"/>
    <xf numFmtId="0" fontId="4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2" borderId="0" applyNumberFormat="0" applyBorder="0" applyAlignment="0" applyProtection="0"/>
    <xf numFmtId="0" fontId="45" fillId="45" borderId="0" applyNumberFormat="0" applyBorder="0" applyAlignment="0" applyProtection="0"/>
    <xf numFmtId="0" fontId="45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6" fillId="55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6" borderId="0" applyNumberFormat="0" applyBorder="0" applyAlignment="0" applyProtection="0"/>
    <xf numFmtId="0" fontId="47" fillId="40" borderId="0" applyNumberFormat="0" applyBorder="0" applyAlignment="0" applyProtection="0"/>
    <xf numFmtId="0" fontId="48" fillId="57" borderId="46" applyNumberFormat="0" applyAlignment="0" applyProtection="0"/>
    <xf numFmtId="0" fontId="49" fillId="58" borderId="47" applyNumberFormat="0" applyAlignment="0" applyProtection="0"/>
    <xf numFmtId="164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48" applyNumberFormat="0" applyFill="0" applyAlignment="0" applyProtection="0"/>
    <xf numFmtId="0" fontId="53" fillId="0" borderId="49" applyNumberFormat="0" applyFill="0" applyAlignment="0" applyProtection="0"/>
    <xf numFmtId="0" fontId="54" fillId="0" borderId="50" applyNumberFormat="0" applyFill="0" applyAlignment="0" applyProtection="0"/>
    <xf numFmtId="0" fontId="54" fillId="0" borderId="0" applyNumberFormat="0" applyFill="0" applyBorder="0" applyAlignment="0" applyProtection="0"/>
    <xf numFmtId="0" fontId="55" fillId="44" borderId="46" applyNumberFormat="0" applyAlignment="0" applyProtection="0"/>
    <xf numFmtId="0" fontId="56" fillId="0" borderId="51" applyNumberFormat="0" applyFill="0" applyAlignment="0" applyProtection="0"/>
    <xf numFmtId="43" fontId="5" fillId="0" borderId="0" applyFont="0" applyFill="0" applyBorder="0" applyAlignment="0" applyProtection="0"/>
    <xf numFmtId="0" fontId="57" fillId="59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5" fillId="0" borderId="0"/>
    <xf numFmtId="0" fontId="4" fillId="60" borderId="52" applyNumberFormat="0" applyFont="0" applyAlignment="0" applyProtection="0"/>
    <xf numFmtId="0" fontId="58" fillId="57" borderId="53" applyNumberFormat="0" applyAlignment="0" applyProtection="0"/>
    <xf numFmtId="9" fontId="4" fillId="0" borderId="0" applyFont="0" applyFill="0" applyBorder="0" applyAlignment="0" applyProtection="0"/>
    <xf numFmtId="0" fontId="59" fillId="0" borderId="0"/>
    <xf numFmtId="0" fontId="60" fillId="0" borderId="0" applyNumberFormat="0" applyFill="0" applyBorder="0" applyAlignment="0" applyProtection="0"/>
    <xf numFmtId="0" fontId="61" fillId="0" borderId="54" applyNumberFormat="0" applyFill="0" applyAlignment="0" applyProtection="0"/>
    <xf numFmtId="0" fontId="62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63" fillId="10" borderId="0" applyNumberFormat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18" borderId="0" applyNumberFormat="0" applyBorder="0" applyAlignment="0" applyProtection="0"/>
    <xf numFmtId="0" fontId="40" fillId="22" borderId="0" applyNumberFormat="0" applyBorder="0" applyAlignment="0" applyProtection="0"/>
    <xf numFmtId="0" fontId="40" fillId="26" borderId="0" applyNumberFormat="0" applyBorder="0" applyAlignment="0" applyProtection="0"/>
    <xf numFmtId="0" fontId="40" fillId="30" borderId="0" applyNumberFormat="0" applyBorder="0" applyAlignment="0" applyProtection="0"/>
    <xf numFmtId="0" fontId="40" fillId="34" borderId="0" applyNumberFormat="0" applyBorder="0" applyAlignment="0" applyProtection="0"/>
    <xf numFmtId="0" fontId="40" fillId="38" borderId="0" applyNumberFormat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6" fontId="4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4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14" borderId="44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167" fontId="6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65" fillId="0" borderId="0"/>
    <xf numFmtId="13" fontId="4" fillId="0" borderId="0" applyFont="0" applyFill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43" fillId="0" borderId="0"/>
    <xf numFmtId="43" fontId="43" fillId="0" borderId="0" applyFont="0" applyFill="0" applyBorder="0" applyAlignment="0" applyProtection="0"/>
    <xf numFmtId="0" fontId="1" fillId="0" borderId="0"/>
    <xf numFmtId="0" fontId="66" fillId="39" borderId="0" applyNumberFormat="0" applyBorder="0" applyAlignment="0" applyProtection="0"/>
    <xf numFmtId="0" fontId="66" fillId="39" borderId="0" applyNumberFormat="0" applyBorder="0" applyAlignment="0" applyProtection="0"/>
    <xf numFmtId="0" fontId="66" fillId="39" borderId="0" applyNumberFormat="0" applyBorder="0" applyAlignment="0" applyProtection="0"/>
    <xf numFmtId="0" fontId="66" fillId="39" borderId="0" applyNumberFormat="0" applyBorder="0" applyAlignment="0" applyProtection="0"/>
    <xf numFmtId="0" fontId="66" fillId="39" borderId="0" applyNumberFormat="0" applyBorder="0" applyAlignment="0" applyProtection="0"/>
    <xf numFmtId="0" fontId="66" fillId="39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9" fillId="57" borderId="46" applyNumberFormat="0" applyAlignment="0" applyProtection="0"/>
    <xf numFmtId="0" fontId="69" fillId="57" borderId="46" applyNumberFormat="0" applyAlignment="0" applyProtection="0"/>
    <xf numFmtId="0" fontId="69" fillId="57" borderId="46" applyNumberFormat="0" applyAlignment="0" applyProtection="0"/>
    <xf numFmtId="0" fontId="69" fillId="57" borderId="46" applyNumberFormat="0" applyAlignment="0" applyProtection="0"/>
    <xf numFmtId="0" fontId="69" fillId="57" borderId="46" applyNumberFormat="0" applyAlignment="0" applyProtection="0"/>
    <xf numFmtId="0" fontId="69" fillId="57" borderId="46" applyNumberFormat="0" applyAlignment="0" applyProtection="0"/>
    <xf numFmtId="0" fontId="70" fillId="58" borderId="47" applyNumberFormat="0" applyAlignment="0" applyProtection="0"/>
    <xf numFmtId="0" fontId="70" fillId="58" borderId="47" applyNumberFormat="0" applyAlignment="0" applyProtection="0"/>
    <xf numFmtId="0" fontId="70" fillId="58" borderId="47" applyNumberFormat="0" applyAlignment="0" applyProtection="0"/>
    <xf numFmtId="0" fontId="70" fillId="58" borderId="47" applyNumberFormat="0" applyAlignment="0" applyProtection="0"/>
    <xf numFmtId="0" fontId="70" fillId="58" borderId="47" applyNumberFormat="0" applyAlignment="0" applyProtection="0"/>
    <xf numFmtId="0" fontId="70" fillId="58" borderId="47" applyNumberFormat="0" applyAlignment="0" applyProtection="0"/>
    <xf numFmtId="0" fontId="71" fillId="0" borderId="51" applyNumberFormat="0" applyFill="0" applyAlignment="0" applyProtection="0"/>
    <xf numFmtId="0" fontId="71" fillId="0" borderId="51" applyNumberFormat="0" applyFill="0" applyAlignment="0" applyProtection="0"/>
    <xf numFmtId="0" fontId="71" fillId="0" borderId="51" applyNumberFormat="0" applyFill="0" applyAlignment="0" applyProtection="0"/>
    <xf numFmtId="0" fontId="71" fillId="0" borderId="51" applyNumberFormat="0" applyFill="0" applyAlignment="0" applyProtection="0"/>
    <xf numFmtId="0" fontId="71" fillId="0" borderId="51" applyNumberFormat="0" applyFill="0" applyAlignment="0" applyProtection="0"/>
    <xf numFmtId="0" fontId="71" fillId="0" borderId="51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6" borderId="0" applyNumberFormat="0" applyBorder="0" applyAlignment="0" applyProtection="0"/>
    <xf numFmtId="0" fontId="67" fillId="56" borderId="0" applyNumberFormat="0" applyBorder="0" applyAlignment="0" applyProtection="0"/>
    <xf numFmtId="0" fontId="67" fillId="56" borderId="0" applyNumberFormat="0" applyBorder="0" applyAlignment="0" applyProtection="0"/>
    <xf numFmtId="0" fontId="67" fillId="56" borderId="0" applyNumberFormat="0" applyBorder="0" applyAlignment="0" applyProtection="0"/>
    <xf numFmtId="0" fontId="67" fillId="56" borderId="0" applyNumberFormat="0" applyBorder="0" applyAlignment="0" applyProtection="0"/>
    <xf numFmtId="0" fontId="67" fillId="56" borderId="0" applyNumberFormat="0" applyBorder="0" applyAlignment="0" applyProtection="0"/>
    <xf numFmtId="0" fontId="73" fillId="44" borderId="46" applyNumberFormat="0" applyAlignment="0" applyProtection="0"/>
    <xf numFmtId="0" fontId="73" fillId="44" borderId="46" applyNumberFormat="0" applyAlignment="0" applyProtection="0"/>
    <xf numFmtId="0" fontId="73" fillId="44" borderId="46" applyNumberFormat="0" applyAlignment="0" applyProtection="0"/>
    <xf numFmtId="0" fontId="73" fillId="44" borderId="46" applyNumberFormat="0" applyAlignment="0" applyProtection="0"/>
    <xf numFmtId="0" fontId="73" fillId="44" borderId="46" applyNumberFormat="0" applyAlignment="0" applyProtection="0"/>
    <xf numFmtId="0" fontId="73" fillId="44" borderId="46" applyNumberFormat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4" fillId="0" borderId="0"/>
    <xf numFmtId="0" fontId="1" fillId="0" borderId="0"/>
    <xf numFmtId="0" fontId="66" fillId="60" borderId="52" applyNumberFormat="0" applyFont="0" applyAlignment="0" applyProtection="0"/>
    <xf numFmtId="0" fontId="66" fillId="60" borderId="52" applyNumberFormat="0" applyFont="0" applyAlignment="0" applyProtection="0"/>
    <xf numFmtId="0" fontId="66" fillId="60" borderId="52" applyNumberFormat="0" applyFont="0" applyAlignment="0" applyProtection="0"/>
    <xf numFmtId="0" fontId="66" fillId="60" borderId="52" applyNumberFormat="0" applyFont="0" applyAlignment="0" applyProtection="0"/>
    <xf numFmtId="0" fontId="66" fillId="60" borderId="52" applyNumberFormat="0" applyFont="0" applyAlignment="0" applyProtection="0"/>
    <xf numFmtId="0" fontId="66" fillId="60" borderId="52" applyNumberFormat="0" applyFont="0" applyAlignment="0" applyProtection="0"/>
    <xf numFmtId="0" fontId="76" fillId="57" borderId="53" applyNumberFormat="0" applyAlignment="0" applyProtection="0"/>
    <xf numFmtId="0" fontId="76" fillId="57" borderId="53" applyNumberFormat="0" applyAlignment="0" applyProtection="0"/>
    <xf numFmtId="0" fontId="76" fillId="57" borderId="53" applyNumberFormat="0" applyAlignment="0" applyProtection="0"/>
    <xf numFmtId="0" fontId="76" fillId="57" borderId="53" applyNumberFormat="0" applyAlignment="0" applyProtection="0"/>
    <xf numFmtId="0" fontId="76" fillId="57" borderId="53" applyNumberFormat="0" applyAlignment="0" applyProtection="0"/>
    <xf numFmtId="0" fontId="76" fillId="57" borderId="53" applyNumberFormat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48" applyNumberFormat="0" applyFill="0" applyAlignment="0" applyProtection="0"/>
    <xf numFmtId="0" fontId="79" fillId="0" borderId="48" applyNumberFormat="0" applyFill="0" applyAlignment="0" applyProtection="0"/>
    <xf numFmtId="0" fontId="79" fillId="0" borderId="48" applyNumberFormat="0" applyFill="0" applyAlignment="0" applyProtection="0"/>
    <xf numFmtId="0" fontId="79" fillId="0" borderId="48" applyNumberFormat="0" applyFill="0" applyAlignment="0" applyProtection="0"/>
    <xf numFmtId="0" fontId="79" fillId="0" borderId="48" applyNumberFormat="0" applyFill="0" applyAlignment="0" applyProtection="0"/>
    <xf numFmtId="0" fontId="79" fillId="0" borderId="48" applyNumberFormat="0" applyFill="0" applyAlignment="0" applyProtection="0"/>
    <xf numFmtId="0" fontId="80" fillId="0" borderId="49" applyNumberFormat="0" applyFill="0" applyAlignment="0" applyProtection="0"/>
    <xf numFmtId="0" fontId="80" fillId="0" borderId="49" applyNumberFormat="0" applyFill="0" applyAlignment="0" applyProtection="0"/>
    <xf numFmtId="0" fontId="80" fillId="0" borderId="49" applyNumberFormat="0" applyFill="0" applyAlignment="0" applyProtection="0"/>
    <xf numFmtId="0" fontId="80" fillId="0" borderId="49" applyNumberFormat="0" applyFill="0" applyAlignment="0" applyProtection="0"/>
    <xf numFmtId="0" fontId="80" fillId="0" borderId="49" applyNumberFormat="0" applyFill="0" applyAlignment="0" applyProtection="0"/>
    <xf numFmtId="0" fontId="80" fillId="0" borderId="49" applyNumberFormat="0" applyFill="0" applyAlignment="0" applyProtection="0"/>
    <xf numFmtId="0" fontId="72" fillId="0" borderId="50" applyNumberFormat="0" applyFill="0" applyAlignment="0" applyProtection="0"/>
    <xf numFmtId="0" fontId="72" fillId="0" borderId="50" applyNumberFormat="0" applyFill="0" applyAlignment="0" applyProtection="0"/>
    <xf numFmtId="0" fontId="72" fillId="0" borderId="50" applyNumberFormat="0" applyFill="0" applyAlignment="0" applyProtection="0"/>
    <xf numFmtId="0" fontId="72" fillId="0" borderId="50" applyNumberFormat="0" applyFill="0" applyAlignment="0" applyProtection="0"/>
    <xf numFmtId="0" fontId="72" fillId="0" borderId="50" applyNumberFormat="0" applyFill="0" applyAlignment="0" applyProtection="0"/>
    <xf numFmtId="0" fontId="72" fillId="0" borderId="50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1" fillId="0" borderId="54" applyNumberFormat="0" applyFill="0" applyAlignment="0" applyProtection="0"/>
    <xf numFmtId="0" fontId="81" fillId="0" borderId="54" applyNumberFormat="0" applyFill="0" applyAlignment="0" applyProtection="0"/>
    <xf numFmtId="0" fontId="81" fillId="0" borderId="54" applyNumberFormat="0" applyFill="0" applyAlignment="0" applyProtection="0"/>
    <xf numFmtId="0" fontId="81" fillId="0" borderId="54" applyNumberFormat="0" applyFill="0" applyAlignment="0" applyProtection="0"/>
    <xf numFmtId="0" fontId="81" fillId="0" borderId="54" applyNumberFormat="0" applyFill="0" applyAlignment="0" applyProtection="0"/>
    <xf numFmtId="0" fontId="81" fillId="0" borderId="54" applyNumberFormat="0" applyFill="0" applyAlignment="0" applyProtection="0"/>
    <xf numFmtId="0" fontId="82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83" fillId="0" borderId="0"/>
    <xf numFmtId="0" fontId="66" fillId="14" borderId="44" applyNumberFormat="0" applyFont="0" applyAlignment="0" applyProtection="0"/>
    <xf numFmtId="0" fontId="84" fillId="0" borderId="0" applyNumberFormat="0" applyFill="0" applyBorder="0" applyAlignment="0" applyProtection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07">
    <xf numFmtId="0" fontId="0" fillId="0" borderId="0" xfId="0"/>
    <xf numFmtId="3" fontId="12" fillId="3" borderId="5" xfId="0" applyNumberFormat="1" applyFont="1" applyFill="1" applyBorder="1" applyAlignment="1">
      <alignment horizontal="center"/>
    </xf>
    <xf numFmtId="3" fontId="12" fillId="3" borderId="9" xfId="0" applyNumberFormat="1" applyFon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6" fillId="6" borderId="0" xfId="0" applyFont="1" applyFill="1" applyBorder="1"/>
    <xf numFmtId="0" fontId="0" fillId="6" borderId="0" xfId="0" applyFill="1" applyBorder="1"/>
    <xf numFmtId="0" fontId="15" fillId="6" borderId="0" xfId="0" applyFont="1" applyFill="1" applyBorder="1" applyAlignment="1"/>
    <xf numFmtId="0" fontId="0" fillId="3" borderId="0" xfId="0" applyFont="1" applyFill="1" applyBorder="1"/>
    <xf numFmtId="0" fontId="13" fillId="6" borderId="14" xfId="0" applyFont="1" applyFill="1" applyBorder="1"/>
    <xf numFmtId="0" fontId="13" fillId="6" borderId="15" xfId="0" applyFont="1" applyFill="1" applyBorder="1"/>
    <xf numFmtId="0" fontId="13" fillId="6" borderId="16" xfId="0" applyFont="1" applyFill="1" applyBorder="1"/>
    <xf numFmtId="0" fontId="0" fillId="6" borderId="17" xfId="0" applyFill="1" applyBorder="1"/>
    <xf numFmtId="0" fontId="0" fillId="6" borderId="18" xfId="0" applyFill="1" applyBorder="1"/>
    <xf numFmtId="0" fontId="0" fillId="3" borderId="17" xfId="0" applyFont="1" applyFill="1" applyBorder="1"/>
    <xf numFmtId="0" fontId="0" fillId="3" borderId="18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14" xfId="0" applyFont="1" applyFill="1" applyBorder="1"/>
    <xf numFmtId="0" fontId="19" fillId="3" borderId="15" xfId="0" applyFont="1" applyFill="1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21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22" xfId="0" applyFill="1" applyBorder="1"/>
    <xf numFmtId="0" fontId="19" fillId="3" borderId="20" xfId="0" applyFont="1" applyFill="1" applyBorder="1"/>
    <xf numFmtId="0" fontId="5" fillId="3" borderId="17" xfId="0" applyFont="1" applyFill="1" applyBorder="1"/>
    <xf numFmtId="0" fontId="5" fillId="3" borderId="0" xfId="0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10" fillId="2" borderId="6" xfId="0" applyFont="1" applyFill="1" applyBorder="1" applyAlignment="1">
      <alignment horizontal="center" wrapText="1"/>
    </xf>
    <xf numFmtId="0" fontId="5" fillId="5" borderId="12" xfId="0" applyFont="1" applyFill="1" applyBorder="1"/>
    <xf numFmtId="0" fontId="9" fillId="7" borderId="13" xfId="0" applyFont="1" applyFill="1" applyBorder="1" applyAlignment="1"/>
    <xf numFmtId="0" fontId="5" fillId="5" borderId="13" xfId="0" applyFont="1" applyFill="1" applyBorder="1"/>
    <xf numFmtId="0" fontId="5" fillId="5" borderId="22" xfId="0" applyFont="1" applyFill="1" applyBorder="1"/>
    <xf numFmtId="0" fontId="5" fillId="6" borderId="14" xfId="0" applyFont="1" applyFill="1" applyBorder="1"/>
    <xf numFmtId="0" fontId="5" fillId="6" borderId="15" xfId="0" applyFont="1" applyFill="1" applyBorder="1"/>
    <xf numFmtId="0" fontId="5" fillId="6" borderId="16" xfId="0" applyFont="1" applyFill="1" applyBorder="1"/>
    <xf numFmtId="0" fontId="5" fillId="6" borderId="17" xfId="0" applyFont="1" applyFill="1" applyBorder="1"/>
    <xf numFmtId="0" fontId="5" fillId="6" borderId="0" xfId="0" applyFont="1" applyFill="1" applyBorder="1"/>
    <xf numFmtId="0" fontId="5" fillId="6" borderId="18" xfId="0" applyFont="1" applyFill="1" applyBorder="1"/>
    <xf numFmtId="0" fontId="8" fillId="6" borderId="0" xfId="0" applyFont="1" applyFill="1" applyBorder="1" applyAlignment="1"/>
    <xf numFmtId="0" fontId="19" fillId="6" borderId="0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8" fillId="6" borderId="0" xfId="0" applyFont="1" applyFill="1" applyBorder="1" applyAlignment="1">
      <alignment horizontal="left"/>
    </xf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2" fillId="2" borderId="14" xfId="4" applyFill="1" applyBorder="1"/>
    <xf numFmtId="0" fontId="0" fillId="0" borderId="19" xfId="0" applyFill="1" applyBorder="1"/>
    <xf numFmtId="0" fontId="0" fillId="2" borderId="0" xfId="0" applyFill="1" applyBorder="1"/>
    <xf numFmtId="0" fontId="0" fillId="2" borderId="18" xfId="0" applyFill="1" applyBorder="1"/>
    <xf numFmtId="0" fontId="7" fillId="0" borderId="0" xfId="0" applyFont="1" applyBorder="1"/>
    <xf numFmtId="0" fontId="10" fillId="2" borderId="10" xfId="0" applyFont="1" applyFill="1" applyBorder="1" applyAlignment="1">
      <alignment horizontal="center" vertical="top" wrapText="1"/>
    </xf>
    <xf numFmtId="0" fontId="19" fillId="3" borderId="0" xfId="0" applyFont="1" applyFill="1" applyBorder="1" applyAlignment="1"/>
    <xf numFmtId="0" fontId="20" fillId="3" borderId="0" xfId="2" applyFont="1" applyFill="1" applyBorder="1"/>
    <xf numFmtId="0" fontId="21" fillId="3" borderId="0" xfId="0" applyFont="1" applyFill="1" applyBorder="1"/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8" fillId="0" borderId="0" xfId="2" applyFill="1" applyBorder="1" applyAlignment="1"/>
    <xf numFmtId="0" fontId="2" fillId="0" borderId="0" xfId="4" applyFill="1" applyBorder="1"/>
    <xf numFmtId="0" fontId="23" fillId="0" borderId="0" xfId="4" applyFont="1" applyFill="1" applyBorder="1" applyAlignment="1">
      <alignment wrapText="1"/>
    </xf>
    <xf numFmtId="0" fontId="23" fillId="0" borderId="18" xfId="4" applyFont="1" applyFill="1" applyBorder="1" applyAlignment="1">
      <alignment wrapText="1"/>
    </xf>
    <xf numFmtId="0" fontId="23" fillId="0" borderId="20" xfId="4" applyFont="1" applyFill="1" applyBorder="1" applyAlignment="1">
      <alignment wrapText="1"/>
    </xf>
    <xf numFmtId="0" fontId="23" fillId="0" borderId="21" xfId="4" applyFont="1" applyFill="1" applyBorder="1" applyAlignment="1">
      <alignment wrapText="1"/>
    </xf>
    <xf numFmtId="0" fontId="2" fillId="0" borderId="0" xfId="4" applyFill="1" applyBorder="1" applyAlignment="1"/>
    <xf numFmtId="0" fontId="0" fillId="0" borderId="0" xfId="0" applyFill="1" applyBorder="1" applyAlignment="1"/>
    <xf numFmtId="0" fontId="2" fillId="0" borderId="17" xfId="4" applyFill="1" applyBorder="1"/>
    <xf numFmtId="0" fontId="0" fillId="0" borderId="20" xfId="0" applyFill="1" applyBorder="1" applyAlignment="1"/>
    <xf numFmtId="0" fontId="2" fillId="0" borderId="20" xfId="4" applyFill="1" applyBorder="1" applyAlignment="1"/>
    <xf numFmtId="0" fontId="2" fillId="0" borderId="20" xfId="4" applyFill="1" applyBorder="1"/>
    <xf numFmtId="0" fontId="23" fillId="0" borderId="0" xfId="4" applyFont="1" applyFill="1" applyBorder="1" applyAlignment="1">
      <alignment horizontal="left" wrapText="1"/>
    </xf>
    <xf numFmtId="0" fontId="23" fillId="0" borderId="18" xfId="4" applyFont="1" applyFill="1" applyBorder="1" applyAlignment="1">
      <alignment horizontal="left" wrapText="1"/>
    </xf>
    <xf numFmtId="0" fontId="17" fillId="6" borderId="0" xfId="0" applyFont="1" applyFill="1" applyBorder="1" applyAlignment="1"/>
    <xf numFmtId="0" fontId="22" fillId="6" borderId="0" xfId="0" applyFont="1" applyFill="1" applyBorder="1" applyAlignment="1"/>
    <xf numFmtId="0" fontId="12" fillId="3" borderId="28" xfId="0" applyFont="1" applyFill="1" applyBorder="1" applyAlignment="1">
      <alignment horizontal="center" vertical="center" wrapText="1"/>
    </xf>
    <xf numFmtId="49" fontId="11" fillId="0" borderId="2" xfId="1" applyNumberFormat="1" applyFont="1" applyFill="1" applyBorder="1" applyAlignment="1">
      <alignment horizontal="center"/>
    </xf>
    <xf numFmtId="49" fontId="11" fillId="0" borderId="29" xfId="1" applyNumberFormat="1" applyFont="1" applyFill="1" applyBorder="1" applyAlignment="1">
      <alignment horizontal="center"/>
    </xf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49" fontId="11" fillId="0" borderId="30" xfId="1" applyNumberFormat="1" applyFont="1" applyFill="1" applyBorder="1" applyAlignment="1">
      <alignment horizontal="center"/>
    </xf>
    <xf numFmtId="3" fontId="11" fillId="0" borderId="31" xfId="0" applyNumberFormat="1" applyFont="1" applyFill="1" applyBorder="1" applyAlignment="1">
      <alignment horizontal="center"/>
    </xf>
    <xf numFmtId="3" fontId="11" fillId="0" borderId="32" xfId="0" applyNumberFormat="1" applyFont="1" applyFill="1" applyBorder="1" applyAlignment="1">
      <alignment horizontal="center"/>
    </xf>
    <xf numFmtId="3" fontId="11" fillId="0" borderId="27" xfId="0" applyNumberFormat="1" applyFont="1" applyFill="1" applyBorder="1" applyAlignment="1">
      <alignment horizontal="center"/>
    </xf>
    <xf numFmtId="49" fontId="11" fillId="0" borderId="10" xfId="1" applyNumberFormat="1" applyFont="1" applyFill="1" applyBorder="1" applyAlignment="1">
      <alignment horizontal="center"/>
    </xf>
    <xf numFmtId="3" fontId="11" fillId="0" borderId="28" xfId="0" applyNumberFormat="1" applyFont="1" applyFill="1" applyBorder="1" applyAlignment="1">
      <alignment horizontal="center"/>
    </xf>
    <xf numFmtId="3" fontId="12" fillId="3" borderId="33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0" fontId="25" fillId="5" borderId="8" xfId="0" applyFont="1" applyFill="1" applyBorder="1" applyAlignment="1">
      <alignment horizontal="left" vertic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49" fontId="11" fillId="0" borderId="34" xfId="1" applyNumberFormat="1" applyFont="1" applyFill="1" applyBorder="1" applyAlignment="1">
      <alignment horizontal="center"/>
    </xf>
    <xf numFmtId="3" fontId="11" fillId="0" borderId="35" xfId="0" applyNumberFormat="1" applyFont="1" applyFill="1" applyBorder="1" applyAlignment="1">
      <alignment horizontal="center"/>
    </xf>
    <xf numFmtId="3" fontId="11" fillId="0" borderId="36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2" fillId="3" borderId="55" xfId="0" applyNumberFormat="1" applyFont="1" applyFill="1" applyBorder="1" applyAlignment="1">
      <alignment horizontal="center"/>
    </xf>
    <xf numFmtId="10" fontId="0" fillId="0" borderId="0" xfId="475" applyNumberFormat="1" applyFont="1"/>
    <xf numFmtId="3" fontId="11" fillId="0" borderId="60" xfId="0" applyNumberFormat="1" applyFont="1" applyFill="1" applyBorder="1" applyAlignment="1">
      <alignment horizontal="center"/>
    </xf>
    <xf numFmtId="3" fontId="12" fillId="3" borderId="61" xfId="0" applyNumberFormat="1" applyFont="1" applyFill="1" applyBorder="1" applyAlignment="1">
      <alignment horizontal="center"/>
    </xf>
    <xf numFmtId="3" fontId="12" fillId="3" borderId="23" xfId="0" applyNumberFormat="1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1" fillId="0" borderId="8" xfId="1" applyNumberFormat="1" applyFont="1" applyFill="1" applyBorder="1" applyAlignment="1">
      <alignment horizontal="center"/>
    </xf>
    <xf numFmtId="3" fontId="12" fillId="3" borderId="62" xfId="0" applyNumberFormat="1" applyFont="1" applyFill="1" applyBorder="1" applyAlignment="1">
      <alignment horizontal="center"/>
    </xf>
    <xf numFmtId="3" fontId="12" fillId="3" borderId="57" xfId="0" applyNumberFormat="1" applyFont="1" applyFill="1" applyBorder="1" applyAlignment="1">
      <alignment horizontal="center"/>
    </xf>
    <xf numFmtId="3" fontId="12" fillId="3" borderId="56" xfId="0" applyNumberFormat="1" applyFont="1" applyFill="1" applyBorder="1" applyAlignment="1">
      <alignment horizontal="center"/>
    </xf>
    <xf numFmtId="3" fontId="86" fillId="3" borderId="56" xfId="0" applyNumberFormat="1" applyFont="1" applyFill="1" applyBorder="1" applyAlignment="1">
      <alignment horizontal="center"/>
    </xf>
    <xf numFmtId="3" fontId="12" fillId="4" borderId="32" xfId="0" applyNumberFormat="1" applyFont="1" applyFill="1" applyBorder="1" applyAlignment="1">
      <alignment horizontal="center"/>
    </xf>
    <xf numFmtId="3" fontId="85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59" xfId="0" applyNumberFormat="1" applyFont="1" applyFill="1" applyBorder="1" applyAlignment="1">
      <alignment horizontal="center"/>
    </xf>
    <xf numFmtId="3" fontId="11" fillId="5" borderId="32" xfId="0" applyNumberFormat="1" applyFont="1" applyFill="1" applyBorder="1" applyAlignment="1">
      <alignment horizontal="center"/>
    </xf>
    <xf numFmtId="10" fontId="12" fillId="0" borderId="63" xfId="0" applyNumberFormat="1" applyFont="1" applyBorder="1" applyAlignment="1">
      <alignment horizontal="center"/>
    </xf>
    <xf numFmtId="10" fontId="12" fillId="0" borderId="64" xfId="0" applyNumberFormat="1" applyFont="1" applyBorder="1" applyAlignment="1">
      <alignment horizontal="center"/>
    </xf>
    <xf numFmtId="10" fontId="12" fillId="0" borderId="65" xfId="0" applyNumberFormat="1" applyFont="1" applyBorder="1" applyAlignment="1">
      <alignment horizontal="center"/>
    </xf>
    <xf numFmtId="10" fontId="12" fillId="0" borderId="18" xfId="0" applyNumberFormat="1" applyFont="1" applyBorder="1" applyAlignment="1">
      <alignment horizontal="center"/>
    </xf>
    <xf numFmtId="49" fontId="11" fillId="0" borderId="8" xfId="1" applyNumberFormat="1" applyFont="1" applyFill="1" applyBorder="1" applyAlignment="1">
      <alignment horizontal="center"/>
    </xf>
    <xf numFmtId="3" fontId="12" fillId="3" borderId="67" xfId="0" applyNumberFormat="1" applyFont="1" applyFill="1" applyBorder="1" applyAlignment="1">
      <alignment horizontal="center"/>
    </xf>
    <xf numFmtId="3" fontId="12" fillId="4" borderId="4" xfId="0" applyNumberFormat="1" applyFont="1" applyFill="1" applyBorder="1" applyAlignment="1">
      <alignment horizontal="center"/>
    </xf>
    <xf numFmtId="3" fontId="11" fillId="0" borderId="4" xfId="1" applyNumberFormat="1" applyFont="1" applyFill="1" applyBorder="1" applyAlignment="1">
      <alignment horizontal="center"/>
    </xf>
    <xf numFmtId="3" fontId="85" fillId="0" borderId="7" xfId="0" applyNumberFormat="1" applyFont="1" applyFill="1" applyBorder="1" applyAlignment="1">
      <alignment horizontal="center"/>
    </xf>
    <xf numFmtId="0" fontId="24" fillId="0" borderId="17" xfId="0" applyFont="1" applyBorder="1"/>
    <xf numFmtId="0" fontId="24" fillId="0" borderId="0" xfId="0" applyFont="1" applyBorder="1"/>
    <xf numFmtId="0" fontId="24" fillId="0" borderId="18" xfId="0" applyFont="1" applyBorder="1"/>
    <xf numFmtId="0" fontId="24" fillId="0" borderId="19" xfId="0" applyFont="1" applyBorder="1"/>
    <xf numFmtId="0" fontId="24" fillId="0" borderId="20" xfId="0" applyFont="1" applyBorder="1"/>
    <xf numFmtId="0" fontId="24" fillId="0" borderId="21" xfId="0" applyFont="1" applyBorder="1"/>
    <xf numFmtId="0" fontId="24" fillId="0" borderId="0" xfId="0" applyFont="1"/>
    <xf numFmtId="3" fontId="11" fillId="0" borderId="8" xfId="0" applyNumberFormat="1" applyFont="1" applyFill="1" applyBorder="1" applyAlignment="1">
      <alignment horizontal="center"/>
    </xf>
    <xf numFmtId="49" fontId="11" fillId="0" borderId="35" xfId="1" applyNumberFormat="1" applyFont="1" applyFill="1" applyBorder="1" applyAlignment="1">
      <alignment horizontal="center"/>
    </xf>
    <xf numFmtId="3" fontId="11" fillId="0" borderId="68" xfId="0" applyNumberFormat="1" applyFont="1" applyFill="1" applyBorder="1" applyAlignment="1">
      <alignment horizontal="center"/>
    </xf>
    <xf numFmtId="3" fontId="85" fillId="0" borderId="31" xfId="0" applyNumberFormat="1" applyFont="1" applyFill="1" applyBorder="1" applyAlignment="1">
      <alignment horizontal="center"/>
    </xf>
    <xf numFmtId="3" fontId="85" fillId="0" borderId="32" xfId="0" applyNumberFormat="1" applyFont="1" applyFill="1" applyBorder="1" applyAlignment="1">
      <alignment horizontal="center"/>
    </xf>
    <xf numFmtId="3" fontId="86" fillId="3" borderId="32" xfId="0" applyNumberFormat="1" applyFont="1" applyFill="1" applyBorder="1" applyAlignment="1">
      <alignment horizontal="center"/>
    </xf>
    <xf numFmtId="3" fontId="11" fillId="0" borderId="32" xfId="1" applyNumberFormat="1" applyFont="1" applyFill="1" applyBorder="1" applyAlignment="1">
      <alignment horizontal="center"/>
    </xf>
    <xf numFmtId="10" fontId="12" fillId="0" borderId="67" xfId="0" applyNumberFormat="1" applyFont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3" fontId="86" fillId="3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88" fillId="0" borderId="36" xfId="0" applyNumberFormat="1" applyFont="1" applyFill="1" applyBorder="1" applyAlignment="1">
      <alignment horizontal="center"/>
    </xf>
    <xf numFmtId="3" fontId="89" fillId="3" borderId="8" xfId="0" applyNumberFormat="1" applyFont="1" applyFill="1" applyBorder="1" applyAlignment="1">
      <alignment horizontal="center"/>
    </xf>
    <xf numFmtId="0" fontId="25" fillId="0" borderId="8" xfId="0" applyFont="1" applyFill="1" applyBorder="1" applyAlignment="1">
      <alignment horizontal="left" vertical="center"/>
    </xf>
    <xf numFmtId="10" fontId="12" fillId="0" borderId="9" xfId="0" applyNumberFormat="1" applyFont="1" applyBorder="1" applyAlignment="1">
      <alignment horizontal="center"/>
    </xf>
    <xf numFmtId="0" fontId="25" fillId="5" borderId="7" xfId="0" applyFont="1" applyFill="1" applyBorder="1" applyAlignment="1">
      <alignment horizontal="left" vertical="center"/>
    </xf>
    <xf numFmtId="49" fontId="11" fillId="0" borderId="68" xfId="1" applyNumberFormat="1" applyFont="1" applyFill="1" applyBorder="1" applyAlignment="1">
      <alignment horizontal="center"/>
    </xf>
    <xf numFmtId="3" fontId="11" fillId="0" borderId="36" xfId="1" applyNumberFormat="1" applyFont="1" applyFill="1" applyBorder="1" applyAlignment="1">
      <alignment horizontal="center"/>
    </xf>
    <xf numFmtId="0" fontId="23" fillId="0" borderId="0" xfId="4" applyFont="1" applyFill="1" applyBorder="1" applyAlignment="1">
      <alignment horizontal="left" wrapText="1"/>
    </xf>
    <xf numFmtId="0" fontId="23" fillId="0" borderId="18" xfId="4" applyFont="1" applyFill="1" applyBorder="1" applyAlignment="1">
      <alignment horizontal="left" wrapText="1"/>
    </xf>
    <xf numFmtId="0" fontId="14" fillId="6" borderId="0" xfId="0" applyFont="1" applyFill="1" applyBorder="1" applyAlignment="1">
      <alignment horizontal="left"/>
    </xf>
    <xf numFmtId="0" fontId="18" fillId="0" borderId="0" xfId="2" applyFill="1" applyBorder="1" applyAlignment="1">
      <alignment horizontal="left"/>
    </xf>
    <xf numFmtId="0" fontId="22" fillId="2" borderId="15" xfId="4" applyFont="1" applyFill="1" applyBorder="1" applyAlignment="1">
      <alignment horizontal="left"/>
    </xf>
    <xf numFmtId="0" fontId="22" fillId="2" borderId="16" xfId="4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25" fillId="0" borderId="8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59" xfId="0" applyBorder="1" applyAlignment="1">
      <alignment horizontal="left"/>
    </xf>
    <xf numFmtId="0" fontId="24" fillId="5" borderId="8" xfId="0" applyFont="1" applyFill="1" applyBorder="1" applyAlignment="1">
      <alignment horizontal="left" vertical="center" wrapText="1"/>
    </xf>
    <xf numFmtId="0" fontId="24" fillId="5" borderId="9" xfId="0" applyFont="1" applyFill="1" applyBorder="1" applyAlignment="1">
      <alignment horizontal="left" vertical="center" wrapText="1"/>
    </xf>
    <xf numFmtId="0" fontId="25" fillId="5" borderId="8" xfId="0" applyFont="1" applyFill="1" applyBorder="1" applyAlignment="1">
      <alignment horizontal="center" vertical="center"/>
    </xf>
    <xf numFmtId="0" fontId="87" fillId="0" borderId="8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24" fillId="5" borderId="8" xfId="0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 vertical="center"/>
    </xf>
    <xf numFmtId="3" fontId="11" fillId="0" borderId="8" xfId="0" applyNumberFormat="1" applyFont="1" applyFill="1" applyBorder="1" applyAlignment="1">
      <alignment horizontal="center" vertical="center"/>
    </xf>
    <xf numFmtId="3" fontId="11" fillId="0" borderId="3" xfId="0" applyNumberFormat="1" applyFont="1" applyFill="1" applyBorder="1" applyAlignment="1">
      <alignment horizontal="center"/>
    </xf>
    <xf numFmtId="3" fontId="11" fillId="0" borderId="4" xfId="0" applyNumberFormat="1" applyFont="1" applyFill="1" applyBorder="1" applyAlignment="1">
      <alignment horizontal="center"/>
    </xf>
    <xf numFmtId="0" fontId="24" fillId="5" borderId="36" xfId="0" applyFont="1" applyFill="1" applyBorder="1" applyAlignment="1">
      <alignment horizontal="left" vertical="center" wrapText="1"/>
    </xf>
    <xf numFmtId="0" fontId="24" fillId="5" borderId="61" xfId="0" applyFont="1" applyFill="1" applyBorder="1" applyAlignment="1">
      <alignment horizontal="left" vertical="center" wrapText="1"/>
    </xf>
    <xf numFmtId="0" fontId="25" fillId="5" borderId="31" xfId="0" applyFont="1" applyFill="1" applyBorder="1" applyAlignment="1">
      <alignment horizontal="left" vertical="center"/>
    </xf>
    <xf numFmtId="0" fontId="25" fillId="5" borderId="28" xfId="0" applyFont="1" applyFill="1" applyBorder="1" applyAlignment="1">
      <alignment horizontal="left" vertical="center"/>
    </xf>
    <xf numFmtId="0" fontId="25" fillId="5" borderId="60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66" xfId="0" applyFont="1" applyFill="1" applyBorder="1" applyAlignment="1">
      <alignment horizontal="center" vertical="center" wrapText="1"/>
    </xf>
    <xf numFmtId="3" fontId="11" fillId="0" borderId="3" xfId="0" applyNumberFormat="1" applyFont="1" applyFill="1" applyBorder="1" applyAlignment="1">
      <alignment horizontal="center" vertical="center"/>
    </xf>
    <xf numFmtId="3" fontId="11" fillId="0" borderId="4" xfId="0" applyNumberFormat="1" applyFont="1" applyFill="1" applyBorder="1" applyAlignment="1">
      <alignment horizontal="center" vertical="center"/>
    </xf>
    <xf numFmtId="0" fontId="21" fillId="3" borderId="0" xfId="2" applyFont="1" applyFill="1" applyBorder="1" applyAlignment="1"/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1" fillId="3" borderId="18" xfId="2" applyFont="1" applyFill="1" applyBorder="1" applyAlignment="1"/>
    <xf numFmtId="3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/>
    </xf>
  </cellXfs>
  <cellStyles count="476">
    <cellStyle name="=C:\WINNT\SYSTEM32\COMMAND.COM" xfId="39"/>
    <cellStyle name="=C:\WINNT\SYSTEM32\COMMAND.COM 2" xfId="43"/>
    <cellStyle name="=C:\WINNT\SYSTEM32\COMMAND.COM 3" xfId="1"/>
    <cellStyle name="=C:\WINNT\SYSTEM32\COMMAND.COM 3 2" xfId="61"/>
    <cellStyle name="=C:\WINNT\SYSTEM32\COMMAND.COM 4" xfId="44"/>
    <cellStyle name="=C:\WINNT\SYSTEM32\COMMAND.COM 5" xfId="59"/>
    <cellStyle name="=C:\WINNT\SYSTEM32\COMMAND.COM 6" xfId="124"/>
    <cellStyle name="20% - Accent1" xfId="62"/>
    <cellStyle name="20% - Accent2" xfId="63"/>
    <cellStyle name="20% - Accent3" xfId="64"/>
    <cellStyle name="20% - Accent4" xfId="65"/>
    <cellStyle name="20% - Accent5" xfId="66"/>
    <cellStyle name="20% - Accent6" xfId="67"/>
    <cellStyle name="20% - Énfasis1" xfId="21" builtinId="30" customBuiltin="1"/>
    <cellStyle name="20% - Énfasis1 2" xfId="191"/>
    <cellStyle name="20% - Énfasis1 2 2" xfId="192"/>
    <cellStyle name="20% - Énfasis1 2 3" xfId="193"/>
    <cellStyle name="20% - Énfasis1 3" xfId="194"/>
    <cellStyle name="20% - Énfasis1 4" xfId="195"/>
    <cellStyle name="20% - Énfasis1 5" xfId="196"/>
    <cellStyle name="20% - Énfasis1 6" xfId="451"/>
    <cellStyle name="20% - Énfasis2" xfId="24" builtinId="34" customBuiltin="1"/>
    <cellStyle name="20% - Énfasis2 2" xfId="197"/>
    <cellStyle name="20% - Énfasis2 2 2" xfId="198"/>
    <cellStyle name="20% - Énfasis2 2 3" xfId="199"/>
    <cellStyle name="20% - Énfasis2 3" xfId="200"/>
    <cellStyle name="20% - Énfasis2 4" xfId="201"/>
    <cellStyle name="20% - Énfasis2 5" xfId="202"/>
    <cellStyle name="20% - Énfasis2 6" xfId="452"/>
    <cellStyle name="20% - Énfasis3" xfId="27" builtinId="38" customBuiltin="1"/>
    <cellStyle name="20% - Énfasis3 2" xfId="203"/>
    <cellStyle name="20% - Énfasis3 2 2" xfId="204"/>
    <cellStyle name="20% - Énfasis3 2 3" xfId="205"/>
    <cellStyle name="20% - Énfasis3 3" xfId="206"/>
    <cellStyle name="20% - Énfasis3 4" xfId="207"/>
    <cellStyle name="20% - Énfasis3 5" xfId="208"/>
    <cellStyle name="20% - Énfasis3 6" xfId="453"/>
    <cellStyle name="20% - Énfasis4" xfId="30" builtinId="42" customBuiltin="1"/>
    <cellStyle name="20% - Énfasis4 2" xfId="209"/>
    <cellStyle name="20% - Énfasis4 2 2" xfId="210"/>
    <cellStyle name="20% - Énfasis4 2 3" xfId="211"/>
    <cellStyle name="20% - Énfasis4 3" xfId="212"/>
    <cellStyle name="20% - Énfasis4 4" xfId="213"/>
    <cellStyle name="20% - Énfasis4 5" xfId="214"/>
    <cellStyle name="20% - Énfasis4 6" xfId="454"/>
    <cellStyle name="20% - Énfasis5" xfId="33" builtinId="46" customBuiltin="1"/>
    <cellStyle name="20% - Énfasis5 2" xfId="215"/>
    <cellStyle name="20% - Énfasis5 2 2" xfId="216"/>
    <cellStyle name="20% - Énfasis5 2 3" xfId="217"/>
    <cellStyle name="20% - Énfasis5 3" xfId="218"/>
    <cellStyle name="20% - Énfasis5 4" xfId="219"/>
    <cellStyle name="20% - Énfasis5 5" xfId="220"/>
    <cellStyle name="20% - Énfasis5 6" xfId="455"/>
    <cellStyle name="20% - Énfasis6" xfId="36" builtinId="50" customBuiltin="1"/>
    <cellStyle name="20% - Énfasis6 2" xfId="221"/>
    <cellStyle name="20% - Énfasis6 2 2" xfId="222"/>
    <cellStyle name="20% - Énfasis6 2 3" xfId="223"/>
    <cellStyle name="20% - Énfasis6 3" xfId="224"/>
    <cellStyle name="20% - Énfasis6 4" xfId="225"/>
    <cellStyle name="20% - Énfasis6 5" xfId="226"/>
    <cellStyle name="20% - Énfasis6 6" xfId="456"/>
    <cellStyle name="40% - Accent1" xfId="68"/>
    <cellStyle name="40% - Accent2" xfId="69"/>
    <cellStyle name="40% - Accent3" xfId="70"/>
    <cellStyle name="40% - Accent4" xfId="71"/>
    <cellStyle name="40% - Accent5" xfId="72"/>
    <cellStyle name="40% - Accent6" xfId="73"/>
    <cellStyle name="40% - Énfasis1" xfId="22" builtinId="31" customBuiltin="1"/>
    <cellStyle name="40% - Énfasis1 2" xfId="227"/>
    <cellStyle name="40% - Énfasis1 2 2" xfId="228"/>
    <cellStyle name="40% - Énfasis1 2 3" xfId="229"/>
    <cellStyle name="40% - Énfasis1 3" xfId="230"/>
    <cellStyle name="40% - Énfasis1 4" xfId="231"/>
    <cellStyle name="40% - Énfasis1 5" xfId="232"/>
    <cellStyle name="40% - Énfasis1 6" xfId="457"/>
    <cellStyle name="40% - Énfasis2" xfId="25" builtinId="35" customBuiltin="1"/>
    <cellStyle name="40% - Énfasis2 2" xfId="233"/>
    <cellStyle name="40% - Énfasis2 2 2" xfId="234"/>
    <cellStyle name="40% - Énfasis2 2 3" xfId="235"/>
    <cellStyle name="40% - Énfasis2 3" xfId="236"/>
    <cellStyle name="40% - Énfasis2 4" xfId="237"/>
    <cellStyle name="40% - Énfasis2 5" xfId="238"/>
    <cellStyle name="40% - Énfasis2 6" xfId="458"/>
    <cellStyle name="40% - Énfasis3" xfId="28" builtinId="39" customBuiltin="1"/>
    <cellStyle name="40% - Énfasis3 2" xfId="239"/>
    <cellStyle name="40% - Énfasis3 2 2" xfId="240"/>
    <cellStyle name="40% - Énfasis3 2 3" xfId="241"/>
    <cellStyle name="40% - Énfasis3 3" xfId="242"/>
    <cellStyle name="40% - Énfasis3 4" xfId="243"/>
    <cellStyle name="40% - Énfasis3 5" xfId="244"/>
    <cellStyle name="40% - Énfasis3 6" xfId="459"/>
    <cellStyle name="40% - Énfasis4" xfId="31" builtinId="43" customBuiltin="1"/>
    <cellStyle name="40% - Énfasis4 2" xfId="245"/>
    <cellStyle name="40% - Énfasis4 2 2" xfId="246"/>
    <cellStyle name="40% - Énfasis4 2 3" xfId="247"/>
    <cellStyle name="40% - Énfasis4 3" xfId="248"/>
    <cellStyle name="40% - Énfasis4 4" xfId="249"/>
    <cellStyle name="40% - Énfasis4 5" xfId="250"/>
    <cellStyle name="40% - Énfasis4 6" xfId="460"/>
    <cellStyle name="40% - Énfasis5" xfId="34" builtinId="47" customBuiltin="1"/>
    <cellStyle name="40% - Énfasis5 2" xfId="251"/>
    <cellStyle name="40% - Énfasis5 2 2" xfId="252"/>
    <cellStyle name="40% - Énfasis5 2 3" xfId="253"/>
    <cellStyle name="40% - Énfasis5 3" xfId="254"/>
    <cellStyle name="40% - Énfasis5 4" xfId="255"/>
    <cellStyle name="40% - Énfasis5 5" xfId="256"/>
    <cellStyle name="40% - Énfasis5 6" xfId="461"/>
    <cellStyle name="40% - Énfasis6" xfId="37" builtinId="51" customBuiltin="1"/>
    <cellStyle name="40% - Énfasis6 2" xfId="257"/>
    <cellStyle name="40% - Énfasis6 2 2" xfId="258"/>
    <cellStyle name="40% - Énfasis6 2 3" xfId="259"/>
    <cellStyle name="40% - Énfasis6 3" xfId="260"/>
    <cellStyle name="40% - Énfasis6 4" xfId="261"/>
    <cellStyle name="40% - Énfasis6 5" xfId="262"/>
    <cellStyle name="40% - Énfasis6 6" xfId="462"/>
    <cellStyle name="60% - Accent1" xfId="74"/>
    <cellStyle name="60% - Accent2" xfId="75"/>
    <cellStyle name="60% - Accent3" xfId="76"/>
    <cellStyle name="60% - Accent4" xfId="77"/>
    <cellStyle name="60% - Accent5" xfId="78"/>
    <cellStyle name="60% - Accent6" xfId="79"/>
    <cellStyle name="60% - Énfasis1 2" xfId="263"/>
    <cellStyle name="60% - Énfasis1 2 2" xfId="264"/>
    <cellStyle name="60% - Énfasis1 2 3" xfId="265"/>
    <cellStyle name="60% - Énfasis1 3" xfId="266"/>
    <cellStyle name="60% - Énfasis1 4" xfId="267"/>
    <cellStyle name="60% - Énfasis1 5" xfId="268"/>
    <cellStyle name="60% - Énfasis1 6" xfId="115"/>
    <cellStyle name="60% - Énfasis2 2" xfId="269"/>
    <cellStyle name="60% - Énfasis2 2 2" xfId="270"/>
    <cellStyle name="60% - Énfasis2 2 3" xfId="271"/>
    <cellStyle name="60% - Énfasis2 3" xfId="272"/>
    <cellStyle name="60% - Énfasis2 4" xfId="273"/>
    <cellStyle name="60% - Énfasis2 5" xfId="274"/>
    <cellStyle name="60% - Énfasis2 6" xfId="116"/>
    <cellStyle name="60% - Énfasis3 2" xfId="275"/>
    <cellStyle name="60% - Énfasis3 2 2" xfId="276"/>
    <cellStyle name="60% - Énfasis3 2 3" xfId="277"/>
    <cellStyle name="60% - Énfasis3 3" xfId="278"/>
    <cellStyle name="60% - Énfasis3 4" xfId="279"/>
    <cellStyle name="60% - Énfasis3 5" xfId="280"/>
    <cellStyle name="60% - Énfasis3 6" xfId="117"/>
    <cellStyle name="60% - Énfasis4 2" xfId="281"/>
    <cellStyle name="60% - Énfasis4 2 2" xfId="282"/>
    <cellStyle name="60% - Énfasis4 2 3" xfId="283"/>
    <cellStyle name="60% - Énfasis4 3" xfId="284"/>
    <cellStyle name="60% - Énfasis4 4" xfId="285"/>
    <cellStyle name="60% - Énfasis4 5" xfId="286"/>
    <cellStyle name="60% - Énfasis4 6" xfId="118"/>
    <cellStyle name="60% - Énfasis5 2" xfId="287"/>
    <cellStyle name="60% - Énfasis5 2 2" xfId="288"/>
    <cellStyle name="60% - Énfasis5 2 3" xfId="289"/>
    <cellStyle name="60% - Énfasis5 3" xfId="290"/>
    <cellStyle name="60% - Énfasis5 4" xfId="291"/>
    <cellStyle name="60% - Énfasis5 5" xfId="292"/>
    <cellStyle name="60% - Énfasis5 6" xfId="119"/>
    <cellStyle name="60% - Énfasis6 2" xfId="293"/>
    <cellStyle name="60% - Énfasis6 2 2" xfId="294"/>
    <cellStyle name="60% - Énfasis6 2 3" xfId="295"/>
    <cellStyle name="60% - Énfasis6 3" xfId="296"/>
    <cellStyle name="60% - Énfasis6 4" xfId="297"/>
    <cellStyle name="60% - Énfasis6 5" xfId="298"/>
    <cellStyle name="60% - Énfasis6 6" xfId="120"/>
    <cellStyle name="Accent1" xfId="80"/>
    <cellStyle name="Accent2" xfId="81"/>
    <cellStyle name="Accent3" xfId="82"/>
    <cellStyle name="Accent4" xfId="83"/>
    <cellStyle name="Accent5" xfId="84"/>
    <cellStyle name="Accent6" xfId="85"/>
    <cellStyle name="Bad" xfId="86"/>
    <cellStyle name="Buena" xfId="10" builtinId="26" customBuiltin="1"/>
    <cellStyle name="Buena 2" xfId="299"/>
    <cellStyle name="Buena 2 2" xfId="300"/>
    <cellStyle name="Buena 2 3" xfId="301"/>
    <cellStyle name="Buena 3" xfId="302"/>
    <cellStyle name="Buena 4" xfId="303"/>
    <cellStyle name="Buena 5" xfId="304"/>
    <cellStyle name="Calculation" xfId="87"/>
    <cellStyle name="Cálculo" xfId="14" builtinId="22" customBuiltin="1"/>
    <cellStyle name="Cálculo 2" xfId="305"/>
    <cellStyle name="Cálculo 2 2" xfId="306"/>
    <cellStyle name="Cálculo 2 3" xfId="307"/>
    <cellStyle name="Cálculo 3" xfId="308"/>
    <cellStyle name="Cálculo 4" xfId="309"/>
    <cellStyle name="Cálculo 5" xfId="310"/>
    <cellStyle name="Celda de comprobación" xfId="16" builtinId="23" customBuiltin="1"/>
    <cellStyle name="Celda de comprobación 2" xfId="311"/>
    <cellStyle name="Celda de comprobación 2 2" xfId="312"/>
    <cellStyle name="Celda de comprobación 2 3" xfId="313"/>
    <cellStyle name="Celda de comprobación 3" xfId="314"/>
    <cellStyle name="Celda de comprobación 4" xfId="315"/>
    <cellStyle name="Celda de comprobación 5" xfId="316"/>
    <cellStyle name="Celda vinculada" xfId="15" builtinId="24" customBuiltin="1"/>
    <cellStyle name="Celda vinculada 2" xfId="317"/>
    <cellStyle name="Celda vinculada 2 2" xfId="318"/>
    <cellStyle name="Celda vinculada 2 3" xfId="319"/>
    <cellStyle name="Celda vinculada 3" xfId="320"/>
    <cellStyle name="Celda vinculada 4" xfId="321"/>
    <cellStyle name="Celda vinculada 5" xfId="322"/>
    <cellStyle name="Check Cell" xfId="88"/>
    <cellStyle name="Comma 2" xfId="89"/>
    <cellStyle name="Comma 2 2" xfId="133"/>
    <cellStyle name="Comma 2 3" xfId="136"/>
    <cellStyle name="Comma 3" xfId="110"/>
    <cellStyle name="Comma 4" xfId="111"/>
    <cellStyle name="Comma 4 2" xfId="137"/>
    <cellStyle name="Comma 5" xfId="138"/>
    <cellStyle name="Comma 6" xfId="139"/>
    <cellStyle name="Encabezado 1" xfId="6" builtinId="16" customBuiltin="1"/>
    <cellStyle name="Encabezado 4" xfId="9" builtinId="19" customBuiltin="1"/>
    <cellStyle name="Encabezado 4 2" xfId="323"/>
    <cellStyle name="Encabezado 4 2 2" xfId="324"/>
    <cellStyle name="Encabezado 4 2 3" xfId="325"/>
    <cellStyle name="Encabezado 4 3" xfId="326"/>
    <cellStyle name="Encabezado 4 4" xfId="327"/>
    <cellStyle name="Encabezado 4 5" xfId="328"/>
    <cellStyle name="Énfasis1" xfId="20" builtinId="29" customBuiltin="1"/>
    <cellStyle name="Énfasis1 2" xfId="329"/>
    <cellStyle name="Énfasis1 2 2" xfId="330"/>
    <cellStyle name="Énfasis1 2 3" xfId="331"/>
    <cellStyle name="Énfasis1 3" xfId="332"/>
    <cellStyle name="Énfasis1 4" xfId="333"/>
    <cellStyle name="Énfasis1 5" xfId="334"/>
    <cellStyle name="Énfasis2" xfId="23" builtinId="33" customBuiltin="1"/>
    <cellStyle name="Énfasis2 2" xfId="335"/>
    <cellStyle name="Énfasis2 2 2" xfId="336"/>
    <cellStyle name="Énfasis2 2 3" xfId="337"/>
    <cellStyle name="Énfasis2 3" xfId="338"/>
    <cellStyle name="Énfasis2 4" xfId="339"/>
    <cellStyle name="Énfasis2 5" xfId="340"/>
    <cellStyle name="Énfasis3" xfId="26" builtinId="37" customBuiltin="1"/>
    <cellStyle name="Énfasis3 2" xfId="341"/>
    <cellStyle name="Énfasis3 2 2" xfId="342"/>
    <cellStyle name="Énfasis3 2 3" xfId="343"/>
    <cellStyle name="Énfasis3 3" xfId="344"/>
    <cellStyle name="Énfasis3 4" xfId="345"/>
    <cellStyle name="Énfasis3 5" xfId="346"/>
    <cellStyle name="Énfasis4" xfId="29" builtinId="41" customBuiltin="1"/>
    <cellStyle name="Énfasis4 2" xfId="347"/>
    <cellStyle name="Énfasis4 2 2" xfId="348"/>
    <cellStyle name="Énfasis4 2 3" xfId="349"/>
    <cellStyle name="Énfasis4 3" xfId="350"/>
    <cellStyle name="Énfasis4 4" xfId="351"/>
    <cellStyle name="Énfasis4 5" xfId="352"/>
    <cellStyle name="Énfasis5" xfId="32" builtinId="45" customBuiltin="1"/>
    <cellStyle name="Énfasis5 2" xfId="353"/>
    <cellStyle name="Énfasis5 2 2" xfId="354"/>
    <cellStyle name="Énfasis5 2 3" xfId="355"/>
    <cellStyle name="Énfasis5 3" xfId="356"/>
    <cellStyle name="Énfasis5 4" xfId="357"/>
    <cellStyle name="Énfasis5 5" xfId="358"/>
    <cellStyle name="Énfasis6" xfId="35" builtinId="49" customBuiltin="1"/>
    <cellStyle name="Énfasis6 2" xfId="359"/>
    <cellStyle name="Énfasis6 2 2" xfId="360"/>
    <cellStyle name="Énfasis6 2 3" xfId="361"/>
    <cellStyle name="Énfasis6 3" xfId="362"/>
    <cellStyle name="Énfasis6 4" xfId="363"/>
    <cellStyle name="Énfasis6 5" xfId="364"/>
    <cellStyle name="Entrada" xfId="12" builtinId="20" customBuiltin="1"/>
    <cellStyle name="Entrada 2" xfId="365"/>
    <cellStyle name="Entrada 2 2" xfId="366"/>
    <cellStyle name="Entrada 2 3" xfId="367"/>
    <cellStyle name="Entrada 3" xfId="368"/>
    <cellStyle name="Entrada 4" xfId="369"/>
    <cellStyle name="Entrada 5" xfId="370"/>
    <cellStyle name="Estilo 1" xfId="123"/>
    <cellStyle name="Euro" xfId="371"/>
    <cellStyle name="Euro 2" xfId="372"/>
    <cellStyle name="Euro 2 2" xfId="373"/>
    <cellStyle name="Euro 2 3" xfId="374"/>
    <cellStyle name="Euro 2 4" xfId="375"/>
    <cellStyle name="Euro 3" xfId="376"/>
    <cellStyle name="Euro 3 2" xfId="377"/>
    <cellStyle name="Euro 3 3" xfId="378"/>
    <cellStyle name="Euro 4" xfId="379"/>
    <cellStyle name="Euro 5" xfId="380"/>
    <cellStyle name="Explanatory Text" xfId="90"/>
    <cellStyle name="Good" xfId="91"/>
    <cellStyle name="Heading 1" xfId="92"/>
    <cellStyle name="Heading 2" xfId="93"/>
    <cellStyle name="Heading 3" xfId="94"/>
    <cellStyle name="Heading 4" xfId="95"/>
    <cellStyle name="Hipervínculo" xfId="2" builtinId="8"/>
    <cellStyle name="Incorrecto" xfId="11" builtinId="27" customBuiltin="1"/>
    <cellStyle name="Incorrecto 2" xfId="381"/>
    <cellStyle name="Incorrecto 2 2" xfId="382"/>
    <cellStyle name="Incorrecto 2 3" xfId="383"/>
    <cellStyle name="Incorrecto 3" xfId="384"/>
    <cellStyle name="Incorrecto 4" xfId="385"/>
    <cellStyle name="Incorrecto 5" xfId="386"/>
    <cellStyle name="Input" xfId="96"/>
    <cellStyle name="Linked Cell" xfId="97"/>
    <cellStyle name="Millares 10" xfId="471"/>
    <cellStyle name="Millares 11" xfId="40"/>
    <cellStyle name="Millares 2" xfId="41"/>
    <cellStyle name="Millares 2 2" xfId="46"/>
    <cellStyle name="Millares 2 2 2" xfId="142"/>
    <cellStyle name="Millares 2 3" xfId="98"/>
    <cellStyle name="Millares 2 3 2" xfId="162"/>
    <cellStyle name="Millares 2 4" xfId="143"/>
    <cellStyle name="Millares 2 5" xfId="189"/>
    <cellStyle name="Millares 2 6" xfId="469"/>
    <cellStyle name="Millares 3" xfId="47"/>
    <cellStyle name="Millares 3 2" xfId="141"/>
    <cellStyle name="Millares 4" xfId="48"/>
    <cellStyle name="Millares 5" xfId="49"/>
    <cellStyle name="Millares 5 2" xfId="146"/>
    <cellStyle name="Millares 6" xfId="50"/>
    <cellStyle name="Millares 6 2" xfId="147"/>
    <cellStyle name="Millares 7" xfId="140"/>
    <cellStyle name="Millares 7 2" xfId="156"/>
    <cellStyle name="Millares 8" xfId="159"/>
    <cellStyle name="Millares 9" xfId="165"/>
    <cellStyle name="Millares 9 2" xfId="183"/>
    <cellStyle name="Neutral 2" xfId="99"/>
    <cellStyle name="Neutral 2 2" xfId="388"/>
    <cellStyle name="Neutral 2 3" xfId="389"/>
    <cellStyle name="Neutral 2 4" xfId="387"/>
    <cellStyle name="Neutral 3" xfId="390"/>
    <cellStyle name="Neutral 4" xfId="391"/>
    <cellStyle name="Neutral 5" xfId="392"/>
    <cellStyle name="Neutral 6" xfId="112"/>
    <cellStyle name="Normal" xfId="0" builtinId="0"/>
    <cellStyle name="Normal 10" xfId="134"/>
    <cellStyle name="Normal 11" xfId="135"/>
    <cellStyle name="Normal 12" xfId="145"/>
    <cellStyle name="Normal 13" xfId="166"/>
    <cellStyle name="Normal 14" xfId="167"/>
    <cellStyle name="Normal 15" xfId="174"/>
    <cellStyle name="Normal 16" xfId="177"/>
    <cellStyle name="Normal 17" xfId="178"/>
    <cellStyle name="Normal 18" xfId="179"/>
    <cellStyle name="Normal 19" xfId="180"/>
    <cellStyle name="Normal 2" xfId="3"/>
    <cellStyle name="Normal 2 2" xfId="100"/>
    <cellStyle name="Normal 2 2 2" xfId="172"/>
    <cellStyle name="Normal 2 3" xfId="101"/>
    <cellStyle name="Normal 2 3 2" xfId="125"/>
    <cellStyle name="Normal 2 4" xfId="102"/>
    <cellStyle name="Normal 2 5" xfId="148"/>
    <cellStyle name="Normal 2 6" xfId="168"/>
    <cellStyle name="Normal 2 7" xfId="188"/>
    <cellStyle name="Normal 2 8" xfId="470"/>
    <cellStyle name="Normal 2 9" xfId="42"/>
    <cellStyle name="Normal 2_12-10GSM-GYE" xfId="393"/>
    <cellStyle name="Normal 20" xfId="184"/>
    <cellStyle name="Normal 21" xfId="187"/>
    <cellStyle name="Normal 22" xfId="190"/>
    <cellStyle name="Normal 23" xfId="450"/>
    <cellStyle name="Normal 24" xfId="467"/>
    <cellStyle name="Normal 25" xfId="468"/>
    <cellStyle name="Normal 26" xfId="472"/>
    <cellStyle name="Normal 27" xfId="38"/>
    <cellStyle name="Normal 28" xfId="114"/>
    <cellStyle name="Normal 29" xfId="473"/>
    <cellStyle name="Normal 3" xfId="4"/>
    <cellStyle name="Normal 3 2" xfId="45"/>
    <cellStyle name="Normal 3 2 2" xfId="126"/>
    <cellStyle name="Normal 3 2 3" xfId="144"/>
    <cellStyle name="Normal 3 3" xfId="127"/>
    <cellStyle name="Normal 3 4" xfId="122"/>
    <cellStyle name="Normal 3 5" xfId="149"/>
    <cellStyle name="Normal 3 6" xfId="169"/>
    <cellStyle name="Normal 3 7" xfId="51"/>
    <cellStyle name="Normal 30" xfId="113"/>
    <cellStyle name="Normal 31" xfId="474"/>
    <cellStyle name="Normal 4" xfId="52"/>
    <cellStyle name="Normal 4 2" xfId="128"/>
    <cellStyle name="Normal 4 2 2" xfId="173"/>
    <cellStyle name="Normal 4 3" xfId="150"/>
    <cellStyle name="Normal 4 4" xfId="170"/>
    <cellStyle name="Normal 4 5" xfId="463"/>
    <cellStyle name="Normal 5" xfId="53"/>
    <cellStyle name="Normal 5 2" xfId="129"/>
    <cellStyle name="Normal 5 3" xfId="151"/>
    <cellStyle name="Normal 5 4" xfId="175"/>
    <cellStyle name="Normal 5 5" xfId="394"/>
    <cellStyle name="Normal 6" xfId="54"/>
    <cellStyle name="Normal 6 2" xfId="155"/>
    <cellStyle name="Normal 6 3" xfId="171"/>
    <cellStyle name="Normal 6 4" xfId="464"/>
    <cellStyle name="Normal 7" xfId="5"/>
    <cellStyle name="Normal 7 2" xfId="157"/>
    <cellStyle name="Normal 8" xfId="58"/>
    <cellStyle name="Normal 8 2" xfId="160"/>
    <cellStyle name="Normal 9" xfId="121"/>
    <cellStyle name="Normal 9 2" xfId="163"/>
    <cellStyle name="Normal 9 2 2" xfId="186"/>
    <cellStyle name="Normal 9 3" xfId="181"/>
    <cellStyle name="Normal 9 4" xfId="449"/>
    <cellStyle name="Notas 2" xfId="132"/>
    <cellStyle name="Notas 2 2" xfId="396"/>
    <cellStyle name="Notas 2 3" xfId="397"/>
    <cellStyle name="Notas 2 4" xfId="395"/>
    <cellStyle name="Notas 3" xfId="398"/>
    <cellStyle name="Notas 4" xfId="399"/>
    <cellStyle name="Notas 5" xfId="400"/>
    <cellStyle name="Notas 6" xfId="465"/>
    <cellStyle name="Note" xfId="103"/>
    <cellStyle name="Output" xfId="104"/>
    <cellStyle name="Porcentaje" xfId="475" builtinId="5"/>
    <cellStyle name="Porcentaje 2" xfId="55"/>
    <cellStyle name="Porcentaje 2 2" xfId="161"/>
    <cellStyle name="Porcentaje 2 3" xfId="152"/>
    <cellStyle name="Porcentaje 3" xfId="56"/>
    <cellStyle name="Porcentaje 3 2" xfId="153"/>
    <cellStyle name="Porcentaje 4" xfId="57"/>
    <cellStyle name="Porcentaje 4 2" xfId="154"/>
    <cellStyle name="Porcentaje 5" xfId="60"/>
    <cellStyle name="Porcentaje 6" xfId="158"/>
    <cellStyle name="Porcentaje 7" xfId="164"/>
    <cellStyle name="Porcentaje 7 2" xfId="182"/>
    <cellStyle name="Porcentaje 8" xfId="185"/>
    <cellStyle name="Porcentual 2" xfId="105"/>
    <cellStyle name="Porcentual 2 2" xfId="176"/>
    <cellStyle name="Salida" xfId="13" builtinId="21" customBuiltin="1"/>
    <cellStyle name="Salida 2" xfId="401"/>
    <cellStyle name="Salida 2 2" xfId="402"/>
    <cellStyle name="Salida 2 3" xfId="403"/>
    <cellStyle name="Salida 3" xfId="404"/>
    <cellStyle name="Salida 4" xfId="405"/>
    <cellStyle name="Salida 5" xfId="406"/>
    <cellStyle name="Style 1" xfId="106"/>
    <cellStyle name="Style 1 2" xfId="130"/>
    <cellStyle name="Texto de advertencia" xfId="17" builtinId="11" customBuiltin="1"/>
    <cellStyle name="Texto de advertencia 2" xfId="407"/>
    <cellStyle name="Texto de advertencia 2 2" xfId="408"/>
    <cellStyle name="Texto de advertencia 2 3" xfId="409"/>
    <cellStyle name="Texto de advertencia 3" xfId="410"/>
    <cellStyle name="Texto de advertencia 4" xfId="411"/>
    <cellStyle name="Texto de advertencia 5" xfId="412"/>
    <cellStyle name="Texto explicativo" xfId="18" builtinId="53" customBuiltin="1"/>
    <cellStyle name="Texto explicativo 2" xfId="413"/>
    <cellStyle name="Texto explicativo 2 2" xfId="414"/>
    <cellStyle name="Texto explicativo 2 3" xfId="415"/>
    <cellStyle name="Texto explicativo 3" xfId="416"/>
    <cellStyle name="Texto explicativo 4" xfId="417"/>
    <cellStyle name="Texto explicativo 5" xfId="418"/>
    <cellStyle name="Title" xfId="107"/>
    <cellStyle name="Título 1 2" xfId="419"/>
    <cellStyle name="Título 1 2 2" xfId="420"/>
    <cellStyle name="Título 1 2 3" xfId="421"/>
    <cellStyle name="Título 1 3" xfId="422"/>
    <cellStyle name="Título 1 4" xfId="423"/>
    <cellStyle name="Título 1 5" xfId="424"/>
    <cellStyle name="Título 2" xfId="7" builtinId="17" customBuiltin="1"/>
    <cellStyle name="Título 2 2" xfId="425"/>
    <cellStyle name="Título 2 2 2" xfId="426"/>
    <cellStyle name="Título 2 2 3" xfId="427"/>
    <cellStyle name="Título 2 3" xfId="428"/>
    <cellStyle name="Título 2 4" xfId="429"/>
    <cellStyle name="Título 2 5" xfId="430"/>
    <cellStyle name="Título 3" xfId="8" builtinId="18" customBuiltin="1"/>
    <cellStyle name="Título 3 2" xfId="431"/>
    <cellStyle name="Título 3 2 2" xfId="432"/>
    <cellStyle name="Título 3 2 3" xfId="433"/>
    <cellStyle name="Título 3 3" xfId="434"/>
    <cellStyle name="Título 3 4" xfId="435"/>
    <cellStyle name="Título 3 5" xfId="436"/>
    <cellStyle name="Título 4" xfId="131"/>
    <cellStyle name="Título 4 2" xfId="438"/>
    <cellStyle name="Título 4 3" xfId="439"/>
    <cellStyle name="Título 4 4" xfId="437"/>
    <cellStyle name="Título 5" xfId="440"/>
    <cellStyle name="Título 6" xfId="441"/>
    <cellStyle name="Título 7" xfId="442"/>
    <cellStyle name="Título 8" xfId="466"/>
    <cellStyle name="Total" xfId="19" builtinId="25" customBuiltin="1"/>
    <cellStyle name="Total 2" xfId="108"/>
    <cellStyle name="Total 2 2" xfId="444"/>
    <cellStyle name="Total 2 3" xfId="445"/>
    <cellStyle name="Total 2 4" xfId="443"/>
    <cellStyle name="Total 3" xfId="446"/>
    <cellStyle name="Total 4" xfId="447"/>
    <cellStyle name="Total 5" xfId="448"/>
    <cellStyle name="Warning Text" xfId="109"/>
  </cellStyles>
  <dxfs count="0"/>
  <tableStyles count="0" defaultTableStyle="TableStyleMedium2" defaultPivotStyle="PivotStyleLight16"/>
  <colors>
    <mruColors>
      <color rgb="FFFF3300"/>
      <color rgb="FFFC3C1C"/>
      <color rgb="FFF19E65"/>
      <color rgb="FFFEC2B8"/>
      <color rgb="FF0C10A2"/>
      <color rgb="FFE09128"/>
      <color rgb="FFFC39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EVOLUCIÓN</a:t>
            </a:r>
            <a:r>
              <a:rPr lang="en-US" baseline="0">
                <a:solidFill>
                  <a:schemeClr val="bg1"/>
                </a:solidFill>
              </a:rPr>
              <a:t> DE LÍNEAS ACTIVAS Y DENSIDAD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97439329517772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607533832818404E-2"/>
          <c:y val="4.8850574712643681E-2"/>
          <c:w val="0.85794452970143653"/>
          <c:h val="0.83599601773916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'Líneas por servicio'!$F$11</c:f>
              <c:strCache>
                <c:ptCount val="1"/>
                <c:pt idx="0">
                  <c:v>CONECEL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servicio'!$A$108,'Líneas por servicio'!$A$120,'Líneas por servicio'!$A$132,'Líneas por servicio'!$A$144,'Líneas por servicio'!$A$156,'Líneas por servicio'!$A$168,'Líneas por servicio'!$A$180,'Líneas por servicio'!$A$181,'Líneas por servicio'!$A$182,'Líneas por servicio'!$A$183,'Líneas por servicio'!$A$184,'Líneas por servicio'!$A$185)</c:f>
              <c:strCache>
                <c:ptCount val="2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Ene 2023</c:v>
                </c:pt>
                <c:pt idx="16">
                  <c:v>Feb 2023</c:v>
                </c:pt>
                <c:pt idx="17">
                  <c:v>Mar 2023</c:v>
                </c:pt>
                <c:pt idx="18">
                  <c:v>Abr 2023</c:v>
                </c:pt>
                <c:pt idx="19">
                  <c:v>May 2023</c:v>
                </c:pt>
              </c:strCache>
            </c:strRef>
          </c:cat>
          <c:val>
            <c:numRef>
              <c:f>('Líneas por servicio'!$F$12,'Líneas por servicio'!$F$24,'Líneas por servicio'!$F$36,'Líneas por servicio'!$F$48,'Líneas por servicio'!$F$60,'Líneas por servicio'!$F$72,'Líneas por servicio'!$F$84,'Líneas por servicio'!$F$96,'Líneas por servicio'!$F$108,'Líneas por servicio'!$F$120,'Líneas por servicio'!$F$132,'Líneas por servicio'!$F$144,'Líneas por servicio'!$F$156,'Líneas por servicio'!$F$168,'Líneas por servicio'!$F$180,'Líneas por servicio'!$F$181,'Líneas por servicio'!$F$182,'Líneas por servicio'!$F$183,'Líneas por servicio'!$F$184,'Líneas por servicio'!$F$185)</c:f>
              <c:numCache>
                <c:formatCode>#,##0</c:formatCode>
                <c:ptCount val="20"/>
                <c:pt idx="0">
                  <c:v>8156359</c:v>
                </c:pt>
                <c:pt idx="1">
                  <c:v>9291268</c:v>
                </c:pt>
                <c:pt idx="2">
                  <c:v>10470502</c:v>
                </c:pt>
                <c:pt idx="3">
                  <c:v>11057316</c:v>
                </c:pt>
                <c:pt idx="4">
                  <c:v>11757906</c:v>
                </c:pt>
                <c:pt idx="5">
                  <c:v>12030886</c:v>
                </c:pt>
                <c:pt idx="6">
                  <c:v>11772020</c:v>
                </c:pt>
                <c:pt idx="7">
                  <c:v>8658619</c:v>
                </c:pt>
                <c:pt idx="8">
                  <c:v>8726823</c:v>
                </c:pt>
                <c:pt idx="9">
                  <c:v>7960263</c:v>
                </c:pt>
                <c:pt idx="10">
                  <c:v>8248050</c:v>
                </c:pt>
                <c:pt idx="11">
                  <c:v>8493054</c:v>
                </c:pt>
                <c:pt idx="12">
                  <c:v>7929253</c:v>
                </c:pt>
                <c:pt idx="13">
                  <c:v>8665715</c:v>
                </c:pt>
                <c:pt idx="14">
                  <c:v>9027737</c:v>
                </c:pt>
                <c:pt idx="15">
                  <c:v>9073421</c:v>
                </c:pt>
                <c:pt idx="16">
                  <c:v>9092490</c:v>
                </c:pt>
                <c:pt idx="17">
                  <c:v>9162562</c:v>
                </c:pt>
                <c:pt idx="18">
                  <c:v>9220042</c:v>
                </c:pt>
                <c:pt idx="19">
                  <c:v>9259499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72-4D08-A714-972441A6E5E8}"/>
            </c:ext>
          </c:extLst>
        </c:ser>
        <c:ser>
          <c:idx val="1"/>
          <c:order val="1"/>
          <c:tx>
            <c:strRef>
              <c:f>'Líneas por servicio'!$K$11</c:f>
              <c:strCache>
                <c:ptCount val="1"/>
                <c:pt idx="0">
                  <c:v>OTECEL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servicio'!$A$108,'Líneas por servicio'!$A$120,'Líneas por servicio'!$A$132,'Líneas por servicio'!$A$144,'Líneas por servicio'!$A$156,'Líneas por servicio'!$A$168,'Líneas por servicio'!$A$180,'Líneas por servicio'!$A$181,'Líneas por servicio'!$A$182,'Líneas por servicio'!$A$183,'Líneas por servicio'!$A$184,'Líneas por servicio'!$A$185)</c:f>
              <c:strCache>
                <c:ptCount val="2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Ene 2023</c:v>
                </c:pt>
                <c:pt idx="16">
                  <c:v>Feb 2023</c:v>
                </c:pt>
                <c:pt idx="17">
                  <c:v>Mar 2023</c:v>
                </c:pt>
                <c:pt idx="18">
                  <c:v>Abr 2023</c:v>
                </c:pt>
                <c:pt idx="19">
                  <c:v>May 2023</c:v>
                </c:pt>
              </c:strCache>
            </c:strRef>
          </c:cat>
          <c:val>
            <c:numRef>
              <c:f>('Líneas por servicio'!$K$12,'Líneas por servicio'!$K$24,'Líneas por servicio'!$K$36,'Líneas por servicio'!$K$48,'Líneas por servicio'!$K$60,'Líneas por servicio'!$K$72,'Líneas por servicio'!$K$84,'Líneas por servicio'!$K$96,'Líneas por servicio'!$K$108,'Líneas por servicio'!$K$120,'Líneas por servicio'!$K$132,'Líneas por servicio'!$K$144,'Líneas por servicio'!$K$156,'Líneas por servicio'!$K$168,'Líneas por servicio'!$K$180,'Líneas por servicio'!$K$181,'Líneas por servicio'!$K$182,'Líneas por servicio'!$K$183,'Líneas por servicio'!$K$184,'Líneas por servicio'!$K$185)</c:f>
              <c:numCache>
                <c:formatCode>#,##0</c:formatCode>
                <c:ptCount val="20"/>
                <c:pt idx="0">
                  <c:v>3211922</c:v>
                </c:pt>
                <c:pt idx="1">
                  <c:v>3806432</c:v>
                </c:pt>
                <c:pt idx="2">
                  <c:v>4314599</c:v>
                </c:pt>
                <c:pt idx="3">
                  <c:v>4513874</c:v>
                </c:pt>
                <c:pt idx="4">
                  <c:v>5019686</c:v>
                </c:pt>
                <c:pt idx="5">
                  <c:v>5148308</c:v>
                </c:pt>
                <c:pt idx="6">
                  <c:v>5055645</c:v>
                </c:pt>
                <c:pt idx="7">
                  <c:v>4134698</c:v>
                </c:pt>
                <c:pt idx="8">
                  <c:v>4580092</c:v>
                </c:pt>
                <c:pt idx="9">
                  <c:v>4549024</c:v>
                </c:pt>
                <c:pt idx="10">
                  <c:v>4679646</c:v>
                </c:pt>
                <c:pt idx="11">
                  <c:v>4456356</c:v>
                </c:pt>
                <c:pt idx="12">
                  <c:v>4729725</c:v>
                </c:pt>
                <c:pt idx="13">
                  <c:v>5254468</c:v>
                </c:pt>
                <c:pt idx="14">
                  <c:v>5451115</c:v>
                </c:pt>
                <c:pt idx="15">
                  <c:v>5411860.0000000009</c:v>
                </c:pt>
                <c:pt idx="16">
                  <c:v>5410681.9999999972</c:v>
                </c:pt>
                <c:pt idx="17">
                  <c:v>5419670</c:v>
                </c:pt>
                <c:pt idx="18">
                  <c:v>5409581</c:v>
                </c:pt>
                <c:pt idx="19">
                  <c:v>5434175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72-4D08-A714-972441A6E5E8}"/>
            </c:ext>
          </c:extLst>
        </c:ser>
        <c:ser>
          <c:idx val="2"/>
          <c:order val="2"/>
          <c:tx>
            <c:strRef>
              <c:f>'Líneas por servicio'!$P$11</c:f>
              <c:strCache>
                <c:ptCount val="1"/>
                <c:pt idx="0">
                  <c:v>CNT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servicio'!$A$108,'Líneas por servicio'!$A$120,'Líneas por servicio'!$A$132,'Líneas por servicio'!$A$144,'Líneas por servicio'!$A$156,'Líneas por servicio'!$A$168,'Líneas por servicio'!$A$180,'Líneas por servicio'!$A$181,'Líneas por servicio'!$A$182,'Líneas por servicio'!$A$183,'Líneas por servicio'!$A$184,'Líneas por servicio'!$A$185)</c:f>
              <c:strCache>
                <c:ptCount val="2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Ene 2023</c:v>
                </c:pt>
                <c:pt idx="16">
                  <c:v>Feb 2023</c:v>
                </c:pt>
                <c:pt idx="17">
                  <c:v>Mar 2023</c:v>
                </c:pt>
                <c:pt idx="18">
                  <c:v>Abr 2023</c:v>
                </c:pt>
                <c:pt idx="19">
                  <c:v>May 2023</c:v>
                </c:pt>
              </c:strCache>
            </c:strRef>
          </c:cat>
          <c:val>
            <c:numRef>
              <c:f>('Líneas por servicio'!$P$12,'Líneas por servicio'!$P$24,'Líneas por servicio'!$P$36,'Líneas por servicio'!$P$48,'Líneas por servicio'!$P$60,'Líneas por servicio'!$P$72,'Líneas por servicio'!$P$84,'Líneas por servicio'!$P$96,'Líneas por servicio'!$P$108,'Líneas por servicio'!$P$120,'Líneas por servicio'!$P$132,'Líneas por servicio'!$P$144,'Líneas por servicio'!$P$156,'Líneas por servicio'!$P$168,'Líneas por servicio'!$P$180,'Líneas por servicio'!$P$181,'Líneas por servicio'!$P$182,'Líneas por servicio'!$P$183,'Líneas por servicio'!$P$184,'Líneas por servicio'!$P$185)</c:f>
              <c:numCache>
                <c:formatCode>#,##0</c:formatCode>
                <c:ptCount val="20"/>
                <c:pt idx="0">
                  <c:v>323967</c:v>
                </c:pt>
                <c:pt idx="1">
                  <c:v>356900</c:v>
                </c:pt>
                <c:pt idx="2">
                  <c:v>333730</c:v>
                </c:pt>
                <c:pt idx="3">
                  <c:v>303368</c:v>
                </c:pt>
                <c:pt idx="4">
                  <c:v>309271</c:v>
                </c:pt>
                <c:pt idx="5">
                  <c:v>362560</c:v>
                </c:pt>
                <c:pt idx="6">
                  <c:v>776892</c:v>
                </c:pt>
                <c:pt idx="7">
                  <c:v>1065703</c:v>
                </c:pt>
                <c:pt idx="8">
                  <c:v>1541219</c:v>
                </c:pt>
                <c:pt idx="9">
                  <c:v>2142117</c:v>
                </c:pt>
                <c:pt idx="10">
                  <c:v>2845142</c:v>
                </c:pt>
                <c:pt idx="11">
                  <c:v>2903690</c:v>
                </c:pt>
                <c:pt idx="12">
                  <c:v>2826388</c:v>
                </c:pt>
                <c:pt idx="13">
                  <c:v>2869417</c:v>
                </c:pt>
                <c:pt idx="14">
                  <c:v>3011899</c:v>
                </c:pt>
                <c:pt idx="15">
                  <c:v>3028254</c:v>
                </c:pt>
                <c:pt idx="16">
                  <c:v>3048837</c:v>
                </c:pt>
                <c:pt idx="17">
                  <c:v>3070611</c:v>
                </c:pt>
                <c:pt idx="18">
                  <c:v>3089410</c:v>
                </c:pt>
                <c:pt idx="19">
                  <c:v>3108405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72-4D08-A714-972441A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780576"/>
        <c:axId val="440780968"/>
      </c:barChart>
      <c:lineChart>
        <c:grouping val="standard"/>
        <c:varyColors val="0"/>
        <c:ser>
          <c:idx val="3"/>
          <c:order val="3"/>
          <c:tx>
            <c:strRef>
              <c:f>'Líneas por servicio'!$S$10:$S$11</c:f>
              <c:strCache>
                <c:ptCount val="2"/>
                <c:pt idx="0">
                  <c:v>DENSIDAD NACIONAL DE LÍNEAS ACTIVAS</c:v>
                </c:pt>
              </c:strCache>
            </c:strRef>
          </c:tx>
          <c:spPr>
            <a:ln w="34925" cap="rnd">
              <a:solidFill>
                <a:srgbClr val="F19E6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19E65"/>
              </a:solidFill>
              <a:ln w="9525">
                <a:solidFill>
                  <a:srgbClr val="F19E6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1500000" vert="horz" wrap="square" lIns="38100" tIns="19050" rIns="38100" bIns="19050" anchor="t" anchorCtr="0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servicio'!$A$97:$A$106,'Líneas por servicio'!$A$107:$A$166,'Líneas por servicio'!$A$10:$A$171,'Líneas por servicio'!$A$172,'Líneas por servicio'!$A$173,'Líneas por servicio'!$A$174,'Líneas por servicio'!$A$175,'Líneas por servicio'!$A$176,'Líneas por servicio'!$A$177,'Líneas por servicio'!$A$178,'Líneas por servicio'!$A$179,'Líneas por servicio'!$A$180,'Líneas por servicio'!$A$181,'Líneas por servicio'!$A$182,'Líneas por servicio'!$A$183)</c:f>
              <c:strCache>
                <c:ptCount val="25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Ene 2016</c:v>
                </c:pt>
                <c:pt idx="9">
                  <c:v>Feb 2016</c:v>
                </c:pt>
                <c:pt idx="10">
                  <c:v>Mar 2016</c:v>
                </c:pt>
                <c:pt idx="11">
                  <c:v>Abr 2016</c:v>
                </c:pt>
                <c:pt idx="12">
                  <c:v>May 2016</c:v>
                </c:pt>
                <c:pt idx="13">
                  <c:v>Jun 2016</c:v>
                </c:pt>
                <c:pt idx="14">
                  <c:v>Jul 2016</c:v>
                </c:pt>
                <c:pt idx="15">
                  <c:v>Ago2016</c:v>
                </c:pt>
                <c:pt idx="16">
                  <c:v>Sep2016</c:v>
                </c:pt>
                <c:pt idx="17">
                  <c:v>Oct2016</c:v>
                </c:pt>
                <c:pt idx="18">
                  <c:v>Nov2016</c:v>
                </c:pt>
                <c:pt idx="19">
                  <c:v>2016</c:v>
                </c:pt>
                <c:pt idx="20">
                  <c:v>Ene 2017</c:v>
                </c:pt>
                <c:pt idx="21">
                  <c:v>Feb 2017</c:v>
                </c:pt>
                <c:pt idx="22">
                  <c:v>Mar 2017</c:v>
                </c:pt>
                <c:pt idx="23">
                  <c:v>Abr 2017</c:v>
                </c:pt>
                <c:pt idx="24">
                  <c:v>May 2017</c:v>
                </c:pt>
                <c:pt idx="25">
                  <c:v>Jun 2017</c:v>
                </c:pt>
                <c:pt idx="26">
                  <c:v>Jul 2017</c:v>
                </c:pt>
                <c:pt idx="27">
                  <c:v>Ago 2017</c:v>
                </c:pt>
                <c:pt idx="28">
                  <c:v>Sep 2017</c:v>
                </c:pt>
                <c:pt idx="29">
                  <c:v>Oct 2017</c:v>
                </c:pt>
                <c:pt idx="30">
                  <c:v>Nov 2017</c:v>
                </c:pt>
                <c:pt idx="31">
                  <c:v>2017</c:v>
                </c:pt>
                <c:pt idx="32">
                  <c:v>Ene 2018</c:v>
                </c:pt>
                <c:pt idx="33">
                  <c:v>Feb 2018</c:v>
                </c:pt>
                <c:pt idx="34">
                  <c:v>Mar 2018</c:v>
                </c:pt>
                <c:pt idx="35">
                  <c:v>Abr 2018</c:v>
                </c:pt>
                <c:pt idx="36">
                  <c:v>May 2018</c:v>
                </c:pt>
                <c:pt idx="37">
                  <c:v>Jun 2018</c:v>
                </c:pt>
                <c:pt idx="38">
                  <c:v>Jul 2018</c:v>
                </c:pt>
                <c:pt idx="39">
                  <c:v>Ago 2018</c:v>
                </c:pt>
                <c:pt idx="40">
                  <c:v>Sep 2018</c:v>
                </c:pt>
                <c:pt idx="41">
                  <c:v>Oct 2018</c:v>
                </c:pt>
                <c:pt idx="42">
                  <c:v>Nov 2018</c:v>
                </c:pt>
                <c:pt idx="43">
                  <c:v>2018</c:v>
                </c:pt>
                <c:pt idx="44">
                  <c:v>Ene 2019</c:v>
                </c:pt>
                <c:pt idx="45">
                  <c:v>Feb 2019</c:v>
                </c:pt>
                <c:pt idx="46">
                  <c:v>Mar 2019</c:v>
                </c:pt>
                <c:pt idx="47">
                  <c:v>Abr 2019</c:v>
                </c:pt>
                <c:pt idx="48">
                  <c:v>May 2019</c:v>
                </c:pt>
                <c:pt idx="49">
                  <c:v>Jun 2019</c:v>
                </c:pt>
                <c:pt idx="50">
                  <c:v>Jul 2019</c:v>
                </c:pt>
                <c:pt idx="51">
                  <c:v>Ago 2019</c:v>
                </c:pt>
                <c:pt idx="52">
                  <c:v>Sep 2019</c:v>
                </c:pt>
                <c:pt idx="53">
                  <c:v>Oct 2019</c:v>
                </c:pt>
                <c:pt idx="54">
                  <c:v>Nov 2019</c:v>
                </c:pt>
                <c:pt idx="55">
                  <c:v>2019</c:v>
                </c:pt>
                <c:pt idx="56">
                  <c:v>Ene 2020</c:v>
                </c:pt>
                <c:pt idx="57">
                  <c:v>Feb 2020</c:v>
                </c:pt>
                <c:pt idx="58">
                  <c:v>Mar 2020</c:v>
                </c:pt>
                <c:pt idx="59">
                  <c:v>Abr 2020</c:v>
                </c:pt>
                <c:pt idx="60">
                  <c:v>May 2020</c:v>
                </c:pt>
                <c:pt idx="61">
                  <c:v>Jun 2020</c:v>
                </c:pt>
                <c:pt idx="62">
                  <c:v>Jul 2020</c:v>
                </c:pt>
                <c:pt idx="63">
                  <c:v>Ago 2020</c:v>
                </c:pt>
                <c:pt idx="64">
                  <c:v>Sep 2020</c:v>
                </c:pt>
                <c:pt idx="65">
                  <c:v>Oct 2020</c:v>
                </c:pt>
                <c:pt idx="66">
                  <c:v>Nov 2020</c:v>
                </c:pt>
                <c:pt idx="67">
                  <c:v>2020</c:v>
                </c:pt>
                <c:pt idx="68">
                  <c:v>Ene 2021</c:v>
                </c:pt>
                <c:pt idx="69">
                  <c:v>Feb 2021</c:v>
                </c:pt>
                <c:pt idx="70">
                  <c:v>Mar 2021</c:v>
                </c:pt>
                <c:pt idx="71">
                  <c:v>Abr 2021</c:v>
                </c:pt>
                <c:pt idx="72">
                  <c:v>May 2021</c:v>
                </c:pt>
                <c:pt idx="73">
                  <c:v>Jun 2021</c:v>
                </c:pt>
                <c:pt idx="74">
                  <c:v>Jul 2021</c:v>
                </c:pt>
                <c:pt idx="75">
                  <c:v>Ago 2021</c:v>
                </c:pt>
                <c:pt idx="76">
                  <c:v>Sep 2021</c:v>
                </c:pt>
                <c:pt idx="77">
                  <c:v>Oct 2021</c:v>
                </c:pt>
                <c:pt idx="78">
                  <c:v>MES/AÑO</c:v>
                </c:pt>
                <c:pt idx="80">
                  <c:v>2008</c:v>
                </c:pt>
                <c:pt idx="81">
                  <c:v>Ene 2009</c:v>
                </c:pt>
                <c:pt idx="82">
                  <c:v>Feb 2009</c:v>
                </c:pt>
                <c:pt idx="83">
                  <c:v>Mar 2009</c:v>
                </c:pt>
                <c:pt idx="84">
                  <c:v>Abr 2009</c:v>
                </c:pt>
                <c:pt idx="85">
                  <c:v>May 2009</c:v>
                </c:pt>
                <c:pt idx="86">
                  <c:v>Jun 2009</c:v>
                </c:pt>
                <c:pt idx="87">
                  <c:v>Jul 2009</c:v>
                </c:pt>
                <c:pt idx="88">
                  <c:v>Ago 2009</c:v>
                </c:pt>
                <c:pt idx="89">
                  <c:v>Sep 2009</c:v>
                </c:pt>
                <c:pt idx="90">
                  <c:v>Oct 2009</c:v>
                </c:pt>
                <c:pt idx="91">
                  <c:v>Nov 2009</c:v>
                </c:pt>
                <c:pt idx="92">
                  <c:v>2009</c:v>
                </c:pt>
                <c:pt idx="93">
                  <c:v>Ene 2010</c:v>
                </c:pt>
                <c:pt idx="94">
                  <c:v>Feb 2010</c:v>
                </c:pt>
                <c:pt idx="95">
                  <c:v>Mar 2010</c:v>
                </c:pt>
                <c:pt idx="96">
                  <c:v>Abr 2010</c:v>
                </c:pt>
                <c:pt idx="97">
                  <c:v>May 2010</c:v>
                </c:pt>
                <c:pt idx="98">
                  <c:v>Jun 2010</c:v>
                </c:pt>
                <c:pt idx="99">
                  <c:v>Jul 2010</c:v>
                </c:pt>
                <c:pt idx="100">
                  <c:v>Ago 2010</c:v>
                </c:pt>
                <c:pt idx="101">
                  <c:v>Sep 2010</c:v>
                </c:pt>
                <c:pt idx="102">
                  <c:v>Oct 2010</c:v>
                </c:pt>
                <c:pt idx="103">
                  <c:v>Nov 2010</c:v>
                </c:pt>
                <c:pt idx="104">
                  <c:v>2010</c:v>
                </c:pt>
                <c:pt idx="105">
                  <c:v>Ene 2011</c:v>
                </c:pt>
                <c:pt idx="106">
                  <c:v>Feb 2011</c:v>
                </c:pt>
                <c:pt idx="107">
                  <c:v>Mar 2011</c:v>
                </c:pt>
                <c:pt idx="108">
                  <c:v>Abr 2011</c:v>
                </c:pt>
                <c:pt idx="109">
                  <c:v>May 2011</c:v>
                </c:pt>
                <c:pt idx="110">
                  <c:v>Jun 2011</c:v>
                </c:pt>
                <c:pt idx="111">
                  <c:v>Jul 2011</c:v>
                </c:pt>
                <c:pt idx="112">
                  <c:v>Ago 2011</c:v>
                </c:pt>
                <c:pt idx="113">
                  <c:v>Sep 2011</c:v>
                </c:pt>
                <c:pt idx="114">
                  <c:v>Oct 2011</c:v>
                </c:pt>
                <c:pt idx="115">
                  <c:v>Nov 2011</c:v>
                </c:pt>
                <c:pt idx="116">
                  <c:v>2011</c:v>
                </c:pt>
                <c:pt idx="117">
                  <c:v>Ene 2012</c:v>
                </c:pt>
                <c:pt idx="118">
                  <c:v>Feb 2012</c:v>
                </c:pt>
                <c:pt idx="119">
                  <c:v>Mar 2012</c:v>
                </c:pt>
                <c:pt idx="120">
                  <c:v>Abr 2012</c:v>
                </c:pt>
                <c:pt idx="121">
                  <c:v>May 2012</c:v>
                </c:pt>
                <c:pt idx="122">
                  <c:v>Jun 2012</c:v>
                </c:pt>
                <c:pt idx="123">
                  <c:v>Jul 2012</c:v>
                </c:pt>
                <c:pt idx="124">
                  <c:v>Ago 2012</c:v>
                </c:pt>
                <c:pt idx="125">
                  <c:v>Sep 2012</c:v>
                </c:pt>
                <c:pt idx="126">
                  <c:v>Oct 2012</c:v>
                </c:pt>
                <c:pt idx="127">
                  <c:v>Nov 2012</c:v>
                </c:pt>
                <c:pt idx="128">
                  <c:v>2012</c:v>
                </c:pt>
                <c:pt idx="129">
                  <c:v>Ene 2013</c:v>
                </c:pt>
                <c:pt idx="130">
                  <c:v>Feb 2013</c:v>
                </c:pt>
                <c:pt idx="131">
                  <c:v>Mar 2013</c:v>
                </c:pt>
                <c:pt idx="132">
                  <c:v>Abr 2013</c:v>
                </c:pt>
                <c:pt idx="133">
                  <c:v>May 2013</c:v>
                </c:pt>
                <c:pt idx="134">
                  <c:v>Jun 2013</c:v>
                </c:pt>
                <c:pt idx="135">
                  <c:v>Jul 2013</c:v>
                </c:pt>
                <c:pt idx="136">
                  <c:v>Ago 2013</c:v>
                </c:pt>
                <c:pt idx="137">
                  <c:v>Sep 2013</c:v>
                </c:pt>
                <c:pt idx="138">
                  <c:v>Oct 2013</c:v>
                </c:pt>
                <c:pt idx="139">
                  <c:v>Nov 2013</c:v>
                </c:pt>
                <c:pt idx="140">
                  <c:v>2013</c:v>
                </c:pt>
                <c:pt idx="141">
                  <c:v>Ene 2014</c:v>
                </c:pt>
                <c:pt idx="142">
                  <c:v>Feb 2014</c:v>
                </c:pt>
                <c:pt idx="143">
                  <c:v>Mar 2014</c:v>
                </c:pt>
                <c:pt idx="144">
                  <c:v>Abr 2014</c:v>
                </c:pt>
                <c:pt idx="145">
                  <c:v>May 2014</c:v>
                </c:pt>
                <c:pt idx="146">
                  <c:v>Jun 2014</c:v>
                </c:pt>
                <c:pt idx="147">
                  <c:v>Jul 2014</c:v>
                </c:pt>
                <c:pt idx="148">
                  <c:v>Ago 2014</c:v>
                </c:pt>
                <c:pt idx="149">
                  <c:v>Sep 2014</c:v>
                </c:pt>
                <c:pt idx="150">
                  <c:v>Oct 2014</c:v>
                </c:pt>
                <c:pt idx="151">
                  <c:v>Nov 2014</c:v>
                </c:pt>
                <c:pt idx="152">
                  <c:v>2014</c:v>
                </c:pt>
                <c:pt idx="153">
                  <c:v>Ene 2015</c:v>
                </c:pt>
                <c:pt idx="154">
                  <c:v>Feb 2015</c:v>
                </c:pt>
                <c:pt idx="155">
                  <c:v>Mar 2015</c:v>
                </c:pt>
                <c:pt idx="156">
                  <c:v>Abr 2015</c:v>
                </c:pt>
                <c:pt idx="157">
                  <c:v>May 2015</c:v>
                </c:pt>
                <c:pt idx="158">
                  <c:v>Jun 2015</c:v>
                </c:pt>
                <c:pt idx="159">
                  <c:v>Jul 2015</c:v>
                </c:pt>
                <c:pt idx="160">
                  <c:v>Ago 2015</c:v>
                </c:pt>
                <c:pt idx="161">
                  <c:v>Sep 2015</c:v>
                </c:pt>
                <c:pt idx="162">
                  <c:v>Oct 2015</c:v>
                </c:pt>
                <c:pt idx="163">
                  <c:v>Nov 2015</c:v>
                </c:pt>
                <c:pt idx="164">
                  <c:v>2015</c:v>
                </c:pt>
                <c:pt idx="165">
                  <c:v>Ene 2016</c:v>
                </c:pt>
                <c:pt idx="166">
                  <c:v>Feb 2016</c:v>
                </c:pt>
                <c:pt idx="167">
                  <c:v>Mar 2016</c:v>
                </c:pt>
                <c:pt idx="168">
                  <c:v>Abr 2016</c:v>
                </c:pt>
                <c:pt idx="169">
                  <c:v>May 2016</c:v>
                </c:pt>
                <c:pt idx="170">
                  <c:v>Jun 2016</c:v>
                </c:pt>
                <c:pt idx="171">
                  <c:v>Jul 2016</c:v>
                </c:pt>
                <c:pt idx="172">
                  <c:v>Ago2016</c:v>
                </c:pt>
                <c:pt idx="173">
                  <c:v>Sep2016</c:v>
                </c:pt>
                <c:pt idx="174">
                  <c:v>Oct2016</c:v>
                </c:pt>
                <c:pt idx="175">
                  <c:v>Nov2016</c:v>
                </c:pt>
                <c:pt idx="176">
                  <c:v>2016</c:v>
                </c:pt>
                <c:pt idx="177">
                  <c:v>Ene 2017</c:v>
                </c:pt>
                <c:pt idx="178">
                  <c:v>Feb 2017</c:v>
                </c:pt>
                <c:pt idx="179">
                  <c:v>Mar 2017</c:v>
                </c:pt>
                <c:pt idx="180">
                  <c:v>Abr 2017</c:v>
                </c:pt>
                <c:pt idx="181">
                  <c:v>May 2017</c:v>
                </c:pt>
                <c:pt idx="182">
                  <c:v>Jun 2017</c:v>
                </c:pt>
                <c:pt idx="183">
                  <c:v>Jul 2017</c:v>
                </c:pt>
                <c:pt idx="184">
                  <c:v>Ago 2017</c:v>
                </c:pt>
                <c:pt idx="185">
                  <c:v>Sep 2017</c:v>
                </c:pt>
                <c:pt idx="186">
                  <c:v>Oct 2017</c:v>
                </c:pt>
                <c:pt idx="187">
                  <c:v>Nov 2017</c:v>
                </c:pt>
                <c:pt idx="188">
                  <c:v>2017</c:v>
                </c:pt>
                <c:pt idx="189">
                  <c:v>Ene 2018</c:v>
                </c:pt>
                <c:pt idx="190">
                  <c:v>Feb 2018</c:v>
                </c:pt>
                <c:pt idx="191">
                  <c:v>Mar 2018</c:v>
                </c:pt>
                <c:pt idx="192">
                  <c:v>Abr 2018</c:v>
                </c:pt>
                <c:pt idx="193">
                  <c:v>May 2018</c:v>
                </c:pt>
                <c:pt idx="194">
                  <c:v>Jun 2018</c:v>
                </c:pt>
                <c:pt idx="195">
                  <c:v>Jul 2018</c:v>
                </c:pt>
                <c:pt idx="196">
                  <c:v>Ago 2018</c:v>
                </c:pt>
                <c:pt idx="197">
                  <c:v>Sep 2018</c:v>
                </c:pt>
                <c:pt idx="198">
                  <c:v>Oct 2018</c:v>
                </c:pt>
                <c:pt idx="199">
                  <c:v>Nov 2018</c:v>
                </c:pt>
                <c:pt idx="200">
                  <c:v>2018</c:v>
                </c:pt>
                <c:pt idx="201">
                  <c:v>Ene 2019</c:v>
                </c:pt>
                <c:pt idx="202">
                  <c:v>Feb 2019</c:v>
                </c:pt>
                <c:pt idx="203">
                  <c:v>Mar 2019</c:v>
                </c:pt>
                <c:pt idx="204">
                  <c:v>Abr 2019</c:v>
                </c:pt>
                <c:pt idx="205">
                  <c:v>May 2019</c:v>
                </c:pt>
                <c:pt idx="206">
                  <c:v>Jun 2019</c:v>
                </c:pt>
                <c:pt idx="207">
                  <c:v>Jul 2019</c:v>
                </c:pt>
                <c:pt idx="208">
                  <c:v>Ago 2019</c:v>
                </c:pt>
                <c:pt idx="209">
                  <c:v>Sep 2019</c:v>
                </c:pt>
                <c:pt idx="210">
                  <c:v>Oct 2019</c:v>
                </c:pt>
                <c:pt idx="211">
                  <c:v>Nov 2019</c:v>
                </c:pt>
                <c:pt idx="212">
                  <c:v>2019</c:v>
                </c:pt>
                <c:pt idx="213">
                  <c:v>Ene 2020</c:v>
                </c:pt>
                <c:pt idx="214">
                  <c:v>Feb 2020</c:v>
                </c:pt>
                <c:pt idx="215">
                  <c:v>Mar 2020</c:v>
                </c:pt>
                <c:pt idx="216">
                  <c:v>Abr 2020</c:v>
                </c:pt>
                <c:pt idx="217">
                  <c:v>May 2020</c:v>
                </c:pt>
                <c:pt idx="218">
                  <c:v>Jun 2020</c:v>
                </c:pt>
                <c:pt idx="219">
                  <c:v>Jul 2020</c:v>
                </c:pt>
                <c:pt idx="220">
                  <c:v>Ago 2020</c:v>
                </c:pt>
                <c:pt idx="221">
                  <c:v>Sep 2020</c:v>
                </c:pt>
                <c:pt idx="222">
                  <c:v>Oct 2020</c:v>
                </c:pt>
                <c:pt idx="223">
                  <c:v>Nov 2020</c:v>
                </c:pt>
                <c:pt idx="224">
                  <c:v>2020</c:v>
                </c:pt>
                <c:pt idx="225">
                  <c:v>Ene 2021</c:v>
                </c:pt>
                <c:pt idx="226">
                  <c:v>Feb 2021</c:v>
                </c:pt>
                <c:pt idx="227">
                  <c:v>Mar 2021</c:v>
                </c:pt>
                <c:pt idx="228">
                  <c:v>Abr 2021</c:v>
                </c:pt>
                <c:pt idx="229">
                  <c:v>May 2021</c:v>
                </c:pt>
                <c:pt idx="230">
                  <c:v>Jun 2021</c:v>
                </c:pt>
                <c:pt idx="231">
                  <c:v>Jul 2021</c:v>
                </c:pt>
                <c:pt idx="232">
                  <c:v>Ago 2021</c:v>
                </c:pt>
                <c:pt idx="233">
                  <c:v>Sep 2021</c:v>
                </c:pt>
                <c:pt idx="234">
                  <c:v>Oct 2021</c:v>
                </c:pt>
                <c:pt idx="235">
                  <c:v>Nov 2021</c:v>
                </c:pt>
                <c:pt idx="236">
                  <c:v>2021</c:v>
                </c:pt>
                <c:pt idx="237">
                  <c:v>Ene 2022</c:v>
                </c:pt>
                <c:pt idx="238">
                  <c:v>Feb 2022</c:v>
                </c:pt>
                <c:pt idx="239">
                  <c:v>Mar 2022</c:v>
                </c:pt>
                <c:pt idx="240">
                  <c:v>Abr 2022</c:v>
                </c:pt>
                <c:pt idx="241">
                  <c:v>May 2022</c:v>
                </c:pt>
                <c:pt idx="242">
                  <c:v>Jun 2022</c:v>
                </c:pt>
                <c:pt idx="243">
                  <c:v>Jul 2022</c:v>
                </c:pt>
                <c:pt idx="244">
                  <c:v>Ago 2022</c:v>
                </c:pt>
                <c:pt idx="245">
                  <c:v>Sep 2022</c:v>
                </c:pt>
                <c:pt idx="246">
                  <c:v>Oct 2022</c:v>
                </c:pt>
                <c:pt idx="247">
                  <c:v>Nov 2022</c:v>
                </c:pt>
                <c:pt idx="248">
                  <c:v>2022</c:v>
                </c:pt>
                <c:pt idx="249">
                  <c:v>Ene 2023</c:v>
                </c:pt>
                <c:pt idx="250">
                  <c:v>Feb 2023</c:v>
                </c:pt>
                <c:pt idx="251">
                  <c:v>Mar 2023</c:v>
                </c:pt>
              </c:strCache>
            </c:strRef>
          </c:cat>
          <c:val>
            <c:numRef>
              <c:f>('Líneas por servicio'!$S$12,'Líneas por servicio'!$S$24,'Líneas por servicio'!$S$36,'Líneas por servicio'!$S$48,'Líneas por servicio'!$S$60,'Líneas por servicio'!$S$72,'Líneas por servicio'!$S$84,'Líneas por servicio'!$S$96,'Líneas por servicio'!$S$108,'Líneas por servicio'!$S$120,'Líneas por servicio'!$S$132,'Líneas por servicio'!$S$144,'Líneas por servicio'!$S$156,'Líneas por servicio'!$S$168,'Líneas por servicio'!$S$180,'Líneas por servicio'!$S$181,'Líneas por servicio'!$S$182,'Líneas por servicio'!$S$183,'Líneas por servicio'!$S$184,'Líneas por servicio'!$S$185)</c:f>
              <c:numCache>
                <c:formatCode>0.00%</c:formatCode>
                <c:ptCount val="20"/>
                <c:pt idx="0">
                  <c:v>0.84695165082167123</c:v>
                </c:pt>
                <c:pt idx="1">
                  <c:v>0.96066895106326011</c:v>
                </c:pt>
                <c:pt idx="2">
                  <c:v>1.0438659194162958</c:v>
                </c:pt>
                <c:pt idx="3">
                  <c:v>1.0750803522189971</c:v>
                </c:pt>
                <c:pt idx="4">
                  <c:v>1.1008886491845578</c:v>
                </c:pt>
                <c:pt idx="5">
                  <c:v>1.112014777540993</c:v>
                </c:pt>
                <c:pt idx="6">
                  <c:v>1.0983992728482472</c:v>
                </c:pt>
                <c:pt idx="7">
                  <c:v>0.85135160703057289</c:v>
                </c:pt>
                <c:pt idx="8">
                  <c:v>0.89832274271590407</c:v>
                </c:pt>
                <c:pt idx="9">
                  <c:v>0.87330417154413453</c:v>
                </c:pt>
                <c:pt idx="10">
                  <c:v>0.92653821138517034</c:v>
                </c:pt>
                <c:pt idx="11">
                  <c:v>0.91806305610857031</c:v>
                </c:pt>
                <c:pt idx="12">
                  <c:v>0.88434021078711444</c:v>
                </c:pt>
                <c:pt idx="13">
                  <c:v>0.95882256854835313</c:v>
                </c:pt>
                <c:pt idx="14">
                  <c:v>0.97225328283984935</c:v>
                </c:pt>
                <c:pt idx="15">
                  <c:v>0.9620079177430082</c:v>
                </c:pt>
                <c:pt idx="16">
                  <c:v>0.96412127136506343</c:v>
                </c:pt>
                <c:pt idx="17">
                  <c:v>0.96966002218708203</c:v>
                </c:pt>
                <c:pt idx="18">
                  <c:v>0.97329579897774199</c:v>
                </c:pt>
                <c:pt idx="19">
                  <c:v>0.97785746568505638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72-4D08-A714-972441A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84376"/>
        <c:axId val="440782144"/>
      </c:lineChart>
      <c:catAx>
        <c:axId val="4407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0780968"/>
        <c:crosses val="autoZero"/>
        <c:auto val="1"/>
        <c:lblAlgn val="ctr"/>
        <c:lblOffset val="100"/>
        <c:noMultiLvlLbl val="0"/>
      </c:catAx>
      <c:valAx>
        <c:axId val="4407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0780576"/>
        <c:crosses val="autoZero"/>
        <c:crossBetween val="between"/>
      </c:valAx>
      <c:valAx>
        <c:axId val="4407821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s-EC"/>
          </a:p>
        </c:txPr>
        <c:crossAx val="334084376"/>
        <c:crosses val="max"/>
        <c:crossBetween val="between"/>
      </c:valAx>
      <c:catAx>
        <c:axId val="334084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078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78841324079772"/>
          <c:y val="0.95631037382463113"/>
          <c:w val="0.4668190061148017"/>
          <c:h val="4.3689626175368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PARTICIPACIÓN</a:t>
            </a:r>
            <a:r>
              <a:rPr lang="en-US" baseline="0">
                <a:solidFill>
                  <a:schemeClr val="bg1"/>
                </a:solidFill>
              </a:rPr>
              <a:t> DE MERCADO POR OPERADOR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848833945370941"/>
          <c:y val="6.1624649859943981E-2"/>
          <c:w val="0.45884751726872069"/>
          <c:h val="0.87431659277884377"/>
        </c:manualLayout>
      </c:layout>
      <c:pieChart>
        <c:varyColors val="1"/>
        <c:ser>
          <c:idx val="0"/>
          <c:order val="0"/>
          <c:tx>
            <c:strRef>
              <c:f>'Líneas por servicio'!$A$185</c:f>
              <c:strCache>
                <c:ptCount val="1"/>
                <c:pt idx="0">
                  <c:v>May 2023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explosion val="3"/>
          <c:dPt>
            <c:idx val="0"/>
            <c:bubble3D val="0"/>
            <c:spPr>
              <a:solidFill>
                <a:srgbClr val="FC3C1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7E-4AA5-BD3A-53552DEC651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E7E-4AA5-BD3A-53552DEC6510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E7E-4AA5-BD3A-53552DEC6510}"/>
              </c:ext>
            </c:extLst>
          </c:dPt>
          <c:dLbls>
            <c:dLbl>
              <c:idx val="0"/>
              <c:layout>
                <c:manualLayout>
                  <c:x val="-0.17482039662352028"/>
                  <c:y val="-1.03429718344030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376540584025673"/>
                  <c:y val="-9.3249740841218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6650519291483277E-2"/>
                  <c:y val="0.19139284060080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ln>
                      <a:noFill/>
                    </a:ln>
                    <a:solidFill>
                      <a:schemeClr val="tx1"/>
                    </a:solidFill>
                    <a:latin typeface="Century Gothic" panose="020B0502020202020204" pitchFamily="34" charset="0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('Líneas por servicio'!$F$11,'Líneas por servicio'!$K$11,'Líneas por servicio'!$P$11)</c:f>
              <c:strCache>
                <c:ptCount val="3"/>
                <c:pt idx="0">
                  <c:v>CONECEL</c:v>
                </c:pt>
                <c:pt idx="1">
                  <c:v>OTECEL</c:v>
                </c:pt>
                <c:pt idx="2">
                  <c:v>CNT</c:v>
                </c:pt>
              </c:strCache>
            </c:strRef>
          </c:cat>
          <c:val>
            <c:numRef>
              <c:f>('Líneas por servicio'!$F$185,'Líneas por servicio'!$K$185,'Líneas por servicio'!$P$185)</c:f>
              <c:numCache>
                <c:formatCode>#,##0</c:formatCode>
                <c:ptCount val="3"/>
                <c:pt idx="0">
                  <c:v>9259499</c:v>
                </c:pt>
                <c:pt idx="1">
                  <c:v>5434175</c:v>
                </c:pt>
                <c:pt idx="2">
                  <c:v>3108405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E7E-4AA5-BD3A-53552DEC65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6700">
          <a:srgbClr val="565656"/>
        </a:gs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050" b="1"/>
              <a:t>SERVICIO</a:t>
            </a:r>
            <a:r>
              <a:rPr lang="es-EC" sz="1050" b="1" baseline="0"/>
              <a:t> MOVIL AVANZADO</a:t>
            </a:r>
          </a:p>
          <a:p>
            <a:pPr>
              <a:defRPr sz="1050" b="1"/>
            </a:pPr>
            <a:r>
              <a:rPr lang="es-EC" sz="1050" b="1"/>
              <a:t>Participación del Mercado</a:t>
            </a:r>
          </a:p>
          <a:p>
            <a:pPr>
              <a:defRPr sz="1050" b="1"/>
            </a:pPr>
            <a:r>
              <a:rPr lang="es-EC" sz="1050" b="1"/>
              <a:t>Total de líneas activas</a:t>
            </a:r>
          </a:p>
          <a:p>
            <a:pPr>
              <a:defRPr sz="1050" b="1"/>
            </a:pPr>
            <a:r>
              <a:rPr lang="es-EC" sz="1050" b="1"/>
              <a:t>A</a:t>
            </a:r>
            <a:r>
              <a:rPr lang="es-EC" sz="1050" b="1" baseline="0"/>
              <a:t> s</a:t>
            </a:r>
            <a:r>
              <a:rPr lang="es-EC" sz="1050" b="1"/>
              <a:t>eptiembre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33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9C-4EEA-9F40-F48FC3B0A97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9C-4EEA-9F40-F48FC3B0A97D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9C-4EEA-9F40-F48FC3B0A97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Hoja1!$A$4:$A$6</c:f>
              <c:strCache>
                <c:ptCount val="3"/>
                <c:pt idx="0">
                  <c:v>CONECEL</c:v>
                </c:pt>
                <c:pt idx="1">
                  <c:v>OTECEL</c:v>
                </c:pt>
                <c:pt idx="2">
                  <c:v>CNT</c:v>
                </c:pt>
              </c:strCache>
            </c:strRef>
          </c:cat>
          <c:val>
            <c:numRef>
              <c:f>Hoja1!$C$4:$C$6</c:f>
              <c:numCache>
                <c:formatCode>0.00%</c:formatCode>
                <c:ptCount val="3"/>
                <c:pt idx="0">
                  <c:v>0.51767137802060137</c:v>
                </c:pt>
                <c:pt idx="1">
                  <c:v>0.31119418349052957</c:v>
                </c:pt>
                <c:pt idx="2">
                  <c:v>0.17113443848886903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9C-4EEA-9F40-F48FC3B0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9526</xdr:rowOff>
    </xdr:from>
    <xdr:to>
      <xdr:col>10</xdr:col>
      <xdr:colOff>838200</xdr:colOff>
      <xdr:row>3</xdr:row>
      <xdr:rowOff>200179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1" y="257176"/>
          <a:ext cx="2305049" cy="685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1</xdr:row>
      <xdr:rowOff>104775</xdr:rowOff>
    </xdr:from>
    <xdr:to>
      <xdr:col>18</xdr:col>
      <xdr:colOff>538360</xdr:colOff>
      <xdr:row>3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352425"/>
          <a:ext cx="3062485" cy="581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13</xdr:col>
      <xdr:colOff>695325</xdr:colOff>
      <xdr:row>48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581025</xdr:colOff>
      <xdr:row>1</xdr:row>
      <xdr:rowOff>95250</xdr:rowOff>
    </xdr:from>
    <xdr:to>
      <xdr:col>13</xdr:col>
      <xdr:colOff>595510</xdr:colOff>
      <xdr:row>3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5" y="342900"/>
          <a:ext cx="3062485" cy="581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10</xdr:col>
      <xdr:colOff>1019175</xdr:colOff>
      <xdr:row>40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171450</xdr:colOff>
      <xdr:row>1</xdr:row>
      <xdr:rowOff>85725</xdr:rowOff>
    </xdr:from>
    <xdr:to>
      <xdr:col>10</xdr:col>
      <xdr:colOff>947935</xdr:colOff>
      <xdr:row>3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333375"/>
          <a:ext cx="3062485" cy="581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147637</xdr:rowOff>
    </xdr:from>
    <xdr:to>
      <xdr:col>9</xdr:col>
      <xdr:colOff>752475</xdr:colOff>
      <xdr:row>24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Normal="100" zoomScaleSheetLayoutView="100" workbookViewId="0">
      <selection activeCell="E19" sqref="E19"/>
    </sheetView>
  </sheetViews>
  <sheetFormatPr baseColWidth="10" defaultColWidth="0" defaultRowHeight="12.75" zeroHeight="1"/>
  <cols>
    <col min="1" max="2" width="11.42578125" customWidth="1"/>
    <col min="3" max="3" width="14.28515625" customWidth="1"/>
    <col min="4" max="10" width="11.42578125" customWidth="1"/>
    <col min="11" max="11" width="15.85546875" customWidth="1"/>
    <col min="12" max="12" width="11.42578125" customWidth="1"/>
    <col min="13" max="16384" width="11.42578125" hidden="1"/>
  </cols>
  <sheetData>
    <row r="1" spans="1:11" ht="20.100000000000001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ht="20.100000000000001" customHeight="1">
      <c r="A2" s="12"/>
      <c r="B2" s="5" t="s">
        <v>98</v>
      </c>
      <c r="C2" s="6"/>
      <c r="D2" s="6"/>
      <c r="E2" s="6"/>
      <c r="F2" s="6"/>
      <c r="G2" s="6"/>
      <c r="H2" s="6"/>
      <c r="I2" s="6"/>
      <c r="J2" s="6"/>
      <c r="K2" s="13"/>
    </row>
    <row r="3" spans="1:11" ht="20.100000000000001" customHeight="1">
      <c r="A3" s="12"/>
      <c r="B3" s="253"/>
      <c r="C3" s="253"/>
      <c r="D3" s="253"/>
      <c r="E3" s="253"/>
      <c r="F3" s="253"/>
      <c r="G3" s="6"/>
      <c r="H3" s="6"/>
      <c r="I3" s="6"/>
      <c r="J3" s="6"/>
      <c r="K3" s="13"/>
    </row>
    <row r="4" spans="1:11" ht="20.100000000000001" customHeight="1">
      <c r="A4" s="12"/>
      <c r="B4" s="86" t="s">
        <v>115</v>
      </c>
      <c r="C4" s="7"/>
      <c r="D4" s="7"/>
      <c r="E4" s="7"/>
      <c r="F4" s="6"/>
      <c r="G4" s="6"/>
      <c r="H4" s="6"/>
      <c r="I4" s="6"/>
      <c r="J4" s="6"/>
      <c r="K4" s="13"/>
    </row>
    <row r="5" spans="1:11" ht="20.100000000000001" customHeight="1" thickBot="1">
      <c r="A5" s="12"/>
      <c r="B5" s="86" t="s">
        <v>116</v>
      </c>
      <c r="C5" s="6"/>
      <c r="D5" s="6"/>
      <c r="E5" s="6"/>
      <c r="F5" s="6"/>
      <c r="G5" s="6"/>
      <c r="H5" s="6"/>
      <c r="I5" s="6"/>
      <c r="J5" s="6"/>
      <c r="K5" s="13"/>
    </row>
    <row r="6" spans="1:11" ht="20.100000000000001" customHeight="1">
      <c r="A6" s="21"/>
      <c r="B6" s="22" t="s">
        <v>99</v>
      </c>
      <c r="C6" s="23"/>
      <c r="D6" s="23"/>
      <c r="E6" s="23"/>
      <c r="F6" s="23"/>
      <c r="G6" s="23"/>
      <c r="H6" s="23"/>
      <c r="I6" s="23"/>
      <c r="J6" s="23"/>
      <c r="K6" s="24"/>
    </row>
    <row r="7" spans="1:11" ht="20.100000000000001" customHeight="1">
      <c r="A7" s="14"/>
      <c r="B7" s="64" t="s">
        <v>246</v>
      </c>
      <c r="C7" s="64"/>
      <c r="D7" s="64"/>
      <c r="E7" s="64"/>
      <c r="F7" s="8"/>
      <c r="G7" s="8"/>
      <c r="H7" s="8"/>
      <c r="I7" s="8"/>
      <c r="J7" s="8"/>
      <c r="K7" s="15"/>
    </row>
    <row r="8" spans="1:11" ht="20.100000000000001" customHeight="1" thickBot="1">
      <c r="A8" s="25"/>
      <c r="B8" s="31" t="s">
        <v>247</v>
      </c>
      <c r="C8" s="26"/>
      <c r="D8" s="26"/>
      <c r="E8" s="26"/>
      <c r="F8" s="26"/>
      <c r="G8" s="26"/>
      <c r="H8" s="26"/>
      <c r="I8" s="26"/>
      <c r="J8" s="26"/>
      <c r="K8" s="27"/>
    </row>
    <row r="9" spans="1:11" ht="20.100000000000001" customHeight="1" thickBot="1">
      <c r="A9" s="28"/>
      <c r="B9" s="29"/>
      <c r="C9" s="29"/>
      <c r="D9" s="29"/>
      <c r="E9" s="29"/>
      <c r="F9" s="29"/>
      <c r="G9" s="29"/>
      <c r="H9" s="29"/>
      <c r="I9" s="29"/>
      <c r="J9" s="29"/>
      <c r="K9" s="30"/>
    </row>
    <row r="10" spans="1:11" ht="20.100000000000001" customHeight="1">
      <c r="A10" s="58"/>
      <c r="B10" s="255" t="s">
        <v>100</v>
      </c>
      <c r="C10" s="255"/>
      <c r="D10" s="255"/>
      <c r="E10" s="255"/>
      <c r="F10" s="255" t="s">
        <v>101</v>
      </c>
      <c r="G10" s="255"/>
      <c r="H10" s="255"/>
      <c r="I10" s="255"/>
      <c r="J10" s="255"/>
      <c r="K10" s="256"/>
    </row>
    <row r="11" spans="1:11" ht="15">
      <c r="A11" s="80"/>
      <c r="B11" s="254"/>
      <c r="C11" s="254"/>
      <c r="D11" s="73"/>
      <c r="E11" s="73"/>
      <c r="F11" s="251"/>
      <c r="G11" s="251"/>
      <c r="H11" s="251"/>
      <c r="I11" s="251"/>
      <c r="J11" s="251"/>
      <c r="K11" s="252"/>
    </row>
    <row r="12" spans="1:11" ht="15">
      <c r="A12" s="80"/>
      <c r="B12" s="72" t="s">
        <v>111</v>
      </c>
      <c r="C12" s="72"/>
      <c r="D12" s="73"/>
      <c r="E12" s="73"/>
      <c r="F12" s="251" t="s">
        <v>112</v>
      </c>
      <c r="G12" s="251"/>
      <c r="H12" s="251"/>
      <c r="I12" s="251"/>
      <c r="J12" s="251"/>
      <c r="K12" s="252"/>
    </row>
    <row r="13" spans="1:11" ht="15">
      <c r="A13" s="80"/>
      <c r="B13" s="78"/>
      <c r="C13" s="78"/>
      <c r="D13" s="73"/>
      <c r="E13" s="73"/>
      <c r="F13" s="74"/>
      <c r="G13" s="74"/>
      <c r="H13" s="74"/>
      <c r="I13" s="74"/>
      <c r="J13" s="74"/>
      <c r="K13" s="75"/>
    </row>
    <row r="14" spans="1:11" ht="15" customHeight="1">
      <c r="A14" s="80"/>
      <c r="B14" s="72" t="s">
        <v>110</v>
      </c>
      <c r="C14" s="72"/>
      <c r="D14" s="73"/>
      <c r="E14" s="73"/>
      <c r="F14" s="251" t="s">
        <v>109</v>
      </c>
      <c r="G14" s="251"/>
      <c r="H14" s="251"/>
      <c r="I14" s="251"/>
      <c r="J14" s="251"/>
      <c r="K14" s="252"/>
    </row>
    <row r="15" spans="1:11" ht="15">
      <c r="A15" s="80"/>
      <c r="B15" s="79"/>
      <c r="C15" s="78"/>
      <c r="D15" s="73"/>
      <c r="E15" s="73"/>
      <c r="F15" s="251"/>
      <c r="G15" s="251"/>
      <c r="H15" s="251"/>
      <c r="I15" s="251"/>
      <c r="J15" s="251"/>
      <c r="K15" s="252"/>
    </row>
    <row r="16" spans="1:11" ht="15">
      <c r="A16" s="80"/>
      <c r="B16" s="79"/>
      <c r="C16" s="78"/>
      <c r="D16" s="73"/>
      <c r="E16" s="73"/>
      <c r="F16" s="84"/>
      <c r="G16" s="84"/>
      <c r="H16" s="84"/>
      <c r="I16" s="84"/>
      <c r="J16" s="84"/>
      <c r="K16" s="85"/>
    </row>
    <row r="17" spans="1:11" ht="15">
      <c r="A17" s="80"/>
      <c r="B17" s="72" t="s">
        <v>108</v>
      </c>
      <c r="C17" s="72"/>
      <c r="D17" s="73"/>
      <c r="E17" s="73"/>
      <c r="F17" s="251" t="s">
        <v>113</v>
      </c>
      <c r="G17" s="251"/>
      <c r="H17" s="251"/>
      <c r="I17" s="251"/>
      <c r="J17" s="251"/>
      <c r="K17" s="252"/>
    </row>
    <row r="18" spans="1:11" ht="15.75" thickBot="1">
      <c r="A18" s="59"/>
      <c r="B18" s="81"/>
      <c r="C18" s="82"/>
      <c r="D18" s="83"/>
      <c r="E18" s="83"/>
      <c r="F18" s="76"/>
      <c r="G18" s="76"/>
      <c r="H18" s="76"/>
      <c r="I18" s="76"/>
      <c r="J18" s="76"/>
      <c r="K18" s="77"/>
    </row>
    <row r="19" spans="1:11"/>
  </sheetData>
  <mergeCells count="8">
    <mergeCell ref="F17:K17"/>
    <mergeCell ref="B3:F3"/>
    <mergeCell ref="F12:K12"/>
    <mergeCell ref="B11:C11"/>
    <mergeCell ref="F11:K11"/>
    <mergeCell ref="F14:K15"/>
    <mergeCell ref="F10:K10"/>
    <mergeCell ref="B10:E10"/>
  </mergeCells>
  <hyperlinks>
    <hyperlink ref="B12" location="'Lineas por servicio'!A1" display="1. Lineas por modalidad"/>
    <hyperlink ref="B14" location="Evolucion!A1" display="2. Evolución"/>
    <hyperlink ref="B17" location="Participacion!A1" display="3. Participación"/>
    <hyperlink ref="B12:C12" location="'Líneas por servicio'!A1" display="1. Lineas por servicio"/>
    <hyperlink ref="B14:C14" location="Evolución!A1" display="2. Evolución"/>
    <hyperlink ref="B17:C17" location="Participación!A1" display="3. Participación de Mercado"/>
  </hyperlinks>
  <pageMargins left="0.7" right="0.7" top="0.75" bottom="0.75" header="0.3" footer="0.3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showGridLines="0" zoomScale="112" zoomScaleNormal="112" zoomScaleSheetLayoutView="95" workbookViewId="0">
      <pane xSplit="1" ySplit="11" topLeftCell="B180" activePane="bottomRight" state="frozen"/>
      <selection pane="topRight" activeCell="B1" sqref="B1"/>
      <selection pane="bottomLeft" activeCell="A12" sqref="A12"/>
      <selection pane="bottomRight" activeCell="L185" sqref="L185:O185"/>
    </sheetView>
  </sheetViews>
  <sheetFormatPr baseColWidth="10" defaultRowHeight="12.75"/>
  <cols>
    <col min="1" max="1" width="8.85546875" customWidth="1"/>
    <col min="2" max="5" width="9.85546875" customWidth="1"/>
    <col min="7" max="10" width="9.85546875" customWidth="1"/>
    <col min="12" max="15" width="9.85546875" customWidth="1"/>
    <col min="17" max="17" width="10.42578125" customWidth="1"/>
    <col min="19" max="19" width="10.28515625" customWidth="1"/>
  </cols>
  <sheetData>
    <row r="1" spans="1:19" ht="20.100000000000001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/>
    </row>
    <row r="2" spans="1:19" ht="20.100000000000001" customHeight="1">
      <c r="A2" s="46"/>
      <c r="B2" s="5" t="s">
        <v>98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1:19" ht="20.100000000000001" customHeight="1">
      <c r="A3" s="46"/>
      <c r="B3" s="289"/>
      <c r="C3" s="289"/>
      <c r="D3" s="289"/>
      <c r="E3" s="289"/>
      <c r="F3" s="289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8"/>
    </row>
    <row r="4" spans="1:19" ht="20.100000000000001" customHeight="1">
      <c r="A4" s="46"/>
      <c r="B4" s="87" t="s">
        <v>0</v>
      </c>
      <c r="C4" s="49"/>
      <c r="D4" s="50"/>
      <c r="E4" s="50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ht="20.100000000000001" customHeight="1" thickBot="1">
      <c r="A5" s="46"/>
      <c r="B5" s="47"/>
      <c r="C5" s="290"/>
      <c r="D5" s="290"/>
      <c r="E5" s="290"/>
      <c r="F5" s="290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8"/>
    </row>
    <row r="6" spans="1:19" ht="20.100000000000001" customHeight="1">
      <c r="A6" s="55"/>
      <c r="B6" s="22" t="s">
        <v>99</v>
      </c>
      <c r="C6" s="23"/>
      <c r="D6" s="23"/>
      <c r="E6" s="23"/>
      <c r="F6" s="23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ht="20.100000000000001" customHeight="1">
      <c r="A7" s="32"/>
      <c r="B7" s="64" t="str">
        <f>Indice!B7</f>
        <v>Fecha de publicación: Junio 2023</v>
      </c>
      <c r="C7" s="64"/>
      <c r="D7" s="64"/>
      <c r="E7" s="64"/>
      <c r="F7" s="64"/>
      <c r="G7" s="33"/>
      <c r="H7" s="33"/>
      <c r="I7" s="33"/>
      <c r="J7" s="33"/>
      <c r="K7" s="33"/>
      <c r="L7" s="33"/>
      <c r="M7" s="33"/>
      <c r="N7" s="33"/>
      <c r="O7" s="33"/>
      <c r="P7" s="65" t="s">
        <v>97</v>
      </c>
      <c r="Q7" s="33"/>
      <c r="R7" s="33"/>
      <c r="S7" s="34"/>
    </row>
    <row r="8" spans="1:19" ht="20.100000000000001" customHeight="1" thickBot="1">
      <c r="A8" s="35"/>
      <c r="B8" s="31" t="str">
        <f>Indice!B8</f>
        <v>Fecha de corte: Mayo 2023</v>
      </c>
      <c r="C8" s="26"/>
      <c r="D8" s="26"/>
      <c r="E8" s="26"/>
      <c r="F8" s="2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7"/>
    </row>
    <row r="9" spans="1:19" ht="20.100000000000001" customHeight="1" thickBot="1">
      <c r="A9" s="39"/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1:19" ht="22.5" customHeight="1" thickBot="1">
      <c r="A10" s="274" t="s">
        <v>1</v>
      </c>
      <c r="B10" s="276" t="s">
        <v>2</v>
      </c>
      <c r="C10" s="277"/>
      <c r="D10" s="277"/>
      <c r="E10" s="277"/>
      <c r="F10" s="38" t="s">
        <v>11</v>
      </c>
      <c r="G10" s="276" t="s">
        <v>3</v>
      </c>
      <c r="H10" s="277"/>
      <c r="I10" s="277"/>
      <c r="J10" s="277"/>
      <c r="K10" s="38" t="s">
        <v>11</v>
      </c>
      <c r="L10" s="276" t="s">
        <v>104</v>
      </c>
      <c r="M10" s="277"/>
      <c r="N10" s="277"/>
      <c r="O10" s="277"/>
      <c r="P10" s="38" t="s">
        <v>11</v>
      </c>
      <c r="Q10" s="291" t="s">
        <v>4</v>
      </c>
      <c r="R10" s="293" t="s">
        <v>5</v>
      </c>
      <c r="S10" s="291" t="s">
        <v>6</v>
      </c>
    </row>
    <row r="11" spans="1:19" ht="25.5" customHeight="1" thickBot="1">
      <c r="A11" s="275"/>
      <c r="B11" s="67" t="s">
        <v>7</v>
      </c>
      <c r="C11" s="68" t="s">
        <v>8</v>
      </c>
      <c r="D11" s="68" t="s">
        <v>9</v>
      </c>
      <c r="E11" s="69" t="s">
        <v>10</v>
      </c>
      <c r="F11" s="63" t="s">
        <v>12</v>
      </c>
      <c r="G11" s="88" t="s">
        <v>7</v>
      </c>
      <c r="H11" s="70" t="s">
        <v>8</v>
      </c>
      <c r="I11" s="70" t="s">
        <v>9</v>
      </c>
      <c r="J11" s="71" t="s">
        <v>10</v>
      </c>
      <c r="K11" s="63" t="s">
        <v>94</v>
      </c>
      <c r="L11" s="67" t="s">
        <v>7</v>
      </c>
      <c r="M11" s="68" t="s">
        <v>8</v>
      </c>
      <c r="N11" s="68" t="s">
        <v>9</v>
      </c>
      <c r="O11" s="68" t="s">
        <v>10</v>
      </c>
      <c r="P11" s="63" t="s">
        <v>93</v>
      </c>
      <c r="Q11" s="292"/>
      <c r="R11" s="294"/>
      <c r="S11" s="292"/>
    </row>
    <row r="12" spans="1:19">
      <c r="A12" s="89">
        <v>2008</v>
      </c>
      <c r="B12" s="295">
        <v>8156359</v>
      </c>
      <c r="C12" s="296"/>
      <c r="D12" s="283">
        <v>0</v>
      </c>
      <c r="E12" s="283"/>
      <c r="F12" s="206">
        <f t="shared" ref="F12:F43" si="0">+B12+D12</f>
        <v>8156359</v>
      </c>
      <c r="G12" s="282">
        <v>3211922</v>
      </c>
      <c r="H12" s="283"/>
      <c r="I12" s="283">
        <v>0</v>
      </c>
      <c r="J12" s="283">
        <v>0</v>
      </c>
      <c r="K12" s="1">
        <f t="shared" ref="K12:K43" si="1">SUM(G12:J12)</f>
        <v>3211922</v>
      </c>
      <c r="L12" s="282">
        <v>316198</v>
      </c>
      <c r="M12" s="283">
        <v>0</v>
      </c>
      <c r="N12" s="283">
        <v>7769</v>
      </c>
      <c r="O12" s="283">
        <v>0</v>
      </c>
      <c r="P12" s="206">
        <f t="shared" ref="P12:P43" si="2">SUM(L12:O12)</f>
        <v>323967</v>
      </c>
      <c r="Q12" s="223">
        <f t="shared" ref="Q12:Q43" si="3">SUM(F12,K12,P12)</f>
        <v>11692248</v>
      </c>
      <c r="R12" s="224">
        <v>13805095</v>
      </c>
      <c r="S12" s="217">
        <f>+Q12/R12</f>
        <v>0.84695165082167123</v>
      </c>
    </row>
    <row r="13" spans="1:19">
      <c r="A13" s="90" t="s">
        <v>13</v>
      </c>
      <c r="B13" s="280">
        <v>8287484</v>
      </c>
      <c r="C13" s="281">
        <v>0</v>
      </c>
      <c r="D13" s="279">
        <v>0</v>
      </c>
      <c r="E13" s="279"/>
      <c r="F13" s="207">
        <f t="shared" si="0"/>
        <v>8287484</v>
      </c>
      <c r="G13" s="278">
        <v>3173204</v>
      </c>
      <c r="H13" s="279"/>
      <c r="I13" s="279">
        <v>0</v>
      </c>
      <c r="J13" s="279">
        <v>0</v>
      </c>
      <c r="K13" s="2">
        <f t="shared" si="1"/>
        <v>3173204</v>
      </c>
      <c r="L13" s="278">
        <v>321623</v>
      </c>
      <c r="M13" s="279">
        <v>0</v>
      </c>
      <c r="N13" s="279">
        <v>8646</v>
      </c>
      <c r="O13" s="279">
        <v>0</v>
      </c>
      <c r="P13" s="207">
        <f t="shared" si="2"/>
        <v>330269</v>
      </c>
      <c r="Q13" s="204">
        <f t="shared" si="3"/>
        <v>11790957</v>
      </c>
      <c r="R13" s="205">
        <v>13821681.125876844</v>
      </c>
      <c r="S13" s="218">
        <f t="shared" ref="S13:S76" si="4">+Q13/R13</f>
        <v>0.85307690812842307</v>
      </c>
    </row>
    <row r="14" spans="1:19">
      <c r="A14" s="90" t="s">
        <v>14</v>
      </c>
      <c r="B14" s="280">
        <v>8388534</v>
      </c>
      <c r="C14" s="281">
        <v>0</v>
      </c>
      <c r="D14" s="279">
        <v>0</v>
      </c>
      <c r="E14" s="279">
        <v>0</v>
      </c>
      <c r="F14" s="207">
        <f t="shared" si="0"/>
        <v>8388534</v>
      </c>
      <c r="G14" s="278">
        <v>3176502</v>
      </c>
      <c r="H14" s="279">
        <v>0</v>
      </c>
      <c r="I14" s="279">
        <v>0</v>
      </c>
      <c r="J14" s="279">
        <v>0</v>
      </c>
      <c r="K14" s="2">
        <f t="shared" si="1"/>
        <v>3176502</v>
      </c>
      <c r="L14" s="278">
        <v>325541</v>
      </c>
      <c r="M14" s="279">
        <v>0</v>
      </c>
      <c r="N14" s="279">
        <v>8800</v>
      </c>
      <c r="O14" s="279">
        <v>0</v>
      </c>
      <c r="P14" s="207">
        <f t="shared" si="2"/>
        <v>334341</v>
      </c>
      <c r="Q14" s="204">
        <f t="shared" si="3"/>
        <v>11899377</v>
      </c>
      <c r="R14" s="205">
        <v>13838287.179148</v>
      </c>
      <c r="S14" s="218">
        <f t="shared" si="4"/>
        <v>0.85988799379235203</v>
      </c>
    </row>
    <row r="15" spans="1:19">
      <c r="A15" s="90" t="s">
        <v>15</v>
      </c>
      <c r="B15" s="280">
        <v>8436590</v>
      </c>
      <c r="C15" s="281">
        <v>0</v>
      </c>
      <c r="D15" s="279">
        <v>26944</v>
      </c>
      <c r="E15" s="279">
        <v>0</v>
      </c>
      <c r="F15" s="207">
        <f t="shared" si="0"/>
        <v>8463534</v>
      </c>
      <c r="G15" s="278">
        <v>3257699</v>
      </c>
      <c r="H15" s="279">
        <v>0</v>
      </c>
      <c r="I15" s="279">
        <v>0</v>
      </c>
      <c r="J15" s="279">
        <v>0</v>
      </c>
      <c r="K15" s="2">
        <f t="shared" si="1"/>
        <v>3257699</v>
      </c>
      <c r="L15" s="278">
        <v>325541</v>
      </c>
      <c r="M15" s="279">
        <v>0</v>
      </c>
      <c r="N15" s="279">
        <v>8800</v>
      </c>
      <c r="O15" s="279">
        <v>0</v>
      </c>
      <c r="P15" s="207">
        <f t="shared" si="2"/>
        <v>334341</v>
      </c>
      <c r="Q15" s="204">
        <f t="shared" si="3"/>
        <v>12055574</v>
      </c>
      <c r="R15" s="205">
        <v>13854913.1837552</v>
      </c>
      <c r="S15" s="218">
        <f t="shared" si="4"/>
        <v>0.87012988389816004</v>
      </c>
    </row>
    <row r="16" spans="1:19">
      <c r="A16" s="90" t="s">
        <v>16</v>
      </c>
      <c r="B16" s="280">
        <v>8510142</v>
      </c>
      <c r="C16" s="281">
        <v>0</v>
      </c>
      <c r="D16" s="279">
        <v>30912</v>
      </c>
      <c r="E16" s="279">
        <v>0</v>
      </c>
      <c r="F16" s="207">
        <f t="shared" si="0"/>
        <v>8541054</v>
      </c>
      <c r="G16" s="278">
        <v>3260036</v>
      </c>
      <c r="H16" s="279">
        <v>0</v>
      </c>
      <c r="I16" s="279">
        <v>2666</v>
      </c>
      <c r="J16" s="279">
        <v>0</v>
      </c>
      <c r="K16" s="2">
        <f t="shared" si="1"/>
        <v>3262702</v>
      </c>
      <c r="L16" s="278">
        <v>322131</v>
      </c>
      <c r="M16" s="279">
        <v>0</v>
      </c>
      <c r="N16" s="279">
        <v>9125</v>
      </c>
      <c r="O16" s="279">
        <v>0</v>
      </c>
      <c r="P16" s="207">
        <f t="shared" si="2"/>
        <v>331256</v>
      </c>
      <c r="Q16" s="204">
        <f t="shared" si="3"/>
        <v>12135012</v>
      </c>
      <c r="R16" s="205">
        <v>13871559.163669063</v>
      </c>
      <c r="S16" s="218">
        <f t="shared" si="4"/>
        <v>0.87481240261604876</v>
      </c>
    </row>
    <row r="17" spans="1:19">
      <c r="A17" s="90" t="s">
        <v>17</v>
      </c>
      <c r="B17" s="280">
        <v>8593305</v>
      </c>
      <c r="C17" s="281">
        <v>0</v>
      </c>
      <c r="D17" s="279">
        <v>38276</v>
      </c>
      <c r="E17" s="279">
        <v>0</v>
      </c>
      <c r="F17" s="207">
        <f t="shared" si="0"/>
        <v>8631581</v>
      </c>
      <c r="G17" s="278">
        <v>3232617</v>
      </c>
      <c r="H17" s="279">
        <v>0</v>
      </c>
      <c r="I17" s="279">
        <v>75012</v>
      </c>
      <c r="J17" s="279">
        <v>0</v>
      </c>
      <c r="K17" s="2">
        <f t="shared" si="1"/>
        <v>3307629</v>
      </c>
      <c r="L17" s="278">
        <v>326733</v>
      </c>
      <c r="M17" s="279">
        <v>0</v>
      </c>
      <c r="N17" s="279">
        <v>8992</v>
      </c>
      <c r="O17" s="279">
        <v>0</v>
      </c>
      <c r="P17" s="207">
        <f t="shared" si="2"/>
        <v>335725</v>
      </c>
      <c r="Q17" s="204">
        <f t="shared" si="3"/>
        <v>12274935</v>
      </c>
      <c r="R17" s="205">
        <v>13888225.142888816</v>
      </c>
      <c r="S17" s="218">
        <f t="shared" si="4"/>
        <v>0.88383755834237265</v>
      </c>
    </row>
    <row r="18" spans="1:19">
      <c r="A18" s="90" t="s">
        <v>18</v>
      </c>
      <c r="B18" s="280">
        <v>8647262</v>
      </c>
      <c r="C18" s="281">
        <v>0</v>
      </c>
      <c r="D18" s="279">
        <v>45708</v>
      </c>
      <c r="E18" s="279">
        <v>0</v>
      </c>
      <c r="F18" s="207">
        <f t="shared" si="0"/>
        <v>8692970</v>
      </c>
      <c r="G18" s="278">
        <v>3252699</v>
      </c>
      <c r="H18" s="279">
        <v>0</v>
      </c>
      <c r="I18" s="279">
        <v>77257</v>
      </c>
      <c r="J18" s="279">
        <v>0</v>
      </c>
      <c r="K18" s="2">
        <f t="shared" si="1"/>
        <v>3329956</v>
      </c>
      <c r="L18" s="278">
        <v>338316</v>
      </c>
      <c r="M18" s="279">
        <v>0</v>
      </c>
      <c r="N18" s="279">
        <v>9436</v>
      </c>
      <c r="O18" s="279">
        <v>0</v>
      </c>
      <c r="P18" s="207">
        <f t="shared" si="2"/>
        <v>347752</v>
      </c>
      <c r="Q18" s="204">
        <f t="shared" si="3"/>
        <v>12370678</v>
      </c>
      <c r="R18" s="205">
        <v>13904911.145442648</v>
      </c>
      <c r="S18" s="218">
        <f t="shared" si="4"/>
        <v>0.88966249914185935</v>
      </c>
    </row>
    <row r="19" spans="1:19">
      <c r="A19" s="90" t="s">
        <v>19</v>
      </c>
      <c r="B19" s="278">
        <v>8704829</v>
      </c>
      <c r="C19" s="279"/>
      <c r="D19" s="279">
        <v>52492</v>
      </c>
      <c r="E19" s="279">
        <v>0</v>
      </c>
      <c r="F19" s="207">
        <f t="shared" si="0"/>
        <v>8757321</v>
      </c>
      <c r="G19" s="278">
        <v>3304212</v>
      </c>
      <c r="H19" s="279">
        <v>0</v>
      </c>
      <c r="I19" s="279">
        <v>81521</v>
      </c>
      <c r="J19" s="279">
        <v>0</v>
      </c>
      <c r="K19" s="2">
        <f t="shared" si="1"/>
        <v>3385733</v>
      </c>
      <c r="L19" s="278">
        <v>343635</v>
      </c>
      <c r="M19" s="279">
        <v>0</v>
      </c>
      <c r="N19" s="279">
        <v>9922</v>
      </c>
      <c r="O19" s="279">
        <v>0</v>
      </c>
      <c r="P19" s="207">
        <f t="shared" si="2"/>
        <v>353557</v>
      </c>
      <c r="Q19" s="204">
        <f t="shared" si="3"/>
        <v>12496611</v>
      </c>
      <c r="R19" s="205">
        <v>13921617.195387589</v>
      </c>
      <c r="S19" s="218">
        <f t="shared" si="4"/>
        <v>0.89764075714855085</v>
      </c>
    </row>
    <row r="20" spans="1:19">
      <c r="A20" s="90" t="s">
        <v>20</v>
      </c>
      <c r="B20" s="278">
        <v>8757720</v>
      </c>
      <c r="C20" s="279"/>
      <c r="D20" s="279">
        <v>57989</v>
      </c>
      <c r="E20" s="279">
        <v>0</v>
      </c>
      <c r="F20" s="207">
        <f t="shared" si="0"/>
        <v>8815709</v>
      </c>
      <c r="G20" s="278">
        <v>3382314</v>
      </c>
      <c r="H20" s="279">
        <v>0</v>
      </c>
      <c r="I20" s="279">
        <v>83899</v>
      </c>
      <c r="J20" s="279">
        <v>0</v>
      </c>
      <c r="K20" s="2">
        <f t="shared" si="1"/>
        <v>3466213</v>
      </c>
      <c r="L20" s="278">
        <v>346210</v>
      </c>
      <c r="M20" s="279">
        <v>0</v>
      </c>
      <c r="N20" s="279">
        <v>10117</v>
      </c>
      <c r="O20" s="279">
        <v>0</v>
      </c>
      <c r="P20" s="207">
        <f t="shared" si="2"/>
        <v>356327</v>
      </c>
      <c r="Q20" s="204">
        <f t="shared" si="3"/>
        <v>12638249</v>
      </c>
      <c r="R20" s="205">
        <v>13938343.316809567</v>
      </c>
      <c r="S20" s="218">
        <f t="shared" si="4"/>
        <v>0.90672533404729239</v>
      </c>
    </row>
    <row r="21" spans="1:19">
      <c r="A21" s="90" t="s">
        <v>21</v>
      </c>
      <c r="B21" s="278">
        <v>8826523</v>
      </c>
      <c r="C21" s="279"/>
      <c r="D21" s="279">
        <v>63042</v>
      </c>
      <c r="E21" s="279">
        <v>0</v>
      </c>
      <c r="F21" s="207">
        <f t="shared" si="0"/>
        <v>8889565</v>
      </c>
      <c r="G21" s="278">
        <v>3443147</v>
      </c>
      <c r="H21" s="279">
        <v>0</v>
      </c>
      <c r="I21" s="279">
        <v>89538</v>
      </c>
      <c r="J21" s="279">
        <v>0</v>
      </c>
      <c r="K21" s="2">
        <f t="shared" si="1"/>
        <v>3532685</v>
      </c>
      <c r="L21" s="278">
        <v>346210</v>
      </c>
      <c r="M21" s="279">
        <v>0</v>
      </c>
      <c r="N21" s="279">
        <v>10117</v>
      </c>
      <c r="O21" s="279">
        <v>0</v>
      </c>
      <c r="P21" s="207">
        <f t="shared" si="2"/>
        <v>356327</v>
      </c>
      <c r="Q21" s="204">
        <f t="shared" si="3"/>
        <v>12778577</v>
      </c>
      <c r="R21" s="205">
        <v>13955089.533823449</v>
      </c>
      <c r="S21" s="218">
        <f t="shared" si="4"/>
        <v>0.91569294263774559</v>
      </c>
    </row>
    <row r="22" spans="1:19">
      <c r="A22" s="90" t="s">
        <v>22</v>
      </c>
      <c r="B22" s="278">
        <v>8908122</v>
      </c>
      <c r="C22" s="279">
        <v>0</v>
      </c>
      <c r="D22" s="279">
        <v>71437</v>
      </c>
      <c r="E22" s="279">
        <v>0</v>
      </c>
      <c r="F22" s="207">
        <f t="shared" si="0"/>
        <v>8979559</v>
      </c>
      <c r="G22" s="278">
        <v>3499283</v>
      </c>
      <c r="H22" s="279">
        <v>0</v>
      </c>
      <c r="I22" s="279">
        <v>95613</v>
      </c>
      <c r="J22" s="279">
        <v>0</v>
      </c>
      <c r="K22" s="2">
        <f t="shared" si="1"/>
        <v>3594896</v>
      </c>
      <c r="L22" s="278">
        <v>346210</v>
      </c>
      <c r="M22" s="279">
        <v>0</v>
      </c>
      <c r="N22" s="279">
        <v>10117</v>
      </c>
      <c r="O22" s="279">
        <v>0</v>
      </c>
      <c r="P22" s="207">
        <f t="shared" si="2"/>
        <v>356327</v>
      </c>
      <c r="Q22" s="204">
        <f t="shared" si="3"/>
        <v>12930782</v>
      </c>
      <c r="R22" s="205">
        <v>13971855.870573079</v>
      </c>
      <c r="S22" s="218">
        <f t="shared" si="4"/>
        <v>0.92548778915149388</v>
      </c>
    </row>
    <row r="23" spans="1:19">
      <c r="A23" s="90" t="s">
        <v>23</v>
      </c>
      <c r="B23" s="278">
        <v>9006913</v>
      </c>
      <c r="C23" s="279">
        <v>0</v>
      </c>
      <c r="D23" s="279">
        <v>78136</v>
      </c>
      <c r="E23" s="279">
        <v>0</v>
      </c>
      <c r="F23" s="207">
        <f t="shared" si="0"/>
        <v>9085049</v>
      </c>
      <c r="G23" s="278">
        <v>3546385</v>
      </c>
      <c r="H23" s="279">
        <v>0</v>
      </c>
      <c r="I23" s="279">
        <v>99609</v>
      </c>
      <c r="J23" s="279">
        <v>0</v>
      </c>
      <c r="K23" s="2">
        <f t="shared" si="1"/>
        <v>3645994</v>
      </c>
      <c r="L23" s="278">
        <v>346709</v>
      </c>
      <c r="M23" s="279">
        <v>0</v>
      </c>
      <c r="N23" s="279">
        <v>10191</v>
      </c>
      <c r="O23" s="279">
        <v>0</v>
      </c>
      <c r="P23" s="207">
        <f t="shared" si="2"/>
        <v>356900</v>
      </c>
      <c r="Q23" s="204">
        <f t="shared" si="3"/>
        <v>13087943</v>
      </c>
      <c r="R23" s="205">
        <v>13988642.351231303</v>
      </c>
      <c r="S23" s="218">
        <f t="shared" si="4"/>
        <v>0.93561209668413448</v>
      </c>
    </row>
    <row r="24" spans="1:19">
      <c r="A24" s="90" t="s">
        <v>24</v>
      </c>
      <c r="B24" s="278">
        <v>9201249</v>
      </c>
      <c r="C24" s="279">
        <v>0</v>
      </c>
      <c r="D24" s="279">
        <v>90019</v>
      </c>
      <c r="E24" s="279">
        <v>0</v>
      </c>
      <c r="F24" s="207">
        <f t="shared" si="0"/>
        <v>9291268</v>
      </c>
      <c r="G24" s="278">
        <v>3694129</v>
      </c>
      <c r="H24" s="279">
        <v>0</v>
      </c>
      <c r="I24" s="279">
        <v>112303</v>
      </c>
      <c r="J24" s="279">
        <v>0</v>
      </c>
      <c r="K24" s="2">
        <f t="shared" si="1"/>
        <v>3806432</v>
      </c>
      <c r="L24" s="278">
        <v>346709</v>
      </c>
      <c r="M24" s="279">
        <v>0</v>
      </c>
      <c r="N24" s="279">
        <v>10191</v>
      </c>
      <c r="O24" s="279">
        <v>0</v>
      </c>
      <c r="P24" s="207">
        <f t="shared" si="2"/>
        <v>356900</v>
      </c>
      <c r="Q24" s="204">
        <f t="shared" si="3"/>
        <v>13454600</v>
      </c>
      <c r="R24" s="205">
        <v>14005449.000000015</v>
      </c>
      <c r="S24" s="218">
        <f t="shared" si="4"/>
        <v>0.96066895106326011</v>
      </c>
    </row>
    <row r="25" spans="1:19">
      <c r="A25" s="90" t="s">
        <v>25</v>
      </c>
      <c r="B25" s="278">
        <v>9319574</v>
      </c>
      <c r="C25" s="279">
        <v>0</v>
      </c>
      <c r="D25" s="279">
        <v>93446</v>
      </c>
      <c r="E25" s="279">
        <v>0</v>
      </c>
      <c r="F25" s="207">
        <f t="shared" si="0"/>
        <v>9413020</v>
      </c>
      <c r="G25" s="278">
        <v>3752209</v>
      </c>
      <c r="H25" s="279">
        <v>0</v>
      </c>
      <c r="I25" s="279">
        <v>116358</v>
      </c>
      <c r="J25" s="279">
        <v>0</v>
      </c>
      <c r="K25" s="2">
        <f t="shared" si="1"/>
        <v>3868567</v>
      </c>
      <c r="L25" s="278">
        <v>346380</v>
      </c>
      <c r="M25" s="279">
        <v>0</v>
      </c>
      <c r="N25" s="279">
        <v>10520</v>
      </c>
      <c r="O25" s="279">
        <v>0</v>
      </c>
      <c r="P25" s="207">
        <f t="shared" si="2"/>
        <v>356900</v>
      </c>
      <c r="Q25" s="204">
        <f t="shared" si="3"/>
        <v>13638487</v>
      </c>
      <c r="R25" s="205">
        <v>14021963.400655629</v>
      </c>
      <c r="S25" s="218">
        <f t="shared" si="4"/>
        <v>0.97265173287802908</v>
      </c>
    </row>
    <row r="26" spans="1:19">
      <c r="A26" s="90" t="s">
        <v>26</v>
      </c>
      <c r="B26" s="278">
        <v>9415117</v>
      </c>
      <c r="C26" s="279">
        <v>0</v>
      </c>
      <c r="D26" s="279">
        <v>99482</v>
      </c>
      <c r="E26" s="279">
        <v>0</v>
      </c>
      <c r="F26" s="207">
        <f t="shared" si="0"/>
        <v>9514599</v>
      </c>
      <c r="G26" s="278">
        <v>3780102</v>
      </c>
      <c r="H26" s="279">
        <v>0</v>
      </c>
      <c r="I26" s="279">
        <v>124288</v>
      </c>
      <c r="J26" s="279">
        <v>0</v>
      </c>
      <c r="K26" s="2">
        <f t="shared" si="1"/>
        <v>3904390</v>
      </c>
      <c r="L26" s="278">
        <v>342661</v>
      </c>
      <c r="M26" s="279">
        <v>0</v>
      </c>
      <c r="N26" s="279">
        <v>10520</v>
      </c>
      <c r="O26" s="279">
        <v>0</v>
      </c>
      <c r="P26" s="207">
        <f t="shared" si="2"/>
        <v>353181</v>
      </c>
      <c r="Q26" s="204">
        <f t="shared" si="3"/>
        <v>13772170</v>
      </c>
      <c r="R26" s="205">
        <v>14038497.274119949</v>
      </c>
      <c r="S26" s="218">
        <f t="shared" si="4"/>
        <v>0.9810287904097168</v>
      </c>
    </row>
    <row r="27" spans="1:19">
      <c r="A27" s="90" t="s">
        <v>27</v>
      </c>
      <c r="B27" s="278">
        <v>9524216</v>
      </c>
      <c r="C27" s="279">
        <v>0</v>
      </c>
      <c r="D27" s="279">
        <v>104269</v>
      </c>
      <c r="E27" s="279">
        <v>0</v>
      </c>
      <c r="F27" s="207">
        <f t="shared" si="0"/>
        <v>9628485</v>
      </c>
      <c r="G27" s="278">
        <v>3802209</v>
      </c>
      <c r="H27" s="279">
        <v>0</v>
      </c>
      <c r="I27" s="279">
        <v>133398</v>
      </c>
      <c r="J27" s="279">
        <v>0</v>
      </c>
      <c r="K27" s="2">
        <f t="shared" si="1"/>
        <v>3935607</v>
      </c>
      <c r="L27" s="278">
        <v>346945</v>
      </c>
      <c r="M27" s="279">
        <v>0</v>
      </c>
      <c r="N27" s="279">
        <v>10399</v>
      </c>
      <c r="O27" s="279">
        <v>0</v>
      </c>
      <c r="P27" s="207">
        <f t="shared" si="2"/>
        <v>357344</v>
      </c>
      <c r="Q27" s="204">
        <f t="shared" si="3"/>
        <v>13921436</v>
      </c>
      <c r="R27" s="205">
        <v>14055050.64335415</v>
      </c>
      <c r="S27" s="218">
        <f t="shared" si="4"/>
        <v>0.99049347834137269</v>
      </c>
    </row>
    <row r="28" spans="1:19">
      <c r="A28" s="90" t="s">
        <v>28</v>
      </c>
      <c r="B28" s="278">
        <v>9609344</v>
      </c>
      <c r="C28" s="279">
        <v>0</v>
      </c>
      <c r="D28" s="279">
        <v>110299</v>
      </c>
      <c r="E28" s="279">
        <v>0</v>
      </c>
      <c r="F28" s="207">
        <f t="shared" si="0"/>
        <v>9719643</v>
      </c>
      <c r="G28" s="278">
        <v>3847939</v>
      </c>
      <c r="H28" s="279">
        <v>0</v>
      </c>
      <c r="I28" s="279">
        <v>136106</v>
      </c>
      <c r="J28" s="279">
        <v>0</v>
      </c>
      <c r="K28" s="2">
        <f t="shared" si="1"/>
        <v>3984045</v>
      </c>
      <c r="L28" s="278">
        <v>344946</v>
      </c>
      <c r="M28" s="279">
        <v>0</v>
      </c>
      <c r="N28" s="279">
        <v>10729</v>
      </c>
      <c r="O28" s="279">
        <v>0</v>
      </c>
      <c r="P28" s="207">
        <f t="shared" si="2"/>
        <v>355675</v>
      </c>
      <c r="Q28" s="204">
        <f t="shared" si="3"/>
        <v>14059363</v>
      </c>
      <c r="R28" s="205">
        <v>14071623.531346494</v>
      </c>
      <c r="S28" s="218">
        <f t="shared" si="4"/>
        <v>0.99912870527560782</v>
      </c>
    </row>
    <row r="29" spans="1:19">
      <c r="A29" s="90" t="s">
        <v>29</v>
      </c>
      <c r="B29" s="278">
        <v>9699566</v>
      </c>
      <c r="C29" s="279">
        <v>0</v>
      </c>
      <c r="D29" s="279">
        <v>114909</v>
      </c>
      <c r="E29" s="279">
        <v>0</v>
      </c>
      <c r="F29" s="207">
        <f t="shared" si="0"/>
        <v>9814475</v>
      </c>
      <c r="G29" s="278">
        <v>3896977</v>
      </c>
      <c r="H29" s="279">
        <v>0</v>
      </c>
      <c r="I29" s="279">
        <v>142185</v>
      </c>
      <c r="J29" s="279">
        <v>0</v>
      </c>
      <c r="K29" s="2">
        <f t="shared" si="1"/>
        <v>4039162</v>
      </c>
      <c r="L29" s="278">
        <v>316405</v>
      </c>
      <c r="M29" s="279">
        <v>0</v>
      </c>
      <c r="N29" s="279">
        <v>10914</v>
      </c>
      <c r="O29" s="279">
        <v>0</v>
      </c>
      <c r="P29" s="207">
        <f t="shared" si="2"/>
        <v>327319</v>
      </c>
      <c r="Q29" s="204">
        <f t="shared" si="3"/>
        <v>14180956</v>
      </c>
      <c r="R29" s="205">
        <v>14088215.961112354</v>
      </c>
      <c r="S29" s="218">
        <f t="shared" si="4"/>
        <v>1.0065828092885314</v>
      </c>
    </row>
    <row r="30" spans="1:19">
      <c r="A30" s="90" t="s">
        <v>30</v>
      </c>
      <c r="B30" s="278">
        <v>9787522</v>
      </c>
      <c r="C30" s="279">
        <v>0</v>
      </c>
      <c r="D30" s="279">
        <v>118077</v>
      </c>
      <c r="E30" s="279">
        <v>0</v>
      </c>
      <c r="F30" s="207">
        <f t="shared" si="0"/>
        <v>9905599</v>
      </c>
      <c r="G30" s="278">
        <v>3924581</v>
      </c>
      <c r="H30" s="279">
        <v>0</v>
      </c>
      <c r="I30" s="279">
        <v>145394</v>
      </c>
      <c r="J30" s="279">
        <v>0</v>
      </c>
      <c r="K30" s="2">
        <f t="shared" si="1"/>
        <v>4069975</v>
      </c>
      <c r="L30" s="278">
        <v>327626</v>
      </c>
      <c r="M30" s="279">
        <v>0</v>
      </c>
      <c r="N30" s="279">
        <v>12092</v>
      </c>
      <c r="O30" s="279">
        <v>0</v>
      </c>
      <c r="P30" s="207">
        <f t="shared" si="2"/>
        <v>339718</v>
      </c>
      <c r="Q30" s="204">
        <f t="shared" si="3"/>
        <v>14315292</v>
      </c>
      <c r="R30" s="205">
        <v>14104827.955694238</v>
      </c>
      <c r="S30" s="218">
        <f t="shared" si="4"/>
        <v>1.0149214187487339</v>
      </c>
    </row>
    <row r="31" spans="1:19">
      <c r="A31" s="90" t="s">
        <v>31</v>
      </c>
      <c r="B31" s="278">
        <v>9886004</v>
      </c>
      <c r="C31" s="279">
        <v>0</v>
      </c>
      <c r="D31" s="279">
        <v>120641</v>
      </c>
      <c r="E31" s="279">
        <v>0</v>
      </c>
      <c r="F31" s="207">
        <f t="shared" si="0"/>
        <v>10006645</v>
      </c>
      <c r="G31" s="278">
        <v>3932829</v>
      </c>
      <c r="H31" s="279">
        <v>0</v>
      </c>
      <c r="I31" s="279">
        <v>150702</v>
      </c>
      <c r="J31" s="279">
        <v>0</v>
      </c>
      <c r="K31" s="2">
        <f t="shared" si="1"/>
        <v>4083531</v>
      </c>
      <c r="L31" s="278">
        <v>307288</v>
      </c>
      <c r="M31" s="279">
        <v>0</v>
      </c>
      <c r="N31" s="279">
        <v>10596</v>
      </c>
      <c r="O31" s="279">
        <v>0</v>
      </c>
      <c r="P31" s="207">
        <f t="shared" si="2"/>
        <v>317884</v>
      </c>
      <c r="Q31" s="204">
        <f t="shared" si="3"/>
        <v>14408060</v>
      </c>
      <c r="R31" s="205">
        <v>14121459.538161822</v>
      </c>
      <c r="S31" s="218">
        <f t="shared" si="4"/>
        <v>1.020295385265501</v>
      </c>
    </row>
    <row r="32" spans="1:19">
      <c r="A32" s="90" t="s">
        <v>32</v>
      </c>
      <c r="B32" s="278">
        <v>9977631</v>
      </c>
      <c r="C32" s="279">
        <v>0</v>
      </c>
      <c r="D32" s="279">
        <v>123139</v>
      </c>
      <c r="E32" s="279">
        <v>0</v>
      </c>
      <c r="F32" s="207">
        <f t="shared" si="0"/>
        <v>10100770</v>
      </c>
      <c r="G32" s="278">
        <v>3953685</v>
      </c>
      <c r="H32" s="279">
        <v>0</v>
      </c>
      <c r="I32" s="279">
        <v>154966</v>
      </c>
      <c r="J32" s="279">
        <v>0</v>
      </c>
      <c r="K32" s="2">
        <f t="shared" si="1"/>
        <v>4108651</v>
      </c>
      <c r="L32" s="278">
        <v>307988</v>
      </c>
      <c r="M32" s="279">
        <v>0</v>
      </c>
      <c r="N32" s="279">
        <v>12427</v>
      </c>
      <c r="O32" s="279">
        <v>0</v>
      </c>
      <c r="P32" s="207">
        <f t="shared" si="2"/>
        <v>320415</v>
      </c>
      <c r="Q32" s="204">
        <f t="shared" si="3"/>
        <v>14529836</v>
      </c>
      <c r="R32" s="205">
        <v>14138110.731611989</v>
      </c>
      <c r="S32" s="218">
        <f t="shared" si="4"/>
        <v>1.0277070448678929</v>
      </c>
    </row>
    <row r="33" spans="1:19">
      <c r="A33" s="90" t="s">
        <v>33</v>
      </c>
      <c r="B33" s="278">
        <v>10045397</v>
      </c>
      <c r="C33" s="279">
        <v>0</v>
      </c>
      <c r="D33" s="279">
        <v>126674</v>
      </c>
      <c r="E33" s="279">
        <v>0</v>
      </c>
      <c r="F33" s="207">
        <f t="shared" si="0"/>
        <v>10172071</v>
      </c>
      <c r="G33" s="278">
        <v>3993541</v>
      </c>
      <c r="H33" s="279">
        <v>0</v>
      </c>
      <c r="I33" s="279">
        <v>161232</v>
      </c>
      <c r="J33" s="279">
        <v>0</v>
      </c>
      <c r="K33" s="2">
        <f t="shared" si="1"/>
        <v>4154773</v>
      </c>
      <c r="L33" s="278">
        <v>305825</v>
      </c>
      <c r="M33" s="279">
        <v>0</v>
      </c>
      <c r="N33" s="279">
        <v>13127</v>
      </c>
      <c r="O33" s="279">
        <v>0</v>
      </c>
      <c r="P33" s="207">
        <f t="shared" si="2"/>
        <v>318952</v>
      </c>
      <c r="Q33" s="204">
        <f t="shared" si="3"/>
        <v>14645796</v>
      </c>
      <c r="R33" s="205">
        <v>14154781.559168857</v>
      </c>
      <c r="S33" s="218">
        <f t="shared" si="4"/>
        <v>1.0346889451298587</v>
      </c>
    </row>
    <row r="34" spans="1:19">
      <c r="A34" s="90" t="s">
        <v>34</v>
      </c>
      <c r="B34" s="278">
        <v>10129907</v>
      </c>
      <c r="C34" s="279">
        <v>0</v>
      </c>
      <c r="D34" s="279">
        <v>128781</v>
      </c>
      <c r="E34" s="279">
        <v>0</v>
      </c>
      <c r="F34" s="207">
        <f t="shared" si="0"/>
        <v>10258688</v>
      </c>
      <c r="G34" s="278">
        <v>4023985</v>
      </c>
      <c r="H34" s="279">
        <v>0</v>
      </c>
      <c r="I34" s="279">
        <v>170595</v>
      </c>
      <c r="J34" s="279">
        <v>0</v>
      </c>
      <c r="K34" s="2">
        <f t="shared" si="1"/>
        <v>4194580</v>
      </c>
      <c r="L34" s="278">
        <v>302189</v>
      </c>
      <c r="M34" s="279">
        <v>0</v>
      </c>
      <c r="N34" s="279">
        <v>13999</v>
      </c>
      <c r="O34" s="279">
        <v>0</v>
      </c>
      <c r="P34" s="207">
        <f t="shared" si="2"/>
        <v>316188</v>
      </c>
      <c r="Q34" s="204">
        <f t="shared" si="3"/>
        <v>14769456</v>
      </c>
      <c r="R34" s="205">
        <v>14171472.043983804</v>
      </c>
      <c r="S34" s="218">
        <f t="shared" si="4"/>
        <v>1.0421963190669425</v>
      </c>
    </row>
    <row r="35" spans="1:19">
      <c r="A35" s="90" t="s">
        <v>35</v>
      </c>
      <c r="B35" s="278">
        <v>10214357</v>
      </c>
      <c r="C35" s="279">
        <v>0</v>
      </c>
      <c r="D35" s="279">
        <v>134912</v>
      </c>
      <c r="E35" s="279">
        <v>0</v>
      </c>
      <c r="F35" s="207">
        <f t="shared" si="0"/>
        <v>10349269</v>
      </c>
      <c r="G35" s="278">
        <v>4045131</v>
      </c>
      <c r="H35" s="279">
        <v>0</v>
      </c>
      <c r="I35" s="279">
        <v>176462</v>
      </c>
      <c r="J35" s="279">
        <v>0</v>
      </c>
      <c r="K35" s="2">
        <f t="shared" si="1"/>
        <v>4221593</v>
      </c>
      <c r="L35" s="278">
        <v>304840</v>
      </c>
      <c r="M35" s="279">
        <v>0</v>
      </c>
      <c r="N35" s="279">
        <v>15479</v>
      </c>
      <c r="O35" s="279">
        <v>0</v>
      </c>
      <c r="P35" s="207">
        <f t="shared" si="2"/>
        <v>320319</v>
      </c>
      <c r="Q35" s="204">
        <f t="shared" si="3"/>
        <v>14891181</v>
      </c>
      <c r="R35" s="205">
        <v>14188182.209235514</v>
      </c>
      <c r="S35" s="218">
        <f t="shared" si="4"/>
        <v>1.0495481930241128</v>
      </c>
    </row>
    <row r="36" spans="1:19">
      <c r="A36" s="90" t="s">
        <v>36</v>
      </c>
      <c r="B36" s="278">
        <v>10330841</v>
      </c>
      <c r="C36" s="279">
        <v>0</v>
      </c>
      <c r="D36" s="279">
        <v>139661</v>
      </c>
      <c r="E36" s="279">
        <v>0</v>
      </c>
      <c r="F36" s="207">
        <f t="shared" si="0"/>
        <v>10470502</v>
      </c>
      <c r="G36" s="278">
        <v>4132953</v>
      </c>
      <c r="H36" s="279">
        <v>0</v>
      </c>
      <c r="I36" s="279">
        <v>181646</v>
      </c>
      <c r="J36" s="279">
        <v>0</v>
      </c>
      <c r="K36" s="2">
        <f t="shared" si="1"/>
        <v>4314599</v>
      </c>
      <c r="L36" s="278">
        <v>316936</v>
      </c>
      <c r="M36" s="279">
        <v>0</v>
      </c>
      <c r="N36" s="279">
        <v>16794</v>
      </c>
      <c r="O36" s="279">
        <v>0</v>
      </c>
      <c r="P36" s="207">
        <f t="shared" si="2"/>
        <v>333730</v>
      </c>
      <c r="Q36" s="204">
        <f t="shared" si="3"/>
        <v>15118831</v>
      </c>
      <c r="R36" s="205">
        <v>14483499</v>
      </c>
      <c r="S36" s="218">
        <f t="shared" si="4"/>
        <v>1.0438659194162958</v>
      </c>
    </row>
    <row r="37" spans="1:19">
      <c r="A37" s="90" t="s">
        <v>37</v>
      </c>
      <c r="B37" s="278">
        <v>10401168</v>
      </c>
      <c r="C37" s="279">
        <v>0</v>
      </c>
      <c r="D37" s="279">
        <v>141668</v>
      </c>
      <c r="E37" s="279">
        <v>0</v>
      </c>
      <c r="F37" s="207">
        <f t="shared" si="0"/>
        <v>10542836</v>
      </c>
      <c r="G37" s="278">
        <v>4204326</v>
      </c>
      <c r="H37" s="279">
        <v>0</v>
      </c>
      <c r="I37" s="279">
        <v>191672</v>
      </c>
      <c r="J37" s="279">
        <v>0</v>
      </c>
      <c r="K37" s="2">
        <f t="shared" si="1"/>
        <v>4395998</v>
      </c>
      <c r="L37" s="278">
        <v>319884</v>
      </c>
      <c r="M37" s="279">
        <v>0</v>
      </c>
      <c r="N37" s="279">
        <v>20319</v>
      </c>
      <c r="O37" s="279">
        <v>0</v>
      </c>
      <c r="P37" s="207">
        <f t="shared" si="2"/>
        <v>340203</v>
      </c>
      <c r="Q37" s="204">
        <f t="shared" si="3"/>
        <v>15279037</v>
      </c>
      <c r="R37" s="205">
        <v>14506852</v>
      </c>
      <c r="S37" s="218">
        <f t="shared" si="4"/>
        <v>1.053228984482643</v>
      </c>
    </row>
    <row r="38" spans="1:19">
      <c r="A38" s="90" t="s">
        <v>38</v>
      </c>
      <c r="B38" s="278">
        <v>10472838</v>
      </c>
      <c r="C38" s="279">
        <v>0</v>
      </c>
      <c r="D38" s="279">
        <v>142708</v>
      </c>
      <c r="E38" s="279">
        <v>0</v>
      </c>
      <c r="F38" s="207">
        <f t="shared" si="0"/>
        <v>10615546</v>
      </c>
      <c r="G38" s="278">
        <v>4263206</v>
      </c>
      <c r="H38" s="279">
        <v>0</v>
      </c>
      <c r="I38" s="279">
        <v>194750</v>
      </c>
      <c r="J38" s="279">
        <v>0</v>
      </c>
      <c r="K38" s="2">
        <f t="shared" si="1"/>
        <v>4457956</v>
      </c>
      <c r="L38" s="278">
        <v>319208</v>
      </c>
      <c r="M38" s="279">
        <v>0</v>
      </c>
      <c r="N38" s="279">
        <v>21969</v>
      </c>
      <c r="O38" s="279">
        <v>0</v>
      </c>
      <c r="P38" s="207">
        <f t="shared" si="2"/>
        <v>341177</v>
      </c>
      <c r="Q38" s="204">
        <f t="shared" si="3"/>
        <v>15414679</v>
      </c>
      <c r="R38" s="205">
        <v>14530242</v>
      </c>
      <c r="S38" s="218">
        <f t="shared" si="4"/>
        <v>1.0608687040449842</v>
      </c>
    </row>
    <row r="39" spans="1:19">
      <c r="A39" s="90" t="s">
        <v>39</v>
      </c>
      <c r="B39" s="278">
        <v>10557064</v>
      </c>
      <c r="C39" s="279">
        <v>0</v>
      </c>
      <c r="D39" s="279">
        <v>149547</v>
      </c>
      <c r="E39" s="279">
        <v>0</v>
      </c>
      <c r="F39" s="207">
        <f t="shared" si="0"/>
        <v>10706611</v>
      </c>
      <c r="G39" s="278">
        <v>4279912</v>
      </c>
      <c r="H39" s="279">
        <v>0</v>
      </c>
      <c r="I39" s="279">
        <v>189019</v>
      </c>
      <c r="J39" s="279">
        <v>0</v>
      </c>
      <c r="K39" s="2">
        <f t="shared" si="1"/>
        <v>4468931</v>
      </c>
      <c r="L39" s="278">
        <v>309156</v>
      </c>
      <c r="M39" s="279">
        <v>0</v>
      </c>
      <c r="N39" s="279">
        <v>22642</v>
      </c>
      <c r="O39" s="279">
        <v>0</v>
      </c>
      <c r="P39" s="207">
        <f t="shared" si="2"/>
        <v>331798</v>
      </c>
      <c r="Q39" s="204">
        <f t="shared" si="3"/>
        <v>15507340</v>
      </c>
      <c r="R39" s="205">
        <v>14553670</v>
      </c>
      <c r="S39" s="218">
        <f t="shared" si="4"/>
        <v>1.065527801578571</v>
      </c>
    </row>
    <row r="40" spans="1:19">
      <c r="A40" s="90" t="s">
        <v>40</v>
      </c>
      <c r="B40" s="278">
        <v>10629753</v>
      </c>
      <c r="C40" s="279">
        <v>0</v>
      </c>
      <c r="D40" s="279">
        <v>157972</v>
      </c>
      <c r="E40" s="279">
        <v>0</v>
      </c>
      <c r="F40" s="207">
        <f t="shared" si="0"/>
        <v>10787725</v>
      </c>
      <c r="G40" s="278">
        <v>4247548</v>
      </c>
      <c r="H40" s="279">
        <v>0</v>
      </c>
      <c r="I40" s="279">
        <v>189406</v>
      </c>
      <c r="J40" s="279">
        <v>0</v>
      </c>
      <c r="K40" s="2">
        <f t="shared" si="1"/>
        <v>4436954</v>
      </c>
      <c r="L40" s="278">
        <v>306067</v>
      </c>
      <c r="M40" s="279">
        <v>0</v>
      </c>
      <c r="N40" s="279">
        <v>22574</v>
      </c>
      <c r="O40" s="279">
        <v>0</v>
      </c>
      <c r="P40" s="207">
        <f t="shared" si="2"/>
        <v>328641</v>
      </c>
      <c r="Q40" s="204">
        <f t="shared" si="3"/>
        <v>15553320</v>
      </c>
      <c r="R40" s="205">
        <v>14577136</v>
      </c>
      <c r="S40" s="218">
        <f t="shared" si="4"/>
        <v>1.0669667896354948</v>
      </c>
    </row>
    <row r="41" spans="1:19">
      <c r="A41" s="90" t="s">
        <v>41</v>
      </c>
      <c r="B41" s="278">
        <v>10691553</v>
      </c>
      <c r="C41" s="279">
        <v>0</v>
      </c>
      <c r="D41" s="279">
        <v>167725</v>
      </c>
      <c r="E41" s="279">
        <v>0</v>
      </c>
      <c r="F41" s="207">
        <f t="shared" si="0"/>
        <v>10859278</v>
      </c>
      <c r="G41" s="278">
        <v>4290042</v>
      </c>
      <c r="H41" s="279">
        <v>0</v>
      </c>
      <c r="I41" s="279">
        <v>186042</v>
      </c>
      <c r="J41" s="279">
        <v>0</v>
      </c>
      <c r="K41" s="2">
        <f t="shared" si="1"/>
        <v>4476084</v>
      </c>
      <c r="L41" s="278">
        <v>312575</v>
      </c>
      <c r="M41" s="279">
        <v>0</v>
      </c>
      <c r="N41" s="279">
        <v>22754</v>
      </c>
      <c r="O41" s="279">
        <v>0</v>
      </c>
      <c r="P41" s="207">
        <f t="shared" si="2"/>
        <v>335329</v>
      </c>
      <c r="Q41" s="204">
        <f t="shared" si="3"/>
        <v>15670691</v>
      </c>
      <c r="R41" s="205">
        <v>14600640</v>
      </c>
      <c r="S41" s="218">
        <f t="shared" si="4"/>
        <v>1.0732879517610188</v>
      </c>
    </row>
    <row r="42" spans="1:19">
      <c r="A42" s="90" t="s">
        <v>42</v>
      </c>
      <c r="B42" s="278">
        <v>10639315</v>
      </c>
      <c r="C42" s="279">
        <v>0</v>
      </c>
      <c r="D42" s="279">
        <v>265723</v>
      </c>
      <c r="E42" s="279">
        <v>0</v>
      </c>
      <c r="F42" s="207">
        <f t="shared" si="0"/>
        <v>10905038</v>
      </c>
      <c r="G42" s="278">
        <v>4325356</v>
      </c>
      <c r="H42" s="279">
        <v>0</v>
      </c>
      <c r="I42" s="279">
        <v>188610</v>
      </c>
      <c r="J42" s="279">
        <v>0</v>
      </c>
      <c r="K42" s="2">
        <f t="shared" si="1"/>
        <v>4513966</v>
      </c>
      <c r="L42" s="278">
        <v>307309</v>
      </c>
      <c r="M42" s="279">
        <v>0</v>
      </c>
      <c r="N42" s="279">
        <v>22415</v>
      </c>
      <c r="O42" s="279">
        <v>0</v>
      </c>
      <c r="P42" s="207">
        <f t="shared" si="2"/>
        <v>329724</v>
      </c>
      <c r="Q42" s="204">
        <f t="shared" si="3"/>
        <v>15748728</v>
      </c>
      <c r="R42" s="205">
        <v>14624181</v>
      </c>
      <c r="S42" s="218">
        <f t="shared" si="4"/>
        <v>1.0768964087629933</v>
      </c>
    </row>
    <row r="43" spans="1:19">
      <c r="A43" s="90" t="s">
        <v>43</v>
      </c>
      <c r="B43" s="278">
        <v>10680222</v>
      </c>
      <c r="C43" s="279">
        <v>0</v>
      </c>
      <c r="D43" s="279">
        <v>276709</v>
      </c>
      <c r="E43" s="279">
        <v>0</v>
      </c>
      <c r="F43" s="207">
        <f t="shared" si="0"/>
        <v>10956931</v>
      </c>
      <c r="G43" s="278">
        <v>4304426</v>
      </c>
      <c r="H43" s="279">
        <v>0</v>
      </c>
      <c r="I43" s="279">
        <v>192523</v>
      </c>
      <c r="J43" s="279">
        <v>0</v>
      </c>
      <c r="K43" s="2">
        <f t="shared" si="1"/>
        <v>4496949</v>
      </c>
      <c r="L43" s="278">
        <v>309539</v>
      </c>
      <c r="M43" s="279">
        <v>0</v>
      </c>
      <c r="N43" s="279">
        <v>22965</v>
      </c>
      <c r="O43" s="279">
        <v>0</v>
      </c>
      <c r="P43" s="207">
        <f t="shared" si="2"/>
        <v>332504</v>
      </c>
      <c r="Q43" s="204">
        <f t="shared" si="3"/>
        <v>15786384</v>
      </c>
      <c r="R43" s="205">
        <v>14647761</v>
      </c>
      <c r="S43" s="218">
        <f t="shared" si="4"/>
        <v>1.0777335867235955</v>
      </c>
    </row>
    <row r="44" spans="1:19">
      <c r="A44" s="90" t="s">
        <v>44</v>
      </c>
      <c r="B44" s="278">
        <v>10726868</v>
      </c>
      <c r="C44" s="279">
        <v>0</v>
      </c>
      <c r="D44" s="279">
        <v>279783</v>
      </c>
      <c r="E44" s="279">
        <v>0</v>
      </c>
      <c r="F44" s="207">
        <f t="shared" ref="F44:F78" si="5">+B44+D44</f>
        <v>11006651</v>
      </c>
      <c r="G44" s="278">
        <v>4328692</v>
      </c>
      <c r="H44" s="279">
        <v>0</v>
      </c>
      <c r="I44" s="279">
        <v>193066</v>
      </c>
      <c r="J44" s="279">
        <v>0</v>
      </c>
      <c r="K44" s="2">
        <f t="shared" ref="K44:K75" si="6">SUM(G44:J44)</f>
        <v>4521758</v>
      </c>
      <c r="L44" s="278">
        <v>293113</v>
      </c>
      <c r="M44" s="279">
        <v>0</v>
      </c>
      <c r="N44" s="279">
        <v>25361</v>
      </c>
      <c r="O44" s="279">
        <v>0</v>
      </c>
      <c r="P44" s="207">
        <f t="shared" ref="P44:P75" si="7">SUM(L44:O44)</f>
        <v>318474</v>
      </c>
      <c r="Q44" s="204">
        <f t="shared" ref="Q44:Q75" si="8">SUM(F44,K44,P44)</f>
        <v>15846883</v>
      </c>
      <c r="R44" s="205">
        <v>14671378</v>
      </c>
      <c r="S44" s="218">
        <f t="shared" si="4"/>
        <v>1.0801223307040415</v>
      </c>
    </row>
    <row r="45" spans="1:19">
      <c r="A45" s="90" t="s">
        <v>45</v>
      </c>
      <c r="B45" s="278">
        <v>10769731</v>
      </c>
      <c r="C45" s="279">
        <v>0</v>
      </c>
      <c r="D45" s="279">
        <v>287390</v>
      </c>
      <c r="E45" s="279">
        <v>0</v>
      </c>
      <c r="F45" s="207">
        <f t="shared" si="5"/>
        <v>11057121</v>
      </c>
      <c r="G45" s="278">
        <v>4307225</v>
      </c>
      <c r="H45" s="279">
        <v>0</v>
      </c>
      <c r="I45" s="279">
        <v>194247</v>
      </c>
      <c r="J45" s="279">
        <v>0</v>
      </c>
      <c r="K45" s="2">
        <f t="shared" si="6"/>
        <v>4501472</v>
      </c>
      <c r="L45" s="278">
        <v>277532</v>
      </c>
      <c r="M45" s="279">
        <v>0</v>
      </c>
      <c r="N45" s="279">
        <v>31887</v>
      </c>
      <c r="O45" s="279">
        <v>0</v>
      </c>
      <c r="P45" s="207">
        <f t="shared" si="7"/>
        <v>309419</v>
      </c>
      <c r="Q45" s="204">
        <f t="shared" si="8"/>
        <v>15868012</v>
      </c>
      <c r="R45" s="205">
        <v>14695034</v>
      </c>
      <c r="S45" s="218">
        <f t="shared" si="4"/>
        <v>1.0798213872795395</v>
      </c>
    </row>
    <row r="46" spans="1:19">
      <c r="A46" s="90" t="s">
        <v>46</v>
      </c>
      <c r="B46" s="278">
        <v>10799376</v>
      </c>
      <c r="C46" s="279">
        <v>0</v>
      </c>
      <c r="D46" s="279">
        <v>301341</v>
      </c>
      <c r="E46" s="279">
        <v>0</v>
      </c>
      <c r="F46" s="207">
        <f t="shared" si="5"/>
        <v>11100717</v>
      </c>
      <c r="G46" s="278">
        <v>4289277</v>
      </c>
      <c r="H46" s="279">
        <v>0</v>
      </c>
      <c r="I46" s="279">
        <v>196094</v>
      </c>
      <c r="J46" s="279">
        <v>0</v>
      </c>
      <c r="K46" s="2">
        <f t="shared" si="6"/>
        <v>4485371</v>
      </c>
      <c r="L46" s="278">
        <v>274409</v>
      </c>
      <c r="M46" s="279">
        <v>0</v>
      </c>
      <c r="N46" s="279">
        <v>36933</v>
      </c>
      <c r="O46" s="279">
        <v>0</v>
      </c>
      <c r="P46" s="207">
        <f t="shared" si="7"/>
        <v>311342</v>
      </c>
      <c r="Q46" s="204">
        <f t="shared" si="8"/>
        <v>15897430</v>
      </c>
      <c r="R46" s="205">
        <v>14718728</v>
      </c>
      <c r="S46" s="218">
        <f t="shared" si="4"/>
        <v>1.0800817842411383</v>
      </c>
    </row>
    <row r="47" spans="1:19">
      <c r="A47" s="90" t="s">
        <v>47</v>
      </c>
      <c r="B47" s="278">
        <v>10830131</v>
      </c>
      <c r="C47" s="279">
        <v>0</v>
      </c>
      <c r="D47" s="279">
        <v>298783</v>
      </c>
      <c r="E47" s="279">
        <v>0</v>
      </c>
      <c r="F47" s="207">
        <f t="shared" si="5"/>
        <v>11128914</v>
      </c>
      <c r="G47" s="278">
        <v>4279035</v>
      </c>
      <c r="H47" s="279">
        <v>0</v>
      </c>
      <c r="I47" s="279">
        <v>193246</v>
      </c>
      <c r="J47" s="279">
        <v>0</v>
      </c>
      <c r="K47" s="2">
        <f t="shared" si="6"/>
        <v>4472281</v>
      </c>
      <c r="L47" s="278">
        <v>244177</v>
      </c>
      <c r="M47" s="279">
        <v>0</v>
      </c>
      <c r="N47" s="279">
        <v>40861</v>
      </c>
      <c r="O47" s="279">
        <v>0</v>
      </c>
      <c r="P47" s="207">
        <f t="shared" si="7"/>
        <v>285038</v>
      </c>
      <c r="Q47" s="204">
        <f t="shared" si="8"/>
        <v>15886233</v>
      </c>
      <c r="R47" s="205">
        <v>14742459</v>
      </c>
      <c r="S47" s="218">
        <f t="shared" si="4"/>
        <v>1.0775836649774642</v>
      </c>
    </row>
    <row r="48" spans="1:19">
      <c r="A48" s="90" t="s">
        <v>48</v>
      </c>
      <c r="B48" s="278">
        <v>10754034</v>
      </c>
      <c r="C48" s="279">
        <v>0</v>
      </c>
      <c r="D48" s="279">
        <v>303282</v>
      </c>
      <c r="E48" s="279">
        <v>0</v>
      </c>
      <c r="F48" s="207">
        <f t="shared" si="5"/>
        <v>11057316</v>
      </c>
      <c r="G48" s="278">
        <v>4322898</v>
      </c>
      <c r="H48" s="279">
        <v>0</v>
      </c>
      <c r="I48" s="279">
        <v>190976</v>
      </c>
      <c r="J48" s="279">
        <v>0</v>
      </c>
      <c r="K48" s="2">
        <f t="shared" si="6"/>
        <v>4513874</v>
      </c>
      <c r="L48" s="278">
        <v>255783</v>
      </c>
      <c r="M48" s="279">
        <v>0</v>
      </c>
      <c r="N48" s="279">
        <v>47585</v>
      </c>
      <c r="O48" s="279">
        <v>0</v>
      </c>
      <c r="P48" s="207">
        <f t="shared" si="7"/>
        <v>303368</v>
      </c>
      <c r="Q48" s="204">
        <f t="shared" si="8"/>
        <v>15874558</v>
      </c>
      <c r="R48" s="205">
        <v>14765927</v>
      </c>
      <c r="S48" s="218">
        <f t="shared" si="4"/>
        <v>1.0750803522189971</v>
      </c>
    </row>
    <row r="49" spans="1:19">
      <c r="A49" s="90" t="s">
        <v>49</v>
      </c>
      <c r="B49" s="278">
        <v>10787806</v>
      </c>
      <c r="C49" s="279">
        <v>0</v>
      </c>
      <c r="D49" s="279">
        <v>298162</v>
      </c>
      <c r="E49" s="279">
        <v>0</v>
      </c>
      <c r="F49" s="207">
        <f t="shared" si="5"/>
        <v>11085968</v>
      </c>
      <c r="G49" s="278">
        <v>4365911</v>
      </c>
      <c r="H49" s="279">
        <v>0</v>
      </c>
      <c r="I49" s="279">
        <v>192485</v>
      </c>
      <c r="J49" s="279">
        <v>0</v>
      </c>
      <c r="K49" s="2">
        <f t="shared" si="6"/>
        <v>4558396</v>
      </c>
      <c r="L49" s="278">
        <v>268024</v>
      </c>
      <c r="M49" s="279">
        <v>0</v>
      </c>
      <c r="N49" s="279">
        <v>53664</v>
      </c>
      <c r="O49" s="279">
        <v>0</v>
      </c>
      <c r="P49" s="207">
        <f t="shared" si="7"/>
        <v>321688</v>
      </c>
      <c r="Q49" s="204">
        <f t="shared" si="8"/>
        <v>15966052</v>
      </c>
      <c r="R49" s="205">
        <v>14789734</v>
      </c>
      <c r="S49" s="218">
        <f t="shared" si="4"/>
        <v>1.0795361160653734</v>
      </c>
    </row>
    <row r="50" spans="1:19">
      <c r="A50" s="90" t="s">
        <v>50</v>
      </c>
      <c r="B50" s="278">
        <v>10823792</v>
      </c>
      <c r="C50" s="279">
        <v>0</v>
      </c>
      <c r="D50" s="279">
        <v>292572</v>
      </c>
      <c r="E50" s="279">
        <v>0</v>
      </c>
      <c r="F50" s="207">
        <f t="shared" si="5"/>
        <v>11116364</v>
      </c>
      <c r="G50" s="278">
        <v>4429963</v>
      </c>
      <c r="H50" s="279">
        <v>0</v>
      </c>
      <c r="I50" s="279">
        <v>186897</v>
      </c>
      <c r="J50" s="279">
        <v>0</v>
      </c>
      <c r="K50" s="2">
        <f t="shared" si="6"/>
        <v>4616860</v>
      </c>
      <c r="L50" s="278">
        <v>279142</v>
      </c>
      <c r="M50" s="279">
        <v>0</v>
      </c>
      <c r="N50" s="279">
        <v>59321</v>
      </c>
      <c r="O50" s="279">
        <v>0</v>
      </c>
      <c r="P50" s="207">
        <f t="shared" si="7"/>
        <v>338463</v>
      </c>
      <c r="Q50" s="204">
        <f t="shared" si="8"/>
        <v>16071687</v>
      </c>
      <c r="R50" s="205">
        <v>14813584</v>
      </c>
      <c r="S50" s="218">
        <f t="shared" si="4"/>
        <v>1.084929008402018</v>
      </c>
    </row>
    <row r="51" spans="1:19">
      <c r="A51" s="90" t="s">
        <v>51</v>
      </c>
      <c r="B51" s="278">
        <v>10855478</v>
      </c>
      <c r="C51" s="279">
        <v>0</v>
      </c>
      <c r="D51" s="279">
        <v>293081</v>
      </c>
      <c r="E51" s="279">
        <v>0</v>
      </c>
      <c r="F51" s="207">
        <f t="shared" si="5"/>
        <v>11148559</v>
      </c>
      <c r="G51" s="278">
        <v>4490328</v>
      </c>
      <c r="H51" s="279">
        <v>0</v>
      </c>
      <c r="I51" s="279">
        <v>177893</v>
      </c>
      <c r="J51" s="279">
        <v>0</v>
      </c>
      <c r="K51" s="2">
        <f t="shared" si="6"/>
        <v>4668221</v>
      </c>
      <c r="L51" s="278">
        <v>268404</v>
      </c>
      <c r="M51" s="279">
        <v>0</v>
      </c>
      <c r="N51" s="279">
        <v>60974</v>
      </c>
      <c r="O51" s="279">
        <v>0</v>
      </c>
      <c r="P51" s="207">
        <f t="shared" si="7"/>
        <v>329378</v>
      </c>
      <c r="Q51" s="204">
        <f t="shared" si="8"/>
        <v>16146158</v>
      </c>
      <c r="R51" s="205">
        <v>14837474</v>
      </c>
      <c r="S51" s="218">
        <f t="shared" si="4"/>
        <v>1.088201266603736</v>
      </c>
    </row>
    <row r="52" spans="1:19">
      <c r="A52" s="90" t="s">
        <v>52</v>
      </c>
      <c r="B52" s="278">
        <v>10897467</v>
      </c>
      <c r="C52" s="279">
        <v>0</v>
      </c>
      <c r="D52" s="279">
        <v>292685</v>
      </c>
      <c r="E52" s="279">
        <v>0</v>
      </c>
      <c r="F52" s="207">
        <f t="shared" si="5"/>
        <v>11190152</v>
      </c>
      <c r="G52" s="278">
        <v>4511531</v>
      </c>
      <c r="H52" s="279">
        <v>0</v>
      </c>
      <c r="I52" s="279">
        <v>173987</v>
      </c>
      <c r="J52" s="279">
        <v>0</v>
      </c>
      <c r="K52" s="2">
        <f t="shared" si="6"/>
        <v>4685518</v>
      </c>
      <c r="L52" s="278">
        <v>293931</v>
      </c>
      <c r="M52" s="279">
        <v>0</v>
      </c>
      <c r="N52" s="279">
        <v>62905</v>
      </c>
      <c r="O52" s="279">
        <v>0</v>
      </c>
      <c r="P52" s="207">
        <f t="shared" si="7"/>
        <v>356836</v>
      </c>
      <c r="Q52" s="204">
        <f t="shared" si="8"/>
        <v>16232506</v>
      </c>
      <c r="R52" s="205">
        <v>14861387</v>
      </c>
      <c r="S52" s="218">
        <f t="shared" si="4"/>
        <v>1.0922605003153474</v>
      </c>
    </row>
    <row r="53" spans="1:19">
      <c r="A53" s="90" t="s">
        <v>53</v>
      </c>
      <c r="B53" s="278">
        <v>10948041</v>
      </c>
      <c r="C53" s="279">
        <v>0</v>
      </c>
      <c r="D53" s="279">
        <v>297237</v>
      </c>
      <c r="E53" s="279">
        <v>0</v>
      </c>
      <c r="F53" s="207">
        <f t="shared" si="5"/>
        <v>11245278</v>
      </c>
      <c r="G53" s="278">
        <v>4563218</v>
      </c>
      <c r="H53" s="279">
        <v>0</v>
      </c>
      <c r="I53" s="279">
        <v>175059</v>
      </c>
      <c r="J53" s="279">
        <v>0</v>
      </c>
      <c r="K53" s="2">
        <f t="shared" si="6"/>
        <v>4738277</v>
      </c>
      <c r="L53" s="278">
        <v>292203</v>
      </c>
      <c r="M53" s="279">
        <v>0</v>
      </c>
      <c r="N53" s="279">
        <v>66930</v>
      </c>
      <c r="O53" s="279">
        <v>0</v>
      </c>
      <c r="P53" s="207">
        <f t="shared" si="7"/>
        <v>359133</v>
      </c>
      <c r="Q53" s="204">
        <f t="shared" si="8"/>
        <v>16342688</v>
      </c>
      <c r="R53" s="205">
        <v>14885350</v>
      </c>
      <c r="S53" s="218">
        <f t="shared" si="4"/>
        <v>1.0979041809564438</v>
      </c>
    </row>
    <row r="54" spans="1:19">
      <c r="A54" s="90" t="s">
        <v>54</v>
      </c>
      <c r="B54" s="278">
        <v>10993466</v>
      </c>
      <c r="C54" s="279">
        <v>0</v>
      </c>
      <c r="D54" s="279">
        <v>299668</v>
      </c>
      <c r="E54" s="279">
        <v>0</v>
      </c>
      <c r="F54" s="207">
        <f t="shared" si="5"/>
        <v>11293134</v>
      </c>
      <c r="G54" s="278">
        <v>4579270</v>
      </c>
      <c r="H54" s="279">
        <v>0</v>
      </c>
      <c r="I54" s="279">
        <v>171142</v>
      </c>
      <c r="J54" s="279">
        <v>0</v>
      </c>
      <c r="K54" s="2">
        <f t="shared" si="6"/>
        <v>4750412</v>
      </c>
      <c r="L54" s="278">
        <v>280033</v>
      </c>
      <c r="M54" s="279">
        <v>0</v>
      </c>
      <c r="N54" s="279">
        <v>69636</v>
      </c>
      <c r="O54" s="279">
        <v>0</v>
      </c>
      <c r="P54" s="207">
        <f t="shared" si="7"/>
        <v>349669</v>
      </c>
      <c r="Q54" s="204">
        <f t="shared" si="8"/>
        <v>16393215</v>
      </c>
      <c r="R54" s="205">
        <v>14909347</v>
      </c>
      <c r="S54" s="218">
        <f t="shared" si="4"/>
        <v>1.0995260221658265</v>
      </c>
    </row>
    <row r="55" spans="1:19">
      <c r="A55" s="90" t="s">
        <v>55</v>
      </c>
      <c r="B55" s="278">
        <v>11050381</v>
      </c>
      <c r="C55" s="279">
        <v>0</v>
      </c>
      <c r="D55" s="279">
        <v>302942</v>
      </c>
      <c r="E55" s="279">
        <v>0</v>
      </c>
      <c r="F55" s="207">
        <f t="shared" si="5"/>
        <v>11353323</v>
      </c>
      <c r="G55" s="278">
        <v>4559812</v>
      </c>
      <c r="H55" s="279">
        <v>0</v>
      </c>
      <c r="I55" s="279">
        <v>171451</v>
      </c>
      <c r="J55" s="279">
        <v>0</v>
      </c>
      <c r="K55" s="2">
        <f t="shared" si="6"/>
        <v>4731263</v>
      </c>
      <c r="L55" s="278">
        <v>271769</v>
      </c>
      <c r="M55" s="279">
        <v>0</v>
      </c>
      <c r="N55" s="279">
        <v>76233</v>
      </c>
      <c r="O55" s="279">
        <v>0</v>
      </c>
      <c r="P55" s="207">
        <f t="shared" si="7"/>
        <v>348002</v>
      </c>
      <c r="Q55" s="204">
        <f t="shared" si="8"/>
        <v>16432588</v>
      </c>
      <c r="R55" s="205">
        <v>14933391</v>
      </c>
      <c r="S55" s="218">
        <f t="shared" si="4"/>
        <v>1.1003922685744987</v>
      </c>
    </row>
    <row r="56" spans="1:19">
      <c r="A56" s="90" t="s">
        <v>56</v>
      </c>
      <c r="B56" s="278">
        <v>11092958</v>
      </c>
      <c r="C56" s="279">
        <v>0</v>
      </c>
      <c r="D56" s="279">
        <v>314718</v>
      </c>
      <c r="E56" s="279">
        <v>0</v>
      </c>
      <c r="F56" s="207">
        <f t="shared" si="5"/>
        <v>11407676</v>
      </c>
      <c r="G56" s="278">
        <v>4566572</v>
      </c>
      <c r="H56" s="279">
        <v>0</v>
      </c>
      <c r="I56" s="279">
        <v>171308</v>
      </c>
      <c r="J56" s="279">
        <v>0</v>
      </c>
      <c r="K56" s="2">
        <f t="shared" si="6"/>
        <v>4737880</v>
      </c>
      <c r="L56" s="278">
        <v>259630</v>
      </c>
      <c r="M56" s="279">
        <v>0</v>
      </c>
      <c r="N56" s="279">
        <v>79358</v>
      </c>
      <c r="O56" s="279">
        <v>0</v>
      </c>
      <c r="P56" s="207">
        <f t="shared" si="7"/>
        <v>338988</v>
      </c>
      <c r="Q56" s="204">
        <f t="shared" si="8"/>
        <v>16484544</v>
      </c>
      <c r="R56" s="205">
        <v>14957476</v>
      </c>
      <c r="S56" s="218">
        <f t="shared" si="4"/>
        <v>1.1020939629119244</v>
      </c>
    </row>
    <row r="57" spans="1:19">
      <c r="A57" s="90" t="s">
        <v>57</v>
      </c>
      <c r="B57" s="278">
        <v>11141164</v>
      </c>
      <c r="C57" s="279">
        <v>0</v>
      </c>
      <c r="D57" s="279">
        <v>321148</v>
      </c>
      <c r="E57" s="279">
        <v>0</v>
      </c>
      <c r="F57" s="207">
        <f t="shared" si="5"/>
        <v>11462312</v>
      </c>
      <c r="G57" s="278">
        <v>4583090</v>
      </c>
      <c r="H57" s="279">
        <v>0</v>
      </c>
      <c r="I57" s="279">
        <v>172475</v>
      </c>
      <c r="J57" s="279">
        <v>0</v>
      </c>
      <c r="K57" s="2">
        <f t="shared" si="6"/>
        <v>4755565</v>
      </c>
      <c r="L57" s="278">
        <v>251635</v>
      </c>
      <c r="M57" s="279">
        <v>0</v>
      </c>
      <c r="N57" s="279">
        <v>83226</v>
      </c>
      <c r="O57" s="279">
        <v>0</v>
      </c>
      <c r="P57" s="207">
        <f t="shared" si="7"/>
        <v>334861</v>
      </c>
      <c r="Q57" s="204">
        <f t="shared" si="8"/>
        <v>16552738</v>
      </c>
      <c r="R57" s="205">
        <v>14981574</v>
      </c>
      <c r="S57" s="218">
        <f t="shared" si="4"/>
        <v>1.1048730927738299</v>
      </c>
    </row>
    <row r="58" spans="1:19">
      <c r="A58" s="90" t="s">
        <v>58</v>
      </c>
      <c r="B58" s="278">
        <v>11198705</v>
      </c>
      <c r="C58" s="279">
        <v>0</v>
      </c>
      <c r="D58" s="279">
        <v>334198</v>
      </c>
      <c r="E58" s="279">
        <v>0</v>
      </c>
      <c r="F58" s="207">
        <f t="shared" si="5"/>
        <v>11532903</v>
      </c>
      <c r="G58" s="278">
        <v>4740173</v>
      </c>
      <c r="H58" s="279">
        <v>0</v>
      </c>
      <c r="I58" s="279">
        <v>170404</v>
      </c>
      <c r="J58" s="279">
        <v>0</v>
      </c>
      <c r="K58" s="2">
        <f t="shared" si="6"/>
        <v>4910577</v>
      </c>
      <c r="L58" s="278">
        <v>246618</v>
      </c>
      <c r="M58" s="279">
        <v>0</v>
      </c>
      <c r="N58" s="279">
        <v>86551</v>
      </c>
      <c r="O58" s="279">
        <v>0</v>
      </c>
      <c r="P58" s="207">
        <f t="shared" si="7"/>
        <v>333169</v>
      </c>
      <c r="Q58" s="204">
        <f t="shared" si="8"/>
        <v>16776649</v>
      </c>
      <c r="R58" s="205">
        <v>15005727</v>
      </c>
      <c r="S58" s="218">
        <f t="shared" si="4"/>
        <v>1.1180164080020916</v>
      </c>
    </row>
    <row r="59" spans="1:19">
      <c r="A59" s="90" t="s">
        <v>59</v>
      </c>
      <c r="B59" s="278">
        <v>11290483</v>
      </c>
      <c r="C59" s="279">
        <v>0</v>
      </c>
      <c r="D59" s="279">
        <v>345995</v>
      </c>
      <c r="E59" s="279">
        <v>0</v>
      </c>
      <c r="F59" s="207">
        <f t="shared" si="5"/>
        <v>11636478</v>
      </c>
      <c r="G59" s="278">
        <v>4777781</v>
      </c>
      <c r="H59" s="279">
        <v>0</v>
      </c>
      <c r="I59" s="279">
        <v>180669</v>
      </c>
      <c r="J59" s="279">
        <v>0</v>
      </c>
      <c r="K59" s="2">
        <f t="shared" si="6"/>
        <v>4958450</v>
      </c>
      <c r="L59" s="278">
        <v>237005</v>
      </c>
      <c r="M59" s="279">
        <v>0</v>
      </c>
      <c r="N59" s="279">
        <v>90068</v>
      </c>
      <c r="O59" s="279">
        <v>0</v>
      </c>
      <c r="P59" s="207">
        <f t="shared" si="7"/>
        <v>327073</v>
      </c>
      <c r="Q59" s="204">
        <f t="shared" si="8"/>
        <v>16922001</v>
      </c>
      <c r="R59" s="205">
        <v>15029934</v>
      </c>
      <c r="S59" s="218">
        <f t="shared" si="4"/>
        <v>1.1258865807394762</v>
      </c>
    </row>
    <row r="60" spans="1:19">
      <c r="A60" s="90" t="s">
        <v>60</v>
      </c>
      <c r="B60" s="278">
        <v>11400657</v>
      </c>
      <c r="C60" s="279">
        <v>0</v>
      </c>
      <c r="D60" s="279">
        <v>357249</v>
      </c>
      <c r="E60" s="279">
        <v>0</v>
      </c>
      <c r="F60" s="207">
        <f t="shared" si="5"/>
        <v>11757906</v>
      </c>
      <c r="G60" s="278">
        <v>4838792</v>
      </c>
      <c r="H60" s="279">
        <v>0</v>
      </c>
      <c r="I60" s="279">
        <v>180894</v>
      </c>
      <c r="J60" s="279">
        <v>0</v>
      </c>
      <c r="K60" s="2">
        <f t="shared" si="6"/>
        <v>5019686</v>
      </c>
      <c r="L60" s="278">
        <v>217291</v>
      </c>
      <c r="M60" s="279">
        <v>0</v>
      </c>
      <c r="N60" s="279">
        <v>91980</v>
      </c>
      <c r="O60" s="279">
        <v>0</v>
      </c>
      <c r="P60" s="207">
        <f t="shared" si="7"/>
        <v>309271</v>
      </c>
      <c r="Q60" s="204">
        <f t="shared" si="8"/>
        <v>17086863</v>
      </c>
      <c r="R60" s="205">
        <v>15520973.000000007</v>
      </c>
      <c r="S60" s="218">
        <f t="shared" si="4"/>
        <v>1.1008886491845578</v>
      </c>
    </row>
    <row r="61" spans="1:19">
      <c r="A61" s="90" t="s">
        <v>61</v>
      </c>
      <c r="B61" s="278">
        <v>11492069</v>
      </c>
      <c r="C61" s="279">
        <v>0</v>
      </c>
      <c r="D61" s="279">
        <v>363059</v>
      </c>
      <c r="E61" s="279">
        <v>0</v>
      </c>
      <c r="F61" s="207">
        <f t="shared" si="5"/>
        <v>11855128</v>
      </c>
      <c r="G61" s="278">
        <v>4851702</v>
      </c>
      <c r="H61" s="279">
        <v>0</v>
      </c>
      <c r="I61" s="279">
        <v>181942</v>
      </c>
      <c r="J61" s="279">
        <v>0</v>
      </c>
      <c r="K61" s="2">
        <f t="shared" si="6"/>
        <v>5033644</v>
      </c>
      <c r="L61" s="278">
        <v>255194</v>
      </c>
      <c r="M61" s="279">
        <v>0</v>
      </c>
      <c r="N61" s="279">
        <v>93857</v>
      </c>
      <c r="O61" s="279">
        <v>0</v>
      </c>
      <c r="P61" s="207">
        <f t="shared" si="7"/>
        <v>349051</v>
      </c>
      <c r="Q61" s="204">
        <f t="shared" si="8"/>
        <v>17237823</v>
      </c>
      <c r="R61" s="205">
        <v>15542121</v>
      </c>
      <c r="S61" s="218">
        <f t="shared" si="4"/>
        <v>1.1091036416458218</v>
      </c>
    </row>
    <row r="62" spans="1:19">
      <c r="A62" s="90" t="s">
        <v>62</v>
      </c>
      <c r="B62" s="278">
        <v>11578334</v>
      </c>
      <c r="C62" s="279">
        <v>0</v>
      </c>
      <c r="D62" s="279">
        <v>378229</v>
      </c>
      <c r="E62" s="279">
        <v>0</v>
      </c>
      <c r="F62" s="207">
        <f t="shared" si="5"/>
        <v>11956563</v>
      </c>
      <c r="G62" s="278">
        <v>4869445</v>
      </c>
      <c r="H62" s="279">
        <v>0</v>
      </c>
      <c r="I62" s="279">
        <v>181754</v>
      </c>
      <c r="J62" s="279">
        <v>0</v>
      </c>
      <c r="K62" s="2">
        <f t="shared" si="6"/>
        <v>5051199</v>
      </c>
      <c r="L62" s="278">
        <v>257347</v>
      </c>
      <c r="M62" s="279">
        <v>0</v>
      </c>
      <c r="N62" s="279">
        <v>92066</v>
      </c>
      <c r="O62" s="279">
        <v>0</v>
      </c>
      <c r="P62" s="207">
        <f t="shared" si="7"/>
        <v>349413</v>
      </c>
      <c r="Q62" s="204">
        <f t="shared" si="8"/>
        <v>17357175</v>
      </c>
      <c r="R62" s="205">
        <v>15563269</v>
      </c>
      <c r="S62" s="218">
        <f t="shared" si="4"/>
        <v>1.1152653725897816</v>
      </c>
    </row>
    <row r="63" spans="1:19">
      <c r="A63" s="90" t="s">
        <v>63</v>
      </c>
      <c r="B63" s="278">
        <v>11616248</v>
      </c>
      <c r="C63" s="279">
        <v>0</v>
      </c>
      <c r="D63" s="279">
        <v>390467</v>
      </c>
      <c r="E63" s="279">
        <v>0</v>
      </c>
      <c r="F63" s="207">
        <f t="shared" si="5"/>
        <v>12006715</v>
      </c>
      <c r="G63" s="278">
        <v>4848213</v>
      </c>
      <c r="H63" s="279">
        <v>0</v>
      </c>
      <c r="I63" s="279">
        <v>185084</v>
      </c>
      <c r="J63" s="279">
        <v>0</v>
      </c>
      <c r="K63" s="2">
        <f t="shared" si="6"/>
        <v>5033297</v>
      </c>
      <c r="L63" s="278">
        <v>259212</v>
      </c>
      <c r="M63" s="279">
        <v>0</v>
      </c>
      <c r="N63" s="279">
        <v>103348</v>
      </c>
      <c r="O63" s="279">
        <v>0</v>
      </c>
      <c r="P63" s="207">
        <f t="shared" si="7"/>
        <v>362560</v>
      </c>
      <c r="Q63" s="204">
        <f t="shared" si="8"/>
        <v>17402572</v>
      </c>
      <c r="R63" s="205">
        <v>15584417</v>
      </c>
      <c r="S63" s="218">
        <f t="shared" si="4"/>
        <v>1.1166649352362683</v>
      </c>
    </row>
    <row r="64" spans="1:19">
      <c r="A64" s="90" t="s">
        <v>64</v>
      </c>
      <c r="B64" s="278">
        <v>11669272</v>
      </c>
      <c r="C64" s="279">
        <v>0</v>
      </c>
      <c r="D64" s="279">
        <v>415516</v>
      </c>
      <c r="E64" s="279">
        <v>0</v>
      </c>
      <c r="F64" s="207">
        <f t="shared" si="5"/>
        <v>12084788</v>
      </c>
      <c r="G64" s="278">
        <v>4854576</v>
      </c>
      <c r="H64" s="279">
        <v>0</v>
      </c>
      <c r="I64" s="279">
        <v>189070</v>
      </c>
      <c r="J64" s="279">
        <v>0</v>
      </c>
      <c r="K64" s="2">
        <f t="shared" si="6"/>
        <v>5043646</v>
      </c>
      <c r="L64" s="278">
        <v>259212</v>
      </c>
      <c r="M64" s="279">
        <v>0</v>
      </c>
      <c r="N64" s="279">
        <v>103348</v>
      </c>
      <c r="O64" s="279">
        <v>0</v>
      </c>
      <c r="P64" s="207">
        <f t="shared" si="7"/>
        <v>362560</v>
      </c>
      <c r="Q64" s="204">
        <f t="shared" si="8"/>
        <v>17490994</v>
      </c>
      <c r="R64" s="205">
        <v>15605565</v>
      </c>
      <c r="S64" s="218">
        <f t="shared" si="4"/>
        <v>1.1208177339301717</v>
      </c>
    </row>
    <row r="65" spans="1:19">
      <c r="A65" s="90" t="s">
        <v>65</v>
      </c>
      <c r="B65" s="278">
        <v>11207547</v>
      </c>
      <c r="C65" s="279">
        <v>0</v>
      </c>
      <c r="D65" s="279">
        <v>439855</v>
      </c>
      <c r="E65" s="279">
        <v>0</v>
      </c>
      <c r="F65" s="207">
        <f t="shared" si="5"/>
        <v>11647402</v>
      </c>
      <c r="G65" s="278">
        <v>4869898</v>
      </c>
      <c r="H65" s="279">
        <v>0</v>
      </c>
      <c r="I65" s="279">
        <v>189299</v>
      </c>
      <c r="J65" s="279">
        <v>0</v>
      </c>
      <c r="K65" s="2">
        <f t="shared" si="6"/>
        <v>5059197</v>
      </c>
      <c r="L65" s="278">
        <v>259212</v>
      </c>
      <c r="M65" s="279">
        <v>0</v>
      </c>
      <c r="N65" s="279">
        <v>103348</v>
      </c>
      <c r="O65" s="279">
        <v>0</v>
      </c>
      <c r="P65" s="207">
        <f t="shared" si="7"/>
        <v>362560</v>
      </c>
      <c r="Q65" s="204">
        <f t="shared" si="8"/>
        <v>17069159</v>
      </c>
      <c r="R65" s="205">
        <v>15626713</v>
      </c>
      <c r="S65" s="218">
        <f t="shared" si="4"/>
        <v>1.0923064242620952</v>
      </c>
    </row>
    <row r="66" spans="1:19">
      <c r="A66" s="90" t="s">
        <v>66</v>
      </c>
      <c r="B66" s="278">
        <v>11244271</v>
      </c>
      <c r="C66" s="279">
        <v>0</v>
      </c>
      <c r="D66" s="279">
        <v>455753</v>
      </c>
      <c r="E66" s="279">
        <v>0</v>
      </c>
      <c r="F66" s="207">
        <f t="shared" si="5"/>
        <v>11700024</v>
      </c>
      <c r="G66" s="278">
        <v>4887146</v>
      </c>
      <c r="H66" s="279">
        <v>0</v>
      </c>
      <c r="I66" s="279">
        <v>191104</v>
      </c>
      <c r="J66" s="279">
        <v>0</v>
      </c>
      <c r="K66" s="2">
        <f t="shared" si="6"/>
        <v>5078250</v>
      </c>
      <c r="L66" s="278">
        <v>259212</v>
      </c>
      <c r="M66" s="279">
        <v>0</v>
      </c>
      <c r="N66" s="279">
        <v>103348</v>
      </c>
      <c r="O66" s="279">
        <v>0</v>
      </c>
      <c r="P66" s="207">
        <f t="shared" si="7"/>
        <v>362560</v>
      </c>
      <c r="Q66" s="204">
        <f t="shared" si="8"/>
        <v>17140834</v>
      </c>
      <c r="R66" s="205">
        <v>15647861</v>
      </c>
      <c r="S66" s="218">
        <f t="shared" si="4"/>
        <v>1.0954106762579243</v>
      </c>
    </row>
    <row r="67" spans="1:19">
      <c r="A67" s="90" t="s">
        <v>67</v>
      </c>
      <c r="B67" s="278">
        <v>11289102</v>
      </c>
      <c r="C67" s="279">
        <v>0</v>
      </c>
      <c r="D67" s="279">
        <v>471344</v>
      </c>
      <c r="E67" s="279">
        <v>0</v>
      </c>
      <c r="F67" s="207">
        <f t="shared" si="5"/>
        <v>11760446</v>
      </c>
      <c r="G67" s="278">
        <v>4900403</v>
      </c>
      <c r="H67" s="279">
        <v>0</v>
      </c>
      <c r="I67" s="279">
        <v>191635</v>
      </c>
      <c r="J67" s="279">
        <v>0</v>
      </c>
      <c r="K67" s="2">
        <f t="shared" si="6"/>
        <v>5092038</v>
      </c>
      <c r="L67" s="278">
        <v>259212</v>
      </c>
      <c r="M67" s="279">
        <v>0</v>
      </c>
      <c r="N67" s="279">
        <v>103348</v>
      </c>
      <c r="O67" s="279">
        <v>0</v>
      </c>
      <c r="P67" s="207">
        <f t="shared" si="7"/>
        <v>362560</v>
      </c>
      <c r="Q67" s="204">
        <f t="shared" si="8"/>
        <v>17215044</v>
      </c>
      <c r="R67" s="205">
        <v>15669009</v>
      </c>
      <c r="S67" s="218">
        <f t="shared" si="4"/>
        <v>1.0986683331409153</v>
      </c>
    </row>
    <row r="68" spans="1:19">
      <c r="A68" s="90" t="s">
        <v>68</v>
      </c>
      <c r="B68" s="278">
        <v>11362341</v>
      </c>
      <c r="C68" s="279">
        <v>0</v>
      </c>
      <c r="D68" s="279">
        <v>460330</v>
      </c>
      <c r="E68" s="279">
        <v>0</v>
      </c>
      <c r="F68" s="207">
        <f t="shared" si="5"/>
        <v>11822671</v>
      </c>
      <c r="G68" s="278">
        <v>4909530</v>
      </c>
      <c r="H68" s="279">
        <v>0</v>
      </c>
      <c r="I68" s="279">
        <v>188733</v>
      </c>
      <c r="J68" s="279">
        <v>0</v>
      </c>
      <c r="K68" s="2">
        <f t="shared" si="6"/>
        <v>5098263</v>
      </c>
      <c r="L68" s="278">
        <v>259212</v>
      </c>
      <c r="M68" s="279">
        <v>0</v>
      </c>
      <c r="N68" s="279">
        <v>103348</v>
      </c>
      <c r="O68" s="279">
        <v>0</v>
      </c>
      <c r="P68" s="207">
        <f t="shared" si="7"/>
        <v>362560</v>
      </c>
      <c r="Q68" s="204">
        <f t="shared" si="8"/>
        <v>17283494</v>
      </c>
      <c r="R68" s="205">
        <v>15690157</v>
      </c>
      <c r="S68" s="218">
        <f t="shared" si="4"/>
        <v>1.1015500992118816</v>
      </c>
    </row>
    <row r="69" spans="1:19">
      <c r="A69" s="90" t="s">
        <v>69</v>
      </c>
      <c r="B69" s="278">
        <v>11411742</v>
      </c>
      <c r="C69" s="279">
        <v>0</v>
      </c>
      <c r="D69" s="279">
        <v>475061</v>
      </c>
      <c r="E69" s="279">
        <v>0</v>
      </c>
      <c r="F69" s="207">
        <f t="shared" si="5"/>
        <v>11886803</v>
      </c>
      <c r="G69" s="278">
        <v>4909143</v>
      </c>
      <c r="H69" s="279">
        <v>0</v>
      </c>
      <c r="I69" s="279">
        <v>186923</v>
      </c>
      <c r="J69" s="279">
        <v>0</v>
      </c>
      <c r="K69" s="2">
        <f t="shared" si="6"/>
        <v>5096066</v>
      </c>
      <c r="L69" s="278">
        <v>259212</v>
      </c>
      <c r="M69" s="279">
        <v>0</v>
      </c>
      <c r="N69" s="279">
        <v>103348</v>
      </c>
      <c r="O69" s="279">
        <v>0</v>
      </c>
      <c r="P69" s="207">
        <f t="shared" si="7"/>
        <v>362560</v>
      </c>
      <c r="Q69" s="204">
        <f t="shared" si="8"/>
        <v>17345429</v>
      </c>
      <c r="R69" s="205">
        <v>15711305</v>
      </c>
      <c r="S69" s="218">
        <f t="shared" si="4"/>
        <v>1.1040094377901772</v>
      </c>
    </row>
    <row r="70" spans="1:19">
      <c r="A70" s="90" t="s">
        <v>70</v>
      </c>
      <c r="B70" s="278">
        <v>11482546</v>
      </c>
      <c r="C70" s="279">
        <v>0</v>
      </c>
      <c r="D70" s="279">
        <v>485898</v>
      </c>
      <c r="E70" s="279">
        <v>0</v>
      </c>
      <c r="F70" s="207">
        <f t="shared" si="5"/>
        <v>11968444</v>
      </c>
      <c r="G70" s="278">
        <v>4913150</v>
      </c>
      <c r="H70" s="279">
        <v>0</v>
      </c>
      <c r="I70" s="279">
        <v>185552</v>
      </c>
      <c r="J70" s="279">
        <v>0</v>
      </c>
      <c r="K70" s="2">
        <f t="shared" si="6"/>
        <v>5098702</v>
      </c>
      <c r="L70" s="278">
        <v>259212</v>
      </c>
      <c r="M70" s="279">
        <v>0</v>
      </c>
      <c r="N70" s="279">
        <v>103348</v>
      </c>
      <c r="O70" s="279">
        <v>0</v>
      </c>
      <c r="P70" s="207">
        <f t="shared" si="7"/>
        <v>362560</v>
      </c>
      <c r="Q70" s="204">
        <f t="shared" si="8"/>
        <v>17429706</v>
      </c>
      <c r="R70" s="205">
        <v>15732453</v>
      </c>
      <c r="S70" s="218">
        <f t="shared" si="4"/>
        <v>1.1078822863796256</v>
      </c>
    </row>
    <row r="71" spans="1:19">
      <c r="A71" s="90" t="s">
        <v>71</v>
      </c>
      <c r="B71" s="278">
        <v>11510654</v>
      </c>
      <c r="C71" s="279">
        <v>0</v>
      </c>
      <c r="D71" s="279">
        <v>498333</v>
      </c>
      <c r="E71" s="279">
        <v>0</v>
      </c>
      <c r="F71" s="207">
        <f t="shared" si="5"/>
        <v>12008987</v>
      </c>
      <c r="G71" s="278">
        <v>4908045</v>
      </c>
      <c r="H71" s="279">
        <v>0</v>
      </c>
      <c r="I71" s="279">
        <v>182447</v>
      </c>
      <c r="J71" s="279">
        <v>0</v>
      </c>
      <c r="K71" s="2">
        <f t="shared" si="6"/>
        <v>5090492</v>
      </c>
      <c r="L71" s="278">
        <v>259212</v>
      </c>
      <c r="M71" s="279">
        <v>0</v>
      </c>
      <c r="N71" s="279">
        <v>103348</v>
      </c>
      <c r="O71" s="279">
        <v>0</v>
      </c>
      <c r="P71" s="207">
        <f t="shared" si="7"/>
        <v>362560</v>
      </c>
      <c r="Q71" s="204">
        <f t="shared" si="8"/>
        <v>17462039</v>
      </c>
      <c r="R71" s="205">
        <v>15753601</v>
      </c>
      <c r="S71" s="218">
        <f t="shared" si="4"/>
        <v>1.1084474590920514</v>
      </c>
    </row>
    <row r="72" spans="1:19">
      <c r="A72" s="90" t="s">
        <v>72</v>
      </c>
      <c r="B72" s="278">
        <v>11515197</v>
      </c>
      <c r="C72" s="279">
        <v>0</v>
      </c>
      <c r="D72" s="279">
        <v>515689</v>
      </c>
      <c r="E72" s="279">
        <v>0</v>
      </c>
      <c r="F72" s="207">
        <f t="shared" si="5"/>
        <v>12030886</v>
      </c>
      <c r="G72" s="278">
        <v>4963141</v>
      </c>
      <c r="H72" s="279">
        <v>0</v>
      </c>
      <c r="I72" s="279">
        <v>185167</v>
      </c>
      <c r="J72" s="279">
        <v>0</v>
      </c>
      <c r="K72" s="2">
        <f t="shared" si="6"/>
        <v>5148308</v>
      </c>
      <c r="L72" s="278">
        <v>259212</v>
      </c>
      <c r="M72" s="279">
        <v>0</v>
      </c>
      <c r="N72" s="279">
        <v>103348</v>
      </c>
      <c r="O72" s="279">
        <v>0</v>
      </c>
      <c r="P72" s="207">
        <f t="shared" si="7"/>
        <v>362560</v>
      </c>
      <c r="Q72" s="204">
        <f t="shared" si="8"/>
        <v>17541754</v>
      </c>
      <c r="R72" s="205">
        <v>15774749</v>
      </c>
      <c r="S72" s="218">
        <f t="shared" si="4"/>
        <v>1.112014777540993</v>
      </c>
    </row>
    <row r="73" spans="1:19">
      <c r="A73" s="90" t="s">
        <v>73</v>
      </c>
      <c r="B73" s="278">
        <v>11537385</v>
      </c>
      <c r="C73" s="279">
        <v>0</v>
      </c>
      <c r="D73" s="279">
        <v>526575</v>
      </c>
      <c r="E73" s="279">
        <v>0</v>
      </c>
      <c r="F73" s="207">
        <f t="shared" si="5"/>
        <v>12063960</v>
      </c>
      <c r="G73" s="278">
        <v>5058033</v>
      </c>
      <c r="H73" s="279">
        <v>0</v>
      </c>
      <c r="I73" s="279">
        <v>188686</v>
      </c>
      <c r="J73" s="279">
        <v>0</v>
      </c>
      <c r="K73" s="2">
        <f t="shared" si="6"/>
        <v>5246719</v>
      </c>
      <c r="L73" s="278">
        <v>417248</v>
      </c>
      <c r="M73" s="279">
        <v>0</v>
      </c>
      <c r="N73" s="279">
        <v>140959</v>
      </c>
      <c r="O73" s="279">
        <v>0</v>
      </c>
      <c r="P73" s="207">
        <f t="shared" si="7"/>
        <v>558207</v>
      </c>
      <c r="Q73" s="204">
        <f t="shared" si="8"/>
        <v>17868886</v>
      </c>
      <c r="R73" s="205">
        <v>15795808.749999998</v>
      </c>
      <c r="S73" s="218">
        <f t="shared" si="4"/>
        <v>1.1312422353809521</v>
      </c>
    </row>
    <row r="74" spans="1:19">
      <c r="A74" s="90" t="s">
        <v>74</v>
      </c>
      <c r="B74" s="278">
        <v>11558077</v>
      </c>
      <c r="C74" s="279">
        <v>0</v>
      </c>
      <c r="D74" s="279">
        <v>549963</v>
      </c>
      <c r="E74" s="279">
        <v>0</v>
      </c>
      <c r="F74" s="207">
        <f t="shared" si="5"/>
        <v>12108040</v>
      </c>
      <c r="G74" s="278">
        <v>5051529</v>
      </c>
      <c r="H74" s="279">
        <v>0</v>
      </c>
      <c r="I74" s="279">
        <v>192052</v>
      </c>
      <c r="J74" s="279">
        <v>0</v>
      </c>
      <c r="K74" s="2">
        <f t="shared" si="6"/>
        <v>5243581</v>
      </c>
      <c r="L74" s="278">
        <v>426500</v>
      </c>
      <c r="M74" s="279">
        <v>0</v>
      </c>
      <c r="N74" s="279">
        <v>139661</v>
      </c>
      <c r="O74" s="279">
        <v>0</v>
      </c>
      <c r="P74" s="207">
        <f t="shared" si="7"/>
        <v>566161</v>
      </c>
      <c r="Q74" s="204">
        <f t="shared" si="8"/>
        <v>17917782</v>
      </c>
      <c r="R74" s="205">
        <v>15816868.5</v>
      </c>
      <c r="S74" s="218">
        <f t="shared" si="4"/>
        <v>1.1328273987989468</v>
      </c>
    </row>
    <row r="75" spans="1:19">
      <c r="A75" s="90" t="s">
        <v>75</v>
      </c>
      <c r="B75" s="278">
        <v>11608633</v>
      </c>
      <c r="C75" s="279">
        <v>0</v>
      </c>
      <c r="D75" s="279">
        <v>536660</v>
      </c>
      <c r="E75" s="279">
        <v>0</v>
      </c>
      <c r="F75" s="207">
        <f t="shared" si="5"/>
        <v>12145293</v>
      </c>
      <c r="G75" s="278">
        <v>5035323</v>
      </c>
      <c r="H75" s="279">
        <v>0</v>
      </c>
      <c r="I75" s="279">
        <v>189571</v>
      </c>
      <c r="J75" s="279">
        <v>0</v>
      </c>
      <c r="K75" s="2">
        <f t="shared" si="6"/>
        <v>5224894</v>
      </c>
      <c r="L75" s="278">
        <v>450837</v>
      </c>
      <c r="M75" s="279">
        <v>0</v>
      </c>
      <c r="N75" s="279">
        <v>139638</v>
      </c>
      <c r="O75" s="279">
        <v>0</v>
      </c>
      <c r="P75" s="207">
        <f t="shared" si="7"/>
        <v>590475</v>
      </c>
      <c r="Q75" s="204">
        <f t="shared" si="8"/>
        <v>17960662</v>
      </c>
      <c r="R75" s="205">
        <v>15837928.25</v>
      </c>
      <c r="S75" s="218">
        <f t="shared" si="4"/>
        <v>1.1340284989610305</v>
      </c>
    </row>
    <row r="76" spans="1:19">
      <c r="A76" s="90" t="s">
        <v>76</v>
      </c>
      <c r="B76" s="278">
        <v>11637230</v>
      </c>
      <c r="C76" s="279">
        <v>0</v>
      </c>
      <c r="D76" s="279">
        <v>543777</v>
      </c>
      <c r="E76" s="279">
        <v>0</v>
      </c>
      <c r="F76" s="207">
        <f t="shared" si="5"/>
        <v>12181007</v>
      </c>
      <c r="G76" s="278">
        <v>5022122</v>
      </c>
      <c r="H76" s="279">
        <v>0</v>
      </c>
      <c r="I76" s="279">
        <v>190757</v>
      </c>
      <c r="J76" s="279">
        <v>0</v>
      </c>
      <c r="K76" s="2">
        <f t="shared" ref="K76:K93" si="9">SUM(G76:J76)</f>
        <v>5212879</v>
      </c>
      <c r="L76" s="278">
        <v>456277</v>
      </c>
      <c r="M76" s="279">
        <v>0</v>
      </c>
      <c r="N76" s="279">
        <v>138216</v>
      </c>
      <c r="O76" s="279">
        <v>0</v>
      </c>
      <c r="P76" s="207">
        <f t="shared" ref="P76:P78" si="10">SUM(L76:O76)</f>
        <v>594493</v>
      </c>
      <c r="Q76" s="204">
        <f t="shared" ref="Q76:Q90" si="11">SUM(F76,K76,P76)</f>
        <v>17988379</v>
      </c>
      <c r="R76" s="205">
        <v>15858987.999999998</v>
      </c>
      <c r="S76" s="218">
        <f t="shared" si="4"/>
        <v>1.1342702951789863</v>
      </c>
    </row>
    <row r="77" spans="1:19">
      <c r="A77" s="90" t="s">
        <v>77</v>
      </c>
      <c r="B77" s="278">
        <v>11661418</v>
      </c>
      <c r="C77" s="279">
        <v>0</v>
      </c>
      <c r="D77" s="279">
        <v>544005</v>
      </c>
      <c r="E77" s="279">
        <v>0</v>
      </c>
      <c r="F77" s="207">
        <f t="shared" si="5"/>
        <v>12205423</v>
      </c>
      <c r="G77" s="278">
        <v>4998488</v>
      </c>
      <c r="H77" s="279">
        <v>0</v>
      </c>
      <c r="I77" s="279">
        <v>190033</v>
      </c>
      <c r="J77" s="279">
        <v>0</v>
      </c>
      <c r="K77" s="2">
        <f t="shared" si="9"/>
        <v>5188521</v>
      </c>
      <c r="L77" s="278">
        <v>461466</v>
      </c>
      <c r="M77" s="279">
        <v>0</v>
      </c>
      <c r="N77" s="279">
        <v>144438</v>
      </c>
      <c r="O77" s="279">
        <v>0</v>
      </c>
      <c r="P77" s="207">
        <f t="shared" si="10"/>
        <v>605904</v>
      </c>
      <c r="Q77" s="204">
        <f t="shared" si="11"/>
        <v>17999848</v>
      </c>
      <c r="R77" s="205">
        <v>15880047.749999998</v>
      </c>
      <c r="S77" s="218">
        <f t="shared" ref="S77:S91" si="12">+Q77/R77</f>
        <v>1.1334882793409737</v>
      </c>
    </row>
    <row r="78" spans="1:19">
      <c r="A78" s="90" t="s">
        <v>78</v>
      </c>
      <c r="B78" s="278">
        <v>11668374</v>
      </c>
      <c r="C78" s="279">
        <v>0</v>
      </c>
      <c r="D78" s="279">
        <v>557378</v>
      </c>
      <c r="E78" s="279">
        <v>0</v>
      </c>
      <c r="F78" s="207">
        <f t="shared" si="5"/>
        <v>12225752</v>
      </c>
      <c r="G78" s="278">
        <v>5015530</v>
      </c>
      <c r="H78" s="279">
        <v>0</v>
      </c>
      <c r="I78" s="279">
        <v>189417</v>
      </c>
      <c r="J78" s="279">
        <v>0</v>
      </c>
      <c r="K78" s="2">
        <f t="shared" si="9"/>
        <v>5204947</v>
      </c>
      <c r="L78" s="278">
        <v>480763</v>
      </c>
      <c r="M78" s="279">
        <v>0</v>
      </c>
      <c r="N78" s="279">
        <v>145587</v>
      </c>
      <c r="O78" s="279">
        <v>0</v>
      </c>
      <c r="P78" s="207">
        <f t="shared" si="10"/>
        <v>626350</v>
      </c>
      <c r="Q78" s="204">
        <f t="shared" si="11"/>
        <v>18057049</v>
      </c>
      <c r="R78" s="205">
        <v>15901107.5</v>
      </c>
      <c r="S78" s="218">
        <f t="shared" si="12"/>
        <v>1.1355843610264253</v>
      </c>
    </row>
    <row r="79" spans="1:19">
      <c r="A79" s="90" t="s">
        <v>81</v>
      </c>
      <c r="B79" s="102">
        <v>9130931</v>
      </c>
      <c r="C79" s="101">
        <v>2565589</v>
      </c>
      <c r="D79" s="101">
        <v>382987</v>
      </c>
      <c r="E79" s="101">
        <v>166497</v>
      </c>
      <c r="F79" s="207">
        <f>SUM(B79:E79)</f>
        <v>12246004</v>
      </c>
      <c r="G79" s="213">
        <v>3669534</v>
      </c>
      <c r="H79" s="214">
        <v>1293980</v>
      </c>
      <c r="I79" s="214">
        <v>63719</v>
      </c>
      <c r="J79" s="214">
        <v>129299</v>
      </c>
      <c r="K79" s="2">
        <f t="shared" si="9"/>
        <v>5156532</v>
      </c>
      <c r="L79" s="213">
        <v>378067</v>
      </c>
      <c r="M79" s="214">
        <v>110706</v>
      </c>
      <c r="N79" s="214">
        <v>27577</v>
      </c>
      <c r="O79" s="214">
        <v>119570</v>
      </c>
      <c r="P79" s="207">
        <f t="shared" ref="P79:P92" si="13">SUM(L79:O79)</f>
        <v>635920</v>
      </c>
      <c r="Q79" s="204">
        <f t="shared" si="11"/>
        <v>18038456</v>
      </c>
      <c r="R79" s="205">
        <v>15922167.249999998</v>
      </c>
      <c r="S79" s="218">
        <f t="shared" si="12"/>
        <v>1.1329146162561508</v>
      </c>
    </row>
    <row r="80" spans="1:19">
      <c r="A80" s="90" t="s">
        <v>80</v>
      </c>
      <c r="B80" s="102">
        <v>9085311</v>
      </c>
      <c r="C80" s="101">
        <v>2629358</v>
      </c>
      <c r="D80" s="101">
        <v>383743</v>
      </c>
      <c r="E80" s="101">
        <v>168144</v>
      </c>
      <c r="F80" s="207">
        <f t="shared" ref="F80:F90" si="14">SUM(B80:E80)</f>
        <v>12266556</v>
      </c>
      <c r="G80" s="213">
        <v>3615061</v>
      </c>
      <c r="H80" s="214">
        <v>1338919</v>
      </c>
      <c r="I80" s="214">
        <v>60834</v>
      </c>
      <c r="J80" s="214">
        <v>133934</v>
      </c>
      <c r="K80" s="2">
        <f t="shared" si="9"/>
        <v>5148748</v>
      </c>
      <c r="L80" s="213">
        <v>383086</v>
      </c>
      <c r="M80" s="214">
        <v>119569</v>
      </c>
      <c r="N80" s="214">
        <v>27695</v>
      </c>
      <c r="O80" s="214">
        <v>120332</v>
      </c>
      <c r="P80" s="207">
        <f t="shared" si="13"/>
        <v>650682</v>
      </c>
      <c r="Q80" s="204">
        <f t="shared" si="11"/>
        <v>18065986</v>
      </c>
      <c r="R80" s="205">
        <v>15943226.999999998</v>
      </c>
      <c r="S80" s="218">
        <f t="shared" si="12"/>
        <v>1.133144877131838</v>
      </c>
    </row>
    <row r="81" spans="1:19">
      <c r="A81" s="90" t="s">
        <v>84</v>
      </c>
      <c r="B81" s="102">
        <v>9102505</v>
      </c>
      <c r="C81" s="101">
        <v>2634993</v>
      </c>
      <c r="D81" s="101">
        <v>378753</v>
      </c>
      <c r="E81" s="101">
        <v>163977</v>
      </c>
      <c r="F81" s="207">
        <f t="shared" si="14"/>
        <v>12280228</v>
      </c>
      <c r="G81" s="213">
        <v>3527955</v>
      </c>
      <c r="H81" s="214">
        <v>1326021</v>
      </c>
      <c r="I81" s="214">
        <v>57984</v>
      </c>
      <c r="J81" s="214">
        <v>135303</v>
      </c>
      <c r="K81" s="2">
        <f t="shared" si="9"/>
        <v>5047263</v>
      </c>
      <c r="L81" s="213">
        <v>400353</v>
      </c>
      <c r="M81" s="214">
        <v>145844</v>
      </c>
      <c r="N81" s="214">
        <v>27405</v>
      </c>
      <c r="O81" s="214">
        <v>120219</v>
      </c>
      <c r="P81" s="207">
        <f t="shared" si="13"/>
        <v>693821</v>
      </c>
      <c r="Q81" s="204">
        <f t="shared" si="11"/>
        <v>18021312</v>
      </c>
      <c r="R81" s="205">
        <v>15964286.749999996</v>
      </c>
      <c r="S81" s="218">
        <f t="shared" si="12"/>
        <v>1.1288516851527992</v>
      </c>
    </row>
    <row r="82" spans="1:19">
      <c r="A82" s="90" t="s">
        <v>85</v>
      </c>
      <c r="B82" s="102">
        <v>8995671</v>
      </c>
      <c r="C82" s="101">
        <v>2742260</v>
      </c>
      <c r="D82" s="101">
        <v>378181</v>
      </c>
      <c r="E82" s="101">
        <v>165322</v>
      </c>
      <c r="F82" s="207">
        <f t="shared" si="14"/>
        <v>12281434</v>
      </c>
      <c r="G82" s="213">
        <v>3453829</v>
      </c>
      <c r="H82" s="214">
        <v>1373696</v>
      </c>
      <c r="I82" s="214">
        <v>54377</v>
      </c>
      <c r="J82" s="214">
        <v>144065</v>
      </c>
      <c r="K82" s="2">
        <f t="shared" si="9"/>
        <v>5025967</v>
      </c>
      <c r="L82" s="213">
        <v>395330</v>
      </c>
      <c r="M82" s="214">
        <v>172919</v>
      </c>
      <c r="N82" s="214">
        <v>29094</v>
      </c>
      <c r="O82" s="214">
        <v>120287</v>
      </c>
      <c r="P82" s="207">
        <f t="shared" si="13"/>
        <v>717630</v>
      </c>
      <c r="Q82" s="204">
        <f t="shared" si="11"/>
        <v>18025031</v>
      </c>
      <c r="R82" s="205">
        <v>15985346.499999996</v>
      </c>
      <c r="S82" s="218">
        <f t="shared" si="12"/>
        <v>1.1275971402934559</v>
      </c>
    </row>
    <row r="83" spans="1:19">
      <c r="A83" s="90" t="s">
        <v>86</v>
      </c>
      <c r="B83" s="102">
        <v>9033254</v>
      </c>
      <c r="C83" s="101">
        <v>2696313</v>
      </c>
      <c r="D83" s="101">
        <v>374131</v>
      </c>
      <c r="E83" s="101">
        <v>166686</v>
      </c>
      <c r="F83" s="207">
        <f t="shared" si="14"/>
        <v>12270384</v>
      </c>
      <c r="G83" s="213">
        <v>3427410</v>
      </c>
      <c r="H83" s="214">
        <v>1368681</v>
      </c>
      <c r="I83" s="214">
        <v>51608</v>
      </c>
      <c r="J83" s="214">
        <v>148238</v>
      </c>
      <c r="K83" s="2">
        <f t="shared" si="9"/>
        <v>4995937</v>
      </c>
      <c r="L83" s="213">
        <v>405316</v>
      </c>
      <c r="M83" s="214">
        <v>203675</v>
      </c>
      <c r="N83" s="214">
        <v>37097</v>
      </c>
      <c r="O83" s="214">
        <v>120822</v>
      </c>
      <c r="P83" s="207">
        <f t="shared" si="13"/>
        <v>766910</v>
      </c>
      <c r="Q83" s="204">
        <f t="shared" si="11"/>
        <v>18033231</v>
      </c>
      <c r="R83" s="205">
        <v>16006406.249999998</v>
      </c>
      <c r="S83" s="218">
        <f t="shared" si="12"/>
        <v>1.1266258470729495</v>
      </c>
    </row>
    <row r="84" spans="1:19">
      <c r="A84" s="90" t="s">
        <v>87</v>
      </c>
      <c r="B84" s="102">
        <v>8456251</v>
      </c>
      <c r="C84" s="101">
        <v>2782707</v>
      </c>
      <c r="D84" s="101">
        <v>368800</v>
      </c>
      <c r="E84" s="101">
        <v>164262</v>
      </c>
      <c r="F84" s="207">
        <f t="shared" si="14"/>
        <v>11772020</v>
      </c>
      <c r="G84" s="213">
        <v>3401928</v>
      </c>
      <c r="H84" s="214">
        <v>1451696</v>
      </c>
      <c r="I84" s="214">
        <v>49259</v>
      </c>
      <c r="J84" s="214">
        <v>152762</v>
      </c>
      <c r="K84" s="2">
        <f t="shared" si="9"/>
        <v>5055645</v>
      </c>
      <c r="L84" s="213">
        <v>373604</v>
      </c>
      <c r="M84" s="214">
        <v>231766</v>
      </c>
      <c r="N84" s="214">
        <v>49848</v>
      </c>
      <c r="O84" s="214">
        <v>121674</v>
      </c>
      <c r="P84" s="207">
        <f t="shared" si="13"/>
        <v>776892</v>
      </c>
      <c r="Q84" s="204">
        <f t="shared" si="11"/>
        <v>17604557</v>
      </c>
      <c r="R84" s="205">
        <v>16027465.999999996</v>
      </c>
      <c r="S84" s="218">
        <f t="shared" si="12"/>
        <v>1.0983992728482472</v>
      </c>
    </row>
    <row r="85" spans="1:19">
      <c r="A85" s="90" t="s">
        <v>82</v>
      </c>
      <c r="B85" s="102">
        <v>8002486</v>
      </c>
      <c r="C85" s="101">
        <v>2787666</v>
      </c>
      <c r="D85" s="101">
        <v>374942</v>
      </c>
      <c r="E85" s="101">
        <v>165377</v>
      </c>
      <c r="F85" s="207">
        <f t="shared" si="14"/>
        <v>11330471</v>
      </c>
      <c r="G85" s="213">
        <v>3285587</v>
      </c>
      <c r="H85" s="214">
        <v>1553353</v>
      </c>
      <c r="I85" s="214">
        <v>46726</v>
      </c>
      <c r="J85" s="214">
        <v>155878</v>
      </c>
      <c r="K85" s="2">
        <f t="shared" si="9"/>
        <v>5041544</v>
      </c>
      <c r="L85" s="213">
        <v>444553</v>
      </c>
      <c r="M85" s="214">
        <v>262575</v>
      </c>
      <c r="N85" s="214">
        <v>59446</v>
      </c>
      <c r="O85" s="214">
        <v>122203</v>
      </c>
      <c r="P85" s="207">
        <f t="shared" si="13"/>
        <v>888777</v>
      </c>
      <c r="Q85" s="204">
        <f t="shared" si="11"/>
        <v>17260792</v>
      </c>
      <c r="R85" s="205">
        <v>16048414.166666668</v>
      </c>
      <c r="S85" s="218">
        <f t="shared" si="12"/>
        <v>1.0755450239969193</v>
      </c>
    </row>
    <row r="86" spans="1:19">
      <c r="A86" s="90" t="s">
        <v>83</v>
      </c>
      <c r="B86" s="102">
        <v>7596752</v>
      </c>
      <c r="C86" s="101">
        <v>2735337</v>
      </c>
      <c r="D86" s="101">
        <v>376289</v>
      </c>
      <c r="E86" s="101">
        <v>161636</v>
      </c>
      <c r="F86" s="207">
        <f t="shared" si="14"/>
        <v>10870014</v>
      </c>
      <c r="G86" s="213">
        <v>3291123</v>
      </c>
      <c r="H86" s="214">
        <v>1532477</v>
      </c>
      <c r="I86" s="214">
        <v>44324</v>
      </c>
      <c r="J86" s="214">
        <v>170712</v>
      </c>
      <c r="K86" s="2">
        <f t="shared" si="9"/>
        <v>5038636</v>
      </c>
      <c r="L86" s="213">
        <v>472917</v>
      </c>
      <c r="M86" s="214">
        <v>290266</v>
      </c>
      <c r="N86" s="214">
        <v>60535</v>
      </c>
      <c r="O86" s="214">
        <v>122149</v>
      </c>
      <c r="P86" s="207">
        <f t="shared" si="13"/>
        <v>945867</v>
      </c>
      <c r="Q86" s="204">
        <f t="shared" si="11"/>
        <v>16854517</v>
      </c>
      <c r="R86" s="205">
        <v>16069362.333333332</v>
      </c>
      <c r="S86" s="218">
        <f t="shared" si="12"/>
        <v>1.0488603499242772</v>
      </c>
    </row>
    <row r="87" spans="1:19">
      <c r="A87" s="90" t="s">
        <v>88</v>
      </c>
      <c r="B87" s="102">
        <v>7122421</v>
      </c>
      <c r="C87" s="101">
        <v>2847289</v>
      </c>
      <c r="D87" s="101">
        <v>371060</v>
      </c>
      <c r="E87" s="101">
        <v>164061</v>
      </c>
      <c r="F87" s="207">
        <f t="shared" si="14"/>
        <v>10504831</v>
      </c>
      <c r="G87" s="213">
        <v>2975713</v>
      </c>
      <c r="H87" s="214">
        <v>1533156</v>
      </c>
      <c r="I87" s="214">
        <v>42174</v>
      </c>
      <c r="J87" s="214">
        <v>172342</v>
      </c>
      <c r="K87" s="2">
        <f t="shared" si="9"/>
        <v>4723385</v>
      </c>
      <c r="L87" s="213">
        <v>526045</v>
      </c>
      <c r="M87" s="214">
        <v>325043</v>
      </c>
      <c r="N87" s="214">
        <v>59090</v>
      </c>
      <c r="O87" s="214">
        <v>122145</v>
      </c>
      <c r="P87" s="207">
        <f t="shared" si="13"/>
        <v>1032323</v>
      </c>
      <c r="Q87" s="204">
        <f t="shared" si="11"/>
        <v>16260539</v>
      </c>
      <c r="R87" s="205">
        <v>16090310.5</v>
      </c>
      <c r="S87" s="218">
        <f t="shared" si="12"/>
        <v>1.0105795658822121</v>
      </c>
    </row>
    <row r="88" spans="1:19">
      <c r="A88" s="90" t="s">
        <v>89</v>
      </c>
      <c r="B88" s="102">
        <v>6923474</v>
      </c>
      <c r="C88" s="101">
        <v>2844974</v>
      </c>
      <c r="D88" s="101">
        <v>369830</v>
      </c>
      <c r="E88" s="101">
        <v>154724</v>
      </c>
      <c r="F88" s="207">
        <f t="shared" si="14"/>
        <v>10293002</v>
      </c>
      <c r="G88" s="213">
        <v>2927540</v>
      </c>
      <c r="H88" s="214">
        <v>1544968</v>
      </c>
      <c r="I88" s="214">
        <v>40109</v>
      </c>
      <c r="J88" s="214">
        <v>176368</v>
      </c>
      <c r="K88" s="2">
        <f t="shared" si="9"/>
        <v>4688985</v>
      </c>
      <c r="L88" s="213">
        <v>539977</v>
      </c>
      <c r="M88" s="214">
        <v>350084</v>
      </c>
      <c r="N88" s="214">
        <v>60110</v>
      </c>
      <c r="O88" s="214">
        <v>122205</v>
      </c>
      <c r="P88" s="207">
        <f t="shared" si="13"/>
        <v>1072376</v>
      </c>
      <c r="Q88" s="204">
        <f t="shared" si="11"/>
        <v>16054363</v>
      </c>
      <c r="R88" s="205">
        <v>16111258.666666668</v>
      </c>
      <c r="S88" s="218">
        <f t="shared" si="12"/>
        <v>0.99646857717054838</v>
      </c>
    </row>
    <row r="89" spans="1:19">
      <c r="A89" s="90" t="s">
        <v>90</v>
      </c>
      <c r="B89" s="102">
        <v>6798443</v>
      </c>
      <c r="C89" s="101">
        <v>2784813</v>
      </c>
      <c r="D89" s="101">
        <v>367215</v>
      </c>
      <c r="E89" s="101">
        <v>157006</v>
      </c>
      <c r="F89" s="207">
        <f t="shared" si="14"/>
        <v>10107477</v>
      </c>
      <c r="G89" s="213">
        <v>2766872</v>
      </c>
      <c r="H89" s="214">
        <v>1584696</v>
      </c>
      <c r="I89" s="214">
        <v>38337</v>
      </c>
      <c r="J89" s="214">
        <v>179367</v>
      </c>
      <c r="K89" s="2">
        <f t="shared" si="9"/>
        <v>4569272</v>
      </c>
      <c r="L89" s="213">
        <v>556081</v>
      </c>
      <c r="M89" s="214">
        <v>376844</v>
      </c>
      <c r="N89" s="214">
        <v>61224</v>
      </c>
      <c r="O89" s="214">
        <v>122312</v>
      </c>
      <c r="P89" s="207">
        <f t="shared" si="13"/>
        <v>1116461</v>
      </c>
      <c r="Q89" s="204">
        <f t="shared" si="11"/>
        <v>15793210</v>
      </c>
      <c r="R89" s="205">
        <v>16132206.833333336</v>
      </c>
      <c r="S89" s="218">
        <f t="shared" si="12"/>
        <v>0.97898633232045595</v>
      </c>
    </row>
    <row r="90" spans="1:19">
      <c r="A90" s="90" t="s">
        <v>91</v>
      </c>
      <c r="B90" s="102">
        <v>6465101</v>
      </c>
      <c r="C90" s="101">
        <v>2937976</v>
      </c>
      <c r="D90" s="101">
        <v>368807</v>
      </c>
      <c r="E90" s="101">
        <v>150834</v>
      </c>
      <c r="F90" s="207">
        <f t="shared" si="14"/>
        <v>9922718</v>
      </c>
      <c r="G90" s="213">
        <v>2763539</v>
      </c>
      <c r="H90" s="214">
        <v>1577480</v>
      </c>
      <c r="I90" s="214">
        <v>37480</v>
      </c>
      <c r="J90" s="214">
        <v>181827</v>
      </c>
      <c r="K90" s="2">
        <f t="shared" si="9"/>
        <v>4560326</v>
      </c>
      <c r="L90" s="213">
        <v>596254</v>
      </c>
      <c r="M90" s="214">
        <v>406022</v>
      </c>
      <c r="N90" s="214">
        <v>58728</v>
      </c>
      <c r="O90" s="214">
        <v>122835</v>
      </c>
      <c r="P90" s="207">
        <f t="shared" si="13"/>
        <v>1183839</v>
      </c>
      <c r="Q90" s="204">
        <f t="shared" si="11"/>
        <v>15666883</v>
      </c>
      <c r="R90" s="205">
        <v>16153155.000000002</v>
      </c>
      <c r="S90" s="218">
        <f t="shared" si="12"/>
        <v>0.96989615960473341</v>
      </c>
    </row>
    <row r="91" spans="1:19">
      <c r="A91" s="90" t="s">
        <v>79</v>
      </c>
      <c r="B91" s="102">
        <v>6513072</v>
      </c>
      <c r="C91" s="101">
        <v>2597147</v>
      </c>
      <c r="D91" s="101">
        <v>362706</v>
      </c>
      <c r="E91" s="101">
        <v>146700</v>
      </c>
      <c r="F91" s="207">
        <f>SUM(B91:E91)</f>
        <v>9619625</v>
      </c>
      <c r="G91" s="213">
        <v>2657024</v>
      </c>
      <c r="H91" s="214">
        <v>1676662</v>
      </c>
      <c r="I91" s="214">
        <v>36990</v>
      </c>
      <c r="J91" s="214">
        <v>184626</v>
      </c>
      <c r="K91" s="2">
        <f t="shared" si="9"/>
        <v>4555302</v>
      </c>
      <c r="L91" s="213">
        <v>332274</v>
      </c>
      <c r="M91" s="214">
        <v>430584</v>
      </c>
      <c r="N91" s="214">
        <v>56767</v>
      </c>
      <c r="O91" s="214">
        <v>122844</v>
      </c>
      <c r="P91" s="207">
        <f t="shared" si="13"/>
        <v>942469</v>
      </c>
      <c r="Q91" s="204">
        <f>SUM(F91,K91,P91)</f>
        <v>15117396</v>
      </c>
      <c r="R91" s="205">
        <v>16174103.166666672</v>
      </c>
      <c r="S91" s="218">
        <f t="shared" si="12"/>
        <v>0.9346667227370945</v>
      </c>
    </row>
    <row r="92" spans="1:19">
      <c r="A92" s="90" t="s">
        <v>103</v>
      </c>
      <c r="B92" s="102">
        <v>6136676</v>
      </c>
      <c r="C92" s="101">
        <v>2823869</v>
      </c>
      <c r="D92" s="101">
        <v>364081</v>
      </c>
      <c r="E92" s="101">
        <v>123468</v>
      </c>
      <c r="F92" s="207">
        <f>SUM(B92:E92)</f>
        <v>9448094</v>
      </c>
      <c r="G92" s="213">
        <v>2413941</v>
      </c>
      <c r="H92" s="214">
        <v>1913740</v>
      </c>
      <c r="I92" s="214">
        <v>36789</v>
      </c>
      <c r="J92" s="214">
        <v>187506</v>
      </c>
      <c r="K92" s="2">
        <f t="shared" si="9"/>
        <v>4551976</v>
      </c>
      <c r="L92" s="213">
        <v>335204</v>
      </c>
      <c r="M92" s="214">
        <v>443986</v>
      </c>
      <c r="N92" s="214">
        <v>57357</v>
      </c>
      <c r="O92" s="214">
        <v>123081</v>
      </c>
      <c r="P92" s="207">
        <f t="shared" si="13"/>
        <v>959628</v>
      </c>
      <c r="Q92" s="204">
        <f>SUM(F92,K92,P92)</f>
        <v>14959698</v>
      </c>
      <c r="R92" s="205">
        <v>16195051.333333336</v>
      </c>
      <c r="S92" s="218">
        <f t="shared" ref="S92:S93" si="15">+Q92/R92</f>
        <v>0.92372031999733895</v>
      </c>
    </row>
    <row r="93" spans="1:19">
      <c r="A93" s="90" t="s">
        <v>102</v>
      </c>
      <c r="B93" s="102">
        <v>5853035</v>
      </c>
      <c r="C93" s="101">
        <v>2882422</v>
      </c>
      <c r="D93" s="101">
        <v>366894</v>
      </c>
      <c r="E93" s="101">
        <v>170353</v>
      </c>
      <c r="F93" s="207">
        <f t="shared" ref="F93" si="16">SUM(B93:E93)</f>
        <v>9272704</v>
      </c>
      <c r="G93" s="213">
        <v>2546344</v>
      </c>
      <c r="H93" s="214">
        <v>1689767</v>
      </c>
      <c r="I93" s="214">
        <v>36542</v>
      </c>
      <c r="J93" s="214">
        <v>190708</v>
      </c>
      <c r="K93" s="2">
        <f t="shared" si="9"/>
        <v>4463361</v>
      </c>
      <c r="L93" s="213">
        <v>373125</v>
      </c>
      <c r="M93" s="214">
        <v>464350</v>
      </c>
      <c r="N93" s="214">
        <v>59023</v>
      </c>
      <c r="O93" s="214">
        <v>122905</v>
      </c>
      <c r="P93" s="208">
        <f>SUM(L93:O93)</f>
        <v>1019403</v>
      </c>
      <c r="Q93" s="204">
        <f t="shared" ref="Q93" si="17">SUM(F93,K93,P93)</f>
        <v>14755468</v>
      </c>
      <c r="R93" s="205">
        <v>16215999.500000004</v>
      </c>
      <c r="S93" s="219">
        <f t="shared" si="15"/>
        <v>0.90993268715875308</v>
      </c>
    </row>
    <row r="94" spans="1:19">
      <c r="A94" s="90" t="s">
        <v>117</v>
      </c>
      <c r="B94" s="102">
        <v>5705203</v>
      </c>
      <c r="C94" s="101">
        <v>2892366</v>
      </c>
      <c r="D94" s="101">
        <v>365976</v>
      </c>
      <c r="E94" s="101">
        <v>120951</v>
      </c>
      <c r="F94" s="207">
        <f t="shared" ref="F94:F159" si="18">SUM(B94:E94)</f>
        <v>9084496</v>
      </c>
      <c r="G94" s="213">
        <v>2302945</v>
      </c>
      <c r="H94" s="214">
        <v>1700177</v>
      </c>
      <c r="I94" s="214">
        <v>36370</v>
      </c>
      <c r="J94" s="214">
        <v>192936</v>
      </c>
      <c r="K94" s="2">
        <f t="shared" ref="K94:K117" si="19">SUM(G94:J94)</f>
        <v>4232428</v>
      </c>
      <c r="L94" s="213">
        <v>388007</v>
      </c>
      <c r="M94" s="214">
        <v>479357</v>
      </c>
      <c r="N94" s="214">
        <v>58913</v>
      </c>
      <c r="O94" s="214">
        <v>123792</v>
      </c>
      <c r="P94" s="208">
        <f>SUM(L94:O94)</f>
        <v>1050069</v>
      </c>
      <c r="Q94" s="204">
        <f t="shared" ref="Q94" si="20">SUM(F94,K94,P94)</f>
        <v>14366993</v>
      </c>
      <c r="R94" s="205">
        <v>16236947.666666672</v>
      </c>
      <c r="S94" s="219">
        <f t="shared" ref="S94:S102" si="21">+Q94/R94</f>
        <v>0.88483336246100253</v>
      </c>
    </row>
    <row r="95" spans="1:19">
      <c r="A95" s="94" t="s">
        <v>118</v>
      </c>
      <c r="B95" s="95">
        <v>5309990</v>
      </c>
      <c r="C95" s="96">
        <v>2912238</v>
      </c>
      <c r="D95" s="96">
        <v>363407</v>
      </c>
      <c r="E95" s="96">
        <v>202276</v>
      </c>
      <c r="F95" s="207">
        <f t="shared" si="18"/>
        <v>8787911</v>
      </c>
      <c r="G95" s="95">
        <v>2385474</v>
      </c>
      <c r="H95" s="96">
        <v>1688727</v>
      </c>
      <c r="I95" s="96">
        <v>18758</v>
      </c>
      <c r="J95" s="96">
        <v>210371</v>
      </c>
      <c r="K95" s="2">
        <f t="shared" si="19"/>
        <v>4303330</v>
      </c>
      <c r="L95" s="95">
        <v>387374</v>
      </c>
      <c r="M95" s="96">
        <v>490886</v>
      </c>
      <c r="N95" s="96">
        <v>26847</v>
      </c>
      <c r="O95" s="96">
        <v>126112</v>
      </c>
      <c r="P95" s="208">
        <f t="shared" ref="P95:P102" si="22">SUM(L95:O95)</f>
        <v>1031219</v>
      </c>
      <c r="Q95" s="204">
        <f t="shared" ref="Q95:Q102" si="23">SUM(F95,K95,P95)</f>
        <v>14122460</v>
      </c>
      <c r="R95" s="205">
        <v>16257895.833333336</v>
      </c>
      <c r="S95" s="219">
        <f t="shared" si="21"/>
        <v>0.86865238557162594</v>
      </c>
    </row>
    <row r="96" spans="1:19">
      <c r="A96" s="90" t="s">
        <v>119</v>
      </c>
      <c r="B96" s="102">
        <v>5209468</v>
      </c>
      <c r="C96" s="101">
        <v>2957321</v>
      </c>
      <c r="D96" s="101">
        <v>349853</v>
      </c>
      <c r="E96" s="101">
        <v>141977</v>
      </c>
      <c r="F96" s="207">
        <f t="shared" si="18"/>
        <v>8658619</v>
      </c>
      <c r="G96" s="213">
        <v>2141931</v>
      </c>
      <c r="H96" s="214">
        <v>1761936</v>
      </c>
      <c r="I96" s="214">
        <v>51147</v>
      </c>
      <c r="J96" s="214">
        <v>179684</v>
      </c>
      <c r="K96" s="2">
        <f t="shared" si="19"/>
        <v>4134698</v>
      </c>
      <c r="L96" s="213">
        <v>359446</v>
      </c>
      <c r="M96" s="214">
        <v>513689</v>
      </c>
      <c r="N96" s="214">
        <v>59322</v>
      </c>
      <c r="O96" s="214">
        <v>133246</v>
      </c>
      <c r="P96" s="207">
        <f t="shared" si="22"/>
        <v>1065703</v>
      </c>
      <c r="Q96" s="204">
        <f t="shared" si="23"/>
        <v>13859020</v>
      </c>
      <c r="R96" s="205">
        <v>16278844</v>
      </c>
      <c r="S96" s="219">
        <f t="shared" si="21"/>
        <v>0.85135160703057289</v>
      </c>
    </row>
    <row r="97" spans="1:19">
      <c r="A97" s="94" t="s">
        <v>120</v>
      </c>
      <c r="B97" s="95">
        <v>5052421</v>
      </c>
      <c r="C97" s="96">
        <v>2994685</v>
      </c>
      <c r="D97" s="96">
        <v>350837</v>
      </c>
      <c r="E97" s="96">
        <v>140002</v>
      </c>
      <c r="F97" s="207">
        <f t="shared" si="18"/>
        <v>8537945</v>
      </c>
      <c r="G97" s="95">
        <v>2251650</v>
      </c>
      <c r="H97" s="96">
        <v>1723292</v>
      </c>
      <c r="I97" s="96">
        <v>33538</v>
      </c>
      <c r="J97" s="96">
        <v>192044</v>
      </c>
      <c r="K97" s="2">
        <f t="shared" si="19"/>
        <v>4200524</v>
      </c>
      <c r="L97" s="95">
        <v>371847</v>
      </c>
      <c r="M97" s="96">
        <v>528446</v>
      </c>
      <c r="N97" s="96">
        <v>57904</v>
      </c>
      <c r="O97" s="96">
        <v>137295</v>
      </c>
      <c r="P97" s="208">
        <f t="shared" si="22"/>
        <v>1095492</v>
      </c>
      <c r="Q97" s="204">
        <f t="shared" si="23"/>
        <v>13833961</v>
      </c>
      <c r="R97" s="205">
        <v>16299667.833333332</v>
      </c>
      <c r="S97" s="219">
        <f t="shared" si="21"/>
        <v>0.84872655942773978</v>
      </c>
    </row>
    <row r="98" spans="1:19">
      <c r="A98" s="90" t="s">
        <v>121</v>
      </c>
      <c r="B98" s="102">
        <v>5100640</v>
      </c>
      <c r="C98" s="101">
        <v>3022660</v>
      </c>
      <c r="D98" s="101">
        <v>345274</v>
      </c>
      <c r="E98" s="101">
        <v>131726</v>
      </c>
      <c r="F98" s="207">
        <f t="shared" si="18"/>
        <v>8600300</v>
      </c>
      <c r="G98" s="213">
        <v>2095014</v>
      </c>
      <c r="H98" s="214">
        <v>1871657</v>
      </c>
      <c r="I98" s="214">
        <v>38472</v>
      </c>
      <c r="J98" s="214">
        <v>182954</v>
      </c>
      <c r="K98" s="2">
        <f t="shared" si="19"/>
        <v>4188097</v>
      </c>
      <c r="L98" s="213">
        <v>390876</v>
      </c>
      <c r="M98" s="214">
        <v>545912</v>
      </c>
      <c r="N98" s="214">
        <v>56435</v>
      </c>
      <c r="O98" s="214">
        <v>140999</v>
      </c>
      <c r="P98" s="207">
        <f t="shared" si="22"/>
        <v>1134222</v>
      </c>
      <c r="Q98" s="204">
        <f t="shared" si="23"/>
        <v>13922619</v>
      </c>
      <c r="R98" s="205">
        <v>16320492.20247722</v>
      </c>
      <c r="S98" s="218">
        <f t="shared" si="21"/>
        <v>0.85307592609778904</v>
      </c>
    </row>
    <row r="99" spans="1:19">
      <c r="A99" s="98" t="s">
        <v>123</v>
      </c>
      <c r="B99" s="99">
        <v>5103519</v>
      </c>
      <c r="C99" s="97">
        <v>3086078</v>
      </c>
      <c r="D99" s="97">
        <v>338606</v>
      </c>
      <c r="E99" s="97">
        <v>136753</v>
      </c>
      <c r="F99" s="203">
        <f t="shared" si="18"/>
        <v>8664956</v>
      </c>
      <c r="G99" s="99">
        <v>2055016</v>
      </c>
      <c r="H99" s="97">
        <v>1909079</v>
      </c>
      <c r="I99" s="97">
        <v>40659</v>
      </c>
      <c r="J99" s="97">
        <v>178012</v>
      </c>
      <c r="K99" s="100">
        <f t="shared" si="19"/>
        <v>4182766</v>
      </c>
      <c r="L99" s="99">
        <v>417078</v>
      </c>
      <c r="M99" s="97">
        <v>561229</v>
      </c>
      <c r="N99" s="97">
        <v>55456</v>
      </c>
      <c r="O99" s="97">
        <v>141184</v>
      </c>
      <c r="P99" s="203">
        <f t="shared" si="22"/>
        <v>1174947</v>
      </c>
      <c r="Q99" s="204">
        <f t="shared" si="23"/>
        <v>14022669</v>
      </c>
      <c r="R99" s="205">
        <v>16341315.774747703</v>
      </c>
      <c r="S99" s="220">
        <f t="shared" si="21"/>
        <v>0.85811137813451244</v>
      </c>
    </row>
    <row r="100" spans="1:19">
      <c r="A100" s="90" t="s">
        <v>124</v>
      </c>
      <c r="B100" s="102">
        <v>5160832</v>
      </c>
      <c r="C100" s="101">
        <v>3141517</v>
      </c>
      <c r="D100" s="101">
        <v>331834</v>
      </c>
      <c r="E100" s="101">
        <v>129724</v>
      </c>
      <c r="F100" s="207">
        <f t="shared" si="18"/>
        <v>8763907</v>
      </c>
      <c r="G100" s="213">
        <v>2088941</v>
      </c>
      <c r="H100" s="214">
        <v>1902519</v>
      </c>
      <c r="I100" s="214">
        <v>38912</v>
      </c>
      <c r="J100" s="214">
        <v>181577</v>
      </c>
      <c r="K100" s="2">
        <f t="shared" si="19"/>
        <v>4211949</v>
      </c>
      <c r="L100" s="213">
        <v>349276</v>
      </c>
      <c r="M100" s="214">
        <v>670017</v>
      </c>
      <c r="N100" s="214">
        <v>54867</v>
      </c>
      <c r="O100" s="214">
        <v>141478</v>
      </c>
      <c r="P100" s="207">
        <f t="shared" si="22"/>
        <v>1215638</v>
      </c>
      <c r="Q100" s="204">
        <f t="shared" si="23"/>
        <v>14191494</v>
      </c>
      <c r="R100" s="205">
        <v>16362139.347018186</v>
      </c>
      <c r="S100" s="218">
        <f t="shared" si="21"/>
        <v>0.86733731445614648</v>
      </c>
    </row>
    <row r="101" spans="1:19">
      <c r="A101" s="90" t="s">
        <v>126</v>
      </c>
      <c r="B101" s="102">
        <v>5126455</v>
      </c>
      <c r="C101" s="101">
        <v>3259392</v>
      </c>
      <c r="D101" s="101">
        <v>316194</v>
      </c>
      <c r="E101" s="101">
        <v>128052</v>
      </c>
      <c r="F101" s="207">
        <f t="shared" si="18"/>
        <v>8830093</v>
      </c>
      <c r="G101" s="213">
        <v>2078296</v>
      </c>
      <c r="H101" s="214">
        <v>1847327</v>
      </c>
      <c r="I101" s="214">
        <v>44018</v>
      </c>
      <c r="J101" s="214">
        <v>182150</v>
      </c>
      <c r="K101" s="2">
        <f t="shared" si="19"/>
        <v>4151791</v>
      </c>
      <c r="L101" s="213">
        <v>367028</v>
      </c>
      <c r="M101" s="214">
        <v>682759</v>
      </c>
      <c r="N101" s="214">
        <v>53810</v>
      </c>
      <c r="O101" s="214">
        <v>141556</v>
      </c>
      <c r="P101" s="207">
        <f t="shared" si="22"/>
        <v>1245153</v>
      </c>
      <c r="Q101" s="204">
        <f t="shared" si="23"/>
        <v>14227037</v>
      </c>
      <c r="R101" s="205">
        <v>16382962.919288678</v>
      </c>
      <c r="S101" s="218">
        <f t="shared" si="21"/>
        <v>0.86840439486374144</v>
      </c>
    </row>
    <row r="102" spans="1:19">
      <c r="A102" s="90" t="s">
        <v>128</v>
      </c>
      <c r="B102" s="103">
        <v>4991193</v>
      </c>
      <c r="C102" s="104">
        <v>3562230</v>
      </c>
      <c r="D102" s="104">
        <v>182461</v>
      </c>
      <c r="E102" s="104">
        <v>128549</v>
      </c>
      <c r="F102" s="207">
        <f t="shared" si="18"/>
        <v>8864433</v>
      </c>
      <c r="G102" s="213">
        <v>2458822</v>
      </c>
      <c r="H102" s="214">
        <v>1704905</v>
      </c>
      <c r="I102" s="214">
        <v>46057</v>
      </c>
      <c r="J102" s="214">
        <v>182921</v>
      </c>
      <c r="K102" s="2">
        <f t="shared" si="19"/>
        <v>4392705</v>
      </c>
      <c r="L102" s="213">
        <v>389964</v>
      </c>
      <c r="M102" s="214">
        <v>697115</v>
      </c>
      <c r="N102" s="214">
        <v>53989</v>
      </c>
      <c r="O102" s="214">
        <v>141858</v>
      </c>
      <c r="P102" s="207">
        <f t="shared" si="22"/>
        <v>1282926</v>
      </c>
      <c r="Q102" s="204">
        <f t="shared" si="23"/>
        <v>14540064</v>
      </c>
      <c r="R102" s="205">
        <v>16403786.491559159</v>
      </c>
      <c r="S102" s="218">
        <f t="shared" si="21"/>
        <v>0.88638461659335976</v>
      </c>
    </row>
    <row r="103" spans="1:19">
      <c r="A103" s="90" t="s">
        <v>129</v>
      </c>
      <c r="B103" s="103">
        <v>5533452</v>
      </c>
      <c r="C103" s="104">
        <v>3005745</v>
      </c>
      <c r="D103" s="104">
        <v>226705</v>
      </c>
      <c r="E103" s="104">
        <v>127571</v>
      </c>
      <c r="F103" s="207">
        <f t="shared" si="18"/>
        <v>8893473</v>
      </c>
      <c r="G103" s="213">
        <v>2531622</v>
      </c>
      <c r="H103" s="214">
        <v>1739019</v>
      </c>
      <c r="I103" s="214">
        <v>44993</v>
      </c>
      <c r="J103" s="214">
        <v>184191</v>
      </c>
      <c r="K103" s="2">
        <f t="shared" si="19"/>
        <v>4499825</v>
      </c>
      <c r="L103" s="213">
        <v>424819</v>
      </c>
      <c r="M103" s="214">
        <v>708830</v>
      </c>
      <c r="N103" s="214">
        <v>52804</v>
      </c>
      <c r="O103" s="214">
        <v>141754</v>
      </c>
      <c r="P103" s="207">
        <f t="shared" ref="P103:P106" si="24">SUM(L103:O103)</f>
        <v>1328207</v>
      </c>
      <c r="Q103" s="204">
        <f t="shared" ref="Q103:Q106" si="25">SUM(F103,K103,P103)</f>
        <v>14721505</v>
      </c>
      <c r="R103" s="205">
        <v>16424611.063829642</v>
      </c>
      <c r="S103" s="218">
        <f t="shared" ref="S103:S106" si="26">+Q103/R103</f>
        <v>0.89630767771541142</v>
      </c>
    </row>
    <row r="104" spans="1:19">
      <c r="A104" s="90" t="s">
        <v>130</v>
      </c>
      <c r="B104" s="103">
        <v>4792871</v>
      </c>
      <c r="C104" s="104">
        <v>3523382</v>
      </c>
      <c r="D104" s="104">
        <v>361190</v>
      </c>
      <c r="E104" s="104">
        <v>224954</v>
      </c>
      <c r="F104" s="207">
        <f t="shared" si="18"/>
        <v>8902397</v>
      </c>
      <c r="G104" s="213">
        <v>2603817</v>
      </c>
      <c r="H104" s="214">
        <v>1800921</v>
      </c>
      <c r="I104" s="214">
        <v>42592</v>
      </c>
      <c r="J104" s="214">
        <v>186401</v>
      </c>
      <c r="K104" s="2">
        <f t="shared" si="19"/>
        <v>4633731</v>
      </c>
      <c r="L104" s="213">
        <v>450760</v>
      </c>
      <c r="M104" s="214">
        <v>727553</v>
      </c>
      <c r="N104" s="214">
        <v>52007</v>
      </c>
      <c r="O104" s="214">
        <v>141767</v>
      </c>
      <c r="P104" s="207">
        <f t="shared" si="24"/>
        <v>1372087</v>
      </c>
      <c r="Q104" s="204">
        <f t="shared" si="25"/>
        <v>14908215</v>
      </c>
      <c r="R104" s="205">
        <v>16445434.636100134</v>
      </c>
      <c r="S104" s="218">
        <f t="shared" si="26"/>
        <v>0.90652605600792624</v>
      </c>
    </row>
    <row r="105" spans="1:19">
      <c r="A105" s="90" t="s">
        <v>131</v>
      </c>
      <c r="B105" s="106">
        <v>4640065</v>
      </c>
      <c r="C105" s="105">
        <v>3755088</v>
      </c>
      <c r="D105" s="105">
        <v>284586</v>
      </c>
      <c r="E105" s="105">
        <v>235692</v>
      </c>
      <c r="F105" s="207">
        <f t="shared" si="18"/>
        <v>8915431</v>
      </c>
      <c r="G105" s="213">
        <v>2391281</v>
      </c>
      <c r="H105" s="214">
        <v>1929000</v>
      </c>
      <c r="I105" s="214">
        <v>39310</v>
      </c>
      <c r="J105" s="214">
        <v>188904</v>
      </c>
      <c r="K105" s="2">
        <f t="shared" si="19"/>
        <v>4548495</v>
      </c>
      <c r="L105" s="213">
        <v>454304</v>
      </c>
      <c r="M105" s="214">
        <v>732971</v>
      </c>
      <c r="N105" s="214">
        <v>50967</v>
      </c>
      <c r="O105" s="214">
        <v>142481</v>
      </c>
      <c r="P105" s="207">
        <f t="shared" si="24"/>
        <v>1380723</v>
      </c>
      <c r="Q105" s="204">
        <f t="shared" si="25"/>
        <v>14844649</v>
      </c>
      <c r="R105" s="205">
        <v>16466259.208370619</v>
      </c>
      <c r="S105" s="218">
        <f t="shared" si="26"/>
        <v>0.90151921041384597</v>
      </c>
    </row>
    <row r="106" spans="1:19">
      <c r="A106" s="90" t="s">
        <v>132</v>
      </c>
      <c r="B106" s="106">
        <v>4258220</v>
      </c>
      <c r="C106" s="105">
        <v>4104348</v>
      </c>
      <c r="D106" s="105">
        <v>310178</v>
      </c>
      <c r="E106" s="105">
        <v>256381</v>
      </c>
      <c r="F106" s="207">
        <f t="shared" si="18"/>
        <v>8929127</v>
      </c>
      <c r="G106" s="213">
        <v>2397597</v>
      </c>
      <c r="H106" s="214">
        <v>1939569</v>
      </c>
      <c r="I106" s="214">
        <v>36225</v>
      </c>
      <c r="J106" s="214">
        <v>190268</v>
      </c>
      <c r="K106" s="2">
        <f t="shared" si="19"/>
        <v>4563659</v>
      </c>
      <c r="L106" s="213">
        <v>453063</v>
      </c>
      <c r="M106" s="214">
        <v>736560</v>
      </c>
      <c r="N106" s="214">
        <v>49171</v>
      </c>
      <c r="O106" s="214">
        <v>142795</v>
      </c>
      <c r="P106" s="207">
        <f t="shared" si="24"/>
        <v>1381589</v>
      </c>
      <c r="Q106" s="204">
        <f t="shared" si="25"/>
        <v>14874375</v>
      </c>
      <c r="R106" s="205">
        <v>16487081.780641103</v>
      </c>
      <c r="S106" s="218">
        <f t="shared" si="26"/>
        <v>0.90218361247320789</v>
      </c>
    </row>
    <row r="107" spans="1:19">
      <c r="A107" s="90" t="s">
        <v>133</v>
      </c>
      <c r="B107" s="108">
        <v>4190559</v>
      </c>
      <c r="C107" s="107">
        <v>4205044</v>
      </c>
      <c r="D107" s="107">
        <v>233719</v>
      </c>
      <c r="E107" s="107">
        <v>148654</v>
      </c>
      <c r="F107" s="207">
        <f t="shared" si="18"/>
        <v>8777976</v>
      </c>
      <c r="G107" s="213">
        <v>1898718</v>
      </c>
      <c r="H107" s="214">
        <v>2374651</v>
      </c>
      <c r="I107" s="214">
        <v>33368</v>
      </c>
      <c r="J107" s="214">
        <v>192274</v>
      </c>
      <c r="K107" s="2">
        <f t="shared" si="19"/>
        <v>4499011</v>
      </c>
      <c r="L107" s="213">
        <v>507679</v>
      </c>
      <c r="M107" s="214">
        <v>765880</v>
      </c>
      <c r="N107" s="214">
        <v>48901</v>
      </c>
      <c r="O107" s="214">
        <v>142976</v>
      </c>
      <c r="P107" s="207">
        <f t="shared" ref="P107:P113" si="27">SUM(L107:O107)</f>
        <v>1465436</v>
      </c>
      <c r="Q107" s="204">
        <f t="shared" ref="Q107" si="28">SUM(F107,K107,P107)</f>
        <v>14742423</v>
      </c>
      <c r="R107" s="205">
        <v>16507906.352911588</v>
      </c>
      <c r="S107" s="218">
        <f t="shared" ref="S107" si="29">+Q107/R107</f>
        <v>0.89305225537578847</v>
      </c>
    </row>
    <row r="108" spans="1:19">
      <c r="A108" s="90" t="s">
        <v>135</v>
      </c>
      <c r="B108" s="109">
        <v>4041799</v>
      </c>
      <c r="C108" s="110">
        <v>4132455</v>
      </c>
      <c r="D108" s="110">
        <v>306652</v>
      </c>
      <c r="E108" s="110">
        <v>245917</v>
      </c>
      <c r="F108" s="207">
        <f t="shared" si="18"/>
        <v>8726823</v>
      </c>
      <c r="G108" s="213">
        <v>1894390</v>
      </c>
      <c r="H108" s="214">
        <v>2463919</v>
      </c>
      <c r="I108" s="214">
        <v>28538</v>
      </c>
      <c r="J108" s="214">
        <v>193245</v>
      </c>
      <c r="K108" s="2">
        <f t="shared" si="19"/>
        <v>4580092</v>
      </c>
      <c r="L108" s="213">
        <v>555798</v>
      </c>
      <c r="M108" s="214">
        <v>793919</v>
      </c>
      <c r="N108" s="214">
        <v>49001</v>
      </c>
      <c r="O108" s="214">
        <v>142501</v>
      </c>
      <c r="P108" s="207">
        <f t="shared" si="27"/>
        <v>1541219</v>
      </c>
      <c r="Q108" s="204">
        <f t="shared" ref="Q108:Q109" si="30">SUM(F108,K108,P108)</f>
        <v>14848134</v>
      </c>
      <c r="R108" s="205">
        <v>16528729.925182072</v>
      </c>
      <c r="S108" s="218">
        <f t="shared" ref="S108:S109" si="31">+Q108/R108</f>
        <v>0.89832274271590407</v>
      </c>
    </row>
    <row r="109" spans="1:19">
      <c r="A109" s="90" t="s">
        <v>136</v>
      </c>
      <c r="B109" s="112">
        <v>3781677</v>
      </c>
      <c r="C109" s="111">
        <v>4361110.23063727</v>
      </c>
      <c r="D109" s="111">
        <v>359855</v>
      </c>
      <c r="E109" s="111">
        <v>238176.70059930382</v>
      </c>
      <c r="F109" s="207">
        <f t="shared" si="18"/>
        <v>8740818.9312365744</v>
      </c>
      <c r="G109" s="213">
        <v>1968886</v>
      </c>
      <c r="H109" s="214">
        <v>2337319</v>
      </c>
      <c r="I109" s="214">
        <v>26237</v>
      </c>
      <c r="J109" s="214">
        <v>193308</v>
      </c>
      <c r="K109" s="2">
        <f t="shared" si="19"/>
        <v>4525750</v>
      </c>
      <c r="L109" s="213">
        <v>595882</v>
      </c>
      <c r="M109" s="214">
        <v>822375</v>
      </c>
      <c r="N109" s="214">
        <v>45849</v>
      </c>
      <c r="O109" s="214">
        <v>142551</v>
      </c>
      <c r="P109" s="207">
        <f t="shared" si="27"/>
        <v>1606657</v>
      </c>
      <c r="Q109" s="204">
        <f t="shared" si="30"/>
        <v>14873225.931236574</v>
      </c>
      <c r="R109" s="205">
        <v>16549417.250000002</v>
      </c>
      <c r="S109" s="218">
        <f t="shared" si="31"/>
        <v>0.89871599141876568</v>
      </c>
    </row>
    <row r="110" spans="1:19">
      <c r="A110" s="90" t="s">
        <v>137</v>
      </c>
      <c r="B110" s="113">
        <v>4650734</v>
      </c>
      <c r="C110" s="114">
        <v>3509757</v>
      </c>
      <c r="D110" s="114">
        <v>464541</v>
      </c>
      <c r="E110" s="114">
        <v>131655</v>
      </c>
      <c r="F110" s="207">
        <f t="shared" si="18"/>
        <v>8756687</v>
      </c>
      <c r="G110" s="213">
        <v>2117102</v>
      </c>
      <c r="H110" s="214">
        <v>2242092</v>
      </c>
      <c r="I110" s="214">
        <v>24571</v>
      </c>
      <c r="J110" s="214">
        <v>195167</v>
      </c>
      <c r="K110" s="2">
        <f t="shared" si="19"/>
        <v>4578932</v>
      </c>
      <c r="L110" s="213">
        <v>600838</v>
      </c>
      <c r="M110" s="214">
        <v>843496</v>
      </c>
      <c r="N110" s="214">
        <v>46950</v>
      </c>
      <c r="O110" s="214">
        <v>142578</v>
      </c>
      <c r="P110" s="207">
        <f t="shared" si="27"/>
        <v>1633862</v>
      </c>
      <c r="Q110" s="204">
        <f t="shared" ref="Q110" si="32">SUM(F110,K110,P110)</f>
        <v>14969481</v>
      </c>
      <c r="R110" s="205">
        <v>16549418.25</v>
      </c>
      <c r="S110" s="218">
        <f t="shared" ref="S110" si="33">+Q110/R110</f>
        <v>0.90453215779956497</v>
      </c>
    </row>
    <row r="111" spans="1:19">
      <c r="A111" s="90" t="s">
        <v>138</v>
      </c>
      <c r="B111" s="116">
        <v>4121899</v>
      </c>
      <c r="C111" s="115">
        <v>4082575</v>
      </c>
      <c r="D111" s="115">
        <v>438741</v>
      </c>
      <c r="E111" s="115">
        <v>127616</v>
      </c>
      <c r="F111" s="207">
        <f t="shared" si="18"/>
        <v>8770831</v>
      </c>
      <c r="G111" s="213">
        <v>2018174</v>
      </c>
      <c r="H111" s="214">
        <v>2306161</v>
      </c>
      <c r="I111" s="214">
        <v>22865</v>
      </c>
      <c r="J111" s="214">
        <v>197905</v>
      </c>
      <c r="K111" s="2">
        <f t="shared" si="19"/>
        <v>4545105</v>
      </c>
      <c r="L111" s="213">
        <v>606488</v>
      </c>
      <c r="M111" s="214">
        <v>859675</v>
      </c>
      <c r="N111" s="214">
        <v>46913</v>
      </c>
      <c r="O111" s="214">
        <v>142055</v>
      </c>
      <c r="P111" s="207">
        <f t="shared" si="27"/>
        <v>1655131</v>
      </c>
      <c r="Q111" s="204">
        <f t="shared" ref="Q111:Q113" si="34">SUM(F111,K111,P111)</f>
        <v>14971067</v>
      </c>
      <c r="R111" s="205">
        <v>16590791.75</v>
      </c>
      <c r="S111" s="218">
        <f t="shared" ref="S111:S118" si="35">+Q111/R111</f>
        <v>0.9023720643109151</v>
      </c>
    </row>
    <row r="112" spans="1:19">
      <c r="A112" s="90" t="s">
        <v>139</v>
      </c>
      <c r="B112" s="117">
        <v>4060507</v>
      </c>
      <c r="C112" s="118">
        <v>4143732</v>
      </c>
      <c r="D112" s="118">
        <v>448390</v>
      </c>
      <c r="E112" s="118">
        <v>127099</v>
      </c>
      <c r="F112" s="207">
        <f t="shared" si="18"/>
        <v>8779728</v>
      </c>
      <c r="G112" s="213">
        <v>2041973</v>
      </c>
      <c r="H112" s="214">
        <v>2341274</v>
      </c>
      <c r="I112" s="214">
        <v>21178</v>
      </c>
      <c r="J112" s="214">
        <v>198905</v>
      </c>
      <c r="K112" s="2">
        <f t="shared" si="19"/>
        <v>4603330</v>
      </c>
      <c r="L112" s="213">
        <v>649741</v>
      </c>
      <c r="M112" s="214">
        <v>883450</v>
      </c>
      <c r="N112" s="214">
        <v>46015</v>
      </c>
      <c r="O112" s="214">
        <v>142203</v>
      </c>
      <c r="P112" s="207">
        <f t="shared" si="27"/>
        <v>1721409</v>
      </c>
      <c r="Q112" s="204">
        <f t="shared" si="34"/>
        <v>15104467</v>
      </c>
      <c r="R112" s="205">
        <v>16611479.000000002</v>
      </c>
      <c r="S112" s="218">
        <f t="shared" si="35"/>
        <v>0.90927887878014946</v>
      </c>
    </row>
    <row r="113" spans="1:19">
      <c r="A113" s="90" t="s">
        <v>140</v>
      </c>
      <c r="B113" s="120">
        <v>4043348</v>
      </c>
      <c r="C113" s="119">
        <v>4145014</v>
      </c>
      <c r="D113" s="119">
        <v>486896</v>
      </c>
      <c r="E113" s="119">
        <v>125964</v>
      </c>
      <c r="F113" s="207">
        <f t="shared" si="18"/>
        <v>8801222</v>
      </c>
      <c r="G113" s="213">
        <v>1932773</v>
      </c>
      <c r="H113" s="214">
        <v>2384417</v>
      </c>
      <c r="I113" s="214">
        <v>22387</v>
      </c>
      <c r="J113" s="214">
        <v>197576</v>
      </c>
      <c r="K113" s="2">
        <f t="shared" si="19"/>
        <v>4537153</v>
      </c>
      <c r="L113" s="213">
        <v>648615</v>
      </c>
      <c r="M113" s="214">
        <v>888179</v>
      </c>
      <c r="N113" s="214">
        <v>45614</v>
      </c>
      <c r="O113" s="214">
        <v>141075</v>
      </c>
      <c r="P113" s="207">
        <f t="shared" si="27"/>
        <v>1723483</v>
      </c>
      <c r="Q113" s="204">
        <f t="shared" si="34"/>
        <v>15061858</v>
      </c>
      <c r="R113" s="205">
        <v>16632166.249999998</v>
      </c>
      <c r="S113" s="218">
        <f t="shared" si="35"/>
        <v>0.9055860657958491</v>
      </c>
    </row>
    <row r="114" spans="1:19">
      <c r="A114" s="90" t="s">
        <v>143</v>
      </c>
      <c r="B114" s="121">
        <v>3934455</v>
      </c>
      <c r="C114" s="122">
        <v>4440228</v>
      </c>
      <c r="D114" s="122">
        <v>318690</v>
      </c>
      <c r="E114" s="122">
        <v>128203</v>
      </c>
      <c r="F114" s="207">
        <f t="shared" si="18"/>
        <v>8821576</v>
      </c>
      <c r="G114" s="213">
        <v>1723795</v>
      </c>
      <c r="H114" s="214">
        <v>2532986</v>
      </c>
      <c r="I114" s="214">
        <v>18226</v>
      </c>
      <c r="J114" s="214">
        <v>204042</v>
      </c>
      <c r="K114" s="2">
        <f t="shared" si="19"/>
        <v>4479049</v>
      </c>
      <c r="L114" s="213">
        <v>648146</v>
      </c>
      <c r="M114" s="214">
        <v>896969</v>
      </c>
      <c r="N114" s="214">
        <v>44644</v>
      </c>
      <c r="O114" s="214">
        <v>86387</v>
      </c>
      <c r="P114" s="207">
        <f t="shared" ref="P114:P115" si="36">SUM(L114:O114)</f>
        <v>1676146</v>
      </c>
      <c r="Q114" s="204">
        <f t="shared" ref="Q114:Q115" si="37">SUM(F114,K114,P114)</f>
        <v>14976771</v>
      </c>
      <c r="R114" s="205">
        <v>16652853.5</v>
      </c>
      <c r="S114" s="218">
        <f t="shared" si="35"/>
        <v>0.8993516336404449</v>
      </c>
    </row>
    <row r="115" spans="1:19">
      <c r="A115" s="90" t="s">
        <v>142</v>
      </c>
      <c r="B115" s="123">
        <v>3786289</v>
      </c>
      <c r="C115" s="124">
        <v>4561122</v>
      </c>
      <c r="D115" s="124">
        <v>294371</v>
      </c>
      <c r="E115" s="124">
        <v>109815</v>
      </c>
      <c r="F115" s="207">
        <f t="shared" si="18"/>
        <v>8751597</v>
      </c>
      <c r="G115" s="213">
        <v>1530381</v>
      </c>
      <c r="H115" s="214">
        <v>2724227</v>
      </c>
      <c r="I115" s="214">
        <v>16819</v>
      </c>
      <c r="J115" s="214">
        <v>203029</v>
      </c>
      <c r="K115" s="2">
        <f t="shared" si="19"/>
        <v>4474456</v>
      </c>
      <c r="L115" s="213">
        <v>757098</v>
      </c>
      <c r="M115" s="214">
        <v>941012</v>
      </c>
      <c r="N115" s="214">
        <v>44604</v>
      </c>
      <c r="O115" s="214">
        <v>86443</v>
      </c>
      <c r="P115" s="207">
        <f t="shared" si="36"/>
        <v>1829157</v>
      </c>
      <c r="Q115" s="204">
        <f t="shared" si="37"/>
        <v>15055210</v>
      </c>
      <c r="R115" s="205">
        <v>16673540.75</v>
      </c>
      <c r="S115" s="218">
        <f t="shared" si="35"/>
        <v>0.90294018683464095</v>
      </c>
    </row>
    <row r="116" spans="1:19">
      <c r="A116" s="90" t="s">
        <v>144</v>
      </c>
      <c r="B116" s="126">
        <v>3698251</v>
      </c>
      <c r="C116" s="125">
        <v>4573083</v>
      </c>
      <c r="D116" s="125">
        <v>282999</v>
      </c>
      <c r="E116" s="125">
        <v>127700</v>
      </c>
      <c r="F116" s="207">
        <f t="shared" si="18"/>
        <v>8682033</v>
      </c>
      <c r="G116" s="213">
        <v>1504078</v>
      </c>
      <c r="H116" s="214">
        <v>2760298</v>
      </c>
      <c r="I116" s="214">
        <v>16837</v>
      </c>
      <c r="J116" s="214">
        <v>204589</v>
      </c>
      <c r="K116" s="2">
        <f t="shared" si="19"/>
        <v>4485802</v>
      </c>
      <c r="L116" s="213">
        <v>793706</v>
      </c>
      <c r="M116" s="214">
        <v>958188</v>
      </c>
      <c r="N116" s="214">
        <v>43441</v>
      </c>
      <c r="O116" s="214">
        <v>86827</v>
      </c>
      <c r="P116" s="207">
        <f t="shared" ref="P116" si="38">SUM(L116:O116)</f>
        <v>1882162</v>
      </c>
      <c r="Q116" s="204">
        <f t="shared" ref="Q116" si="39">SUM(F116,K116,P116)</f>
        <v>15049997</v>
      </c>
      <c r="R116" s="205">
        <v>16694228</v>
      </c>
      <c r="S116" s="218">
        <f t="shared" si="35"/>
        <v>0.90150901257608318</v>
      </c>
    </row>
    <row r="117" spans="1:19">
      <c r="A117" s="90" t="s">
        <v>145</v>
      </c>
      <c r="B117" s="127">
        <v>3689519</v>
      </c>
      <c r="C117" s="128">
        <v>4544379</v>
      </c>
      <c r="D117" s="128">
        <v>270813</v>
      </c>
      <c r="E117" s="128">
        <v>106842</v>
      </c>
      <c r="F117" s="207">
        <f t="shared" si="18"/>
        <v>8611553</v>
      </c>
      <c r="G117" s="213">
        <v>1477381</v>
      </c>
      <c r="H117" s="214">
        <v>2804418</v>
      </c>
      <c r="I117" s="214">
        <v>14295</v>
      </c>
      <c r="J117" s="214">
        <v>205222</v>
      </c>
      <c r="K117" s="2">
        <f t="shared" si="19"/>
        <v>4501316</v>
      </c>
      <c r="L117" s="213">
        <v>828070</v>
      </c>
      <c r="M117" s="214">
        <v>967050</v>
      </c>
      <c r="N117" s="214">
        <v>42166</v>
      </c>
      <c r="O117" s="214">
        <v>87066</v>
      </c>
      <c r="P117" s="207">
        <f t="shared" ref="P117" si="40">SUM(L117:O117)</f>
        <v>1924352</v>
      </c>
      <c r="Q117" s="204">
        <f t="shared" ref="Q117" si="41">SUM(F117,K117,P117)</f>
        <v>15037221</v>
      </c>
      <c r="R117" s="205">
        <v>16714915.25</v>
      </c>
      <c r="S117" s="218">
        <f t="shared" si="35"/>
        <v>0.89962891077177309</v>
      </c>
    </row>
    <row r="118" spans="1:19">
      <c r="A118" s="90" t="s">
        <v>148</v>
      </c>
      <c r="B118" s="129">
        <v>3609681</v>
      </c>
      <c r="C118" s="130">
        <v>4501285</v>
      </c>
      <c r="D118" s="130">
        <v>300189</v>
      </c>
      <c r="E118" s="130">
        <v>110392</v>
      </c>
      <c r="F118" s="207">
        <f t="shared" si="18"/>
        <v>8521547</v>
      </c>
      <c r="G118" s="213">
        <v>1452680.6312864288</v>
      </c>
      <c r="H118" s="214">
        <v>2777904.3687135712</v>
      </c>
      <c r="I118" s="214">
        <v>13626.202748863961</v>
      </c>
      <c r="J118" s="214">
        <v>195714.79725113604</v>
      </c>
      <c r="K118" s="2">
        <f t="shared" ref="K118:K157" si="42">SUM(G118:J118)</f>
        <v>4439926</v>
      </c>
      <c r="L118" s="213">
        <v>871619</v>
      </c>
      <c r="M118" s="214">
        <v>987067</v>
      </c>
      <c r="N118" s="214">
        <v>39964</v>
      </c>
      <c r="O118" s="214">
        <v>87276</v>
      </c>
      <c r="P118" s="207">
        <f t="shared" ref="P118" si="43">SUM(L118:O118)</f>
        <v>1985926</v>
      </c>
      <c r="Q118" s="204">
        <f t="shared" ref="Q118" si="44">SUM(F118,K118,P118)</f>
        <v>14947399</v>
      </c>
      <c r="R118" s="205">
        <v>16735602.5</v>
      </c>
      <c r="S118" s="218">
        <f t="shared" si="35"/>
        <v>0.89314973870824188</v>
      </c>
    </row>
    <row r="119" spans="1:19">
      <c r="A119" s="90" t="s">
        <v>149</v>
      </c>
      <c r="B119" s="131">
        <v>3395818</v>
      </c>
      <c r="C119" s="132">
        <v>4550500</v>
      </c>
      <c r="D119" s="132">
        <v>365671</v>
      </c>
      <c r="E119" s="132">
        <v>109077</v>
      </c>
      <c r="F119" s="207">
        <f t="shared" si="18"/>
        <v>8421066</v>
      </c>
      <c r="G119" s="213">
        <v>1458717.0431860532</v>
      </c>
      <c r="H119" s="214">
        <v>2800779.9568139468</v>
      </c>
      <c r="I119" s="214">
        <v>13530.428269292461</v>
      </c>
      <c r="J119" s="214">
        <v>194490.57173070754</v>
      </c>
      <c r="K119" s="2">
        <f t="shared" si="42"/>
        <v>4467518</v>
      </c>
      <c r="L119" s="213">
        <v>910978</v>
      </c>
      <c r="M119" s="214">
        <v>1008229</v>
      </c>
      <c r="N119" s="214">
        <v>20846</v>
      </c>
      <c r="O119" s="214">
        <v>87356</v>
      </c>
      <c r="P119" s="207">
        <f t="shared" ref="P119:P124" si="45">SUM(L119:O119)</f>
        <v>2027409</v>
      </c>
      <c r="Q119" s="204">
        <f t="shared" ref="Q119:Q122" si="46">SUM(F119,K119,P119)</f>
        <v>14915993</v>
      </c>
      <c r="R119" s="205">
        <v>16756289.749999998</v>
      </c>
      <c r="S119" s="218">
        <f t="shared" ref="S119:S122" si="47">+Q119/R119</f>
        <v>0.89017277825480434</v>
      </c>
    </row>
    <row r="120" spans="1:19">
      <c r="A120" s="90">
        <v>2017</v>
      </c>
      <c r="B120" s="157">
        <v>2951275</v>
      </c>
      <c r="C120" s="156">
        <v>4571929</v>
      </c>
      <c r="D120" s="156">
        <v>329984</v>
      </c>
      <c r="E120" s="156">
        <v>107075</v>
      </c>
      <c r="F120" s="207">
        <f t="shared" si="18"/>
        <v>7960263</v>
      </c>
      <c r="G120" s="213">
        <v>1485799.0185563313</v>
      </c>
      <c r="H120" s="214">
        <v>2849176.9814436687</v>
      </c>
      <c r="I120" s="214">
        <v>13906.316256590144</v>
      </c>
      <c r="J120" s="214">
        <v>200141.68374340984</v>
      </c>
      <c r="K120" s="2">
        <f t="shared" si="42"/>
        <v>4549024</v>
      </c>
      <c r="L120" s="213">
        <v>1012184</v>
      </c>
      <c r="M120" s="214">
        <v>1011198</v>
      </c>
      <c r="N120" s="214">
        <v>30885</v>
      </c>
      <c r="O120" s="214">
        <v>87850</v>
      </c>
      <c r="P120" s="207">
        <f t="shared" si="45"/>
        <v>2142117</v>
      </c>
      <c r="Q120" s="204">
        <f t="shared" si="46"/>
        <v>14651404</v>
      </c>
      <c r="R120" s="205">
        <v>16776977</v>
      </c>
      <c r="S120" s="218">
        <f t="shared" si="47"/>
        <v>0.87330417154413453</v>
      </c>
    </row>
    <row r="121" spans="1:19">
      <c r="A121" s="90" t="s">
        <v>153</v>
      </c>
      <c r="B121" s="135">
        <v>3352155</v>
      </c>
      <c r="C121" s="134">
        <v>4206007</v>
      </c>
      <c r="D121" s="134">
        <v>310691</v>
      </c>
      <c r="E121" s="134">
        <v>107177</v>
      </c>
      <c r="F121" s="207">
        <f t="shared" si="18"/>
        <v>7976030</v>
      </c>
      <c r="G121" s="213">
        <v>1471403.5699961656</v>
      </c>
      <c r="H121" s="214">
        <v>2822286.4300038344</v>
      </c>
      <c r="I121" s="214">
        <v>14273.456620579149</v>
      </c>
      <c r="J121" s="214">
        <v>205722.54337942085</v>
      </c>
      <c r="K121" s="2">
        <f t="shared" si="42"/>
        <v>4513686</v>
      </c>
      <c r="L121" s="213">
        <v>1065992</v>
      </c>
      <c r="M121" s="214">
        <v>1059323</v>
      </c>
      <c r="N121" s="214">
        <v>23402</v>
      </c>
      <c r="O121" s="214">
        <v>88123</v>
      </c>
      <c r="P121" s="207">
        <f t="shared" si="45"/>
        <v>2236840</v>
      </c>
      <c r="Q121" s="204">
        <f t="shared" si="46"/>
        <v>14726556</v>
      </c>
      <c r="R121" s="205">
        <v>16797512.916666668</v>
      </c>
      <c r="S121" s="218">
        <f t="shared" si="47"/>
        <v>0.87671050310002485</v>
      </c>
    </row>
    <row r="122" spans="1:19">
      <c r="A122" s="90" t="s">
        <v>154</v>
      </c>
      <c r="B122" s="136">
        <v>3144374</v>
      </c>
      <c r="C122" s="137">
        <v>4412099</v>
      </c>
      <c r="D122" s="137">
        <v>325672</v>
      </c>
      <c r="E122" s="137">
        <v>106977</v>
      </c>
      <c r="F122" s="207">
        <f t="shared" si="18"/>
        <v>7989122</v>
      </c>
      <c r="G122" s="213">
        <v>1476919.1283253627</v>
      </c>
      <c r="H122" s="214">
        <v>2811184.8716746373</v>
      </c>
      <c r="I122" s="214">
        <v>39328.973049886736</v>
      </c>
      <c r="J122" s="214">
        <v>188248.02695011324</v>
      </c>
      <c r="K122" s="2">
        <f t="shared" si="42"/>
        <v>4515681</v>
      </c>
      <c r="L122" s="213">
        <v>1107916</v>
      </c>
      <c r="M122" s="214">
        <v>1078345</v>
      </c>
      <c r="N122" s="214">
        <v>22827</v>
      </c>
      <c r="O122" s="214">
        <v>88208</v>
      </c>
      <c r="P122" s="207">
        <f t="shared" si="45"/>
        <v>2297296</v>
      </c>
      <c r="Q122" s="204">
        <f t="shared" si="46"/>
        <v>14802099</v>
      </c>
      <c r="R122" s="205">
        <v>16818048.833333332</v>
      </c>
      <c r="S122" s="218">
        <f t="shared" si="47"/>
        <v>0.88013176478963928</v>
      </c>
    </row>
    <row r="123" spans="1:19">
      <c r="A123" s="90" t="s">
        <v>155</v>
      </c>
      <c r="B123" s="139">
        <v>3210669</v>
      </c>
      <c r="C123" s="138">
        <v>4368283</v>
      </c>
      <c r="D123" s="138">
        <v>313183</v>
      </c>
      <c r="E123" s="138">
        <v>108240</v>
      </c>
      <c r="F123" s="207">
        <f t="shared" si="18"/>
        <v>8000375</v>
      </c>
      <c r="G123" s="213">
        <v>1464491.4798603877</v>
      </c>
      <c r="H123" s="214">
        <v>2823036.5201396123</v>
      </c>
      <c r="I123" s="214">
        <v>42391.833263885157</v>
      </c>
      <c r="J123" s="214">
        <v>185134.16673611486</v>
      </c>
      <c r="K123" s="2">
        <f t="shared" si="42"/>
        <v>4515054</v>
      </c>
      <c r="L123" s="213">
        <v>1163917</v>
      </c>
      <c r="M123" s="214">
        <v>1103255</v>
      </c>
      <c r="N123" s="214">
        <v>22872</v>
      </c>
      <c r="O123" s="214">
        <v>88231</v>
      </c>
      <c r="P123" s="207">
        <f t="shared" si="45"/>
        <v>2378275</v>
      </c>
      <c r="Q123" s="204">
        <f t="shared" ref="Q123:Q124" si="48">SUM(F123,K123,P123)</f>
        <v>14893704</v>
      </c>
      <c r="R123" s="205">
        <v>16838584.75</v>
      </c>
      <c r="S123" s="218">
        <f t="shared" ref="S123:S129" si="49">+Q123/R123</f>
        <v>0.88449856214905476</v>
      </c>
    </row>
    <row r="124" spans="1:19">
      <c r="A124" s="90" t="s">
        <v>156</v>
      </c>
      <c r="B124" s="140">
        <v>2948793</v>
      </c>
      <c r="C124" s="141">
        <v>4674509</v>
      </c>
      <c r="D124" s="141">
        <v>283510</v>
      </c>
      <c r="E124" s="141">
        <v>109893</v>
      </c>
      <c r="F124" s="207">
        <f t="shared" si="18"/>
        <v>8016705</v>
      </c>
      <c r="G124" s="213">
        <v>1483436.9834392988</v>
      </c>
      <c r="H124" s="214">
        <v>2839480.0165607012</v>
      </c>
      <c r="I124" s="214">
        <v>42055.560952574102</v>
      </c>
      <c r="J124" s="214">
        <v>186336.4390474259</v>
      </c>
      <c r="K124" s="2">
        <f t="shared" si="42"/>
        <v>4551309</v>
      </c>
      <c r="L124" s="213">
        <v>1217627</v>
      </c>
      <c r="M124" s="214">
        <v>1116087</v>
      </c>
      <c r="N124" s="214">
        <v>22564</v>
      </c>
      <c r="O124" s="214">
        <v>87569</v>
      </c>
      <c r="P124" s="207">
        <f t="shared" si="45"/>
        <v>2443847</v>
      </c>
      <c r="Q124" s="204">
        <f t="shared" si="48"/>
        <v>15011861</v>
      </c>
      <c r="R124" s="205">
        <v>16859120.666666668</v>
      </c>
      <c r="S124" s="218">
        <f t="shared" si="49"/>
        <v>0.89042965506979188</v>
      </c>
    </row>
    <row r="125" spans="1:19">
      <c r="A125" s="90" t="s">
        <v>157</v>
      </c>
      <c r="B125" s="143">
        <v>3034821</v>
      </c>
      <c r="C125" s="142">
        <v>4580487</v>
      </c>
      <c r="D125" s="142">
        <v>312726</v>
      </c>
      <c r="E125" s="142">
        <v>108816</v>
      </c>
      <c r="F125" s="207">
        <f t="shared" si="18"/>
        <v>8036850</v>
      </c>
      <c r="G125" s="213">
        <v>1491348.7381158802</v>
      </c>
      <c r="H125" s="214">
        <v>2850874.2618841198</v>
      </c>
      <c r="I125" s="214">
        <v>44967.157472712155</v>
      </c>
      <c r="J125" s="214">
        <v>194859.84252728787</v>
      </c>
      <c r="K125" s="2">
        <f t="shared" si="42"/>
        <v>4582050</v>
      </c>
      <c r="L125" s="213">
        <v>1258473</v>
      </c>
      <c r="M125" s="214">
        <v>1126989</v>
      </c>
      <c r="N125" s="214">
        <v>22482</v>
      </c>
      <c r="O125" s="214">
        <v>87653</v>
      </c>
      <c r="P125" s="207">
        <f t="shared" ref="P125" si="50">SUM(L125:O125)</f>
        <v>2495597</v>
      </c>
      <c r="Q125" s="204">
        <f t="shared" ref="Q125" si="51">SUM(F125,K125,P125)</f>
        <v>15114497</v>
      </c>
      <c r="R125" s="205">
        <v>16879656.583333336</v>
      </c>
      <c r="S125" s="218">
        <f t="shared" si="49"/>
        <v>0.89542680713799461</v>
      </c>
    </row>
    <row r="126" spans="1:19">
      <c r="A126" s="90" t="s">
        <v>160</v>
      </c>
      <c r="B126" s="145">
        <v>3122328</v>
      </c>
      <c r="C126" s="144">
        <v>4525016</v>
      </c>
      <c r="D126" s="144">
        <v>310032</v>
      </c>
      <c r="E126" s="144">
        <v>110350</v>
      </c>
      <c r="F126" s="207">
        <f t="shared" si="18"/>
        <v>8067726</v>
      </c>
      <c r="G126" s="213">
        <v>1508592.0135295535</v>
      </c>
      <c r="H126" s="214">
        <v>2871010.9864704465</v>
      </c>
      <c r="I126" s="214">
        <v>45187.231726254104</v>
      </c>
      <c r="J126" s="214">
        <v>197223.7682737459</v>
      </c>
      <c r="K126" s="2">
        <f t="shared" si="42"/>
        <v>4622014</v>
      </c>
      <c r="L126" s="213">
        <v>1287144</v>
      </c>
      <c r="M126" s="214">
        <v>1138433</v>
      </c>
      <c r="N126" s="214">
        <v>20396</v>
      </c>
      <c r="O126" s="214">
        <v>87839</v>
      </c>
      <c r="P126" s="207">
        <f t="shared" ref="P126" si="52">SUM(L126:O126)</f>
        <v>2533812</v>
      </c>
      <c r="Q126" s="204">
        <f t="shared" ref="Q126" si="53">SUM(F126,K126,P126)</f>
        <v>15223552</v>
      </c>
      <c r="R126" s="205">
        <v>16900192.500000004</v>
      </c>
      <c r="S126" s="218">
        <f t="shared" si="49"/>
        <v>0.90079163299471277</v>
      </c>
    </row>
    <row r="127" spans="1:19">
      <c r="A127" s="90" t="s">
        <v>161</v>
      </c>
      <c r="B127" s="147">
        <v>3125248</v>
      </c>
      <c r="C127" s="146">
        <v>4543859</v>
      </c>
      <c r="D127" s="146">
        <v>327553</v>
      </c>
      <c r="E127" s="146">
        <v>111604</v>
      </c>
      <c r="F127" s="207">
        <f t="shared" si="18"/>
        <v>8108264</v>
      </c>
      <c r="G127" s="213">
        <v>1522723.4154303935</v>
      </c>
      <c r="H127" s="214">
        <v>2895295.5845696065</v>
      </c>
      <c r="I127" s="214">
        <v>52387.436372691285</v>
      </c>
      <c r="J127" s="214">
        <v>195756.56362730873</v>
      </c>
      <c r="K127" s="2">
        <f t="shared" si="42"/>
        <v>4666163</v>
      </c>
      <c r="L127" s="213">
        <v>1351862</v>
      </c>
      <c r="M127" s="214">
        <v>1147965</v>
      </c>
      <c r="N127" s="214">
        <v>21588</v>
      </c>
      <c r="O127" s="214">
        <v>88152</v>
      </c>
      <c r="P127" s="207">
        <f t="shared" ref="P127" si="54">SUM(L127:O127)</f>
        <v>2609567</v>
      </c>
      <c r="Q127" s="204">
        <f t="shared" ref="Q127:Q129" si="55">SUM(F127,K127,P127)</f>
        <v>15383994</v>
      </c>
      <c r="R127" s="205">
        <v>16920728.416666664</v>
      </c>
      <c r="S127" s="218">
        <f t="shared" si="49"/>
        <v>0.90918036275831937</v>
      </c>
    </row>
    <row r="128" spans="1:19">
      <c r="A128" s="90" t="s">
        <v>162</v>
      </c>
      <c r="B128" s="149">
        <v>3108278</v>
      </c>
      <c r="C128" s="148">
        <v>4592970</v>
      </c>
      <c r="D128" s="148">
        <v>315146</v>
      </c>
      <c r="E128" s="148">
        <v>112244</v>
      </c>
      <c r="F128" s="207">
        <f t="shared" si="18"/>
        <v>8128638</v>
      </c>
      <c r="G128" s="213">
        <v>1514687.9848692142</v>
      </c>
      <c r="H128" s="214">
        <v>2880861.0151307858</v>
      </c>
      <c r="I128" s="214">
        <v>56624.831294256837</v>
      </c>
      <c r="J128" s="214">
        <v>183436.16870574316</v>
      </c>
      <c r="K128" s="2">
        <f t="shared" si="42"/>
        <v>4635610</v>
      </c>
      <c r="L128" s="213">
        <v>1385330</v>
      </c>
      <c r="M128" s="214">
        <v>1164054</v>
      </c>
      <c r="N128" s="214">
        <v>21248</v>
      </c>
      <c r="O128" s="214">
        <v>88234</v>
      </c>
      <c r="P128" s="207">
        <f t="shared" ref="P128:P129" si="56">SUM(L128:O128)</f>
        <v>2658866</v>
      </c>
      <c r="Q128" s="204">
        <f t="shared" si="55"/>
        <v>15423114</v>
      </c>
      <c r="R128" s="205">
        <v>16941264.333333336</v>
      </c>
      <c r="S128" s="218">
        <f t="shared" si="49"/>
        <v>0.91038742425225905</v>
      </c>
    </row>
    <row r="129" spans="1:19">
      <c r="A129" s="90" t="s">
        <v>165</v>
      </c>
      <c r="B129" s="150">
        <v>3125750</v>
      </c>
      <c r="C129" s="151">
        <v>4616693</v>
      </c>
      <c r="D129" s="151">
        <v>304276</v>
      </c>
      <c r="E129" s="151">
        <v>113753</v>
      </c>
      <c r="F129" s="207">
        <f t="shared" si="18"/>
        <v>8160472</v>
      </c>
      <c r="G129" s="213">
        <v>1526425.9250378772</v>
      </c>
      <c r="H129" s="214">
        <v>2881719.0749621228</v>
      </c>
      <c r="I129" s="214">
        <v>57175.021936012687</v>
      </c>
      <c r="J129" s="214">
        <v>183479.97806398734</v>
      </c>
      <c r="K129" s="2">
        <f t="shared" si="42"/>
        <v>4648800</v>
      </c>
      <c r="L129" s="213">
        <v>1451673</v>
      </c>
      <c r="M129" s="214">
        <v>1178044</v>
      </c>
      <c r="N129" s="214">
        <v>21297</v>
      </c>
      <c r="O129" s="214">
        <v>88258</v>
      </c>
      <c r="P129" s="207">
        <f t="shared" si="56"/>
        <v>2739272</v>
      </c>
      <c r="Q129" s="204">
        <f t="shared" si="55"/>
        <v>15548544</v>
      </c>
      <c r="R129" s="205">
        <v>16961800.25</v>
      </c>
      <c r="S129" s="218">
        <f t="shared" si="49"/>
        <v>0.91668005582131529</v>
      </c>
    </row>
    <row r="130" spans="1:19">
      <c r="A130" s="90" t="s">
        <v>166</v>
      </c>
      <c r="B130" s="152">
        <v>3043452</v>
      </c>
      <c r="C130" s="153">
        <v>4719243</v>
      </c>
      <c r="D130" s="153">
        <v>314591</v>
      </c>
      <c r="E130" s="153">
        <v>108547</v>
      </c>
      <c r="F130" s="207">
        <f t="shared" si="18"/>
        <v>8185833</v>
      </c>
      <c r="G130" s="213">
        <v>1527511.9432934816</v>
      </c>
      <c r="H130" s="214">
        <v>2858223.0567065184</v>
      </c>
      <c r="I130" s="214">
        <v>61142.751284855804</v>
      </c>
      <c r="J130" s="214">
        <v>179011.2487151442</v>
      </c>
      <c r="K130" s="2">
        <f t="shared" si="42"/>
        <v>4625889</v>
      </c>
      <c r="L130" s="213">
        <v>1474514</v>
      </c>
      <c r="M130" s="214">
        <v>1186988</v>
      </c>
      <c r="N130" s="214">
        <v>21366</v>
      </c>
      <c r="O130" s="214">
        <v>88346</v>
      </c>
      <c r="P130" s="207">
        <f t="shared" ref="P130" si="57">SUM(L130:O130)</f>
        <v>2771214</v>
      </c>
      <c r="Q130" s="204">
        <f t="shared" ref="Q130" si="58">SUM(F130,K130,P130)</f>
        <v>15582936</v>
      </c>
      <c r="R130" s="205">
        <v>16982336.166666668</v>
      </c>
      <c r="S130" s="218">
        <f t="shared" ref="S130:S138" si="59">+Q130/R130</f>
        <v>0.91759672209213217</v>
      </c>
    </row>
    <row r="131" spans="1:19">
      <c r="A131" s="90" t="s">
        <v>167</v>
      </c>
      <c r="B131" s="155">
        <v>3035865</v>
      </c>
      <c r="C131" s="154">
        <v>4747389</v>
      </c>
      <c r="D131" s="154">
        <v>311284</v>
      </c>
      <c r="E131" s="154">
        <v>116816</v>
      </c>
      <c r="F131" s="207">
        <f t="shared" si="18"/>
        <v>8211354</v>
      </c>
      <c r="G131" s="213">
        <v>1541403.4127631271</v>
      </c>
      <c r="H131" s="214">
        <v>2865298.5872368729</v>
      </c>
      <c r="I131" s="214">
        <v>67087.436549397433</v>
      </c>
      <c r="J131" s="214">
        <v>176208.56345060258</v>
      </c>
      <c r="K131" s="2">
        <f t="shared" si="42"/>
        <v>4649998</v>
      </c>
      <c r="L131" s="213">
        <v>1507814</v>
      </c>
      <c r="M131" s="214">
        <v>1190326</v>
      </c>
      <c r="N131" s="214">
        <v>21189</v>
      </c>
      <c r="O131" s="214">
        <v>88002</v>
      </c>
      <c r="P131" s="207">
        <f t="shared" ref="P131:P133" si="60">SUM(L131:O131)</f>
        <v>2807331</v>
      </c>
      <c r="Q131" s="204">
        <f t="shared" ref="Q131:Q133" si="61">SUM(F131,K131,P131)</f>
        <v>15668683</v>
      </c>
      <c r="R131" s="205">
        <v>17002872.08333334</v>
      </c>
      <c r="S131" s="218">
        <f t="shared" si="59"/>
        <v>0.92153154615324395</v>
      </c>
    </row>
    <row r="132" spans="1:19">
      <c r="A132" s="90" t="s">
        <v>169</v>
      </c>
      <c r="B132" s="158">
        <v>2950297</v>
      </c>
      <c r="C132" s="159">
        <v>4887440</v>
      </c>
      <c r="D132" s="159">
        <v>294582</v>
      </c>
      <c r="E132" s="159">
        <v>115731</v>
      </c>
      <c r="F132" s="207">
        <f t="shared" si="18"/>
        <v>8248050</v>
      </c>
      <c r="G132" s="213">
        <v>1560361.4218768659</v>
      </c>
      <c r="H132" s="214">
        <v>2877354.5781231341</v>
      </c>
      <c r="I132" s="214">
        <v>69679.992472086335</v>
      </c>
      <c r="J132" s="214">
        <v>172250.00752791367</v>
      </c>
      <c r="K132" s="2">
        <f t="shared" si="42"/>
        <v>4679646</v>
      </c>
      <c r="L132" s="213">
        <v>1543173</v>
      </c>
      <c r="M132" s="214">
        <v>1192727</v>
      </c>
      <c r="N132" s="214">
        <v>21030</v>
      </c>
      <c r="O132" s="214">
        <v>88212</v>
      </c>
      <c r="P132" s="207">
        <f t="shared" si="60"/>
        <v>2845142</v>
      </c>
      <c r="Q132" s="204">
        <f t="shared" si="61"/>
        <v>15772838</v>
      </c>
      <c r="R132" s="205">
        <v>17023408</v>
      </c>
      <c r="S132" s="218">
        <f t="shared" si="59"/>
        <v>0.92653821138517034</v>
      </c>
    </row>
    <row r="133" spans="1:19">
      <c r="A133" s="90" t="s">
        <v>168</v>
      </c>
      <c r="B133" s="160">
        <v>2908157</v>
      </c>
      <c r="C133" s="161">
        <v>4932754</v>
      </c>
      <c r="D133" s="161">
        <v>303462</v>
      </c>
      <c r="E133" s="161">
        <v>117754</v>
      </c>
      <c r="F133" s="207">
        <f t="shared" si="18"/>
        <v>8262127</v>
      </c>
      <c r="G133" s="213">
        <v>1988749</v>
      </c>
      <c r="H133" s="214">
        <v>2443921</v>
      </c>
      <c r="I133" s="214">
        <v>74587.325303918391</v>
      </c>
      <c r="J133" s="214">
        <v>167902.67469608161</v>
      </c>
      <c r="K133" s="2">
        <f t="shared" si="42"/>
        <v>4675160</v>
      </c>
      <c r="L133" s="213">
        <v>1600890</v>
      </c>
      <c r="M133" s="214">
        <v>1193952</v>
      </c>
      <c r="N133" s="214">
        <v>21322</v>
      </c>
      <c r="O133" s="214">
        <v>88090</v>
      </c>
      <c r="P133" s="207">
        <f t="shared" si="60"/>
        <v>2904254</v>
      </c>
      <c r="Q133" s="204">
        <f t="shared" si="61"/>
        <v>15841541</v>
      </c>
      <c r="R133" s="205">
        <v>17043789.500000004</v>
      </c>
      <c r="S133" s="218">
        <f t="shared" si="59"/>
        <v>0.92946119758167611</v>
      </c>
    </row>
    <row r="134" spans="1:19">
      <c r="A134" s="90" t="s">
        <v>172</v>
      </c>
      <c r="B134" s="163">
        <v>2907007</v>
      </c>
      <c r="C134" s="162">
        <v>4935695</v>
      </c>
      <c r="D134" s="162">
        <v>317626</v>
      </c>
      <c r="E134" s="162">
        <v>117659</v>
      </c>
      <c r="F134" s="207">
        <f t="shared" si="18"/>
        <v>8277987</v>
      </c>
      <c r="G134" s="213">
        <v>2110624</v>
      </c>
      <c r="H134" s="214">
        <v>2316281</v>
      </c>
      <c r="I134" s="214">
        <v>79346.964207459707</v>
      </c>
      <c r="J134" s="214">
        <v>170392.03579254026</v>
      </c>
      <c r="K134" s="2">
        <f t="shared" si="42"/>
        <v>4676643.9999999991</v>
      </c>
      <c r="L134" s="213">
        <v>1641130</v>
      </c>
      <c r="M134" s="214">
        <v>1194160</v>
      </c>
      <c r="N134" s="214">
        <v>21460</v>
      </c>
      <c r="O134" s="214">
        <v>88198</v>
      </c>
      <c r="P134" s="207">
        <f t="shared" ref="P134" si="62">SUM(L134:O134)</f>
        <v>2944948</v>
      </c>
      <c r="Q134" s="204">
        <f t="shared" ref="Q134" si="63">SUM(F134,K134,P134)</f>
        <v>15899579</v>
      </c>
      <c r="R134" s="205">
        <v>17064170.999999996</v>
      </c>
      <c r="S134" s="218">
        <f t="shared" si="59"/>
        <v>0.93175220759332544</v>
      </c>
    </row>
    <row r="135" spans="1:19">
      <c r="A135" s="90" t="s">
        <v>173</v>
      </c>
      <c r="B135" s="164">
        <v>2810227</v>
      </c>
      <c r="C135" s="165">
        <v>5061278</v>
      </c>
      <c r="D135" s="165">
        <v>318709</v>
      </c>
      <c r="E135" s="165">
        <v>118283</v>
      </c>
      <c r="F135" s="207">
        <f t="shared" si="18"/>
        <v>8308497</v>
      </c>
      <c r="G135" s="213">
        <v>1934094</v>
      </c>
      <c r="H135" s="214">
        <v>2443888</v>
      </c>
      <c r="I135" s="214">
        <v>80531.302046210229</v>
      </c>
      <c r="J135" s="214">
        <v>165264.69795378979</v>
      </c>
      <c r="K135" s="2">
        <f t="shared" si="42"/>
        <v>4623778</v>
      </c>
      <c r="L135" s="213">
        <v>1627413</v>
      </c>
      <c r="M135" s="214">
        <v>1227481</v>
      </c>
      <c r="N135" s="214">
        <v>21638</v>
      </c>
      <c r="O135" s="214">
        <v>88152</v>
      </c>
      <c r="P135" s="207">
        <f t="shared" ref="P135" si="64">SUM(L135:O135)</f>
        <v>2964684</v>
      </c>
      <c r="Q135" s="204">
        <f t="shared" ref="Q135" si="65">SUM(F135,K135,P135)</f>
        <v>15896959</v>
      </c>
      <c r="R135" s="205">
        <v>17084552.5</v>
      </c>
      <c r="S135" s="218">
        <f t="shared" si="59"/>
        <v>0.93048729254102502</v>
      </c>
    </row>
    <row r="136" spans="1:19">
      <c r="A136" s="90" t="s">
        <v>174</v>
      </c>
      <c r="B136" s="167">
        <v>2804433</v>
      </c>
      <c r="C136" s="166">
        <v>5069894</v>
      </c>
      <c r="D136" s="166">
        <v>330095</v>
      </c>
      <c r="E136" s="166">
        <v>119253</v>
      </c>
      <c r="F136" s="207">
        <f t="shared" si="18"/>
        <v>8323675</v>
      </c>
      <c r="G136" s="213">
        <v>1938603</v>
      </c>
      <c r="H136" s="214">
        <v>2426773</v>
      </c>
      <c r="I136" s="214">
        <v>84628.477960465461</v>
      </c>
      <c r="J136" s="214">
        <v>165765.52203953455</v>
      </c>
      <c r="K136" s="2">
        <f t="shared" si="42"/>
        <v>4615770</v>
      </c>
      <c r="L136" s="213">
        <v>1676294</v>
      </c>
      <c r="M136" s="214">
        <v>1231491</v>
      </c>
      <c r="N136" s="214">
        <v>21677</v>
      </c>
      <c r="O136" s="214">
        <v>88154</v>
      </c>
      <c r="P136" s="207">
        <f t="shared" ref="P136" si="66">SUM(L136:O136)</f>
        <v>3017616</v>
      </c>
      <c r="Q136" s="204">
        <f t="shared" ref="Q136" si="67">SUM(F136,K136,P136)</f>
        <v>15957061</v>
      </c>
      <c r="R136" s="205">
        <v>17104934.000000004</v>
      </c>
      <c r="S136" s="218">
        <f t="shared" si="59"/>
        <v>0.93289228710265681</v>
      </c>
    </row>
    <row r="137" spans="1:19">
      <c r="A137" s="90" t="s">
        <v>175</v>
      </c>
      <c r="B137" s="168">
        <v>2812926</v>
      </c>
      <c r="C137" s="169">
        <v>5077735</v>
      </c>
      <c r="D137" s="169">
        <v>335860</v>
      </c>
      <c r="E137" s="169">
        <v>116469</v>
      </c>
      <c r="F137" s="207">
        <f t="shared" si="18"/>
        <v>8342990</v>
      </c>
      <c r="G137" s="213">
        <v>1890306</v>
      </c>
      <c r="H137" s="214">
        <v>2421498</v>
      </c>
      <c r="I137" s="214">
        <v>88566.33885522437</v>
      </c>
      <c r="J137" s="214">
        <v>166006.66114477563</v>
      </c>
      <c r="K137" s="2">
        <f t="shared" si="42"/>
        <v>4566377</v>
      </c>
      <c r="L137" s="213">
        <v>1710251</v>
      </c>
      <c r="M137" s="214">
        <v>1220588</v>
      </c>
      <c r="N137" s="214">
        <v>21087</v>
      </c>
      <c r="O137" s="214">
        <v>88149</v>
      </c>
      <c r="P137" s="207">
        <f t="shared" ref="P137:P142" si="68">SUM(L137:O137)</f>
        <v>3040075</v>
      </c>
      <c r="Q137" s="204">
        <f t="shared" ref="Q137:Q138" si="69">SUM(F137,K137,P137)</f>
        <v>15949442</v>
      </c>
      <c r="R137" s="205">
        <v>17125315.499999993</v>
      </c>
      <c r="S137" s="218">
        <f t="shared" si="59"/>
        <v>0.93133711901541361</v>
      </c>
    </row>
    <row r="138" spans="1:19">
      <c r="A138" s="90" t="s">
        <v>176</v>
      </c>
      <c r="B138" s="173">
        <v>2820530</v>
      </c>
      <c r="C138" s="174">
        <v>5083031</v>
      </c>
      <c r="D138" s="174">
        <v>334258</v>
      </c>
      <c r="E138" s="174">
        <v>117808</v>
      </c>
      <c r="F138" s="207">
        <f t="shared" si="18"/>
        <v>8355627</v>
      </c>
      <c r="G138" s="201">
        <v>1786974</v>
      </c>
      <c r="H138" s="174">
        <v>2497073</v>
      </c>
      <c r="I138" s="174">
        <v>90831.453778503157</v>
      </c>
      <c r="J138" s="174">
        <v>165184.54622149686</v>
      </c>
      <c r="K138" s="2">
        <f t="shared" si="42"/>
        <v>4540063</v>
      </c>
      <c r="L138" s="201">
        <v>1508659</v>
      </c>
      <c r="M138" s="174">
        <v>1420307</v>
      </c>
      <c r="N138" s="174">
        <v>59272</v>
      </c>
      <c r="O138" s="174">
        <v>84918</v>
      </c>
      <c r="P138" s="207">
        <f t="shared" si="68"/>
        <v>3073156</v>
      </c>
      <c r="Q138" s="204">
        <f t="shared" si="69"/>
        <v>15968846</v>
      </c>
      <c r="R138" s="205">
        <v>17145697</v>
      </c>
      <c r="S138" s="218">
        <f t="shared" si="59"/>
        <v>0.9313617288349374</v>
      </c>
    </row>
    <row r="139" spans="1:19">
      <c r="A139" s="172" t="s">
        <v>177</v>
      </c>
      <c r="B139" s="171">
        <v>2898661</v>
      </c>
      <c r="C139" s="170">
        <v>5078754</v>
      </c>
      <c r="D139" s="170">
        <v>274720</v>
      </c>
      <c r="E139" s="170">
        <v>118986</v>
      </c>
      <c r="F139" s="207">
        <f t="shared" si="18"/>
        <v>8371121</v>
      </c>
      <c r="G139" s="213">
        <v>1744040</v>
      </c>
      <c r="H139" s="214">
        <v>2482264</v>
      </c>
      <c r="I139" s="214">
        <v>92084.052542165911</v>
      </c>
      <c r="J139" s="214">
        <v>163066.94745783409</v>
      </c>
      <c r="K139" s="2">
        <f t="shared" si="42"/>
        <v>4481455</v>
      </c>
      <c r="L139" s="213">
        <v>1456467</v>
      </c>
      <c r="M139" s="214">
        <v>1420190</v>
      </c>
      <c r="N139" s="214">
        <v>56302</v>
      </c>
      <c r="O139" s="214">
        <v>84875</v>
      </c>
      <c r="P139" s="207">
        <f t="shared" si="68"/>
        <v>3017834</v>
      </c>
      <c r="Q139" s="204">
        <f t="shared" ref="Q139:Q142" si="70">SUM(F139,K139,P139)</f>
        <v>15870410</v>
      </c>
      <c r="R139" s="205">
        <v>17166079</v>
      </c>
      <c r="S139" s="218">
        <f t="shared" ref="S139:S176" si="71">+Q139/R139</f>
        <v>0.92452155206788922</v>
      </c>
    </row>
    <row r="140" spans="1:19">
      <c r="A140" s="172" t="s">
        <v>178</v>
      </c>
      <c r="B140" s="175">
        <v>2973875</v>
      </c>
      <c r="C140" s="176">
        <v>5010902</v>
      </c>
      <c r="D140" s="176">
        <v>292914</v>
      </c>
      <c r="E140" s="176">
        <v>114338</v>
      </c>
      <c r="F140" s="207">
        <f t="shared" si="18"/>
        <v>8392029</v>
      </c>
      <c r="G140" s="213">
        <v>1757938</v>
      </c>
      <c r="H140" s="214">
        <v>2449672</v>
      </c>
      <c r="I140" s="214">
        <v>91676.602718701659</v>
      </c>
      <c r="J140" s="214">
        <v>161705.39728129836</v>
      </c>
      <c r="K140" s="2">
        <f t="shared" si="42"/>
        <v>4460992</v>
      </c>
      <c r="L140" s="213">
        <v>1362894</v>
      </c>
      <c r="M140" s="214">
        <v>1537412</v>
      </c>
      <c r="N140" s="214">
        <v>56233</v>
      </c>
      <c r="O140" s="214">
        <v>84858</v>
      </c>
      <c r="P140" s="207">
        <f t="shared" si="68"/>
        <v>3041397</v>
      </c>
      <c r="Q140" s="204">
        <f t="shared" si="70"/>
        <v>15894418</v>
      </c>
      <c r="R140" s="205">
        <v>17186460</v>
      </c>
      <c r="S140" s="218">
        <f t="shared" si="71"/>
        <v>0.92482209832624052</v>
      </c>
    </row>
    <row r="141" spans="1:19">
      <c r="A141" s="172" t="s">
        <v>179</v>
      </c>
      <c r="B141" s="175">
        <v>3055195</v>
      </c>
      <c r="C141" s="176">
        <v>4952806</v>
      </c>
      <c r="D141" s="176">
        <v>298533</v>
      </c>
      <c r="E141" s="176">
        <v>115364</v>
      </c>
      <c r="F141" s="207">
        <f t="shared" si="18"/>
        <v>8421898</v>
      </c>
      <c r="G141" s="213">
        <v>1787102</v>
      </c>
      <c r="H141" s="214">
        <v>2399936</v>
      </c>
      <c r="I141" s="214">
        <v>92167.478400138629</v>
      </c>
      <c r="J141" s="214">
        <v>160468.52159986139</v>
      </c>
      <c r="K141" s="2">
        <f t="shared" si="42"/>
        <v>4439674</v>
      </c>
      <c r="L141" s="213">
        <v>1293089</v>
      </c>
      <c r="M141" s="214">
        <v>1550428</v>
      </c>
      <c r="N141" s="214">
        <v>54844</v>
      </c>
      <c r="O141" s="214">
        <v>84932</v>
      </c>
      <c r="P141" s="207">
        <f t="shared" si="68"/>
        <v>2983293</v>
      </c>
      <c r="Q141" s="204">
        <f t="shared" si="70"/>
        <v>15844865</v>
      </c>
      <c r="R141" s="205">
        <v>17206841.5</v>
      </c>
      <c r="S141" s="218">
        <f t="shared" si="71"/>
        <v>0.9208468038715879</v>
      </c>
    </row>
    <row r="142" spans="1:19">
      <c r="A142" s="172" t="s">
        <v>180</v>
      </c>
      <c r="B142" s="175">
        <v>3103804</v>
      </c>
      <c r="C142" s="176">
        <v>4893131</v>
      </c>
      <c r="D142" s="176">
        <v>299932</v>
      </c>
      <c r="E142" s="176">
        <v>112478</v>
      </c>
      <c r="F142" s="207">
        <f t="shared" si="18"/>
        <v>8409345</v>
      </c>
      <c r="G142" s="213">
        <v>1834347</v>
      </c>
      <c r="H142" s="214">
        <v>2315025</v>
      </c>
      <c r="I142" s="214">
        <v>92983.252598803345</v>
      </c>
      <c r="J142" s="214">
        <v>160506.74740119666</v>
      </c>
      <c r="K142" s="2">
        <f t="shared" si="42"/>
        <v>4402862</v>
      </c>
      <c r="L142" s="213">
        <v>1254059</v>
      </c>
      <c r="M142" s="214">
        <v>1529506</v>
      </c>
      <c r="N142" s="214">
        <v>50855</v>
      </c>
      <c r="O142" s="214">
        <v>85124</v>
      </c>
      <c r="P142" s="207">
        <f t="shared" si="68"/>
        <v>2919544</v>
      </c>
      <c r="Q142" s="204">
        <f t="shared" si="70"/>
        <v>15731751</v>
      </c>
      <c r="R142" s="205">
        <v>17227223.000000004</v>
      </c>
      <c r="S142" s="218">
        <f t="shared" si="71"/>
        <v>0.9131913483676386</v>
      </c>
    </row>
    <row r="143" spans="1:19">
      <c r="A143" s="172" t="s">
        <v>181</v>
      </c>
      <c r="B143" s="178">
        <v>3106169</v>
      </c>
      <c r="C143" s="177">
        <v>4898399</v>
      </c>
      <c r="D143" s="177">
        <v>321809</v>
      </c>
      <c r="E143" s="177">
        <v>114302</v>
      </c>
      <c r="F143" s="207">
        <f t="shared" si="18"/>
        <v>8440679</v>
      </c>
      <c r="G143" s="213">
        <v>1896572.9999999995</v>
      </c>
      <c r="H143" s="214">
        <v>2274734</v>
      </c>
      <c r="I143" s="214">
        <v>90249.613442020302</v>
      </c>
      <c r="J143" s="214">
        <v>159320.38655797968</v>
      </c>
      <c r="K143" s="2">
        <f t="shared" si="42"/>
        <v>4420876.9999999991</v>
      </c>
      <c r="L143" s="213">
        <v>1172733</v>
      </c>
      <c r="M143" s="214">
        <v>1609443</v>
      </c>
      <c r="N143" s="214">
        <v>47279</v>
      </c>
      <c r="O143" s="214">
        <v>85230</v>
      </c>
      <c r="P143" s="207">
        <f t="shared" ref="P143" si="72">SUM(L143:O143)</f>
        <v>2914685</v>
      </c>
      <c r="Q143" s="204">
        <f t="shared" ref="Q143" si="73">SUM(F143,K143,P143)</f>
        <v>15776241</v>
      </c>
      <c r="R143" s="205">
        <v>17247604.499999993</v>
      </c>
      <c r="S143" s="218">
        <f t="shared" si="71"/>
        <v>0.91469171849342945</v>
      </c>
    </row>
    <row r="144" spans="1:19" ht="12" customHeight="1">
      <c r="A144" s="90" t="s">
        <v>183</v>
      </c>
      <c r="B144" s="179">
        <v>3052695</v>
      </c>
      <c r="C144" s="180">
        <v>4914613</v>
      </c>
      <c r="D144" s="180">
        <v>410518</v>
      </c>
      <c r="E144" s="180">
        <v>115228</v>
      </c>
      <c r="F144" s="207">
        <f t="shared" si="18"/>
        <v>8493054</v>
      </c>
      <c r="G144" s="213">
        <v>1832124</v>
      </c>
      <c r="H144" s="214">
        <v>2379469</v>
      </c>
      <c r="I144" s="214">
        <v>88938.066637258467</v>
      </c>
      <c r="J144" s="214">
        <v>155824.93336274152</v>
      </c>
      <c r="K144" s="2">
        <f t="shared" si="42"/>
        <v>4456356</v>
      </c>
      <c r="L144" s="213">
        <v>1275183</v>
      </c>
      <c r="M144" s="214">
        <v>1516366</v>
      </c>
      <c r="N144" s="214">
        <v>25926</v>
      </c>
      <c r="O144" s="214">
        <v>86215</v>
      </c>
      <c r="P144" s="207">
        <f t="shared" ref="P144" si="74">SUM(L144:O144)</f>
        <v>2903690</v>
      </c>
      <c r="Q144" s="204">
        <f t="shared" ref="Q144" si="75">SUM(F144,K144,P144)</f>
        <v>15853100</v>
      </c>
      <c r="R144" s="205">
        <v>17267985.999999993</v>
      </c>
      <c r="S144" s="218">
        <f t="shared" si="71"/>
        <v>0.91806305610857031</v>
      </c>
    </row>
    <row r="145" spans="1:21">
      <c r="A145" s="172" t="s">
        <v>182</v>
      </c>
      <c r="B145" s="181">
        <v>3052561</v>
      </c>
      <c r="C145" s="182">
        <v>4925306</v>
      </c>
      <c r="D145" s="182">
        <v>432029</v>
      </c>
      <c r="E145" s="182">
        <v>115046</v>
      </c>
      <c r="F145" s="207">
        <f t="shared" si="18"/>
        <v>8524942</v>
      </c>
      <c r="G145" s="213">
        <v>1858828</v>
      </c>
      <c r="H145" s="214">
        <v>2384577</v>
      </c>
      <c r="I145" s="214">
        <v>86445.34894440377</v>
      </c>
      <c r="J145" s="214">
        <v>155927.65105559622</v>
      </c>
      <c r="K145" s="2">
        <f t="shared" si="42"/>
        <v>4485778</v>
      </c>
      <c r="L145" s="213">
        <v>1188659</v>
      </c>
      <c r="M145" s="214">
        <v>1596158</v>
      </c>
      <c r="N145" s="214">
        <v>25311</v>
      </c>
      <c r="O145" s="214">
        <v>86109</v>
      </c>
      <c r="P145" s="207">
        <f t="shared" ref="P145" si="76">SUM(L145:O145)</f>
        <v>2896237</v>
      </c>
      <c r="Q145" s="204">
        <f t="shared" ref="Q145" si="77">SUM(F145,K145,P145)</f>
        <v>15906957</v>
      </c>
      <c r="R145" s="205">
        <v>17288207.401884042</v>
      </c>
      <c r="S145" s="218">
        <f t="shared" si="71"/>
        <v>0.92010447527755157</v>
      </c>
    </row>
    <row r="146" spans="1:21">
      <c r="A146" s="172" t="s">
        <v>184</v>
      </c>
      <c r="B146" s="184">
        <v>3055686</v>
      </c>
      <c r="C146" s="183">
        <v>4927936</v>
      </c>
      <c r="D146" s="183">
        <v>447848</v>
      </c>
      <c r="E146" s="183">
        <v>115966</v>
      </c>
      <c r="F146" s="207">
        <f t="shared" si="18"/>
        <v>8547436</v>
      </c>
      <c r="G146" s="213">
        <v>1850414</v>
      </c>
      <c r="H146" s="214">
        <v>2402165</v>
      </c>
      <c r="I146" s="214">
        <v>84737.216577879386</v>
      </c>
      <c r="J146" s="214">
        <v>154180.78342212061</v>
      </c>
      <c r="K146" s="2">
        <f t="shared" si="42"/>
        <v>4491497</v>
      </c>
      <c r="L146" s="213">
        <v>1548577</v>
      </c>
      <c r="M146" s="214">
        <v>1220047</v>
      </c>
      <c r="N146" s="214">
        <v>24613</v>
      </c>
      <c r="O146" s="214">
        <v>86288</v>
      </c>
      <c r="P146" s="207">
        <f t="shared" ref="P146:P148" si="78">SUM(L146:O146)</f>
        <v>2879525</v>
      </c>
      <c r="Q146" s="204">
        <f t="shared" ref="Q146:Q148" si="79">SUM(F146,K146,P146)</f>
        <v>15918458</v>
      </c>
      <c r="R146" s="205">
        <v>17308428.848509859</v>
      </c>
      <c r="S146" s="218">
        <f t="shared" si="71"/>
        <v>0.91969399067498103</v>
      </c>
    </row>
    <row r="147" spans="1:21">
      <c r="A147" s="172" t="s">
        <v>185</v>
      </c>
      <c r="B147" s="186">
        <v>3027129</v>
      </c>
      <c r="C147" s="185">
        <v>4874276</v>
      </c>
      <c r="D147" s="185">
        <v>467209</v>
      </c>
      <c r="E147" s="185">
        <v>96478</v>
      </c>
      <c r="F147" s="207">
        <f t="shared" si="18"/>
        <v>8465092</v>
      </c>
      <c r="G147" s="213">
        <v>1851570.0000000005</v>
      </c>
      <c r="H147" s="214">
        <v>2317475</v>
      </c>
      <c r="I147" s="214">
        <v>83226.824073420401</v>
      </c>
      <c r="J147" s="214">
        <v>151942.1759265796</v>
      </c>
      <c r="K147" s="2">
        <f t="shared" si="42"/>
        <v>4404214</v>
      </c>
      <c r="L147" s="213">
        <v>1385376</v>
      </c>
      <c r="M147" s="214">
        <v>1413919</v>
      </c>
      <c r="N147" s="214">
        <v>24609</v>
      </c>
      <c r="O147" s="214">
        <v>86011</v>
      </c>
      <c r="P147" s="207">
        <f t="shared" si="78"/>
        <v>2909915</v>
      </c>
      <c r="Q147" s="204">
        <f t="shared" si="79"/>
        <v>15779221</v>
      </c>
      <c r="R147" s="205">
        <v>17328650.295135684</v>
      </c>
      <c r="S147" s="218">
        <f t="shared" si="71"/>
        <v>0.91058569082148166</v>
      </c>
    </row>
    <row r="148" spans="1:21">
      <c r="A148" s="172" t="s">
        <v>186</v>
      </c>
      <c r="B148" s="188">
        <v>2963398</v>
      </c>
      <c r="C148" s="187">
        <v>4640052</v>
      </c>
      <c r="D148" s="187">
        <v>460014</v>
      </c>
      <c r="E148" s="187">
        <v>94420</v>
      </c>
      <c r="F148" s="207">
        <f t="shared" si="18"/>
        <v>8157884</v>
      </c>
      <c r="G148" s="213">
        <v>1937898</v>
      </c>
      <c r="H148" s="214">
        <v>2081517</v>
      </c>
      <c r="I148" s="214">
        <v>81369.209261347176</v>
      </c>
      <c r="J148" s="214">
        <v>151167.79073865284</v>
      </c>
      <c r="K148" s="2">
        <f t="shared" si="42"/>
        <v>4251952</v>
      </c>
      <c r="L148" s="213">
        <v>1466546</v>
      </c>
      <c r="M148" s="214">
        <v>1343921</v>
      </c>
      <c r="N148" s="214">
        <v>24587</v>
      </c>
      <c r="O148" s="214">
        <v>85996</v>
      </c>
      <c r="P148" s="207">
        <f t="shared" si="78"/>
        <v>2921050</v>
      </c>
      <c r="Q148" s="204">
        <f t="shared" si="79"/>
        <v>15330886</v>
      </c>
      <c r="R148" s="205">
        <v>17348871.741761509</v>
      </c>
      <c r="S148" s="218">
        <f t="shared" si="71"/>
        <v>0.88368201853127459</v>
      </c>
    </row>
    <row r="149" spans="1:21">
      <c r="A149" s="172" t="s">
        <v>187</v>
      </c>
      <c r="B149" s="189">
        <v>2871560</v>
      </c>
      <c r="C149" s="190">
        <v>4552766</v>
      </c>
      <c r="D149" s="190">
        <v>469352</v>
      </c>
      <c r="E149" s="190">
        <v>94121</v>
      </c>
      <c r="F149" s="207">
        <f t="shared" si="18"/>
        <v>7987799</v>
      </c>
      <c r="G149" s="213">
        <v>1592867</v>
      </c>
      <c r="H149" s="214">
        <v>2301041</v>
      </c>
      <c r="I149" s="214">
        <v>72035.054344476695</v>
      </c>
      <c r="J149" s="214">
        <v>149759.9456555233</v>
      </c>
      <c r="K149" s="2">
        <f t="shared" si="42"/>
        <v>4115703</v>
      </c>
      <c r="L149" s="213">
        <v>1434580</v>
      </c>
      <c r="M149" s="214">
        <v>1354052</v>
      </c>
      <c r="N149" s="214">
        <v>24230</v>
      </c>
      <c r="O149" s="214">
        <v>85558</v>
      </c>
      <c r="P149" s="207">
        <f t="shared" ref="P149" si="80">SUM(L149:O149)</f>
        <v>2898420</v>
      </c>
      <c r="Q149" s="204">
        <f t="shared" ref="Q149" si="81">SUM(F149,K149,P149)</f>
        <v>15001922</v>
      </c>
      <c r="R149" s="205">
        <v>17369093.188387331</v>
      </c>
      <c r="S149" s="218">
        <f t="shared" si="71"/>
        <v>0.86371359962706751</v>
      </c>
    </row>
    <row r="150" spans="1:21">
      <c r="A150" s="172" t="s">
        <v>188</v>
      </c>
      <c r="B150" s="192">
        <v>2836792</v>
      </c>
      <c r="C150" s="191">
        <v>4453946</v>
      </c>
      <c r="D150" s="191">
        <v>496790</v>
      </c>
      <c r="E150" s="191">
        <v>90043</v>
      </c>
      <c r="F150" s="207">
        <f t="shared" si="18"/>
        <v>7877571</v>
      </c>
      <c r="G150" s="213">
        <v>1444496.9999999995</v>
      </c>
      <c r="H150" s="214">
        <v>2472064</v>
      </c>
      <c r="I150" s="214">
        <v>76132.346125486962</v>
      </c>
      <c r="J150" s="214">
        <v>141684.65387451305</v>
      </c>
      <c r="K150" s="2">
        <f t="shared" si="42"/>
        <v>4134377.9999999995</v>
      </c>
      <c r="L150" s="213">
        <v>1332212</v>
      </c>
      <c r="M150" s="214">
        <v>1433555</v>
      </c>
      <c r="N150" s="214">
        <v>15849</v>
      </c>
      <c r="O150" s="214">
        <v>84211</v>
      </c>
      <c r="P150" s="207">
        <f t="shared" ref="P150" si="82">SUM(L150:O150)</f>
        <v>2865827</v>
      </c>
      <c r="Q150" s="204">
        <f t="shared" ref="Q150" si="83">SUM(F150,K150,P150)</f>
        <v>14877776</v>
      </c>
      <c r="R150" s="205">
        <v>17389314.635013156</v>
      </c>
      <c r="S150" s="218">
        <f t="shared" si="71"/>
        <v>0.85557000446951448</v>
      </c>
    </row>
    <row r="151" spans="1:21">
      <c r="A151" s="172" t="s">
        <v>191</v>
      </c>
      <c r="B151" s="193">
        <v>2563715</v>
      </c>
      <c r="C151" s="194">
        <v>4487611</v>
      </c>
      <c r="D151" s="194">
        <v>576744</v>
      </c>
      <c r="E151" s="194">
        <v>90001</v>
      </c>
      <c r="F151" s="207">
        <f t="shared" si="18"/>
        <v>7718071</v>
      </c>
      <c r="G151" s="213">
        <v>1266571</v>
      </c>
      <c r="H151" s="214">
        <v>2786431</v>
      </c>
      <c r="I151" s="214">
        <v>70811.588414037862</v>
      </c>
      <c r="J151" s="214">
        <v>142749.41158596214</v>
      </c>
      <c r="K151" s="2">
        <f t="shared" si="42"/>
        <v>4266563</v>
      </c>
      <c r="L151" s="213">
        <v>1263716</v>
      </c>
      <c r="M151" s="214">
        <v>1410520</v>
      </c>
      <c r="N151" s="214">
        <v>14478</v>
      </c>
      <c r="O151" s="214">
        <v>83723</v>
      </c>
      <c r="P151" s="207">
        <f t="shared" ref="P151:P157" si="84">SUM(L151:O151)</f>
        <v>2772437</v>
      </c>
      <c r="Q151" s="204">
        <f t="shared" ref="Q151" si="85">SUM(F151,K151,P151)</f>
        <v>14757071</v>
      </c>
      <c r="R151" s="205">
        <v>17409536.081638981</v>
      </c>
      <c r="S151" s="218">
        <f t="shared" si="71"/>
        <v>0.84764297743485473</v>
      </c>
    </row>
    <row r="152" spans="1:21">
      <c r="A152" s="172" t="s">
        <v>192</v>
      </c>
      <c r="B152" s="196">
        <v>2579118</v>
      </c>
      <c r="C152" s="195">
        <v>4528567</v>
      </c>
      <c r="D152" s="195">
        <v>608829</v>
      </c>
      <c r="E152" s="195">
        <v>90074</v>
      </c>
      <c r="F152" s="207">
        <f t="shared" si="18"/>
        <v>7806588</v>
      </c>
      <c r="G152" s="213">
        <v>1241276</v>
      </c>
      <c r="H152" s="214">
        <v>2923260</v>
      </c>
      <c r="I152" s="214">
        <v>73458.385156160104</v>
      </c>
      <c r="J152" s="214">
        <v>137914.6148438399</v>
      </c>
      <c r="K152" s="2">
        <f t="shared" si="42"/>
        <v>4375909</v>
      </c>
      <c r="L152" s="213">
        <v>1262616</v>
      </c>
      <c r="M152" s="214">
        <v>1402757</v>
      </c>
      <c r="N152" s="214">
        <v>14198</v>
      </c>
      <c r="O152" s="214">
        <v>83732</v>
      </c>
      <c r="P152" s="207">
        <f t="shared" si="84"/>
        <v>2763303</v>
      </c>
      <c r="Q152" s="204">
        <f t="shared" ref="Q152" si="86">SUM(F152,K152,P152)</f>
        <v>14945800</v>
      </c>
      <c r="R152" s="205">
        <v>17429757.528264802</v>
      </c>
      <c r="S152" s="218">
        <f t="shared" si="71"/>
        <v>0.85748754540981331</v>
      </c>
    </row>
    <row r="153" spans="1:21">
      <c r="A153" s="172" t="s">
        <v>197</v>
      </c>
      <c r="B153" s="198">
        <v>2560300</v>
      </c>
      <c r="C153" s="197">
        <v>4569461</v>
      </c>
      <c r="D153" s="197">
        <v>602131</v>
      </c>
      <c r="E153" s="197">
        <v>89985</v>
      </c>
      <c r="F153" s="207">
        <f t="shared" si="18"/>
        <v>7821877</v>
      </c>
      <c r="G153" s="213">
        <v>1172649</v>
      </c>
      <c r="H153" s="214">
        <v>3106016</v>
      </c>
      <c r="I153" s="214">
        <v>72028.567790310743</v>
      </c>
      <c r="J153" s="214">
        <v>135316.43220968926</v>
      </c>
      <c r="K153" s="2">
        <f t="shared" si="42"/>
        <v>4486010</v>
      </c>
      <c r="L153" s="213">
        <v>1263563</v>
      </c>
      <c r="M153" s="214">
        <v>1401269</v>
      </c>
      <c r="N153" s="214">
        <v>14255</v>
      </c>
      <c r="O153" s="214">
        <v>83852</v>
      </c>
      <c r="P153" s="207">
        <f t="shared" si="84"/>
        <v>2762939</v>
      </c>
      <c r="Q153" s="204">
        <f t="shared" ref="Q153:Q170" si="87">SUM(F153,K153,P153)</f>
        <v>15070826</v>
      </c>
      <c r="R153" s="205">
        <v>17449978.974890627</v>
      </c>
      <c r="S153" s="218">
        <f t="shared" si="71"/>
        <v>0.86365869103257531</v>
      </c>
    </row>
    <row r="154" spans="1:21">
      <c r="A154" s="221" t="s">
        <v>198</v>
      </c>
      <c r="B154" s="173">
        <v>2558844</v>
      </c>
      <c r="C154" s="174">
        <v>4560119.4000000004</v>
      </c>
      <c r="D154" s="174">
        <v>604892</v>
      </c>
      <c r="E154" s="174">
        <v>86385.599999999991</v>
      </c>
      <c r="F154" s="207">
        <f t="shared" si="18"/>
        <v>7810241</v>
      </c>
      <c r="G154" s="201">
        <v>1591323</v>
      </c>
      <c r="H154" s="174">
        <v>2804902</v>
      </c>
      <c r="I154" s="174">
        <v>71402.491125134329</v>
      </c>
      <c r="J154" s="174">
        <v>134227.50887486566</v>
      </c>
      <c r="K154" s="2">
        <f t="shared" si="42"/>
        <v>4601855</v>
      </c>
      <c r="L154" s="201">
        <v>1350608</v>
      </c>
      <c r="M154" s="174">
        <v>1334131</v>
      </c>
      <c r="N154" s="174">
        <v>11880</v>
      </c>
      <c r="O154" s="174">
        <v>83926</v>
      </c>
      <c r="P154" s="207">
        <f t="shared" si="84"/>
        <v>2780545</v>
      </c>
      <c r="Q154" s="204">
        <f t="shared" si="87"/>
        <v>15192641</v>
      </c>
      <c r="R154" s="205">
        <v>17470200.421516456</v>
      </c>
      <c r="S154" s="218">
        <f t="shared" si="71"/>
        <v>0.86963175197970866</v>
      </c>
    </row>
    <row r="155" spans="1:21">
      <c r="A155" s="221" t="s">
        <v>199</v>
      </c>
      <c r="B155" s="173">
        <v>2562474</v>
      </c>
      <c r="C155" s="174">
        <v>4579148</v>
      </c>
      <c r="D155" s="174">
        <v>609817</v>
      </c>
      <c r="E155" s="174">
        <v>84657</v>
      </c>
      <c r="F155" s="207">
        <f t="shared" si="18"/>
        <v>7836096</v>
      </c>
      <c r="G155" s="201">
        <v>1600262</v>
      </c>
      <c r="H155" s="174">
        <v>2836123</v>
      </c>
      <c r="I155" s="174">
        <v>68336.4597207529</v>
      </c>
      <c r="J155" s="174">
        <v>131441.5402792471</v>
      </c>
      <c r="K155" s="2">
        <f t="shared" si="42"/>
        <v>4636163</v>
      </c>
      <c r="L155" s="201">
        <v>1346891</v>
      </c>
      <c r="M155" s="174">
        <v>1353901</v>
      </c>
      <c r="N155" s="174">
        <v>12357</v>
      </c>
      <c r="O155" s="174">
        <v>83920</v>
      </c>
      <c r="P155" s="207">
        <f t="shared" si="84"/>
        <v>2797069</v>
      </c>
      <c r="Q155" s="204">
        <f t="shared" si="87"/>
        <v>15269328</v>
      </c>
      <c r="R155" s="205">
        <v>17490421.868142273</v>
      </c>
      <c r="S155" s="218">
        <f t="shared" si="71"/>
        <v>0.87301084645717675</v>
      </c>
    </row>
    <row r="156" spans="1:21">
      <c r="A156" s="221" t="s">
        <v>223</v>
      </c>
      <c r="B156" s="173">
        <v>2610817</v>
      </c>
      <c r="C156" s="174">
        <v>4608761</v>
      </c>
      <c r="D156" s="174">
        <v>625865</v>
      </c>
      <c r="E156" s="174">
        <v>83810</v>
      </c>
      <c r="F156" s="207">
        <f t="shared" si="18"/>
        <v>7929253</v>
      </c>
      <c r="G156" s="201">
        <v>1667899</v>
      </c>
      <c r="H156" s="174">
        <v>2869924</v>
      </c>
      <c r="I156" s="174">
        <v>65449.717405742878</v>
      </c>
      <c r="J156" s="174">
        <v>126452.28259425712</v>
      </c>
      <c r="K156" s="2">
        <f t="shared" si="42"/>
        <v>4729725</v>
      </c>
      <c r="L156" s="201">
        <v>1361791</v>
      </c>
      <c r="M156" s="174">
        <v>1368093</v>
      </c>
      <c r="N156" s="174">
        <v>12406</v>
      </c>
      <c r="O156" s="174">
        <v>84098</v>
      </c>
      <c r="P156" s="207">
        <f t="shared" si="84"/>
        <v>2826388</v>
      </c>
      <c r="Q156" s="204">
        <f t="shared" si="87"/>
        <v>15485366</v>
      </c>
      <c r="R156" s="205">
        <v>17510643.314768102</v>
      </c>
      <c r="S156" s="218">
        <f t="shared" si="71"/>
        <v>0.88434021078711444</v>
      </c>
    </row>
    <row r="157" spans="1:21">
      <c r="A157" s="221" t="s">
        <v>200</v>
      </c>
      <c r="B157" s="173">
        <v>2619202</v>
      </c>
      <c r="C157" s="174">
        <v>4630040</v>
      </c>
      <c r="D157" s="174">
        <v>631803</v>
      </c>
      <c r="E157" s="174">
        <v>84229</v>
      </c>
      <c r="F157" s="207">
        <f t="shared" si="18"/>
        <v>7965274</v>
      </c>
      <c r="G157" s="201">
        <v>1751971</v>
      </c>
      <c r="H157" s="174">
        <v>2857118</v>
      </c>
      <c r="I157" s="174">
        <v>65250.220657172322</v>
      </c>
      <c r="J157" s="174">
        <v>126268.77934282768</v>
      </c>
      <c r="K157" s="2">
        <f t="shared" si="42"/>
        <v>4800608</v>
      </c>
      <c r="L157" s="201">
        <v>1378386</v>
      </c>
      <c r="M157" s="174">
        <v>1279644</v>
      </c>
      <c r="N157" s="174">
        <v>12804</v>
      </c>
      <c r="O157" s="174">
        <v>84343</v>
      </c>
      <c r="P157" s="207">
        <f t="shared" si="84"/>
        <v>2755177</v>
      </c>
      <c r="Q157" s="204">
        <f t="shared" si="87"/>
        <v>15521059</v>
      </c>
      <c r="R157" s="205">
        <v>17510643.314768102</v>
      </c>
      <c r="S157" s="218">
        <f t="shared" si="71"/>
        <v>0.88637857107796092</v>
      </c>
    </row>
    <row r="158" spans="1:21">
      <c r="A158" s="221" t="s">
        <v>201</v>
      </c>
      <c r="B158" s="173">
        <v>2634429</v>
      </c>
      <c r="C158" s="174">
        <v>4654329</v>
      </c>
      <c r="D158" s="174">
        <v>641592</v>
      </c>
      <c r="E158" s="174">
        <v>82544</v>
      </c>
      <c r="F158" s="207">
        <f t="shared" si="18"/>
        <v>8012894</v>
      </c>
      <c r="G158" s="201">
        <v>1829062</v>
      </c>
      <c r="H158" s="174">
        <v>2841170</v>
      </c>
      <c r="I158" s="174">
        <v>63542.224652087476</v>
      </c>
      <c r="J158" s="174">
        <v>123102.77534791252</v>
      </c>
      <c r="K158" s="2">
        <v>4856877</v>
      </c>
      <c r="L158" s="201">
        <v>1379657</v>
      </c>
      <c r="M158" s="174">
        <v>1349386</v>
      </c>
      <c r="N158" s="174">
        <v>12986</v>
      </c>
      <c r="O158" s="174">
        <v>89735</v>
      </c>
      <c r="P158" s="207">
        <v>2831764</v>
      </c>
      <c r="Q158" s="204">
        <f t="shared" si="87"/>
        <v>15701535</v>
      </c>
      <c r="R158" s="205">
        <v>17510643.314768102</v>
      </c>
      <c r="S158" s="218">
        <f t="shared" si="71"/>
        <v>0.89668521697073578</v>
      </c>
    </row>
    <row r="159" spans="1:21">
      <c r="A159" s="221" t="s">
        <v>202</v>
      </c>
      <c r="B159" s="173">
        <v>2675148</v>
      </c>
      <c r="C159" s="174">
        <v>4687345</v>
      </c>
      <c r="D159" s="174">
        <v>662963</v>
      </c>
      <c r="E159" s="174">
        <v>78417</v>
      </c>
      <c r="F159" s="207">
        <f t="shared" si="18"/>
        <v>8103873</v>
      </c>
      <c r="G159" s="201">
        <v>1829643</v>
      </c>
      <c r="H159" s="174">
        <v>2893601</v>
      </c>
      <c r="I159" s="174">
        <v>62759.136245160458</v>
      </c>
      <c r="J159" s="174">
        <v>123429.86375483955</v>
      </c>
      <c r="K159" s="202">
        <v>4909433</v>
      </c>
      <c r="L159" s="201">
        <v>1519674</v>
      </c>
      <c r="M159" s="174">
        <v>1204850</v>
      </c>
      <c r="N159" s="174">
        <v>12944</v>
      </c>
      <c r="O159" s="174">
        <v>89778</v>
      </c>
      <c r="P159" s="199">
        <v>2827246</v>
      </c>
      <c r="Q159" s="204">
        <f t="shared" si="87"/>
        <v>15840552</v>
      </c>
      <c r="R159" s="205">
        <v>17510643.314768102</v>
      </c>
      <c r="S159" s="218">
        <f t="shared" si="71"/>
        <v>0.90462421712630159</v>
      </c>
      <c r="U159" s="200"/>
    </row>
    <row r="160" spans="1:21">
      <c r="A160" s="221" t="s">
        <v>203</v>
      </c>
      <c r="B160" s="173">
        <v>2704543</v>
      </c>
      <c r="C160" s="174">
        <v>4701357</v>
      </c>
      <c r="D160" s="174">
        <v>681135</v>
      </c>
      <c r="E160" s="174">
        <v>76849</v>
      </c>
      <c r="F160" s="207">
        <f t="shared" ref="F160:F161" si="88">SUM(B160:E160)</f>
        <v>8163884</v>
      </c>
      <c r="G160" s="201">
        <v>2050240.0000000047</v>
      </c>
      <c r="H160" s="174">
        <v>2682643</v>
      </c>
      <c r="I160" s="174">
        <v>58123.110098255318</v>
      </c>
      <c r="J160" s="174">
        <v>124823.88990174468</v>
      </c>
      <c r="K160" s="202">
        <v>4915830.0000000047</v>
      </c>
      <c r="L160" s="201">
        <v>1413400</v>
      </c>
      <c r="M160" s="174">
        <v>1298826</v>
      </c>
      <c r="N160" s="174">
        <v>12853</v>
      </c>
      <c r="O160" s="174">
        <v>89815</v>
      </c>
      <c r="P160" s="199">
        <v>2814894</v>
      </c>
      <c r="Q160" s="204">
        <f t="shared" si="87"/>
        <v>15894608.000000004</v>
      </c>
      <c r="R160" s="205">
        <v>17510643.314768102</v>
      </c>
      <c r="S160" s="218">
        <f t="shared" si="71"/>
        <v>0.90771125390892016</v>
      </c>
      <c r="U160" s="200"/>
    </row>
    <row r="161" spans="1:19">
      <c r="A161" s="221" t="s">
        <v>204</v>
      </c>
      <c r="B161" s="173">
        <v>2747484</v>
      </c>
      <c r="C161" s="174">
        <v>4707806</v>
      </c>
      <c r="D161" s="174">
        <v>694706</v>
      </c>
      <c r="E161" s="174">
        <v>77617</v>
      </c>
      <c r="F161" s="207">
        <f t="shared" si="88"/>
        <v>8227613</v>
      </c>
      <c r="G161" s="201">
        <v>1942153</v>
      </c>
      <c r="H161" s="174">
        <v>2802650</v>
      </c>
      <c r="I161" s="174">
        <v>50681.506762860132</v>
      </c>
      <c r="J161" s="174">
        <v>127760.49323713986</v>
      </c>
      <c r="K161" s="2">
        <f t="shared" ref="K161" si="89">SUM(G161:J161)</f>
        <v>4923245</v>
      </c>
      <c r="L161" s="201">
        <v>1430769</v>
      </c>
      <c r="M161" s="174">
        <v>1292838</v>
      </c>
      <c r="N161" s="174">
        <v>12897</v>
      </c>
      <c r="O161" s="174">
        <v>88897</v>
      </c>
      <c r="P161" s="207">
        <f t="shared" ref="P161:P171" si="90">SUM(L161:O161)</f>
        <v>2825401</v>
      </c>
      <c r="Q161" s="204">
        <f t="shared" si="87"/>
        <v>15976259</v>
      </c>
      <c r="R161" s="205">
        <v>17510643.314768102</v>
      </c>
      <c r="S161" s="218">
        <f t="shared" si="71"/>
        <v>0.91237418938948778</v>
      </c>
    </row>
    <row r="162" spans="1:19">
      <c r="A162" s="221" t="s">
        <v>205</v>
      </c>
      <c r="B162" s="215">
        <v>2789500</v>
      </c>
      <c r="C162" s="212">
        <v>4714942</v>
      </c>
      <c r="D162" s="212">
        <v>726632</v>
      </c>
      <c r="E162" s="212">
        <v>76841</v>
      </c>
      <c r="F162" s="208">
        <f t="shared" ref="F162:F171" si="91">SUM(B162:E162)</f>
        <v>8307915</v>
      </c>
      <c r="G162" s="95">
        <v>1785808</v>
      </c>
      <c r="H162" s="216">
        <v>2966293</v>
      </c>
      <c r="I162" s="216">
        <v>50239.486292595444</v>
      </c>
      <c r="J162" s="216">
        <v>124966.51370740456</v>
      </c>
      <c r="K162" s="222">
        <v>4927307</v>
      </c>
      <c r="L162" s="225">
        <v>1430769</v>
      </c>
      <c r="M162" s="211">
        <v>1292838</v>
      </c>
      <c r="N162" s="211">
        <v>12897</v>
      </c>
      <c r="O162" s="211">
        <v>88897</v>
      </c>
      <c r="P162" s="209">
        <f t="shared" si="90"/>
        <v>2825401</v>
      </c>
      <c r="Q162" s="210">
        <f t="shared" si="87"/>
        <v>16060623</v>
      </c>
      <c r="R162" s="205">
        <v>17510643.314768102</v>
      </c>
      <c r="S162" s="219">
        <f t="shared" si="71"/>
        <v>0.91719205921205726</v>
      </c>
    </row>
    <row r="163" spans="1:19">
      <c r="A163" s="221" t="s">
        <v>210</v>
      </c>
      <c r="B163" s="235">
        <v>2819691</v>
      </c>
      <c r="C163" s="96">
        <v>4738296</v>
      </c>
      <c r="D163" s="96">
        <v>748622</v>
      </c>
      <c r="E163" s="96">
        <v>76995</v>
      </c>
      <c r="F163" s="208">
        <f t="shared" si="91"/>
        <v>8383604</v>
      </c>
      <c r="G163" s="95">
        <v>1812821</v>
      </c>
      <c r="H163" s="96">
        <v>3013839</v>
      </c>
      <c r="I163" s="96">
        <v>47758.264350238067</v>
      </c>
      <c r="J163" s="96">
        <v>122256.73564976193</v>
      </c>
      <c r="K163" s="222">
        <f t="shared" ref="K163:K185" si="92">+J163+I163+H163+G163</f>
        <v>4996675</v>
      </c>
      <c r="L163" s="236">
        <v>1430769</v>
      </c>
      <c r="M163" s="237">
        <v>1292838</v>
      </c>
      <c r="N163" s="237">
        <v>12897</v>
      </c>
      <c r="O163" s="237">
        <v>88897</v>
      </c>
      <c r="P163" s="238">
        <f t="shared" si="90"/>
        <v>2825401</v>
      </c>
      <c r="Q163" s="210">
        <f t="shared" si="87"/>
        <v>16205680</v>
      </c>
      <c r="R163" s="239">
        <v>17510643.314768102</v>
      </c>
      <c r="S163" s="240">
        <f t="shared" si="71"/>
        <v>0.92547599244012213</v>
      </c>
    </row>
    <row r="164" spans="1:19">
      <c r="A164" s="234" t="s">
        <v>211</v>
      </c>
      <c r="B164" s="243">
        <v>2845160</v>
      </c>
      <c r="C164" s="215">
        <v>4765156</v>
      </c>
      <c r="D164" s="215">
        <v>768498</v>
      </c>
      <c r="E164" s="215">
        <v>80845</v>
      </c>
      <c r="F164" s="241">
        <f t="shared" si="91"/>
        <v>8459659</v>
      </c>
      <c r="G164" s="233">
        <v>1847547</v>
      </c>
      <c r="H164" s="233">
        <v>3035286</v>
      </c>
      <c r="I164" s="233">
        <v>45591.775171332978</v>
      </c>
      <c r="J164" s="233">
        <v>124455.22482866702</v>
      </c>
      <c r="K164" s="207">
        <f t="shared" si="92"/>
        <v>5052880</v>
      </c>
      <c r="L164" s="211">
        <v>1430769</v>
      </c>
      <c r="M164" s="211">
        <v>1292838</v>
      </c>
      <c r="N164" s="211">
        <v>12897</v>
      </c>
      <c r="O164" s="211">
        <v>88897</v>
      </c>
      <c r="P164" s="242">
        <f t="shared" si="90"/>
        <v>2825401</v>
      </c>
      <c r="Q164" s="204">
        <f t="shared" si="87"/>
        <v>16337940</v>
      </c>
      <c r="R164" s="205">
        <v>17510643.314768102</v>
      </c>
      <c r="S164" s="240">
        <f t="shared" si="71"/>
        <v>0.93302911299786062</v>
      </c>
    </row>
    <row r="165" spans="1:19">
      <c r="A165" s="221" t="s">
        <v>214</v>
      </c>
      <c r="B165" s="174">
        <v>2878130</v>
      </c>
      <c r="C165" s="173">
        <v>4790437</v>
      </c>
      <c r="D165" s="173">
        <v>798873</v>
      </c>
      <c r="E165" s="173">
        <v>79228</v>
      </c>
      <c r="F165" s="241">
        <f t="shared" si="91"/>
        <v>8546668</v>
      </c>
      <c r="G165" s="174">
        <v>1899497</v>
      </c>
      <c r="H165" s="174">
        <v>3071731</v>
      </c>
      <c r="I165" s="174">
        <v>46062.464403230639</v>
      </c>
      <c r="J165" s="174">
        <v>120473.53559676936</v>
      </c>
      <c r="K165" s="207">
        <f t="shared" si="92"/>
        <v>5137764</v>
      </c>
      <c r="L165" s="211">
        <v>1430769</v>
      </c>
      <c r="M165" s="211">
        <v>1292838</v>
      </c>
      <c r="N165" s="211">
        <v>12897</v>
      </c>
      <c r="O165" s="211">
        <v>88897</v>
      </c>
      <c r="P165" s="242">
        <f t="shared" si="90"/>
        <v>2825401</v>
      </c>
      <c r="Q165" s="204">
        <f t="shared" si="87"/>
        <v>16509833</v>
      </c>
      <c r="R165" s="205">
        <v>17510643.314768102</v>
      </c>
      <c r="S165" s="240">
        <f t="shared" si="71"/>
        <v>0.9428455998573142</v>
      </c>
    </row>
    <row r="166" spans="1:19">
      <c r="A166" s="234" t="s">
        <v>220</v>
      </c>
      <c r="B166" s="174">
        <v>2895409</v>
      </c>
      <c r="C166" s="173">
        <v>4796932</v>
      </c>
      <c r="D166" s="173">
        <v>809780</v>
      </c>
      <c r="E166" s="173">
        <v>80020</v>
      </c>
      <c r="F166" s="241">
        <f t="shared" si="91"/>
        <v>8582141</v>
      </c>
      <c r="G166" s="174">
        <v>1939666</v>
      </c>
      <c r="H166" s="174">
        <v>3076450</v>
      </c>
      <c r="I166" s="174">
        <v>46067.718962477971</v>
      </c>
      <c r="J166" s="174">
        <v>117153.28103752203</v>
      </c>
      <c r="K166" s="207">
        <f t="shared" si="92"/>
        <v>5179337</v>
      </c>
      <c r="L166" s="244">
        <v>1216129</v>
      </c>
      <c r="M166" s="244">
        <v>1550074</v>
      </c>
      <c r="N166" s="244">
        <v>12841</v>
      </c>
      <c r="O166" s="244">
        <v>90207</v>
      </c>
      <c r="P166" s="245">
        <f t="shared" si="90"/>
        <v>2869251</v>
      </c>
      <c r="Q166" s="204">
        <f t="shared" si="87"/>
        <v>16630729</v>
      </c>
      <c r="R166" s="205">
        <v>17510643.314768102</v>
      </c>
      <c r="S166" s="240">
        <f t="shared" si="71"/>
        <v>0.94974974368725784</v>
      </c>
    </row>
    <row r="167" spans="1:19">
      <c r="A167" s="234" t="s">
        <v>222</v>
      </c>
      <c r="B167" s="174">
        <v>2912231</v>
      </c>
      <c r="C167" s="173">
        <v>4804256</v>
      </c>
      <c r="D167" s="173">
        <v>813638</v>
      </c>
      <c r="E167" s="173">
        <v>78420</v>
      </c>
      <c r="F167" s="241">
        <f t="shared" si="91"/>
        <v>8608545</v>
      </c>
      <c r="G167" s="174">
        <v>1981174</v>
      </c>
      <c r="H167" s="174">
        <v>3074268</v>
      </c>
      <c r="I167" s="174">
        <v>44768.537914012544</v>
      </c>
      <c r="J167" s="174">
        <v>116366.46208598746</v>
      </c>
      <c r="K167" s="207">
        <f t="shared" si="92"/>
        <v>5216577</v>
      </c>
      <c r="L167" s="244">
        <v>1231814</v>
      </c>
      <c r="M167" s="244">
        <v>1526558</v>
      </c>
      <c r="N167" s="244">
        <v>12587</v>
      </c>
      <c r="O167" s="244">
        <v>90070</v>
      </c>
      <c r="P167" s="245">
        <f t="shared" si="90"/>
        <v>2861029</v>
      </c>
      <c r="Q167" s="204">
        <f t="shared" si="87"/>
        <v>16686151</v>
      </c>
      <c r="R167" s="205">
        <v>17510643.314768102</v>
      </c>
      <c r="S167" s="240">
        <f t="shared" si="71"/>
        <v>0.95291479016806069</v>
      </c>
    </row>
    <row r="168" spans="1:19">
      <c r="A168" s="234" t="s">
        <v>229</v>
      </c>
      <c r="B168" s="174">
        <v>2935071</v>
      </c>
      <c r="C168" s="173">
        <v>4817381</v>
      </c>
      <c r="D168" s="173">
        <v>833275</v>
      </c>
      <c r="E168" s="173">
        <v>79988</v>
      </c>
      <c r="F168" s="241">
        <f t="shared" si="91"/>
        <v>8665715</v>
      </c>
      <c r="G168" s="174">
        <v>1983937</v>
      </c>
      <c r="H168" s="174">
        <v>3114863</v>
      </c>
      <c r="I168" s="174">
        <v>42022</v>
      </c>
      <c r="J168" s="174">
        <v>113646</v>
      </c>
      <c r="K168" s="207">
        <f t="shared" si="92"/>
        <v>5254468</v>
      </c>
      <c r="L168" s="244">
        <v>1504428</v>
      </c>
      <c r="M168" s="244">
        <v>1262821</v>
      </c>
      <c r="N168" s="244">
        <v>12086</v>
      </c>
      <c r="O168" s="244">
        <v>90082</v>
      </c>
      <c r="P168" s="245">
        <f t="shared" si="90"/>
        <v>2869417</v>
      </c>
      <c r="Q168" s="204">
        <f t="shared" si="87"/>
        <v>16789600</v>
      </c>
      <c r="R168" s="205">
        <v>17510643.314768102</v>
      </c>
      <c r="S168" s="240">
        <f t="shared" si="71"/>
        <v>0.95882256854835313</v>
      </c>
    </row>
    <row r="169" spans="1:19">
      <c r="A169" s="234" t="s">
        <v>228</v>
      </c>
      <c r="B169" s="174">
        <v>2945275</v>
      </c>
      <c r="C169" s="173">
        <v>4824823</v>
      </c>
      <c r="D169" s="173">
        <v>847645</v>
      </c>
      <c r="E169" s="173">
        <v>77588</v>
      </c>
      <c r="F169" s="241">
        <f t="shared" si="91"/>
        <v>8695331</v>
      </c>
      <c r="G169" s="174">
        <v>2031198</v>
      </c>
      <c r="H169" s="174">
        <v>3082974</v>
      </c>
      <c r="I169" s="174">
        <v>42754.295789460186</v>
      </c>
      <c r="J169" s="174">
        <v>115863.70421054</v>
      </c>
      <c r="K169" s="207">
        <f t="shared" si="92"/>
        <v>5272790</v>
      </c>
      <c r="L169" s="244">
        <v>1509818</v>
      </c>
      <c r="M169" s="244">
        <v>1268188</v>
      </c>
      <c r="N169" s="244">
        <v>11917</v>
      </c>
      <c r="O169" s="244">
        <v>90145</v>
      </c>
      <c r="P169" s="245">
        <f t="shared" si="90"/>
        <v>2880068</v>
      </c>
      <c r="Q169" s="204">
        <f t="shared" si="87"/>
        <v>16848189</v>
      </c>
      <c r="R169" s="205">
        <v>17989912</v>
      </c>
      <c r="S169" s="247">
        <f t="shared" si="71"/>
        <v>0.9365353760485321</v>
      </c>
    </row>
    <row r="170" spans="1:19">
      <c r="A170" s="234" t="s">
        <v>230</v>
      </c>
      <c r="B170" s="174">
        <v>2954578</v>
      </c>
      <c r="C170" s="173">
        <v>4831219</v>
      </c>
      <c r="D170" s="173">
        <v>862436</v>
      </c>
      <c r="E170" s="173">
        <v>73709</v>
      </c>
      <c r="F170" s="241">
        <f t="shared" si="91"/>
        <v>8721942</v>
      </c>
      <c r="G170" s="174">
        <v>1957349.9999999981</v>
      </c>
      <c r="H170" s="174">
        <v>3184298</v>
      </c>
      <c r="I170" s="174">
        <v>55375.570284200825</v>
      </c>
      <c r="J170" s="174">
        <v>100924.42971579918</v>
      </c>
      <c r="K170" s="207">
        <f t="shared" si="92"/>
        <v>5297947.9999999981</v>
      </c>
      <c r="L170" s="244">
        <v>1513442</v>
      </c>
      <c r="M170" s="244">
        <v>1270133</v>
      </c>
      <c r="N170" s="244">
        <v>11886</v>
      </c>
      <c r="O170" s="244">
        <v>90487</v>
      </c>
      <c r="P170" s="245">
        <f t="shared" si="90"/>
        <v>2885948</v>
      </c>
      <c r="Q170" s="204">
        <f t="shared" si="87"/>
        <v>16905838</v>
      </c>
      <c r="R170" s="205">
        <v>17989912</v>
      </c>
      <c r="S170" s="247">
        <f t="shared" si="71"/>
        <v>0.93973989422516357</v>
      </c>
    </row>
    <row r="171" spans="1:19">
      <c r="A171" s="234" t="s">
        <v>232</v>
      </c>
      <c r="B171" s="174">
        <v>2965295</v>
      </c>
      <c r="C171" s="173">
        <v>4835886</v>
      </c>
      <c r="D171" s="173">
        <v>875752</v>
      </c>
      <c r="E171" s="173">
        <v>70024</v>
      </c>
      <c r="F171" s="241">
        <f t="shared" si="91"/>
        <v>8746957</v>
      </c>
      <c r="G171" s="174">
        <v>1869799</v>
      </c>
      <c r="H171" s="174">
        <v>3285550</v>
      </c>
      <c r="I171" s="174">
        <v>44292.569018627</v>
      </c>
      <c r="J171" s="174">
        <v>109588.43098137301</v>
      </c>
      <c r="K171" s="207">
        <f t="shared" si="92"/>
        <v>5309230</v>
      </c>
      <c r="L171" s="244">
        <v>1509804</v>
      </c>
      <c r="M171" s="244">
        <v>1281112</v>
      </c>
      <c r="N171" s="244">
        <v>11798</v>
      </c>
      <c r="O171" s="244">
        <v>90792</v>
      </c>
      <c r="P171" s="245">
        <f t="shared" si="90"/>
        <v>2893506</v>
      </c>
      <c r="Q171" s="204">
        <f t="shared" ref="Q171:Q176" si="93">SUM(F171,K171,P171)</f>
        <v>16949693</v>
      </c>
      <c r="R171" s="205">
        <v>17989912</v>
      </c>
      <c r="S171" s="247">
        <f t="shared" si="71"/>
        <v>0.94217764934036363</v>
      </c>
    </row>
    <row r="172" spans="1:19">
      <c r="A172" s="234" t="s">
        <v>233</v>
      </c>
      <c r="B172" s="174">
        <v>2979643</v>
      </c>
      <c r="C172" s="173">
        <v>4840747</v>
      </c>
      <c r="D172" s="173">
        <v>886443</v>
      </c>
      <c r="E172" s="173">
        <v>66523</v>
      </c>
      <c r="F172" s="241">
        <f t="shared" ref="F172:F185" si="94">SUM(B172:E172)</f>
        <v>8773356</v>
      </c>
      <c r="G172" s="174">
        <v>1910235</v>
      </c>
      <c r="H172" s="174">
        <v>3288934</v>
      </c>
      <c r="I172" s="174">
        <v>43817.477840020321</v>
      </c>
      <c r="J172" s="174">
        <v>106802.52215997968</v>
      </c>
      <c r="K172" s="207">
        <f t="shared" si="92"/>
        <v>5349789</v>
      </c>
      <c r="L172" s="244">
        <v>1513691</v>
      </c>
      <c r="M172" s="244">
        <v>1287963</v>
      </c>
      <c r="N172" s="244">
        <v>11769</v>
      </c>
      <c r="O172" s="244">
        <v>91229</v>
      </c>
      <c r="P172" s="245">
        <f t="shared" ref="P172:P178" si="95">SUM(L172:O172)</f>
        <v>2904652</v>
      </c>
      <c r="Q172" s="204">
        <f t="shared" si="93"/>
        <v>17027797</v>
      </c>
      <c r="R172" s="205">
        <v>17989912</v>
      </c>
      <c r="S172" s="247">
        <f t="shared" si="71"/>
        <v>0.94651919364586112</v>
      </c>
    </row>
    <row r="173" spans="1:19">
      <c r="A173" s="234" t="s">
        <v>234</v>
      </c>
      <c r="B173" s="174">
        <v>2998710</v>
      </c>
      <c r="C173" s="173">
        <v>4847335</v>
      </c>
      <c r="D173" s="173">
        <v>901176</v>
      </c>
      <c r="E173" s="173">
        <v>63197</v>
      </c>
      <c r="F173" s="241">
        <f t="shared" si="94"/>
        <v>8810418</v>
      </c>
      <c r="G173" s="174">
        <v>1919679</v>
      </c>
      <c r="H173" s="174">
        <v>3288934</v>
      </c>
      <c r="I173" s="174">
        <v>44506.325540710321</v>
      </c>
      <c r="J173" s="174">
        <v>105212.67445928969</v>
      </c>
      <c r="K173" s="207">
        <f t="shared" si="92"/>
        <v>5358332</v>
      </c>
      <c r="L173" s="244">
        <v>1515248</v>
      </c>
      <c r="M173" s="244">
        <v>1298305</v>
      </c>
      <c r="N173" s="244">
        <v>11388</v>
      </c>
      <c r="O173" s="244">
        <v>91111</v>
      </c>
      <c r="P173" s="245">
        <f t="shared" si="95"/>
        <v>2916052</v>
      </c>
      <c r="Q173" s="204">
        <f t="shared" si="93"/>
        <v>17084802</v>
      </c>
      <c r="R173" s="205">
        <v>17989912</v>
      </c>
      <c r="S173" s="247">
        <f t="shared" si="71"/>
        <v>0.94968791398201391</v>
      </c>
    </row>
    <row r="174" spans="1:19">
      <c r="A174" s="234" t="s">
        <v>235</v>
      </c>
      <c r="B174" s="174">
        <v>2990859</v>
      </c>
      <c r="C174" s="173">
        <v>4848615</v>
      </c>
      <c r="D174" s="173">
        <v>902880</v>
      </c>
      <c r="E174" s="173">
        <v>60037</v>
      </c>
      <c r="F174" s="241">
        <f t="shared" si="94"/>
        <v>8802391</v>
      </c>
      <c r="G174" s="174">
        <v>1926285</v>
      </c>
      <c r="H174" s="174">
        <v>3252144</v>
      </c>
      <c r="I174" s="174">
        <v>44308.7462601394</v>
      </c>
      <c r="J174" s="174">
        <v>103868.25373986059</v>
      </c>
      <c r="K174" s="207">
        <f t="shared" si="92"/>
        <v>5326606</v>
      </c>
      <c r="L174" s="244">
        <v>1531204</v>
      </c>
      <c r="M174" s="244">
        <v>1293389</v>
      </c>
      <c r="N174" s="244">
        <v>11190</v>
      </c>
      <c r="O174" s="244">
        <v>91159</v>
      </c>
      <c r="P174" s="245">
        <f t="shared" si="95"/>
        <v>2926942</v>
      </c>
      <c r="Q174" s="204">
        <f t="shared" si="93"/>
        <v>17055939</v>
      </c>
      <c r="R174" s="205">
        <v>17989912</v>
      </c>
      <c r="S174" s="247">
        <f t="shared" si="71"/>
        <v>0.94808351480540876</v>
      </c>
    </row>
    <row r="175" spans="1:19">
      <c r="A175" s="234" t="s">
        <v>236</v>
      </c>
      <c r="B175" s="174">
        <v>2994619</v>
      </c>
      <c r="C175" s="173">
        <v>4845303</v>
      </c>
      <c r="D175" s="173">
        <v>911473</v>
      </c>
      <c r="E175" s="173">
        <v>60037</v>
      </c>
      <c r="F175" s="241">
        <f t="shared" si="94"/>
        <v>8811432</v>
      </c>
      <c r="G175" s="174">
        <v>1873808</v>
      </c>
      <c r="H175" s="174">
        <v>3312075</v>
      </c>
      <c r="I175" s="174">
        <v>44221.610456339404</v>
      </c>
      <c r="J175" s="174">
        <v>104123.3895436606</v>
      </c>
      <c r="K175" s="207">
        <f t="shared" si="92"/>
        <v>5334228</v>
      </c>
      <c r="L175" s="244">
        <v>1531624</v>
      </c>
      <c r="M175" s="244">
        <v>1306111</v>
      </c>
      <c r="N175" s="244">
        <v>11159</v>
      </c>
      <c r="O175" s="244">
        <v>91459</v>
      </c>
      <c r="P175" s="245">
        <f t="shared" si="95"/>
        <v>2940353</v>
      </c>
      <c r="Q175" s="204">
        <f t="shared" si="93"/>
        <v>17086013</v>
      </c>
      <c r="R175" s="205">
        <v>17989912</v>
      </c>
      <c r="S175" s="247">
        <f t="shared" si="71"/>
        <v>0.94975522948639213</v>
      </c>
    </row>
    <row r="176" spans="1:19">
      <c r="A176" s="221" t="s">
        <v>237</v>
      </c>
      <c r="B176" s="174">
        <v>3006547</v>
      </c>
      <c r="C176" s="173">
        <v>4862330</v>
      </c>
      <c r="D176" s="173">
        <v>921442</v>
      </c>
      <c r="E176" s="173">
        <v>65590</v>
      </c>
      <c r="F176" s="241">
        <f t="shared" si="94"/>
        <v>8855909</v>
      </c>
      <c r="G176" s="174">
        <v>1875336</v>
      </c>
      <c r="H176" s="174">
        <v>3324381</v>
      </c>
      <c r="I176" s="174">
        <v>42730.674345535372</v>
      </c>
      <c r="J176" s="174">
        <v>103323.32565446463</v>
      </c>
      <c r="K176" s="207">
        <f t="shared" si="92"/>
        <v>5345771</v>
      </c>
      <c r="L176" s="244">
        <v>1534291</v>
      </c>
      <c r="M176" s="244">
        <v>1317167</v>
      </c>
      <c r="N176" s="244">
        <v>11110</v>
      </c>
      <c r="O176" s="244">
        <v>91434</v>
      </c>
      <c r="P176" s="245">
        <f t="shared" si="95"/>
        <v>2954002</v>
      </c>
      <c r="Q176" s="204">
        <f t="shared" si="93"/>
        <v>17155682</v>
      </c>
      <c r="R176" s="205">
        <v>17989912</v>
      </c>
      <c r="S176" s="247">
        <f t="shared" si="71"/>
        <v>0.95362789990301233</v>
      </c>
    </row>
    <row r="177" spans="1:19">
      <c r="A177" s="221" t="s">
        <v>238</v>
      </c>
      <c r="B177" s="174">
        <v>3022945</v>
      </c>
      <c r="C177" s="173">
        <v>4878900</v>
      </c>
      <c r="D177" s="173">
        <v>936120</v>
      </c>
      <c r="E177" s="173">
        <v>62311</v>
      </c>
      <c r="F177" s="241">
        <f t="shared" si="94"/>
        <v>8900276</v>
      </c>
      <c r="G177" s="174">
        <v>1924437</v>
      </c>
      <c r="H177" s="174">
        <v>3317738</v>
      </c>
      <c r="I177" s="174">
        <v>42476</v>
      </c>
      <c r="J177" s="174">
        <v>101704</v>
      </c>
      <c r="K177" s="207">
        <f t="shared" si="92"/>
        <v>5386355</v>
      </c>
      <c r="L177" s="244">
        <v>1497628</v>
      </c>
      <c r="M177" s="244">
        <v>1368439</v>
      </c>
      <c r="N177" s="244">
        <v>11034</v>
      </c>
      <c r="O177" s="244">
        <v>89902</v>
      </c>
      <c r="P177" s="245">
        <f t="shared" si="95"/>
        <v>2967003</v>
      </c>
      <c r="Q177" s="204">
        <f t="shared" ref="Q177:Q178" si="96">SUM(F177,K177,P177)</f>
        <v>17253634</v>
      </c>
      <c r="R177" s="205">
        <v>17989912</v>
      </c>
      <c r="S177" s="247">
        <f t="shared" ref="S177" si="97">+Q177/R177</f>
        <v>0.95907272920512343</v>
      </c>
    </row>
    <row r="178" spans="1:19">
      <c r="A178" s="249" t="s">
        <v>239</v>
      </c>
      <c r="B178" s="174">
        <v>3033567</v>
      </c>
      <c r="C178" s="173">
        <v>4890839</v>
      </c>
      <c r="D178" s="173">
        <v>974315</v>
      </c>
      <c r="E178" s="173">
        <v>39879</v>
      </c>
      <c r="F178" s="241">
        <f t="shared" si="94"/>
        <v>8938600</v>
      </c>
      <c r="G178" s="174">
        <v>1949636.9999999991</v>
      </c>
      <c r="H178" s="174">
        <v>3326024</v>
      </c>
      <c r="I178" s="174">
        <v>41957.508327538126</v>
      </c>
      <c r="J178" s="174">
        <v>100610.49167246188</v>
      </c>
      <c r="K178" s="207">
        <f t="shared" si="92"/>
        <v>5418228.9999999991</v>
      </c>
      <c r="L178" s="244">
        <v>1538686</v>
      </c>
      <c r="M178" s="244">
        <v>1341459</v>
      </c>
      <c r="N178" s="244">
        <v>10858</v>
      </c>
      <c r="O178" s="244">
        <v>89966</v>
      </c>
      <c r="P178" s="245">
        <f t="shared" si="95"/>
        <v>2980969</v>
      </c>
      <c r="Q178" s="204">
        <f t="shared" si="96"/>
        <v>17337798</v>
      </c>
      <c r="R178" s="205">
        <v>17989912</v>
      </c>
      <c r="S178" s="247">
        <f t="shared" ref="S178:S183" si="98">+Q178/R178</f>
        <v>0.96375112896605608</v>
      </c>
    </row>
    <row r="179" spans="1:19">
      <c r="A179" s="249" t="s">
        <v>240</v>
      </c>
      <c r="B179" s="174">
        <v>3038996</v>
      </c>
      <c r="C179" s="173">
        <v>4896042</v>
      </c>
      <c r="D179" s="173">
        <v>985617</v>
      </c>
      <c r="E179" s="173">
        <v>39081</v>
      </c>
      <c r="F179" s="241">
        <f t="shared" si="94"/>
        <v>8959736</v>
      </c>
      <c r="G179" s="174">
        <v>1986403</v>
      </c>
      <c r="H179" s="174">
        <v>3306556</v>
      </c>
      <c r="I179" s="174">
        <v>42502.681329189581</v>
      </c>
      <c r="J179" s="174">
        <v>100161.31867081042</v>
      </c>
      <c r="K179" s="207">
        <f t="shared" si="92"/>
        <v>5435623</v>
      </c>
      <c r="L179" s="244">
        <v>1544170</v>
      </c>
      <c r="M179" s="244">
        <v>1351723</v>
      </c>
      <c r="N179" s="244">
        <v>10853</v>
      </c>
      <c r="O179" s="244">
        <v>89840</v>
      </c>
      <c r="P179" s="245">
        <f t="shared" ref="P179" si="99">SUM(L179:O179)</f>
        <v>2996586</v>
      </c>
      <c r="Q179" s="204">
        <f t="shared" ref="Q179" si="100">SUM(F179,K179,P179)</f>
        <v>17391945</v>
      </c>
      <c r="R179" s="205">
        <v>17989912</v>
      </c>
      <c r="S179" s="247">
        <f t="shared" si="98"/>
        <v>0.96676098248840792</v>
      </c>
    </row>
    <row r="180" spans="1:19">
      <c r="A180" s="249" t="s">
        <v>241</v>
      </c>
      <c r="B180" s="174">
        <v>3060864</v>
      </c>
      <c r="C180" s="173">
        <v>4921585</v>
      </c>
      <c r="D180" s="173">
        <v>1020070</v>
      </c>
      <c r="E180" s="173">
        <v>25218</v>
      </c>
      <c r="F180" s="241">
        <f t="shared" si="94"/>
        <v>9027737</v>
      </c>
      <c r="G180" s="174">
        <v>1976795</v>
      </c>
      <c r="H180" s="174">
        <v>3332331</v>
      </c>
      <c r="I180" s="174">
        <v>42435.705197948198</v>
      </c>
      <c r="J180" s="174">
        <v>99553.294802051809</v>
      </c>
      <c r="K180" s="207">
        <f t="shared" si="92"/>
        <v>5451115</v>
      </c>
      <c r="L180" s="244">
        <v>1541332</v>
      </c>
      <c r="M180" s="244">
        <v>1369967</v>
      </c>
      <c r="N180" s="244">
        <v>10804</v>
      </c>
      <c r="O180" s="244">
        <v>89796</v>
      </c>
      <c r="P180" s="245">
        <f t="shared" ref="P180" si="101">SUM(L180:O180)</f>
        <v>3011899</v>
      </c>
      <c r="Q180" s="204">
        <f t="shared" ref="Q180:Q182" si="102">SUM(F180,K180,P180)</f>
        <v>17490751</v>
      </c>
      <c r="R180" s="205">
        <v>17989912</v>
      </c>
      <c r="S180" s="247">
        <f t="shared" si="98"/>
        <v>0.97225328283984935</v>
      </c>
    </row>
    <row r="181" spans="1:19">
      <c r="A181" s="249" t="s">
        <v>242</v>
      </c>
      <c r="B181" s="174">
        <v>3076239</v>
      </c>
      <c r="C181" s="173">
        <v>4942682</v>
      </c>
      <c r="D181" s="173">
        <v>1031197</v>
      </c>
      <c r="E181" s="173">
        <v>23303</v>
      </c>
      <c r="F181" s="241">
        <f t="shared" si="94"/>
        <v>9073421</v>
      </c>
      <c r="G181" s="174">
        <v>1966488.0000000009</v>
      </c>
      <c r="H181" s="174">
        <v>3302384</v>
      </c>
      <c r="I181" s="174">
        <v>43458.886978472758</v>
      </c>
      <c r="J181" s="174">
        <v>99529.113021527242</v>
      </c>
      <c r="K181" s="207">
        <f t="shared" si="92"/>
        <v>5411860.0000000009</v>
      </c>
      <c r="L181" s="244">
        <v>1547497</v>
      </c>
      <c r="M181" s="244">
        <v>1381247</v>
      </c>
      <c r="N181" s="244">
        <v>10496</v>
      </c>
      <c r="O181" s="244">
        <v>89014</v>
      </c>
      <c r="P181" s="245">
        <f t="shared" ref="P181:P182" si="103">SUM(L181:O181)</f>
        <v>3028254</v>
      </c>
      <c r="Q181" s="204">
        <f t="shared" si="102"/>
        <v>17513535</v>
      </c>
      <c r="R181" s="250">
        <v>18205188</v>
      </c>
      <c r="S181" s="247">
        <f t="shared" si="98"/>
        <v>0.9620079177430082</v>
      </c>
    </row>
    <row r="182" spans="1:19">
      <c r="A182" s="249" t="s">
        <v>243</v>
      </c>
      <c r="B182" s="174">
        <v>3082237</v>
      </c>
      <c r="C182" s="173">
        <v>4949188</v>
      </c>
      <c r="D182" s="173">
        <v>1038490</v>
      </c>
      <c r="E182" s="173">
        <v>22575</v>
      </c>
      <c r="F182" s="241">
        <f t="shared" si="94"/>
        <v>9092490</v>
      </c>
      <c r="G182" s="174">
        <v>1988271.9999999972</v>
      </c>
      <c r="H182" s="174">
        <v>3278769</v>
      </c>
      <c r="I182" s="174">
        <v>42550.944522570666</v>
      </c>
      <c r="J182" s="174">
        <v>101090.05547742934</v>
      </c>
      <c r="K182" s="207">
        <f t="shared" si="92"/>
        <v>5410681.9999999972</v>
      </c>
      <c r="L182" s="244">
        <v>1553533</v>
      </c>
      <c r="M182" s="244">
        <v>1395855</v>
      </c>
      <c r="N182" s="244">
        <v>10486</v>
      </c>
      <c r="O182" s="244">
        <v>88963</v>
      </c>
      <c r="P182" s="245">
        <f t="shared" si="103"/>
        <v>3048837</v>
      </c>
      <c r="Q182" s="204">
        <f t="shared" si="102"/>
        <v>17552008.999999996</v>
      </c>
      <c r="R182" s="250">
        <v>18205188</v>
      </c>
      <c r="S182" s="247">
        <f t="shared" si="98"/>
        <v>0.96412127136506343</v>
      </c>
    </row>
    <row r="183" spans="1:19">
      <c r="A183" s="249" t="s">
        <v>244</v>
      </c>
      <c r="B183" s="174">
        <v>3095278</v>
      </c>
      <c r="C183" s="173">
        <v>4988463</v>
      </c>
      <c r="D183" s="173">
        <v>1043878</v>
      </c>
      <c r="E183" s="173">
        <v>34943</v>
      </c>
      <c r="F183" s="241">
        <f t="shared" si="94"/>
        <v>9162562</v>
      </c>
      <c r="G183" s="174">
        <v>1970224</v>
      </c>
      <c r="H183" s="174">
        <v>3307142</v>
      </c>
      <c r="I183" s="174">
        <v>44297.879115839678</v>
      </c>
      <c r="J183" s="174">
        <v>98006.120884160322</v>
      </c>
      <c r="K183" s="207">
        <f t="shared" si="92"/>
        <v>5419670</v>
      </c>
      <c r="L183" s="244">
        <v>1553667</v>
      </c>
      <c r="M183" s="244">
        <v>1417462</v>
      </c>
      <c r="N183" s="244">
        <v>10441</v>
      </c>
      <c r="O183" s="244">
        <v>89041</v>
      </c>
      <c r="P183" s="245">
        <f t="shared" ref="P183" si="104">SUM(L183:O183)</f>
        <v>3070611</v>
      </c>
      <c r="Q183" s="204">
        <f t="shared" ref="Q183" si="105">SUM(F183,K183,P183)</f>
        <v>17652843</v>
      </c>
      <c r="R183" s="250">
        <v>18205188</v>
      </c>
      <c r="S183" s="247">
        <f t="shared" si="98"/>
        <v>0.96966002218708203</v>
      </c>
    </row>
    <row r="184" spans="1:19">
      <c r="A184" s="249" t="s">
        <v>245</v>
      </c>
      <c r="B184" s="174">
        <v>3118109</v>
      </c>
      <c r="C184" s="173">
        <v>5014799</v>
      </c>
      <c r="D184" s="173">
        <v>1052890</v>
      </c>
      <c r="E184" s="173">
        <v>34244</v>
      </c>
      <c r="F184" s="241">
        <f t="shared" si="94"/>
        <v>9220042</v>
      </c>
      <c r="G184" s="174">
        <v>2005921</v>
      </c>
      <c r="H184" s="174">
        <v>3267448</v>
      </c>
      <c r="I184" s="174">
        <v>43186.135578984598</v>
      </c>
      <c r="J184" s="174">
        <v>93025.864421015402</v>
      </c>
      <c r="K184" s="207">
        <f t="shared" si="92"/>
        <v>5409581</v>
      </c>
      <c r="L184" s="244">
        <v>1555703</v>
      </c>
      <c r="M184" s="244">
        <v>1434350</v>
      </c>
      <c r="N184" s="244">
        <v>10413</v>
      </c>
      <c r="O184" s="244">
        <v>88944</v>
      </c>
      <c r="P184" s="245">
        <f t="shared" ref="P184:P185" si="106">SUM(L184:O184)</f>
        <v>3089410</v>
      </c>
      <c r="Q184" s="204">
        <f t="shared" ref="Q184:Q185" si="107">SUM(F184,K184,P184)</f>
        <v>17719033</v>
      </c>
      <c r="R184" s="250">
        <v>18205188</v>
      </c>
      <c r="S184" s="247">
        <f t="shared" ref="S184" si="108">+Q184/R184</f>
        <v>0.97329579897774199</v>
      </c>
    </row>
    <row r="185" spans="1:19">
      <c r="A185" s="249" t="s">
        <v>248</v>
      </c>
      <c r="B185" s="174">
        <v>3130280</v>
      </c>
      <c r="C185" s="173">
        <v>5031249</v>
      </c>
      <c r="D185" s="173">
        <v>1064411</v>
      </c>
      <c r="E185" s="173">
        <v>33559</v>
      </c>
      <c r="F185" s="241">
        <f t="shared" si="94"/>
        <v>9259499</v>
      </c>
      <c r="G185" s="174">
        <v>2018697</v>
      </c>
      <c r="H185" s="174">
        <v>3279108</v>
      </c>
      <c r="I185" s="174">
        <v>43567.594890189052</v>
      </c>
      <c r="J185" s="174">
        <v>92802.405109810948</v>
      </c>
      <c r="K185" s="207">
        <f t="shared" si="92"/>
        <v>5434175</v>
      </c>
      <c r="L185" s="244">
        <v>1557992</v>
      </c>
      <c r="M185" s="244">
        <v>1451055</v>
      </c>
      <c r="N185" s="244">
        <v>10407</v>
      </c>
      <c r="O185" s="244">
        <v>88951</v>
      </c>
      <c r="P185" s="245">
        <f t="shared" si="106"/>
        <v>3108405</v>
      </c>
      <c r="Q185" s="204">
        <f t="shared" si="107"/>
        <v>17802079</v>
      </c>
      <c r="R185" s="250">
        <v>18205188</v>
      </c>
      <c r="S185" s="247">
        <f>+Q185/R185</f>
        <v>0.97785746568505638</v>
      </c>
    </row>
    <row r="186" spans="1:19" ht="17.25" customHeight="1">
      <c r="A186" s="286" t="s">
        <v>96</v>
      </c>
      <c r="B186" s="284" t="s">
        <v>147</v>
      </c>
      <c r="C186" s="284"/>
      <c r="D186" s="284"/>
      <c r="E186" s="284"/>
      <c r="F186" s="284"/>
      <c r="G186" s="284"/>
      <c r="H186" s="284"/>
      <c r="I186" s="284"/>
      <c r="J186" s="284"/>
      <c r="K186" s="284"/>
      <c r="L186" s="284"/>
      <c r="M186" s="284"/>
      <c r="N186" s="284"/>
      <c r="O186" s="284"/>
      <c r="P186" s="284"/>
      <c r="Q186" s="284"/>
      <c r="R186" s="284"/>
      <c r="S186" s="285"/>
    </row>
    <row r="187" spans="1:19" ht="17.25" customHeight="1">
      <c r="A187" s="287"/>
      <c r="B187" s="267"/>
      <c r="C187" s="267"/>
      <c r="D187" s="267"/>
      <c r="E187" s="267"/>
      <c r="F187" s="267"/>
      <c r="G187" s="267"/>
      <c r="H187" s="267"/>
      <c r="I187" s="267"/>
      <c r="J187" s="267"/>
      <c r="K187" s="267"/>
      <c r="L187" s="267"/>
      <c r="M187" s="267"/>
      <c r="N187" s="267"/>
      <c r="O187" s="267"/>
      <c r="P187" s="267"/>
      <c r="Q187" s="267"/>
      <c r="R187" s="267"/>
      <c r="S187" s="268"/>
    </row>
    <row r="188" spans="1:19" ht="17.25" customHeight="1">
      <c r="A188" s="287"/>
      <c r="B188" s="267"/>
      <c r="C188" s="267"/>
      <c r="D188" s="267"/>
      <c r="E188" s="267"/>
      <c r="F188" s="267"/>
      <c r="G188" s="267"/>
      <c r="H188" s="267"/>
      <c r="I188" s="267"/>
      <c r="J188" s="267"/>
      <c r="K188" s="267"/>
      <c r="L188" s="267"/>
      <c r="M188" s="267"/>
      <c r="N188" s="267"/>
      <c r="O188" s="267"/>
      <c r="P188" s="267"/>
      <c r="Q188" s="267"/>
      <c r="R188" s="267"/>
      <c r="S188" s="268"/>
    </row>
    <row r="189" spans="1:19" ht="17.25" customHeight="1">
      <c r="A189" s="287"/>
      <c r="B189" s="267"/>
      <c r="C189" s="267"/>
      <c r="D189" s="267"/>
      <c r="E189" s="267"/>
      <c r="F189" s="267"/>
      <c r="G189" s="267"/>
      <c r="H189" s="267"/>
      <c r="I189" s="267"/>
      <c r="J189" s="267"/>
      <c r="K189" s="267"/>
      <c r="L189" s="267"/>
      <c r="M189" s="267"/>
      <c r="N189" s="267"/>
      <c r="O189" s="267"/>
      <c r="P189" s="267"/>
      <c r="Q189" s="267"/>
      <c r="R189" s="267"/>
      <c r="S189" s="268"/>
    </row>
    <row r="190" spans="1:19" ht="10.5" customHeight="1">
      <c r="A190" s="288"/>
      <c r="B190" s="267"/>
      <c r="C190" s="267"/>
      <c r="D190" s="267"/>
      <c r="E190" s="267"/>
      <c r="F190" s="267"/>
      <c r="G190" s="267"/>
      <c r="H190" s="267"/>
      <c r="I190" s="267"/>
      <c r="J190" s="267"/>
      <c r="K190" s="267"/>
      <c r="L190" s="267"/>
      <c r="M190" s="267"/>
      <c r="N190" s="267"/>
      <c r="O190" s="267"/>
      <c r="P190" s="267"/>
      <c r="Q190" s="267"/>
      <c r="R190" s="267"/>
      <c r="S190" s="268"/>
    </row>
    <row r="191" spans="1:19" ht="17.25" customHeight="1">
      <c r="A191" s="248" t="s">
        <v>105</v>
      </c>
      <c r="B191" s="272" t="s">
        <v>193</v>
      </c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3"/>
    </row>
    <row r="192" spans="1:19" ht="17.25" customHeight="1">
      <c r="A192" s="248" t="s">
        <v>106</v>
      </c>
      <c r="B192" s="272" t="s">
        <v>107</v>
      </c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3"/>
    </row>
    <row r="193" spans="1:19" ht="19.5" customHeight="1">
      <c r="A193" s="248" t="s">
        <v>125</v>
      </c>
      <c r="B193" s="267" t="s">
        <v>122</v>
      </c>
      <c r="C193" s="267"/>
      <c r="D193" s="267"/>
      <c r="E193" s="267"/>
      <c r="F193" s="267"/>
      <c r="G193" s="267"/>
      <c r="H193" s="267"/>
      <c r="I193" s="267"/>
      <c r="J193" s="267"/>
      <c r="K193" s="267"/>
      <c r="L193" s="267"/>
      <c r="M193" s="267"/>
      <c r="N193" s="267"/>
      <c r="O193" s="267"/>
      <c r="P193" s="267"/>
      <c r="Q193" s="267"/>
      <c r="R193" s="267"/>
      <c r="S193" s="268"/>
    </row>
    <row r="194" spans="1:19" ht="29.25" customHeight="1">
      <c r="A194" s="248" t="s">
        <v>134</v>
      </c>
      <c r="B194" s="267" t="s">
        <v>127</v>
      </c>
      <c r="C194" s="267"/>
      <c r="D194" s="267"/>
      <c r="E194" s="267"/>
      <c r="F194" s="267"/>
      <c r="G194" s="267"/>
      <c r="H194" s="267"/>
      <c r="I194" s="267"/>
      <c r="J194" s="267"/>
      <c r="K194" s="267"/>
      <c r="L194" s="267"/>
      <c r="M194" s="267"/>
      <c r="N194" s="267"/>
      <c r="O194" s="267"/>
      <c r="P194" s="267"/>
      <c r="Q194" s="267"/>
      <c r="R194" s="267"/>
      <c r="S194" s="268"/>
    </row>
    <row r="195" spans="1:19">
      <c r="A195" s="248" t="s">
        <v>194</v>
      </c>
      <c r="B195" s="267" t="s">
        <v>141</v>
      </c>
      <c r="C195" s="267"/>
      <c r="D195" s="267"/>
      <c r="E195" s="267"/>
      <c r="F195" s="267"/>
      <c r="G195" s="267"/>
      <c r="H195" s="267"/>
      <c r="I195" s="267"/>
      <c r="J195" s="267"/>
      <c r="K195" s="267"/>
      <c r="L195" s="267"/>
      <c r="M195" s="267"/>
      <c r="N195" s="267"/>
      <c r="O195" s="267"/>
      <c r="P195" s="267"/>
      <c r="Q195" s="267"/>
      <c r="R195" s="267"/>
      <c r="S195" s="268"/>
    </row>
    <row r="196" spans="1:19">
      <c r="A196" s="248" t="s">
        <v>195</v>
      </c>
      <c r="B196" s="267" t="s">
        <v>146</v>
      </c>
      <c r="C196" s="267"/>
      <c r="D196" s="267"/>
      <c r="E196" s="267"/>
      <c r="F196" s="267"/>
      <c r="G196" s="267"/>
      <c r="H196" s="267"/>
      <c r="I196" s="267"/>
      <c r="J196" s="267"/>
      <c r="K196" s="267"/>
      <c r="L196" s="267"/>
      <c r="M196" s="267"/>
      <c r="N196" s="267"/>
      <c r="O196" s="267"/>
      <c r="P196" s="267"/>
      <c r="Q196" s="267"/>
      <c r="R196" s="267"/>
      <c r="S196" s="268"/>
    </row>
    <row r="197" spans="1:19">
      <c r="A197" s="133" t="s">
        <v>150</v>
      </c>
      <c r="B197" s="267" t="s">
        <v>151</v>
      </c>
      <c r="C197" s="267"/>
      <c r="D197" s="267"/>
      <c r="E197" s="267"/>
      <c r="F197" s="267"/>
      <c r="G197" s="267"/>
      <c r="H197" s="267"/>
      <c r="I197" s="267"/>
      <c r="J197" s="267"/>
      <c r="K197" s="267"/>
      <c r="L197" s="267"/>
      <c r="M197" s="267"/>
      <c r="N197" s="267"/>
      <c r="O197" s="267"/>
      <c r="P197" s="267"/>
      <c r="Q197" s="267"/>
      <c r="R197" s="267"/>
      <c r="S197" s="268"/>
    </row>
    <row r="198" spans="1:19">
      <c r="A198" s="133" t="s">
        <v>158</v>
      </c>
      <c r="B198" s="267" t="s">
        <v>152</v>
      </c>
      <c r="C198" s="267"/>
      <c r="D198" s="267"/>
      <c r="E198" s="267"/>
      <c r="F198" s="267"/>
      <c r="G198" s="267"/>
      <c r="H198" s="267"/>
      <c r="I198" s="267"/>
      <c r="J198" s="267"/>
      <c r="K198" s="267"/>
      <c r="L198" s="267"/>
      <c r="M198" s="267"/>
      <c r="N198" s="267"/>
      <c r="O198" s="267"/>
      <c r="P198" s="267"/>
      <c r="Q198" s="267"/>
      <c r="R198" s="267"/>
      <c r="S198" s="268"/>
    </row>
    <row r="199" spans="1:19">
      <c r="A199" s="133" t="s">
        <v>163</v>
      </c>
      <c r="B199" s="267" t="s">
        <v>159</v>
      </c>
      <c r="C199" s="267"/>
      <c r="D199" s="267"/>
      <c r="E199" s="267"/>
      <c r="F199" s="267"/>
      <c r="G199" s="267"/>
      <c r="H199" s="267"/>
      <c r="I199" s="267"/>
      <c r="J199" s="267"/>
      <c r="K199" s="267"/>
      <c r="L199" s="267"/>
      <c r="M199" s="267"/>
      <c r="N199" s="267"/>
      <c r="O199" s="267"/>
      <c r="P199" s="267"/>
      <c r="Q199" s="267"/>
      <c r="R199" s="267"/>
      <c r="S199" s="268"/>
    </row>
    <row r="200" spans="1:19" ht="12.75" customHeight="1">
      <c r="A200" s="133" t="s">
        <v>170</v>
      </c>
      <c r="B200" s="267" t="s">
        <v>164</v>
      </c>
      <c r="C200" s="267"/>
      <c r="D200" s="267"/>
      <c r="E200" s="267"/>
      <c r="F200" s="267"/>
      <c r="G200" s="267"/>
      <c r="H200" s="267"/>
      <c r="I200" s="267"/>
      <c r="J200" s="267"/>
      <c r="K200" s="267"/>
      <c r="L200" s="267"/>
      <c r="M200" s="267"/>
      <c r="N200" s="267"/>
      <c r="O200" s="267"/>
      <c r="P200" s="267"/>
      <c r="Q200" s="267"/>
      <c r="R200" s="267"/>
      <c r="S200" s="268"/>
    </row>
    <row r="201" spans="1:19" ht="12.75" customHeight="1">
      <c r="A201" s="133" t="s">
        <v>189</v>
      </c>
      <c r="B201" s="267" t="s">
        <v>171</v>
      </c>
      <c r="C201" s="267"/>
      <c r="D201" s="267"/>
      <c r="E201" s="267"/>
      <c r="F201" s="267"/>
      <c r="G201" s="267"/>
      <c r="H201" s="267"/>
      <c r="I201" s="267"/>
      <c r="J201" s="267"/>
      <c r="K201" s="267"/>
      <c r="L201" s="267"/>
      <c r="M201" s="267"/>
      <c r="N201" s="267"/>
      <c r="O201" s="267"/>
      <c r="P201" s="267"/>
      <c r="Q201" s="267"/>
      <c r="R201" s="267"/>
      <c r="S201" s="268"/>
    </row>
    <row r="202" spans="1:19" ht="12.75" customHeight="1">
      <c r="A202" s="133" t="s">
        <v>196</v>
      </c>
      <c r="B202" s="267" t="s">
        <v>190</v>
      </c>
      <c r="C202" s="267"/>
      <c r="D202" s="267"/>
      <c r="E202" s="267"/>
      <c r="F202" s="267"/>
      <c r="G202" s="267"/>
      <c r="H202" s="267"/>
      <c r="I202" s="267"/>
      <c r="J202" s="267"/>
      <c r="K202" s="267"/>
      <c r="L202" s="267"/>
      <c r="M202" s="267"/>
      <c r="N202" s="267"/>
      <c r="O202" s="267"/>
      <c r="P202" s="267"/>
      <c r="Q202" s="267"/>
      <c r="R202" s="267"/>
      <c r="S202" s="268"/>
    </row>
    <row r="203" spans="1:19">
      <c r="A203" s="133" t="s">
        <v>206</v>
      </c>
      <c r="B203" s="264" t="s">
        <v>207</v>
      </c>
      <c r="C203" s="265"/>
      <c r="D203" s="265"/>
      <c r="E203" s="265"/>
      <c r="F203" s="265"/>
      <c r="G203" s="265"/>
      <c r="H203" s="265"/>
      <c r="I203" s="265"/>
      <c r="J203" s="265"/>
      <c r="K203" s="265"/>
      <c r="L203" s="265"/>
      <c r="M203" s="265"/>
      <c r="N203" s="265"/>
      <c r="O203" s="265"/>
      <c r="P203" s="265"/>
      <c r="Q203" s="265"/>
      <c r="R203" s="265"/>
      <c r="S203" s="266"/>
    </row>
    <row r="204" spans="1:19">
      <c r="A204" s="133" t="s">
        <v>209</v>
      </c>
      <c r="B204" s="264" t="s">
        <v>208</v>
      </c>
      <c r="C204" s="265"/>
      <c r="D204" s="265"/>
      <c r="E204" s="265"/>
      <c r="F204" s="265"/>
      <c r="G204" s="265"/>
      <c r="H204" s="265"/>
      <c r="I204" s="265"/>
      <c r="J204" s="265"/>
      <c r="K204" s="265"/>
      <c r="L204" s="265"/>
      <c r="M204" s="265"/>
      <c r="N204" s="265"/>
      <c r="O204" s="265"/>
      <c r="P204" s="265"/>
      <c r="Q204" s="265"/>
      <c r="R204" s="265"/>
      <c r="S204" s="266"/>
    </row>
    <row r="205" spans="1:19">
      <c r="A205" s="133" t="s">
        <v>212</v>
      </c>
      <c r="B205" s="264" t="s">
        <v>213</v>
      </c>
      <c r="C205" s="265"/>
      <c r="D205" s="265"/>
      <c r="E205" s="265"/>
      <c r="F205" s="265"/>
      <c r="G205" s="265"/>
      <c r="H205" s="265"/>
      <c r="I205" s="265"/>
      <c r="J205" s="265"/>
      <c r="K205" s="265"/>
      <c r="L205" s="265"/>
      <c r="M205" s="265"/>
      <c r="N205" s="265"/>
      <c r="O205" s="265"/>
      <c r="P205" s="265"/>
      <c r="Q205" s="265"/>
      <c r="R205" s="265"/>
      <c r="S205" s="266"/>
    </row>
    <row r="206" spans="1:19">
      <c r="A206" s="269" t="s">
        <v>215</v>
      </c>
      <c r="B206" s="263" t="s">
        <v>216</v>
      </c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263"/>
      <c r="N206" s="263"/>
      <c r="O206" s="263"/>
      <c r="P206" s="263"/>
      <c r="Q206" s="263"/>
      <c r="R206" s="263"/>
      <c r="S206" s="263"/>
    </row>
    <row r="207" spans="1:19">
      <c r="A207" s="269"/>
      <c r="B207" s="264" t="s">
        <v>217</v>
      </c>
      <c r="C207" s="265"/>
      <c r="D207" s="265"/>
      <c r="E207" s="265"/>
      <c r="F207" s="265"/>
      <c r="G207" s="265"/>
      <c r="H207" s="265"/>
      <c r="I207" s="265"/>
      <c r="J207" s="265"/>
      <c r="K207" s="265"/>
      <c r="L207" s="265"/>
      <c r="M207" s="265"/>
      <c r="N207" s="265"/>
      <c r="O207" s="265"/>
      <c r="P207" s="265"/>
      <c r="Q207" s="265"/>
      <c r="R207" s="265"/>
      <c r="S207" s="266"/>
    </row>
    <row r="208" spans="1:19" ht="28.5" customHeight="1">
      <c r="A208" s="269"/>
      <c r="B208" s="270" t="s">
        <v>218</v>
      </c>
      <c r="C208" s="271"/>
      <c r="D208" s="271"/>
      <c r="E208" s="271"/>
      <c r="F208" s="271"/>
      <c r="G208" s="271"/>
      <c r="H208" s="271"/>
      <c r="I208" s="271"/>
      <c r="J208" s="271"/>
      <c r="K208" s="271"/>
      <c r="L208" s="271"/>
      <c r="M208" s="271"/>
      <c r="N208" s="271"/>
      <c r="O208" s="271"/>
      <c r="P208" s="271"/>
      <c r="Q208" s="271"/>
      <c r="R208" s="271"/>
      <c r="S208" s="271"/>
    </row>
    <row r="209" spans="1:19">
      <c r="A209" s="133" t="s">
        <v>219</v>
      </c>
      <c r="B209" s="263" t="s">
        <v>221</v>
      </c>
      <c r="C209" s="263"/>
      <c r="D209" s="263"/>
      <c r="E209" s="263"/>
      <c r="F209" s="263"/>
      <c r="G209" s="263"/>
      <c r="H209" s="263"/>
      <c r="I209" s="263"/>
      <c r="J209" s="263"/>
      <c r="K209" s="263"/>
      <c r="L209" s="263"/>
      <c r="M209" s="263"/>
      <c r="N209" s="263"/>
      <c r="O209" s="263"/>
      <c r="P209" s="263"/>
      <c r="Q209" s="263"/>
      <c r="R209" s="263"/>
      <c r="S209" s="263"/>
    </row>
    <row r="210" spans="1:19">
      <c r="A210" s="246" t="s">
        <v>226</v>
      </c>
      <c r="B210" s="263" t="s">
        <v>225</v>
      </c>
      <c r="C210" s="263"/>
      <c r="D210" s="263"/>
      <c r="E210" s="263"/>
      <c r="F210" s="263"/>
      <c r="G210" s="263"/>
      <c r="H210" s="263"/>
      <c r="I210" s="263"/>
      <c r="J210" s="263"/>
      <c r="K210" s="263"/>
      <c r="L210" s="263"/>
      <c r="M210" s="263"/>
      <c r="N210" s="263"/>
      <c r="O210" s="263"/>
      <c r="P210" s="263"/>
      <c r="Q210" s="263"/>
      <c r="R210" s="263"/>
      <c r="S210" s="263"/>
    </row>
    <row r="211" spans="1:19">
      <c r="A211" s="246" t="s">
        <v>224</v>
      </c>
      <c r="B211" t="s">
        <v>227</v>
      </c>
    </row>
    <row r="212" spans="1:19" ht="12.75" customHeight="1">
      <c r="A212" s="262" t="s">
        <v>226</v>
      </c>
      <c r="B212" s="258" t="s">
        <v>231</v>
      </c>
      <c r="C212" s="259"/>
      <c r="D212" s="259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</row>
    <row r="213" spans="1:19">
      <c r="A213" s="262"/>
      <c r="B213" s="260"/>
      <c r="C213" s="261"/>
      <c r="D213" s="261"/>
      <c r="E213" s="261"/>
      <c r="F213" s="261"/>
      <c r="G213" s="261"/>
      <c r="H213" s="261"/>
      <c r="I213" s="261"/>
      <c r="J213" s="261"/>
      <c r="K213" s="261"/>
      <c r="L213" s="261"/>
      <c r="M213" s="261"/>
      <c r="N213" s="261"/>
      <c r="O213" s="261"/>
      <c r="P213" s="261"/>
      <c r="Q213" s="261"/>
      <c r="R213" s="261"/>
      <c r="S213" s="261"/>
    </row>
    <row r="214" spans="1:19">
      <c r="B214" s="257"/>
      <c r="C214" s="257"/>
      <c r="D214" s="257"/>
      <c r="E214" s="257"/>
      <c r="F214" s="257"/>
      <c r="G214" s="257"/>
      <c r="H214" s="257"/>
      <c r="I214" s="257"/>
      <c r="J214" s="257"/>
      <c r="K214" s="257"/>
      <c r="L214" s="257"/>
      <c r="M214" s="257"/>
      <c r="N214" s="257"/>
      <c r="O214" s="257"/>
      <c r="P214" s="257"/>
      <c r="Q214" s="257"/>
      <c r="R214" s="257"/>
      <c r="S214" s="257"/>
    </row>
    <row r="215" spans="1:19">
      <c r="B215" s="257"/>
      <c r="C215" s="257"/>
      <c r="D215" s="257"/>
      <c r="E215" s="257"/>
      <c r="F215" s="257"/>
      <c r="G215" s="257"/>
      <c r="H215" s="257"/>
      <c r="I215" s="257"/>
      <c r="J215" s="257"/>
      <c r="K215" s="257"/>
      <c r="L215" s="257"/>
      <c r="M215" s="257"/>
      <c r="N215" s="257"/>
      <c r="O215" s="257"/>
      <c r="P215" s="257"/>
      <c r="Q215" s="257"/>
      <c r="R215" s="257"/>
      <c r="S215" s="257"/>
    </row>
  </sheetData>
  <mergeCells count="437">
    <mergeCell ref="B191:S191"/>
    <mergeCell ref="B202:S202"/>
    <mergeCell ref="B186:S190"/>
    <mergeCell ref="A186:A190"/>
    <mergeCell ref="B3:F3"/>
    <mergeCell ref="C5:F5"/>
    <mergeCell ref="B13:C13"/>
    <mergeCell ref="D13:E13"/>
    <mergeCell ref="G13:H13"/>
    <mergeCell ref="I13:J13"/>
    <mergeCell ref="L13:M13"/>
    <mergeCell ref="B15:C15"/>
    <mergeCell ref="D15:E15"/>
    <mergeCell ref="G15:H15"/>
    <mergeCell ref="I15:J15"/>
    <mergeCell ref="L15:M15"/>
    <mergeCell ref="N13:O13"/>
    <mergeCell ref="Q10:Q11"/>
    <mergeCell ref="R10:R11"/>
    <mergeCell ref="S10:S11"/>
    <mergeCell ref="B12:C12"/>
    <mergeCell ref="D12:E12"/>
    <mergeCell ref="G12:H12"/>
    <mergeCell ref="I12:J12"/>
    <mergeCell ref="L12:M12"/>
    <mergeCell ref="N12:O12"/>
    <mergeCell ref="N15:O15"/>
    <mergeCell ref="B14:C14"/>
    <mergeCell ref="D14:E14"/>
    <mergeCell ref="G14:H14"/>
    <mergeCell ref="I14:J14"/>
    <mergeCell ref="L14:M14"/>
    <mergeCell ref="N14:O14"/>
    <mergeCell ref="B17:C17"/>
    <mergeCell ref="D17:E17"/>
    <mergeCell ref="G17:H17"/>
    <mergeCell ref="I17:J17"/>
    <mergeCell ref="L17:M17"/>
    <mergeCell ref="N17:O17"/>
    <mergeCell ref="B16:C16"/>
    <mergeCell ref="D16:E16"/>
    <mergeCell ref="G16:H16"/>
    <mergeCell ref="I16:J16"/>
    <mergeCell ref="L16:M16"/>
    <mergeCell ref="N16:O16"/>
    <mergeCell ref="N19:O19"/>
    <mergeCell ref="B18:C18"/>
    <mergeCell ref="D18:E18"/>
    <mergeCell ref="G18:H18"/>
    <mergeCell ref="I18:J18"/>
    <mergeCell ref="L18:M18"/>
    <mergeCell ref="N18:O18"/>
    <mergeCell ref="B21:C21"/>
    <mergeCell ref="D21:E21"/>
    <mergeCell ref="G21:H21"/>
    <mergeCell ref="I21:J21"/>
    <mergeCell ref="L21:M21"/>
    <mergeCell ref="N21:O21"/>
    <mergeCell ref="B20:C20"/>
    <mergeCell ref="D20:E20"/>
    <mergeCell ref="G20:H20"/>
    <mergeCell ref="I20:J20"/>
    <mergeCell ref="L20:M20"/>
    <mergeCell ref="N20:O20"/>
    <mergeCell ref="B19:C19"/>
    <mergeCell ref="D19:E19"/>
    <mergeCell ref="G19:H19"/>
    <mergeCell ref="I19:J19"/>
    <mergeCell ref="L19:M19"/>
    <mergeCell ref="G23:H23"/>
    <mergeCell ref="I23:J23"/>
    <mergeCell ref="L23:M23"/>
    <mergeCell ref="N23:O23"/>
    <mergeCell ref="B22:C22"/>
    <mergeCell ref="D22:E22"/>
    <mergeCell ref="G22:H22"/>
    <mergeCell ref="I22:J22"/>
    <mergeCell ref="L22:M22"/>
    <mergeCell ref="N22:O22"/>
    <mergeCell ref="B23:C23"/>
    <mergeCell ref="D23:E23"/>
    <mergeCell ref="B25:C25"/>
    <mergeCell ref="D25:E25"/>
    <mergeCell ref="G25:H25"/>
    <mergeCell ref="I25:J25"/>
    <mergeCell ref="L25:M25"/>
    <mergeCell ref="N25:O25"/>
    <mergeCell ref="B24:C24"/>
    <mergeCell ref="D24:E24"/>
    <mergeCell ref="G24:H24"/>
    <mergeCell ref="I24:J24"/>
    <mergeCell ref="L24:M24"/>
    <mergeCell ref="N24:O24"/>
    <mergeCell ref="B27:C27"/>
    <mergeCell ref="D27:E27"/>
    <mergeCell ref="G27:H27"/>
    <mergeCell ref="I27:J27"/>
    <mergeCell ref="L27:M27"/>
    <mergeCell ref="N27:O27"/>
    <mergeCell ref="B26:C26"/>
    <mergeCell ref="D26:E26"/>
    <mergeCell ref="G26:H26"/>
    <mergeCell ref="I26:J26"/>
    <mergeCell ref="L26:M26"/>
    <mergeCell ref="N26:O26"/>
    <mergeCell ref="B29:C29"/>
    <mergeCell ref="D29:E29"/>
    <mergeCell ref="G29:H29"/>
    <mergeCell ref="I29:J29"/>
    <mergeCell ref="L29:M29"/>
    <mergeCell ref="N29:O29"/>
    <mergeCell ref="B28:C28"/>
    <mergeCell ref="D28:E28"/>
    <mergeCell ref="G28:H28"/>
    <mergeCell ref="I28:J28"/>
    <mergeCell ref="L28:M28"/>
    <mergeCell ref="N28:O28"/>
    <mergeCell ref="B31:C31"/>
    <mergeCell ref="D31:E31"/>
    <mergeCell ref="G31:H31"/>
    <mergeCell ref="I31:J31"/>
    <mergeCell ref="L31:M31"/>
    <mergeCell ref="N31:O31"/>
    <mergeCell ref="B30:C30"/>
    <mergeCell ref="D30:E30"/>
    <mergeCell ref="G30:H30"/>
    <mergeCell ref="I30:J30"/>
    <mergeCell ref="L30:M30"/>
    <mergeCell ref="N30:O30"/>
    <mergeCell ref="B33:C33"/>
    <mergeCell ref="D33:E33"/>
    <mergeCell ref="G33:H33"/>
    <mergeCell ref="I33:J33"/>
    <mergeCell ref="L33:M33"/>
    <mergeCell ref="N33:O33"/>
    <mergeCell ref="B32:C32"/>
    <mergeCell ref="D32:E32"/>
    <mergeCell ref="G32:H32"/>
    <mergeCell ref="I32:J32"/>
    <mergeCell ref="L32:M32"/>
    <mergeCell ref="N32:O32"/>
    <mergeCell ref="B35:C35"/>
    <mergeCell ref="D35:E35"/>
    <mergeCell ref="G35:H35"/>
    <mergeCell ref="I35:J35"/>
    <mergeCell ref="L35:M35"/>
    <mergeCell ref="N35:O35"/>
    <mergeCell ref="B34:C34"/>
    <mergeCell ref="D34:E34"/>
    <mergeCell ref="G34:H34"/>
    <mergeCell ref="I34:J34"/>
    <mergeCell ref="L34:M34"/>
    <mergeCell ref="N34:O34"/>
    <mergeCell ref="B37:C37"/>
    <mergeCell ref="D37:E37"/>
    <mergeCell ref="G37:H37"/>
    <mergeCell ref="I37:J37"/>
    <mergeCell ref="L37:M37"/>
    <mergeCell ref="N37:O37"/>
    <mergeCell ref="B36:C36"/>
    <mergeCell ref="D36:E36"/>
    <mergeCell ref="G36:H36"/>
    <mergeCell ref="I36:J36"/>
    <mergeCell ref="L36:M36"/>
    <mergeCell ref="N36:O36"/>
    <mergeCell ref="B39:C39"/>
    <mergeCell ref="D39:E39"/>
    <mergeCell ref="G39:H39"/>
    <mergeCell ref="I39:J39"/>
    <mergeCell ref="L39:M39"/>
    <mergeCell ref="N39:O39"/>
    <mergeCell ref="B38:C38"/>
    <mergeCell ref="D38:E38"/>
    <mergeCell ref="G38:H38"/>
    <mergeCell ref="I38:J38"/>
    <mergeCell ref="L38:M38"/>
    <mergeCell ref="N38:O38"/>
    <mergeCell ref="B41:C41"/>
    <mergeCell ref="D41:E41"/>
    <mergeCell ref="G41:H41"/>
    <mergeCell ref="I41:J41"/>
    <mergeCell ref="L41:M41"/>
    <mergeCell ref="N41:O41"/>
    <mergeCell ref="B40:C40"/>
    <mergeCell ref="D40:E40"/>
    <mergeCell ref="G40:H40"/>
    <mergeCell ref="I40:J40"/>
    <mergeCell ref="L40:M40"/>
    <mergeCell ref="N40:O40"/>
    <mergeCell ref="B43:C43"/>
    <mergeCell ref="D43:E43"/>
    <mergeCell ref="G43:H43"/>
    <mergeCell ref="I43:J43"/>
    <mergeCell ref="L43:M43"/>
    <mergeCell ref="N43:O43"/>
    <mergeCell ref="B42:C42"/>
    <mergeCell ref="D42:E42"/>
    <mergeCell ref="G42:H42"/>
    <mergeCell ref="I42:J42"/>
    <mergeCell ref="L42:M42"/>
    <mergeCell ref="N42:O42"/>
    <mergeCell ref="B45:C45"/>
    <mergeCell ref="D45:E45"/>
    <mergeCell ref="G45:H45"/>
    <mergeCell ref="I45:J45"/>
    <mergeCell ref="L45:M45"/>
    <mergeCell ref="N45:O45"/>
    <mergeCell ref="B44:C44"/>
    <mergeCell ref="D44:E44"/>
    <mergeCell ref="G44:H44"/>
    <mergeCell ref="I44:J44"/>
    <mergeCell ref="L44:M44"/>
    <mergeCell ref="N44:O44"/>
    <mergeCell ref="B47:C47"/>
    <mergeCell ref="D47:E47"/>
    <mergeCell ref="G47:H47"/>
    <mergeCell ref="I47:J47"/>
    <mergeCell ref="L47:M47"/>
    <mergeCell ref="N47:O47"/>
    <mergeCell ref="B46:C46"/>
    <mergeCell ref="D46:E46"/>
    <mergeCell ref="G46:H46"/>
    <mergeCell ref="I46:J46"/>
    <mergeCell ref="L46:M46"/>
    <mergeCell ref="N46:O46"/>
    <mergeCell ref="B49:C49"/>
    <mergeCell ref="D49:E49"/>
    <mergeCell ref="G49:H49"/>
    <mergeCell ref="I49:J49"/>
    <mergeCell ref="L49:M49"/>
    <mergeCell ref="N49:O49"/>
    <mergeCell ref="B48:C48"/>
    <mergeCell ref="D48:E48"/>
    <mergeCell ref="G48:H48"/>
    <mergeCell ref="I48:J48"/>
    <mergeCell ref="L48:M48"/>
    <mergeCell ref="N48:O48"/>
    <mergeCell ref="B51:C51"/>
    <mergeCell ref="D51:E51"/>
    <mergeCell ref="G51:H51"/>
    <mergeCell ref="I51:J51"/>
    <mergeCell ref="L51:M51"/>
    <mergeCell ref="N51:O51"/>
    <mergeCell ref="B50:C50"/>
    <mergeCell ref="D50:E50"/>
    <mergeCell ref="G50:H50"/>
    <mergeCell ref="I50:J50"/>
    <mergeCell ref="L50:M50"/>
    <mergeCell ref="N50:O50"/>
    <mergeCell ref="B53:C53"/>
    <mergeCell ref="D53:E53"/>
    <mergeCell ref="G53:H53"/>
    <mergeCell ref="I53:J53"/>
    <mergeCell ref="L53:M53"/>
    <mergeCell ref="N53:O53"/>
    <mergeCell ref="B52:C52"/>
    <mergeCell ref="D52:E52"/>
    <mergeCell ref="G52:H52"/>
    <mergeCell ref="I52:J52"/>
    <mergeCell ref="L52:M52"/>
    <mergeCell ref="N52:O52"/>
    <mergeCell ref="B55:C55"/>
    <mergeCell ref="D55:E55"/>
    <mergeCell ref="G55:H55"/>
    <mergeCell ref="I55:J55"/>
    <mergeCell ref="L55:M55"/>
    <mergeCell ref="N55:O55"/>
    <mergeCell ref="B54:C54"/>
    <mergeCell ref="D54:E54"/>
    <mergeCell ref="G54:H54"/>
    <mergeCell ref="I54:J54"/>
    <mergeCell ref="L54:M54"/>
    <mergeCell ref="N54:O54"/>
    <mergeCell ref="B57:C57"/>
    <mergeCell ref="D57:E57"/>
    <mergeCell ref="G57:H57"/>
    <mergeCell ref="I57:J57"/>
    <mergeCell ref="L57:M57"/>
    <mergeCell ref="N57:O57"/>
    <mergeCell ref="B56:C56"/>
    <mergeCell ref="D56:E56"/>
    <mergeCell ref="G56:H56"/>
    <mergeCell ref="I56:J56"/>
    <mergeCell ref="L56:M56"/>
    <mergeCell ref="N56:O56"/>
    <mergeCell ref="B59:C59"/>
    <mergeCell ref="D59:E59"/>
    <mergeCell ref="G59:H59"/>
    <mergeCell ref="I59:J59"/>
    <mergeCell ref="L59:M59"/>
    <mergeCell ref="N59:O59"/>
    <mergeCell ref="B58:C58"/>
    <mergeCell ref="D58:E58"/>
    <mergeCell ref="G58:H58"/>
    <mergeCell ref="I58:J58"/>
    <mergeCell ref="L58:M58"/>
    <mergeCell ref="N58:O58"/>
    <mergeCell ref="B61:C61"/>
    <mergeCell ref="D61:E61"/>
    <mergeCell ref="G61:H61"/>
    <mergeCell ref="I61:J61"/>
    <mergeCell ref="L61:M61"/>
    <mergeCell ref="N61:O61"/>
    <mergeCell ref="B60:C60"/>
    <mergeCell ref="D60:E60"/>
    <mergeCell ref="G60:H60"/>
    <mergeCell ref="I60:J60"/>
    <mergeCell ref="L60:M60"/>
    <mergeCell ref="N60:O60"/>
    <mergeCell ref="B63:C63"/>
    <mergeCell ref="D63:E63"/>
    <mergeCell ref="G63:H63"/>
    <mergeCell ref="I63:J63"/>
    <mergeCell ref="L63:M63"/>
    <mergeCell ref="N63:O63"/>
    <mergeCell ref="B62:C62"/>
    <mergeCell ref="D62:E62"/>
    <mergeCell ref="G62:H62"/>
    <mergeCell ref="I62:J62"/>
    <mergeCell ref="L62:M62"/>
    <mergeCell ref="N62:O62"/>
    <mergeCell ref="B65:C65"/>
    <mergeCell ref="D65:E65"/>
    <mergeCell ref="G65:H65"/>
    <mergeCell ref="I65:J65"/>
    <mergeCell ref="L65:M65"/>
    <mergeCell ref="N65:O65"/>
    <mergeCell ref="B64:C64"/>
    <mergeCell ref="D64:E64"/>
    <mergeCell ref="G64:H64"/>
    <mergeCell ref="I64:J64"/>
    <mergeCell ref="L64:M64"/>
    <mergeCell ref="N64:O64"/>
    <mergeCell ref="B67:C67"/>
    <mergeCell ref="D67:E67"/>
    <mergeCell ref="G67:H67"/>
    <mergeCell ref="I67:J67"/>
    <mergeCell ref="L67:M67"/>
    <mergeCell ref="N67:O67"/>
    <mergeCell ref="B66:C66"/>
    <mergeCell ref="D66:E66"/>
    <mergeCell ref="G66:H66"/>
    <mergeCell ref="I66:J66"/>
    <mergeCell ref="L66:M66"/>
    <mergeCell ref="N66:O66"/>
    <mergeCell ref="B69:C69"/>
    <mergeCell ref="D69:E69"/>
    <mergeCell ref="G69:H69"/>
    <mergeCell ref="I69:J69"/>
    <mergeCell ref="L69:M69"/>
    <mergeCell ref="N69:O69"/>
    <mergeCell ref="B68:C68"/>
    <mergeCell ref="D68:E68"/>
    <mergeCell ref="G68:H68"/>
    <mergeCell ref="I68:J68"/>
    <mergeCell ref="L68:M68"/>
    <mergeCell ref="N68:O68"/>
    <mergeCell ref="B71:C71"/>
    <mergeCell ref="D71:E71"/>
    <mergeCell ref="G71:H71"/>
    <mergeCell ref="I71:J71"/>
    <mergeCell ref="L71:M71"/>
    <mergeCell ref="N71:O71"/>
    <mergeCell ref="B70:C70"/>
    <mergeCell ref="D70:E70"/>
    <mergeCell ref="G70:H70"/>
    <mergeCell ref="I70:J70"/>
    <mergeCell ref="L70:M70"/>
    <mergeCell ref="N70:O70"/>
    <mergeCell ref="B73:C73"/>
    <mergeCell ref="D73:E73"/>
    <mergeCell ref="G73:H73"/>
    <mergeCell ref="I73:J73"/>
    <mergeCell ref="L73:M73"/>
    <mergeCell ref="N73:O73"/>
    <mergeCell ref="B72:C72"/>
    <mergeCell ref="D72:E72"/>
    <mergeCell ref="G72:H72"/>
    <mergeCell ref="I72:J72"/>
    <mergeCell ref="L72:M72"/>
    <mergeCell ref="N72:O72"/>
    <mergeCell ref="G75:H75"/>
    <mergeCell ref="I75:J75"/>
    <mergeCell ref="L75:M75"/>
    <mergeCell ref="N75:O75"/>
    <mergeCell ref="B74:C74"/>
    <mergeCell ref="D74:E74"/>
    <mergeCell ref="G74:H74"/>
    <mergeCell ref="I74:J74"/>
    <mergeCell ref="L74:M74"/>
    <mergeCell ref="N74:O74"/>
    <mergeCell ref="A10:A11"/>
    <mergeCell ref="B10:E10"/>
    <mergeCell ref="G10:J10"/>
    <mergeCell ref="L10:O10"/>
    <mergeCell ref="B78:C78"/>
    <mergeCell ref="D78:E78"/>
    <mergeCell ref="G78:H78"/>
    <mergeCell ref="I78:J78"/>
    <mergeCell ref="L78:M78"/>
    <mergeCell ref="N78:O78"/>
    <mergeCell ref="B77:C77"/>
    <mergeCell ref="D77:E77"/>
    <mergeCell ref="G77:H77"/>
    <mergeCell ref="I77:J77"/>
    <mergeCell ref="L77:M77"/>
    <mergeCell ref="N77:O77"/>
    <mergeCell ref="B76:C76"/>
    <mergeCell ref="D76:E76"/>
    <mergeCell ref="G76:H76"/>
    <mergeCell ref="I76:J76"/>
    <mergeCell ref="L76:M76"/>
    <mergeCell ref="N76:O76"/>
    <mergeCell ref="B75:C75"/>
    <mergeCell ref="D75:E75"/>
    <mergeCell ref="B197:S197"/>
    <mergeCell ref="A206:A208"/>
    <mergeCell ref="B195:S195"/>
    <mergeCell ref="B196:S196"/>
    <mergeCell ref="B194:S194"/>
    <mergeCell ref="B208:S208"/>
    <mergeCell ref="B192:S192"/>
    <mergeCell ref="B193:S193"/>
    <mergeCell ref="B200:S200"/>
    <mergeCell ref="B203:S203"/>
    <mergeCell ref="B204:S204"/>
    <mergeCell ref="B207:S207"/>
    <mergeCell ref="B206:S206"/>
    <mergeCell ref="B214:S215"/>
    <mergeCell ref="B212:S213"/>
    <mergeCell ref="A212:A213"/>
    <mergeCell ref="B210:S210"/>
    <mergeCell ref="B209:S209"/>
    <mergeCell ref="B205:S205"/>
    <mergeCell ref="B201:S201"/>
    <mergeCell ref="B199:S199"/>
    <mergeCell ref="B198:S198"/>
  </mergeCells>
  <phoneticPr fontId="11" type="noConversion"/>
  <hyperlinks>
    <hyperlink ref="P7" location="Indice!A1" display="Volver al Indice"/>
  </hyperlinks>
  <pageMargins left="0.7" right="0.7" top="0.75" bottom="0.75" header="0.3" footer="0.3"/>
  <pageSetup orientation="portrait" r:id="rId1"/>
  <ignoredErrors>
    <ignoredError sqref="F79:F91 F120" formulaRange="1"/>
    <ignoredError sqref="A24 A36 A48 A60 A72 A84 A96 A108 A132 A144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topLeftCell="A7" workbookViewId="0">
      <selection activeCell="P31" sqref="P31"/>
    </sheetView>
  </sheetViews>
  <sheetFormatPr baseColWidth="10" defaultRowHeight="12.75"/>
  <cols>
    <col min="14" max="14" width="10.7109375" customWidth="1"/>
  </cols>
  <sheetData>
    <row r="1" spans="1:14" ht="20.100000000000001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ht="20.100000000000001" customHeight="1">
      <c r="A2" s="12"/>
      <c r="B2" s="5" t="s">
        <v>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3"/>
    </row>
    <row r="3" spans="1:14" ht="20.100000000000001" customHeight="1">
      <c r="A3" s="12"/>
      <c r="B3" s="253"/>
      <c r="C3" s="253"/>
      <c r="D3" s="253"/>
      <c r="E3" s="253"/>
      <c r="F3" s="253"/>
      <c r="G3" s="253"/>
      <c r="H3" s="6"/>
      <c r="I3" s="6"/>
      <c r="J3" s="6"/>
      <c r="K3" s="6"/>
      <c r="L3" s="6"/>
      <c r="M3" s="6"/>
      <c r="N3" s="13"/>
    </row>
    <row r="4" spans="1:14" ht="20.100000000000001" customHeight="1">
      <c r="A4" s="12"/>
      <c r="B4" s="86" t="s">
        <v>114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13"/>
    </row>
    <row r="5" spans="1:14" ht="20.100000000000001" customHeight="1" thickBot="1">
      <c r="A5" s="91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</row>
    <row r="6" spans="1:14" ht="20.100000000000001" customHeight="1">
      <c r="A6" s="21"/>
      <c r="B6" s="22" t="s">
        <v>99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1:14" ht="20.100000000000001" customHeight="1">
      <c r="A7" s="14"/>
      <c r="B7" s="64" t="str">
        <f>Indice!B7</f>
        <v>Fecha de publicación: Junio 2023</v>
      </c>
      <c r="C7" s="64"/>
      <c r="D7" s="64"/>
      <c r="E7" s="64"/>
      <c r="F7" s="64"/>
      <c r="G7" s="8"/>
      <c r="H7" s="8"/>
      <c r="I7" s="8"/>
      <c r="J7" s="297"/>
      <c r="K7" s="297"/>
      <c r="L7" s="8"/>
      <c r="M7" s="297" t="s">
        <v>97</v>
      </c>
      <c r="N7" s="301"/>
    </row>
    <row r="8" spans="1:14" ht="20.100000000000001" customHeight="1" thickBot="1">
      <c r="A8" s="25"/>
      <c r="B8" s="31" t="str">
        <f>Indice!B8</f>
        <v>Fecha de corte: Mayo 2023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</row>
    <row r="9" spans="1:14" ht="15" customHeight="1">
      <c r="A9" s="298"/>
      <c r="B9" s="299"/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300"/>
    </row>
    <row r="10" spans="1:14" ht="22.5" customHeight="1">
      <c r="A10" s="226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8"/>
    </row>
    <row r="11" spans="1:14">
      <c r="A11" s="226"/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8"/>
    </row>
    <row r="12" spans="1:14">
      <c r="A12" s="226"/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8"/>
    </row>
    <row r="13" spans="1:14">
      <c r="A13" s="226"/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8"/>
    </row>
    <row r="14" spans="1:14">
      <c r="A14" s="226"/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8"/>
    </row>
    <row r="15" spans="1:14">
      <c r="A15" s="226"/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8"/>
    </row>
    <row r="16" spans="1:14">
      <c r="A16" s="226"/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8"/>
    </row>
    <row r="17" spans="1:14">
      <c r="A17" s="226"/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8"/>
    </row>
    <row r="18" spans="1:14">
      <c r="A18" s="226"/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8"/>
    </row>
    <row r="19" spans="1:14">
      <c r="A19" s="226"/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8"/>
    </row>
    <row r="20" spans="1:14">
      <c r="A20" s="226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8"/>
    </row>
    <row r="21" spans="1:14">
      <c r="A21" s="226"/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8"/>
    </row>
    <row r="22" spans="1:14">
      <c r="A22" s="226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8"/>
    </row>
    <row r="23" spans="1:14">
      <c r="A23" s="226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8"/>
    </row>
    <row r="24" spans="1:14">
      <c r="A24" s="226"/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8"/>
    </row>
    <row r="25" spans="1:14">
      <c r="A25" s="226"/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8"/>
    </row>
    <row r="26" spans="1:14">
      <c r="A26" s="226"/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8"/>
    </row>
    <row r="27" spans="1:14">
      <c r="A27" s="226"/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8"/>
    </row>
    <row r="28" spans="1:14">
      <c r="A28" s="226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8"/>
    </row>
    <row r="29" spans="1:14">
      <c r="A29" s="226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8"/>
    </row>
    <row r="30" spans="1:14">
      <c r="A30" s="226"/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8"/>
    </row>
    <row r="31" spans="1:14">
      <c r="A31" s="226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8"/>
    </row>
    <row r="32" spans="1:14">
      <c r="A32" s="226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8"/>
    </row>
    <row r="33" spans="1:14">
      <c r="A33" s="226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8"/>
    </row>
    <row r="34" spans="1:14">
      <c r="A34" s="226"/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8"/>
    </row>
    <row r="35" spans="1:14">
      <c r="A35" s="226"/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8"/>
    </row>
    <row r="36" spans="1:14" ht="24" customHeight="1">
      <c r="A36" s="226"/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8"/>
    </row>
    <row r="37" spans="1:14" ht="22.5" customHeight="1" thickBot="1">
      <c r="A37" s="229"/>
      <c r="B37" s="230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1"/>
    </row>
    <row r="38" spans="1:14">
      <c r="A38" s="232"/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</row>
    <row r="39" spans="1:14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</row>
    <row r="40" spans="1:14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</row>
    <row r="41" spans="1:14">
      <c r="A41" s="232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</row>
  </sheetData>
  <mergeCells count="4">
    <mergeCell ref="B3:G3"/>
    <mergeCell ref="J7:K7"/>
    <mergeCell ref="A9:N9"/>
    <mergeCell ref="M7:N7"/>
  </mergeCells>
  <hyperlinks>
    <hyperlink ref="M7" location="Indice!A1" display="Volver al I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tabSelected="1" zoomScaleNormal="100" workbookViewId="0">
      <selection activeCell="N22" sqref="N22"/>
    </sheetView>
  </sheetViews>
  <sheetFormatPr baseColWidth="10" defaultRowHeight="12.75"/>
  <cols>
    <col min="11" max="11" width="15.42578125" customWidth="1"/>
  </cols>
  <sheetData>
    <row r="1" spans="1:11" ht="20.10000000000000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1" ht="20.100000000000001" customHeight="1">
      <c r="A2" s="12"/>
      <c r="B2" s="289" t="s">
        <v>98</v>
      </c>
      <c r="C2" s="289"/>
      <c r="D2" s="289"/>
      <c r="E2" s="289"/>
      <c r="F2" s="6"/>
      <c r="G2" s="6"/>
      <c r="H2" s="6"/>
      <c r="I2" s="6"/>
      <c r="J2" s="6"/>
      <c r="K2" s="13"/>
    </row>
    <row r="3" spans="1:11" ht="20.100000000000001" customHeight="1">
      <c r="A3" s="12"/>
      <c r="B3" s="49"/>
      <c r="C3" s="49"/>
      <c r="D3" s="49"/>
      <c r="E3" s="49"/>
      <c r="F3" s="49"/>
      <c r="G3" s="54"/>
      <c r="H3" s="6"/>
      <c r="I3" s="6"/>
      <c r="J3" s="6"/>
      <c r="K3" s="13"/>
    </row>
    <row r="4" spans="1:11" ht="20.100000000000001" customHeight="1">
      <c r="A4" s="12"/>
      <c r="B4" s="87" t="s">
        <v>92</v>
      </c>
      <c r="C4" s="6"/>
      <c r="D4" s="6"/>
      <c r="E4" s="6"/>
      <c r="F4" s="6"/>
      <c r="G4" s="6"/>
      <c r="H4" s="6"/>
      <c r="I4" s="6"/>
      <c r="J4" s="6"/>
      <c r="K4" s="13"/>
    </row>
    <row r="5" spans="1:11" ht="20.100000000000001" customHeight="1" thickBot="1">
      <c r="A5" s="12"/>
      <c r="B5" s="306"/>
      <c r="C5" s="306"/>
      <c r="D5" s="306"/>
      <c r="E5" s="306"/>
      <c r="F5" s="6"/>
      <c r="G5" s="6"/>
      <c r="H5" s="6"/>
      <c r="I5" s="6"/>
      <c r="J5" s="6"/>
      <c r="K5" s="13"/>
    </row>
    <row r="6" spans="1:11" ht="20.100000000000001" customHeight="1">
      <c r="A6" s="21"/>
      <c r="B6" s="22" t="s">
        <v>99</v>
      </c>
      <c r="C6" s="23"/>
      <c r="D6" s="23"/>
      <c r="E6" s="23"/>
      <c r="F6" s="23"/>
      <c r="G6" s="23"/>
      <c r="H6" s="23"/>
      <c r="I6" s="23"/>
      <c r="J6" s="23"/>
      <c r="K6" s="24"/>
    </row>
    <row r="7" spans="1:11" ht="20.100000000000001" customHeight="1">
      <c r="A7" s="14"/>
      <c r="B7" s="64" t="str">
        <f>Indice!B7</f>
        <v>Fecha de publicación: Junio 2023</v>
      </c>
      <c r="C7" s="64"/>
      <c r="D7" s="64"/>
      <c r="E7" s="64"/>
      <c r="F7" s="64"/>
      <c r="G7" s="8"/>
      <c r="H7" s="8"/>
      <c r="I7" s="8"/>
      <c r="J7" s="66" t="s">
        <v>97</v>
      </c>
      <c r="K7" s="15"/>
    </row>
    <row r="8" spans="1:11" ht="20.100000000000001" customHeight="1" thickBot="1">
      <c r="A8" s="25"/>
      <c r="B8" s="31" t="str">
        <f>Indice!B8</f>
        <v>Fecha de corte: Mayo 2023</v>
      </c>
      <c r="C8" s="26"/>
      <c r="D8" s="26"/>
      <c r="E8" s="26"/>
      <c r="F8" s="26"/>
      <c r="G8" s="26"/>
      <c r="H8" s="26"/>
      <c r="I8" s="26"/>
      <c r="J8" s="26"/>
      <c r="K8" s="27"/>
    </row>
    <row r="9" spans="1:11" ht="20.100000000000001" customHeight="1">
      <c r="A9" s="304" t="s">
        <v>95</v>
      </c>
      <c r="B9" s="305"/>
      <c r="C9" s="305"/>
      <c r="D9" s="305"/>
      <c r="E9" s="305"/>
      <c r="F9" s="302">
        <f>+'Líneas por servicio'!Q185</f>
        <v>17802079</v>
      </c>
      <c r="G9" s="303"/>
      <c r="H9" s="60"/>
      <c r="I9" s="60"/>
      <c r="J9" s="60"/>
      <c r="K9" s="61"/>
    </row>
    <row r="10" spans="1:11" ht="12" customHeight="1">
      <c r="A10" s="16"/>
      <c r="B10" s="3"/>
      <c r="C10" s="3"/>
      <c r="D10" s="3"/>
      <c r="E10" s="3"/>
      <c r="F10" s="3"/>
      <c r="G10" s="3"/>
      <c r="H10" s="3"/>
      <c r="I10" s="3"/>
      <c r="J10" s="3"/>
      <c r="K10" s="17"/>
    </row>
    <row r="11" spans="1:11" ht="12" customHeight="1">
      <c r="A11" s="16"/>
      <c r="B11" s="3"/>
      <c r="C11" s="3"/>
      <c r="D11" s="3"/>
      <c r="E11" s="3"/>
      <c r="F11" s="3"/>
      <c r="G11" s="3"/>
      <c r="H11" s="3"/>
      <c r="I11" s="3"/>
      <c r="J11" s="3"/>
      <c r="K11" s="17"/>
    </row>
    <row r="12" spans="1:11" ht="12" customHeight="1">
      <c r="A12" s="16"/>
      <c r="B12" s="3"/>
      <c r="C12" s="3"/>
      <c r="D12" s="3"/>
      <c r="E12" s="3"/>
      <c r="F12" s="3"/>
      <c r="G12" s="3"/>
      <c r="H12" s="3"/>
      <c r="I12" s="3"/>
      <c r="J12" s="3"/>
      <c r="K12" s="17"/>
    </row>
    <row r="13" spans="1:11" ht="12" customHeight="1">
      <c r="A13" s="16"/>
      <c r="B13" s="3"/>
      <c r="C13" s="3"/>
      <c r="D13" s="3"/>
      <c r="E13" s="3"/>
      <c r="F13" s="3"/>
      <c r="G13" s="62"/>
      <c r="H13" s="3"/>
      <c r="I13" s="3"/>
      <c r="J13" s="3"/>
      <c r="K13" s="17"/>
    </row>
    <row r="14" spans="1:11" ht="12" customHeight="1">
      <c r="A14" s="16"/>
      <c r="B14" s="3"/>
      <c r="C14" s="3"/>
      <c r="D14" s="3"/>
      <c r="E14" s="3"/>
      <c r="F14" s="3"/>
      <c r="G14" s="3"/>
      <c r="H14" s="4"/>
      <c r="I14" s="3"/>
      <c r="J14" s="3"/>
      <c r="K14" s="17"/>
    </row>
    <row r="15" spans="1:11" ht="12" customHeight="1">
      <c r="A15" s="16"/>
      <c r="B15" s="3"/>
      <c r="C15" s="3"/>
      <c r="D15" s="3"/>
      <c r="E15" s="3"/>
      <c r="F15" s="3"/>
      <c r="G15" s="3"/>
      <c r="H15" s="3"/>
      <c r="I15" s="3"/>
      <c r="J15" s="3"/>
      <c r="K15" s="17"/>
    </row>
    <row r="16" spans="1:11" ht="12" customHeight="1">
      <c r="A16" s="16"/>
      <c r="B16" s="3"/>
      <c r="C16" s="3"/>
      <c r="D16" s="3"/>
      <c r="E16" s="3"/>
      <c r="F16" s="3"/>
      <c r="G16" s="3"/>
      <c r="H16" s="3"/>
      <c r="I16" s="3"/>
      <c r="J16" s="3"/>
      <c r="K16" s="17"/>
    </row>
    <row r="17" spans="1:11" ht="12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17"/>
    </row>
    <row r="18" spans="1:11" ht="12" customHeight="1">
      <c r="A18" s="16"/>
      <c r="B18" s="3"/>
      <c r="C18" s="3"/>
      <c r="D18" s="3"/>
      <c r="E18" s="3"/>
      <c r="F18" s="3"/>
      <c r="G18" s="3"/>
      <c r="H18" s="3"/>
      <c r="I18" s="3"/>
      <c r="J18" s="3"/>
      <c r="K18" s="17"/>
    </row>
    <row r="19" spans="1:11" ht="12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17"/>
    </row>
    <row r="20" spans="1:11" ht="12" customHeight="1">
      <c r="A20" s="16"/>
      <c r="B20" s="3"/>
      <c r="C20" s="3"/>
      <c r="D20" s="3"/>
      <c r="E20" s="3"/>
      <c r="F20" s="3"/>
      <c r="G20" s="3"/>
      <c r="H20" s="3"/>
      <c r="I20" s="3"/>
      <c r="J20" s="3"/>
      <c r="K20" s="17"/>
    </row>
    <row r="21" spans="1:11" ht="12" customHeight="1">
      <c r="A21" s="16"/>
      <c r="B21" s="3"/>
      <c r="C21" s="3"/>
      <c r="D21" s="3"/>
      <c r="E21" s="3"/>
      <c r="F21" s="3"/>
      <c r="G21" s="3"/>
      <c r="H21" s="3"/>
      <c r="I21" s="3"/>
      <c r="J21" s="3"/>
      <c r="K21" s="17"/>
    </row>
    <row r="22" spans="1:11" ht="12" customHeight="1">
      <c r="A22" s="16"/>
      <c r="B22" s="3"/>
      <c r="C22" s="3"/>
      <c r="D22" s="3"/>
      <c r="E22" s="3"/>
      <c r="F22" s="3"/>
      <c r="G22" s="3"/>
      <c r="H22" s="3"/>
      <c r="I22" s="3"/>
      <c r="J22" s="3"/>
      <c r="K22" s="17"/>
    </row>
    <row r="23" spans="1:11" ht="12" customHeight="1">
      <c r="A23" s="16"/>
      <c r="B23" s="3"/>
      <c r="C23" s="3"/>
      <c r="D23" s="3"/>
      <c r="E23" s="3"/>
      <c r="F23" s="3"/>
      <c r="G23" s="3"/>
      <c r="H23" s="3"/>
      <c r="I23" s="3"/>
      <c r="J23" s="3"/>
      <c r="K23" s="17"/>
    </row>
    <row r="24" spans="1:11" ht="12" customHeight="1">
      <c r="A24" s="16"/>
      <c r="B24" s="3"/>
      <c r="C24" s="3"/>
      <c r="D24" s="3"/>
      <c r="E24" s="3"/>
      <c r="F24" s="3"/>
      <c r="G24" s="3"/>
      <c r="H24" s="3"/>
      <c r="I24" s="3"/>
      <c r="J24" s="3"/>
      <c r="K24" s="17"/>
    </row>
    <row r="25" spans="1:11" ht="12" customHeight="1">
      <c r="A25" s="16"/>
      <c r="B25" s="3"/>
      <c r="C25" s="3"/>
      <c r="D25" s="3"/>
      <c r="E25" s="3"/>
      <c r="F25" s="3"/>
      <c r="G25" s="3"/>
      <c r="H25" s="3"/>
      <c r="I25" s="3"/>
      <c r="J25" s="3"/>
      <c r="K25" s="17"/>
    </row>
    <row r="26" spans="1:11" ht="12" customHeight="1">
      <c r="A26" s="16"/>
      <c r="B26" s="3"/>
      <c r="C26" s="3"/>
      <c r="D26" s="3"/>
      <c r="E26" s="3"/>
      <c r="F26" s="3"/>
      <c r="G26" s="3"/>
      <c r="H26" s="3"/>
      <c r="I26" s="3"/>
      <c r="J26" s="3"/>
      <c r="K26" s="17"/>
    </row>
    <row r="27" spans="1:11" ht="12" customHeight="1">
      <c r="A27" s="16"/>
      <c r="B27" s="3"/>
      <c r="C27" s="3"/>
      <c r="D27" s="3"/>
      <c r="E27" s="3"/>
      <c r="F27" s="3"/>
      <c r="G27" s="3"/>
      <c r="H27" s="3"/>
      <c r="I27" s="3"/>
      <c r="J27" s="3"/>
      <c r="K27" s="17"/>
    </row>
    <row r="28" spans="1:11" ht="12" customHeight="1">
      <c r="A28" s="16"/>
      <c r="B28" s="3"/>
      <c r="C28" s="3"/>
      <c r="D28" s="3"/>
      <c r="E28" s="3"/>
      <c r="F28" s="3"/>
      <c r="G28" s="3"/>
      <c r="H28" s="3"/>
      <c r="I28" s="3"/>
      <c r="J28" s="3"/>
      <c r="K28" s="17"/>
    </row>
    <row r="29" spans="1:11" ht="12" customHeight="1">
      <c r="A29" s="16"/>
      <c r="B29" s="3"/>
      <c r="C29" s="3"/>
      <c r="D29" s="3"/>
      <c r="E29" s="3"/>
      <c r="F29" s="3"/>
      <c r="G29" s="3"/>
      <c r="H29" s="3"/>
      <c r="I29" s="3"/>
      <c r="J29" s="3"/>
      <c r="K29" s="17"/>
    </row>
    <row r="30" spans="1:11" ht="12" customHeight="1">
      <c r="A30" s="16"/>
      <c r="B30" s="3"/>
      <c r="C30" s="3"/>
      <c r="D30" s="3"/>
      <c r="E30" s="3"/>
      <c r="F30" s="3"/>
      <c r="G30" s="3"/>
      <c r="H30" s="3"/>
      <c r="I30" s="3"/>
      <c r="J30" s="3"/>
      <c r="K30" s="17"/>
    </row>
    <row r="31" spans="1:11" ht="12" customHeight="1">
      <c r="A31" s="16"/>
      <c r="B31" s="3"/>
      <c r="C31" s="3"/>
      <c r="D31" s="3"/>
      <c r="E31" s="3"/>
      <c r="F31" s="3"/>
      <c r="G31" s="3"/>
      <c r="H31" s="3"/>
      <c r="I31" s="3"/>
      <c r="J31" s="3"/>
      <c r="K31" s="17"/>
    </row>
    <row r="32" spans="1:11" ht="12" customHeight="1">
      <c r="A32" s="16"/>
      <c r="B32" s="3"/>
      <c r="C32" s="3"/>
      <c r="D32" s="3"/>
      <c r="E32" s="3"/>
      <c r="F32" s="3"/>
      <c r="G32" s="3"/>
      <c r="H32" s="3"/>
      <c r="I32" s="3"/>
      <c r="J32" s="3"/>
      <c r="K32" s="17"/>
    </row>
    <row r="33" spans="1:11" ht="12" customHeight="1">
      <c r="A33" s="16"/>
      <c r="B33" s="3"/>
      <c r="C33" s="3"/>
      <c r="D33" s="3"/>
      <c r="E33" s="3"/>
      <c r="F33" s="3"/>
      <c r="G33" s="3"/>
      <c r="H33" s="3"/>
      <c r="I33" s="3"/>
      <c r="J33" s="3"/>
      <c r="K33" s="17"/>
    </row>
    <row r="34" spans="1:11" ht="12" customHeight="1">
      <c r="A34" s="16"/>
      <c r="B34" s="3"/>
      <c r="C34" s="3"/>
      <c r="D34" s="3"/>
      <c r="E34" s="3"/>
      <c r="F34" s="3"/>
      <c r="G34" s="3"/>
      <c r="H34" s="3"/>
      <c r="I34" s="3"/>
      <c r="J34" s="3"/>
      <c r="K34" s="17"/>
    </row>
    <row r="35" spans="1:11" ht="12" customHeight="1">
      <c r="A35" s="16"/>
      <c r="B35" s="3"/>
      <c r="C35" s="3"/>
      <c r="D35" s="3"/>
      <c r="E35" s="3"/>
      <c r="F35" s="3"/>
      <c r="G35" s="3"/>
      <c r="H35" s="3"/>
      <c r="I35" s="3"/>
      <c r="J35" s="3"/>
      <c r="K35" s="17"/>
    </row>
    <row r="36" spans="1:11" ht="12" customHeight="1">
      <c r="A36" s="16"/>
      <c r="B36" s="3"/>
      <c r="C36" s="3"/>
      <c r="D36" s="3"/>
      <c r="E36" s="3"/>
      <c r="F36" s="3"/>
      <c r="G36" s="3"/>
      <c r="H36" s="3"/>
      <c r="I36" s="3"/>
      <c r="J36" s="3"/>
      <c r="K36" s="17"/>
    </row>
    <row r="37" spans="1:11" ht="12" customHeight="1">
      <c r="A37" s="16"/>
      <c r="B37" s="3"/>
      <c r="C37" s="3"/>
      <c r="D37" s="3"/>
      <c r="E37" s="3"/>
      <c r="F37" s="3"/>
      <c r="G37" s="3"/>
      <c r="H37" s="3"/>
      <c r="I37" s="3"/>
      <c r="J37" s="3"/>
      <c r="K37" s="17"/>
    </row>
    <row r="38" spans="1:11" ht="12" customHeight="1">
      <c r="A38" s="16"/>
      <c r="B38" s="3"/>
      <c r="C38" s="3"/>
      <c r="D38" s="3"/>
      <c r="E38" s="3"/>
      <c r="F38" s="3"/>
      <c r="G38" s="3"/>
      <c r="H38" s="3"/>
      <c r="I38" s="3"/>
      <c r="J38" s="3"/>
      <c r="K38" s="17"/>
    </row>
    <row r="39" spans="1:11" ht="12" customHeight="1" thickBot="1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20"/>
    </row>
  </sheetData>
  <mergeCells count="4">
    <mergeCell ref="B2:E2"/>
    <mergeCell ref="F9:G9"/>
    <mergeCell ref="A9:E9"/>
    <mergeCell ref="B5:E5"/>
  </mergeCells>
  <hyperlinks>
    <hyperlink ref="J7" location="Indice!A1" display="Volver al Indice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"/>
  <sheetViews>
    <sheetView workbookViewId="0">
      <selection activeCell="K16" sqref="K16"/>
    </sheetView>
  </sheetViews>
  <sheetFormatPr baseColWidth="10" defaultRowHeight="12.75"/>
  <sheetData>
    <row r="4" spans="1:3">
      <c r="A4" t="s">
        <v>12</v>
      </c>
      <c r="B4">
        <v>8546668</v>
      </c>
      <c r="C4" s="200">
        <f>+B4/$B$7</f>
        <v>0.51767137802060137</v>
      </c>
    </row>
    <row r="5" spans="1:3">
      <c r="A5" t="s">
        <v>94</v>
      </c>
      <c r="B5">
        <v>5137764</v>
      </c>
      <c r="C5" s="200">
        <f t="shared" ref="C5:C6" si="0">+B5/$B$7</f>
        <v>0.31119418349052957</v>
      </c>
    </row>
    <row r="6" spans="1:3">
      <c r="A6" t="s">
        <v>93</v>
      </c>
      <c r="B6">
        <v>2825401</v>
      </c>
      <c r="C6" s="200">
        <f t="shared" si="0"/>
        <v>0.17113443848886903</v>
      </c>
    </row>
    <row r="7" spans="1:3">
      <c r="B7">
        <f>SUM(B4:B6)</f>
        <v>16509833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Líneas por servicio</vt:lpstr>
      <vt:lpstr>Evolución</vt:lpstr>
      <vt:lpstr>Participación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Alejandro Merino;María Luisa Perugachi</dc:creator>
  <cp:lastModifiedBy>GUAYGUA TOAPANTA DAVID EMILIO</cp:lastModifiedBy>
  <cp:lastPrinted>2015-10-21T15:49:56Z</cp:lastPrinted>
  <dcterms:created xsi:type="dcterms:W3CDTF">2015-09-24T18:50:13Z</dcterms:created>
  <dcterms:modified xsi:type="dcterms:W3CDTF">2023-06-26T13:46:58Z</dcterms:modified>
</cp:coreProperties>
</file>