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nologia\Documents\GitHub\tesisLibroBIML\Presentacion\Ayuda\"/>
    </mc:Choice>
  </mc:AlternateContent>
  <bookViews>
    <workbookView xWindow="0" yWindow="0" windowWidth="19200" windowHeight="7635" activeTab="1"/>
  </bookViews>
  <sheets>
    <sheet name="Fuente" sheetId="1" r:id="rId1"/>
    <sheet name="Tabla" sheetId="2" r:id="rId2"/>
    <sheet name="Resume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D19" i="2"/>
  <c r="D15" i="2"/>
  <c r="H4" i="2"/>
  <c r="D12" i="2" s="1"/>
  <c r="H5" i="2"/>
  <c r="D13" i="2" s="1"/>
  <c r="H6" i="2"/>
  <c r="D14" i="2" s="1"/>
  <c r="H3" i="2"/>
  <c r="D11" i="2" s="1"/>
  <c r="D16" i="2" s="1"/>
  <c r="D8" i="2"/>
  <c r="E8" i="2"/>
  <c r="F8" i="2"/>
  <c r="C8" i="2"/>
  <c r="G7" i="2"/>
  <c r="D7" i="2"/>
  <c r="D20" i="2" s="1"/>
  <c r="D22" i="2" s="1"/>
  <c r="E7" i="2"/>
  <c r="F7" i="2"/>
  <c r="C7" i="2"/>
  <c r="G4" i="2"/>
  <c r="G5" i="2"/>
  <c r="G6" i="2"/>
  <c r="G3" i="2"/>
  <c r="D17" i="2" l="1"/>
</calcChain>
</file>

<file path=xl/sharedStrings.xml><?xml version="1.0" encoding="utf-8"?>
<sst xmlns="http://schemas.openxmlformats.org/spreadsheetml/2006/main" count="117" uniqueCount="106">
  <si>
    <t>=== Run information ===</t>
  </si>
  <si>
    <t>Scheme:       weka.classifiers.trees.J48 -C 0.25 -M 2</t>
  </si>
  <si>
    <t>Relation:     conjunto_entrenamiento_datos</t>
  </si>
  <si>
    <t>Instances:    146</t>
  </si>
  <si>
    <t>Attributes:   11</t>
  </si>
  <si>
    <t xml:space="preserve">              kpi_tiket_medio</t>
  </si>
  <si>
    <t xml:space="preserve">              kpi_cifra_ventas</t>
  </si>
  <si>
    <t xml:space="preserve">              kpi_margen_comercial</t>
  </si>
  <si>
    <t xml:space="preserve">              kpi_rotacion_stock</t>
  </si>
  <si>
    <t xml:space="preserve">              kpi_coef_rentabilidad</t>
  </si>
  <si>
    <t xml:space="preserve">              kpi_cobertura_stock</t>
  </si>
  <si>
    <t xml:space="preserve">              cantidad</t>
  </si>
  <si>
    <t xml:space="preserve">              kpi_anho</t>
  </si>
  <si>
    <t xml:space="preserve">              kpi_mes</t>
  </si>
  <si>
    <t xml:space="preserve">              kpi_semana</t>
  </si>
  <si>
    <t xml:space="preserve">              resultado</t>
  </si>
  <si>
    <t>Test mode:    10-fold cross-validation</t>
  </si>
  <si>
    <t>=== Classifier model (full training set) ===</t>
  </si>
  <si>
    <t>J48 pruned tree</t>
  </si>
  <si>
    <t>------------------</t>
  </si>
  <si>
    <t>kpi_cobertura_stock &lt;= 1.322</t>
  </si>
  <si>
    <t>|   kpi_coef_rentabilidad &lt;= 791371</t>
  </si>
  <si>
    <t>|   |   kpi_cobertura_stock &lt;= 0.915: Medio (18.0)</t>
  </si>
  <si>
    <t>|   |   kpi_cobertura_stock &gt; 0.915: Poco (3.0/1.0)</t>
  </si>
  <si>
    <t>|   kpi_coef_rentabilidad &gt; 791371: Mucho (3.0)</t>
  </si>
  <si>
    <t>kpi_cobertura_stock &gt; 1.322</t>
  </si>
  <si>
    <t>|   cantidad &lt;= 191</t>
  </si>
  <si>
    <t>|   |   kpi_cobertura_stock &lt;= 2.53</t>
  </si>
  <si>
    <t>|   |   |   kpi_margen_comercial &lt;= 0: Nada (11.0)</t>
  </si>
  <si>
    <t>|   |   |   kpi_margen_comercial &gt; 0: Poco (13.0/2.0)</t>
  </si>
  <si>
    <t>|   |   kpi_cobertura_stock &gt; 2.53: Nada (85.0)</t>
  </si>
  <si>
    <t>|   cantidad &gt; 191: Poco (13.0/3.0)</t>
  </si>
  <si>
    <t xml:space="preserve">Number of Leaves  : </t>
  </si>
  <si>
    <t xml:space="preserve">Size of the tree : </t>
  </si>
  <si>
    <t>Time taken to build model: 0.03 seconds</t>
  </si>
  <si>
    <t>=== Stratified cross-validation ===</t>
  </si>
  <si>
    <t>=== Summary ===</t>
  </si>
  <si>
    <t>Correctly Classified Instances         130               89.0411 %</t>
  </si>
  <si>
    <t>Incorrectly Classified Instances        16               10.9589 %</t>
  </si>
  <si>
    <t>Kappa statistic                          0.7822</t>
  </si>
  <si>
    <t>Mean absolute error                      0.0615</t>
  </si>
  <si>
    <t>Root mean squared error                  0.2231</t>
  </si>
  <si>
    <t>Relative absolute error                 24.4968 %</t>
  </si>
  <si>
    <t>Root relative squared error             63.4018 %</t>
  </si>
  <si>
    <t xml:space="preserve">Total Number of Instances              146     </t>
  </si>
  <si>
    <t>=== Detailed Accuracy By Class ===</t>
  </si>
  <si>
    <t xml:space="preserve">                 TP Rate  FP Rate  Precision  Recall   F-Measure  MCC      ROC Area  PRC Area  Class</t>
  </si>
  <si>
    <t xml:space="preserve">                 0.960    0.043    0.979      0.960    0.969      0.907    0.961     0.972     Nada</t>
  </si>
  <si>
    <t xml:space="preserve">                 0.739    0.065    0.680      0.739    0.708      0.652    0.836     0.527     Poco</t>
  </si>
  <si>
    <t xml:space="preserve">                 0.714    0.032    0.789      0.714    0.750      0.712    0.922     0.701     Medio</t>
  </si>
  <si>
    <t xml:space="preserve">                 1.000    0.014    0.600      1.000    0.750      0.769    0.993     0.600     Mucho</t>
  </si>
  <si>
    <t xml:space="preserve">Weighted Avg.    0.890    0.044    0.897      0.890    0.892      0.836    0.936     0.855     </t>
  </si>
  <si>
    <t>=== Confusion Matrix ===</t>
  </si>
  <si>
    <t xml:space="preserve">  a  b  c  d   &lt;-- classified as</t>
  </si>
  <si>
    <t xml:space="preserve"> 95  4  0  0 |  a = Nada</t>
  </si>
  <si>
    <t xml:space="preserve">  2 17  4  0 |  b = Poco</t>
  </si>
  <si>
    <t xml:space="preserve">  0  4 15  2 |  c = Medio</t>
  </si>
  <si>
    <t xml:space="preserve">  0  0  0  3 |  d = Mucho</t>
  </si>
  <si>
    <t>a = Nada</t>
  </si>
  <si>
    <t>b = Poco</t>
  </si>
  <si>
    <t>c = Medio</t>
  </si>
  <si>
    <t>d = Mucho</t>
  </si>
  <si>
    <t>Correctly Classified Instances</t>
  </si>
  <si>
    <t>Incorrectly Classified Instances</t>
  </si>
  <si>
    <t>0.7822</t>
  </si>
  <si>
    <t>Kappa statistic</t>
  </si>
  <si>
    <t xml:space="preserve">Total Number of Instances                   </t>
  </si>
  <si>
    <t>89.0411 %</t>
  </si>
  <si>
    <t>10.9589 %</t>
  </si>
  <si>
    <t>0.890</t>
  </si>
  <si>
    <t>Exactitud</t>
  </si>
  <si>
    <t>Kappa</t>
  </si>
  <si>
    <t>0.782</t>
  </si>
  <si>
    <t>0.708</t>
  </si>
  <si>
    <t>Medida F (Poco)</t>
  </si>
  <si>
    <t>Precisión (Poco)</t>
  </si>
  <si>
    <t>Sensibilidad o Recall (Poco)</t>
  </si>
  <si>
    <t>0.680</t>
  </si>
  <si>
    <t>0.739</t>
  </si>
  <si>
    <t xml:space="preserve">Total Number of Instances        </t>
  </si>
  <si>
    <t>(95+17+15+3) / (95+17+15+3+4+4+2+2+4)</t>
  </si>
  <si>
    <t>(17) / (17+4+4)</t>
  </si>
  <si>
    <t>(17) / (17+2+4)</t>
  </si>
  <si>
    <t>(2*0.739*0.680) / (0.739+0.680)</t>
  </si>
  <si>
    <t>Pr(a)</t>
  </si>
  <si>
    <t>Pr(a) = (95+17+15+3) / (95+17+15+3+4+4+2+2+4)</t>
  </si>
  <si>
    <t>La probabilidad de que ambos evaluadores digan "Nada" al azar.</t>
  </si>
  <si>
    <t>Real (A)</t>
  </si>
  <si>
    <t>Predicción (B)</t>
  </si>
  <si>
    <t>La probabilidad de que ambos evaluadores digan "Poco" al azar.</t>
  </si>
  <si>
    <t>La probabilidad de que ambos evaluadores digan "Medio" al azar.</t>
  </si>
  <si>
    <t>La probabilidad de que ambos evaluadores digan "Mucho" al azar.</t>
  </si>
  <si>
    <t>kappa = (Pr(a) - Pr(e)) / (1 - Pr(e))</t>
  </si>
  <si>
    <t>Exactitud = (TP + TN) / (TP + TN + FP + FN)</t>
  </si>
  <si>
    <t>Precisión = (TP) / (TP + FP)</t>
  </si>
  <si>
    <t>Sensibilidad = (TP) / (TP + FN)</t>
  </si>
  <si>
    <t>Medida = (2 * Sensibilidad * Precision) / (Sensibilidad + Precision)</t>
  </si>
  <si>
    <t>P(A-Nada)*P(B-Nada)</t>
  </si>
  <si>
    <t>P(A-Poco)*P(B-Poco)</t>
  </si>
  <si>
    <t>P(A-Medio)*P(B-Medio)</t>
  </si>
  <si>
    <t>P(A-Mucho)*P(B-Mucho)</t>
  </si>
  <si>
    <t>Pr(e)</t>
  </si>
  <si>
    <t>Pr(e) = 0.451 + 0.027 + 0.019 + 0.001</t>
  </si>
  <si>
    <t>Pr(a) el acuerdo relativo observado entre examinadores, o el porcentaje de acuerdo observado.</t>
  </si>
  <si>
    <t>Pr(e) es la probabilidad de que el acuerdo entre examinadores se deba al azar, o la probabilidad hipotética de acuerdo casual.</t>
  </si>
  <si>
    <t>El coeficiente kappa de Cohen (κ) es una estadística que mide el acuerdo inter-evaluadores para los ítems cualitativos (categóricos).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</si>
</sst>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wrapText="1"/>
    </xf>
    <xf numFmtId="1" fontId="0" fillId="0" borderId="2" xfId="0" applyNumberFormat="1" applyBorder="1" applyAlignment="1">
      <alignment wrapText="1"/>
    </xf>
    <xf numFmtId="1" fontId="0" fillId="3" borderId="1" xfId="0" applyNumberFormat="1" applyFill="1" applyBorder="1" applyAlignment="1">
      <alignment wrapText="1"/>
    </xf>
    <xf numFmtId="165" fontId="0" fillId="0" borderId="0" xfId="0" applyNumberFormat="1" applyAlignment="1">
      <alignment wrapText="1"/>
    </xf>
    <xf numFmtId="1" fontId="1" fillId="2" borderId="2" xfId="0" applyNumberFormat="1" applyFont="1" applyFill="1" applyBorder="1" applyAlignment="1">
      <alignment wrapText="1"/>
    </xf>
    <xf numFmtId="0" fontId="0" fillId="0" borderId="1" xfId="0" applyBorder="1" applyAlignment="1"/>
    <xf numFmtId="1" fontId="1" fillId="2" borderId="1" xfId="0" applyNumberFormat="1" applyFont="1" applyFill="1" applyBorder="1" applyAlignment="1"/>
    <xf numFmtId="1" fontId="0" fillId="0" borderId="1" xfId="0" applyNumberFormat="1" applyBorder="1" applyAlignment="1"/>
    <xf numFmtId="1" fontId="0" fillId="3" borderId="1" xfId="0" applyNumberFormat="1" applyFill="1" applyBorder="1" applyAlignment="1"/>
    <xf numFmtId="165" fontId="0" fillId="0" borderId="0" xfId="0" applyNumberFormat="1" applyAlignment="1"/>
    <xf numFmtId="2" fontId="0" fillId="0" borderId="0" xfId="0" applyNumberFormat="1" applyAlignment="1"/>
    <xf numFmtId="0" fontId="0" fillId="4" borderId="1" xfId="0" applyFill="1" applyBorder="1" applyAlignment="1"/>
    <xf numFmtId="164" fontId="0" fillId="4" borderId="1" xfId="0" applyNumberFormat="1" applyFill="1" applyBorder="1" applyAlignment="1"/>
    <xf numFmtId="0" fontId="0" fillId="4" borderId="1" xfId="0" applyFill="1" applyBorder="1" applyAlignment="1">
      <alignment wrapText="1"/>
    </xf>
    <xf numFmtId="49" fontId="0" fillId="4" borderId="1" xfId="0" applyNumberFormat="1" applyFill="1" applyBorder="1" applyAlignment="1">
      <alignment horizontal="left"/>
    </xf>
    <xf numFmtId="0" fontId="0" fillId="2" borderId="1" xfId="0" applyFill="1" applyBorder="1" applyAlignment="1"/>
    <xf numFmtId="0" fontId="0" fillId="5" borderId="1" xfId="0" applyFill="1" applyBorder="1" applyAlignment="1"/>
    <xf numFmtId="164" fontId="0" fillId="5" borderId="1" xfId="0" applyNumberFormat="1" applyFill="1" applyBorder="1" applyAlignment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8" workbookViewId="0">
      <selection activeCell="A64" sqref="A64"/>
    </sheetView>
  </sheetViews>
  <sheetFormatPr baseColWidth="10" defaultRowHeight="15" x14ac:dyDescent="0.25"/>
  <cols>
    <col min="1" max="1" width="79.85546875" bestFit="1" customWidth="1"/>
  </cols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20" spans="1:1" x14ac:dyDescent="0.25">
      <c r="A20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26</v>
      </c>
    </row>
    <row r="32" spans="1:1" x14ac:dyDescent="0.25">
      <c r="A32" t="s">
        <v>27</v>
      </c>
    </row>
    <row r="33" spans="1:2" x14ac:dyDescent="0.25">
      <c r="A33" t="s">
        <v>28</v>
      </c>
    </row>
    <row r="34" spans="1:2" x14ac:dyDescent="0.25">
      <c r="A34" t="s">
        <v>29</v>
      </c>
    </row>
    <row r="35" spans="1:2" x14ac:dyDescent="0.25">
      <c r="A35" t="s">
        <v>30</v>
      </c>
    </row>
    <row r="36" spans="1:2" x14ac:dyDescent="0.25">
      <c r="A36" t="s">
        <v>31</v>
      </c>
    </row>
    <row r="38" spans="1:2" x14ac:dyDescent="0.25">
      <c r="A38" t="s">
        <v>32</v>
      </c>
      <c r="B38">
        <v>7</v>
      </c>
    </row>
    <row r="40" spans="1:2" x14ac:dyDescent="0.25">
      <c r="A40" t="s">
        <v>33</v>
      </c>
      <c r="B40">
        <v>13</v>
      </c>
    </row>
    <row r="43" spans="1:2" x14ac:dyDescent="0.25">
      <c r="A43" t="s">
        <v>34</v>
      </c>
    </row>
    <row r="45" spans="1:2" x14ac:dyDescent="0.25">
      <c r="A45" t="s">
        <v>35</v>
      </c>
    </row>
    <row r="46" spans="1:2" x14ac:dyDescent="0.25">
      <c r="A46" t="s">
        <v>36</v>
      </c>
    </row>
    <row r="48" spans="1:2" x14ac:dyDescent="0.25">
      <c r="A48" t="s">
        <v>37</v>
      </c>
    </row>
    <row r="49" spans="1:1" x14ac:dyDescent="0.25">
      <c r="A49" t="s">
        <v>38</v>
      </c>
    </row>
    <row r="50" spans="1:1" x14ac:dyDescent="0.25">
      <c r="A50" t="s">
        <v>39</v>
      </c>
    </row>
    <row r="51" spans="1:1" x14ac:dyDescent="0.25">
      <c r="A51" t="s">
        <v>40</v>
      </c>
    </row>
    <row r="52" spans="1:1" x14ac:dyDescent="0.25">
      <c r="A52" t="s">
        <v>41</v>
      </c>
    </row>
    <row r="53" spans="1:1" x14ac:dyDescent="0.25">
      <c r="A53" t="s">
        <v>42</v>
      </c>
    </row>
    <row r="54" spans="1:1" x14ac:dyDescent="0.25">
      <c r="A54" t="s">
        <v>43</v>
      </c>
    </row>
    <row r="55" spans="1:1" x14ac:dyDescent="0.25">
      <c r="A55" t="s">
        <v>44</v>
      </c>
    </row>
    <row r="57" spans="1:1" x14ac:dyDescent="0.25">
      <c r="A57" t="s">
        <v>45</v>
      </c>
    </row>
    <row r="59" spans="1:1" x14ac:dyDescent="0.25">
      <c r="A59" t="s">
        <v>46</v>
      </c>
    </row>
    <row r="60" spans="1:1" x14ac:dyDescent="0.25">
      <c r="A60" t="s">
        <v>47</v>
      </c>
    </row>
    <row r="61" spans="1:1" x14ac:dyDescent="0.25">
      <c r="A61" t="s">
        <v>48</v>
      </c>
    </row>
    <row r="62" spans="1:1" x14ac:dyDescent="0.25">
      <c r="A62" t="s">
        <v>49</v>
      </c>
    </row>
    <row r="63" spans="1:1" x14ac:dyDescent="0.25">
      <c r="A63" t="s">
        <v>50</v>
      </c>
    </row>
    <row r="64" spans="1:1" x14ac:dyDescent="0.25">
      <c r="A64" t="s">
        <v>51</v>
      </c>
    </row>
    <row r="66" spans="1:1" x14ac:dyDescent="0.25">
      <c r="A66" t="s">
        <v>52</v>
      </c>
    </row>
    <row r="68" spans="1:1" x14ac:dyDescent="0.25">
      <c r="A68" t="s">
        <v>53</v>
      </c>
    </row>
    <row r="69" spans="1:1" x14ac:dyDescent="0.25">
      <c r="A69" t="s">
        <v>54</v>
      </c>
    </row>
    <row r="70" spans="1:1" x14ac:dyDescent="0.25">
      <c r="A70" t="s">
        <v>55</v>
      </c>
    </row>
    <row r="71" spans="1:1" x14ac:dyDescent="0.25">
      <c r="A71" t="s">
        <v>56</v>
      </c>
    </row>
    <row r="72" spans="1:1" x14ac:dyDescent="0.25">
      <c r="A7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B7" workbookViewId="0">
      <selection activeCell="F16" sqref="F16"/>
    </sheetView>
  </sheetViews>
  <sheetFormatPr baseColWidth="10" defaultRowHeight="15" x14ac:dyDescent="0.25"/>
  <cols>
    <col min="1" max="1" width="8" bestFit="1" customWidth="1"/>
    <col min="2" max="2" width="10" bestFit="1" customWidth="1"/>
    <col min="3" max="3" width="28.5703125" style="6" bestFit="1" customWidth="1"/>
    <col min="4" max="4" width="8.28515625" style="6" bestFit="1" customWidth="1"/>
    <col min="5" max="5" width="60" style="6" bestFit="1" customWidth="1"/>
    <col min="6" max="6" width="63.140625" style="4" bestFit="1" customWidth="1"/>
    <col min="7" max="7" width="36.140625" style="6" bestFit="1" customWidth="1"/>
    <col min="8" max="8" width="11.42578125" style="6"/>
    <col min="9" max="9" width="28.5703125" style="6" bestFit="1" customWidth="1"/>
    <col min="10" max="10" width="10.28515625" customWidth="1"/>
    <col min="11" max="11" width="36.7109375" style="4" customWidth="1"/>
    <col min="12" max="12" width="49.140625" bestFit="1" customWidth="1"/>
    <col min="13" max="13" width="60" bestFit="1" customWidth="1"/>
  </cols>
  <sheetData>
    <row r="1" spans="1:13" x14ac:dyDescent="0.25">
      <c r="C1" s="29" t="s">
        <v>88</v>
      </c>
      <c r="D1" s="29"/>
      <c r="E1" s="29"/>
      <c r="F1" s="29"/>
    </row>
    <row r="2" spans="1:13" x14ac:dyDescent="0.25">
      <c r="C2" s="13" t="s">
        <v>58</v>
      </c>
      <c r="D2" s="13" t="s">
        <v>59</v>
      </c>
      <c r="E2" s="13" t="s">
        <v>60</v>
      </c>
      <c r="F2" s="8" t="s">
        <v>61</v>
      </c>
    </row>
    <row r="3" spans="1:13" ht="20.100000000000001" customHeight="1" x14ac:dyDescent="0.25">
      <c r="A3" s="30" t="s">
        <v>87</v>
      </c>
      <c r="B3" s="3" t="s">
        <v>58</v>
      </c>
      <c r="C3" s="14">
        <v>95</v>
      </c>
      <c r="D3" s="15">
        <v>4</v>
      </c>
      <c r="E3" s="15">
        <v>0</v>
      </c>
      <c r="F3" s="9">
        <v>0</v>
      </c>
      <c r="G3" s="16">
        <f xml:space="preserve"> SUM(C3:F3)</f>
        <v>99</v>
      </c>
      <c r="H3" s="17">
        <f xml:space="preserve"> SUM(C3:F3) / 146</f>
        <v>0.67808219178082196</v>
      </c>
    </row>
    <row r="4" spans="1:13" ht="20.100000000000001" customHeight="1" x14ac:dyDescent="0.25">
      <c r="A4" s="30"/>
      <c r="B4" s="3" t="s">
        <v>59</v>
      </c>
      <c r="C4" s="15">
        <v>2</v>
      </c>
      <c r="D4" s="14">
        <v>17</v>
      </c>
      <c r="E4" s="15">
        <v>4</v>
      </c>
      <c r="F4" s="9">
        <v>0</v>
      </c>
      <c r="G4" s="16">
        <f t="shared" ref="G4:G6" si="0" xml:space="preserve"> SUM(C4:F4)</f>
        <v>23</v>
      </c>
      <c r="H4" s="17">
        <f t="shared" ref="H4:H6" si="1" xml:space="preserve"> SUM(C4:F4) / 146</f>
        <v>0.15753424657534246</v>
      </c>
    </row>
    <row r="5" spans="1:13" ht="20.100000000000001" customHeight="1" x14ac:dyDescent="0.25">
      <c r="A5" s="30"/>
      <c r="B5" s="3" t="s">
        <v>60</v>
      </c>
      <c r="C5" s="15">
        <v>0</v>
      </c>
      <c r="D5" s="15">
        <v>4</v>
      </c>
      <c r="E5" s="14">
        <v>15</v>
      </c>
      <c r="F5" s="9">
        <v>2</v>
      </c>
      <c r="G5" s="16">
        <f t="shared" si="0"/>
        <v>21</v>
      </c>
      <c r="H5" s="17">
        <f t="shared" si="1"/>
        <v>0.14383561643835616</v>
      </c>
    </row>
    <row r="6" spans="1:13" ht="20.100000000000001" customHeight="1" x14ac:dyDescent="0.25">
      <c r="A6" s="30"/>
      <c r="B6" s="3" t="s">
        <v>61</v>
      </c>
      <c r="C6" s="15">
        <v>0</v>
      </c>
      <c r="D6" s="15">
        <v>0</v>
      </c>
      <c r="E6" s="15">
        <v>0</v>
      </c>
      <c r="F6" s="12">
        <v>3</v>
      </c>
      <c r="G6" s="16">
        <f t="shared" si="0"/>
        <v>3</v>
      </c>
      <c r="H6" s="17">
        <f t="shared" si="1"/>
        <v>2.0547945205479451E-2</v>
      </c>
    </row>
    <row r="7" spans="1:13" x14ac:dyDescent="0.25">
      <c r="C7" s="16">
        <f xml:space="preserve"> SUM(C3:C6)</f>
        <v>97</v>
      </c>
      <c r="D7" s="16">
        <f t="shared" ref="D7:F7" si="2" xml:space="preserve"> SUM(D3:D6)</f>
        <v>25</v>
      </c>
      <c r="E7" s="16">
        <f t="shared" si="2"/>
        <v>19</v>
      </c>
      <c r="F7" s="10">
        <f t="shared" si="2"/>
        <v>5</v>
      </c>
      <c r="G7" s="16">
        <f xml:space="preserve"> SUM(C3,D4,E5,F6)</f>
        <v>130</v>
      </c>
      <c r="H7" s="18"/>
    </row>
    <row r="8" spans="1:13" x14ac:dyDescent="0.25">
      <c r="C8" s="17">
        <f xml:space="preserve"> SUM(C3:C6) / 146</f>
        <v>0.66438356164383561</v>
      </c>
      <c r="D8" s="17">
        <f t="shared" ref="D8:F8" si="3" xml:space="preserve"> SUM(D3:D6) / 146</f>
        <v>0.17123287671232876</v>
      </c>
      <c r="E8" s="17">
        <f t="shared" si="3"/>
        <v>0.13013698630136986</v>
      </c>
      <c r="F8" s="11">
        <f t="shared" si="3"/>
        <v>3.4246575342465752E-2</v>
      </c>
      <c r="I8" s="6" t="s">
        <v>70</v>
      </c>
      <c r="J8" s="1" t="s">
        <v>69</v>
      </c>
    </row>
    <row r="9" spans="1:13" x14ac:dyDescent="0.25">
      <c r="I9" s="6" t="s">
        <v>75</v>
      </c>
      <c r="J9" s="1" t="s">
        <v>77</v>
      </c>
    </row>
    <row r="10" spans="1:13" x14ac:dyDescent="0.25">
      <c r="I10" s="6" t="s">
        <v>76</v>
      </c>
      <c r="J10" s="1" t="s">
        <v>78</v>
      </c>
    </row>
    <row r="11" spans="1:13" x14ac:dyDescent="0.25">
      <c r="C11" s="24" t="s">
        <v>97</v>
      </c>
      <c r="D11" s="25">
        <f xml:space="preserve"> H3*C8</f>
        <v>0.45050666166260089</v>
      </c>
      <c r="E11" s="26" t="s">
        <v>86</v>
      </c>
      <c r="F11" s="27"/>
      <c r="I11" s="6" t="s">
        <v>74</v>
      </c>
      <c r="J11" s="1" t="s">
        <v>73</v>
      </c>
      <c r="K11" s="5"/>
    </row>
    <row r="12" spans="1:13" x14ac:dyDescent="0.25">
      <c r="C12" s="24" t="s">
        <v>98</v>
      </c>
      <c r="D12" s="25">
        <f xml:space="preserve"> H4*D8</f>
        <v>2.6975042221805214E-2</v>
      </c>
      <c r="E12" s="26" t="s">
        <v>89</v>
      </c>
      <c r="F12" s="27"/>
      <c r="I12" s="6" t="s">
        <v>71</v>
      </c>
      <c r="J12" s="1" t="s">
        <v>72</v>
      </c>
      <c r="K12" s="7"/>
      <c r="M12" s="7"/>
    </row>
    <row r="13" spans="1:13" x14ac:dyDescent="0.25">
      <c r="C13" s="24" t="s">
        <v>99</v>
      </c>
      <c r="D13" s="25">
        <f>H5*E8</f>
        <v>1.8718333646087444E-2</v>
      </c>
      <c r="E13" s="26" t="s">
        <v>90</v>
      </c>
      <c r="F13" s="27"/>
      <c r="J13" s="1"/>
      <c r="K13" s="7"/>
      <c r="M13" s="7"/>
    </row>
    <row r="14" spans="1:13" x14ac:dyDescent="0.25">
      <c r="C14" s="24" t="s">
        <v>100</v>
      </c>
      <c r="D14" s="25">
        <f xml:space="preserve"> H6*F8</f>
        <v>7.0369675361230989E-4</v>
      </c>
      <c r="E14" s="26" t="s">
        <v>91</v>
      </c>
      <c r="F14" s="27"/>
      <c r="J14" s="1"/>
      <c r="K14" s="7"/>
      <c r="M14" s="7"/>
    </row>
    <row r="15" spans="1:13" ht="30" x14ac:dyDescent="0.25">
      <c r="C15" s="24" t="s">
        <v>84</v>
      </c>
      <c r="D15" s="25">
        <f xml:space="preserve"> SUM(C3,D4,E5,F6) / SUM(C3:F6)</f>
        <v>0.8904109589041096</v>
      </c>
      <c r="E15" s="24" t="s">
        <v>85</v>
      </c>
      <c r="F15" s="28" t="s">
        <v>103</v>
      </c>
      <c r="M15" s="7"/>
    </row>
    <row r="16" spans="1:13" ht="30" x14ac:dyDescent="0.25">
      <c r="C16" s="24" t="s">
        <v>101</v>
      </c>
      <c r="D16" s="25">
        <f xml:space="preserve"> SUM(D11:D14)</f>
        <v>0.49690373428410584</v>
      </c>
      <c r="E16" s="24" t="s">
        <v>102</v>
      </c>
      <c r="F16" s="28" t="s">
        <v>104</v>
      </c>
      <c r="M16" s="7"/>
    </row>
    <row r="17" spans="3:6" ht="30" x14ac:dyDescent="0.25">
      <c r="C17" s="24" t="s">
        <v>71</v>
      </c>
      <c r="D17" s="25">
        <f xml:space="preserve"> (D15-D16)/(1-D16)</f>
        <v>0.78217083177918689</v>
      </c>
      <c r="E17" s="26" t="s">
        <v>92</v>
      </c>
      <c r="F17" s="27" t="s">
        <v>105</v>
      </c>
    </row>
    <row r="19" spans="3:6" x14ac:dyDescent="0.25">
      <c r="C19" s="19" t="s">
        <v>70</v>
      </c>
      <c r="D19" s="20">
        <f xml:space="preserve"> SUM(C3,D4,E5,F6) / SUM(C3:F6)</f>
        <v>0.8904109589041096</v>
      </c>
      <c r="E19" s="19" t="s">
        <v>93</v>
      </c>
      <c r="F19" s="21" t="s">
        <v>80</v>
      </c>
    </row>
    <row r="20" spans="3:6" x14ac:dyDescent="0.25">
      <c r="C20" s="19" t="s">
        <v>75</v>
      </c>
      <c r="D20" s="20">
        <f xml:space="preserve"> D4/D7</f>
        <v>0.68</v>
      </c>
      <c r="E20" s="19" t="s">
        <v>94</v>
      </c>
      <c r="F20" s="21" t="s">
        <v>81</v>
      </c>
    </row>
    <row r="21" spans="3:6" x14ac:dyDescent="0.25">
      <c r="C21" s="19" t="s">
        <v>76</v>
      </c>
      <c r="D21" s="20">
        <f>D4/G4</f>
        <v>0.73913043478260865</v>
      </c>
      <c r="E21" s="19" t="s">
        <v>95</v>
      </c>
      <c r="F21" s="21" t="s">
        <v>82</v>
      </c>
    </row>
    <row r="22" spans="3:6" x14ac:dyDescent="0.25">
      <c r="C22" s="19" t="s">
        <v>74</v>
      </c>
      <c r="D22" s="20">
        <f xml:space="preserve"> (2*D20*D21)/(D20+D21)</f>
        <v>0.70833333333333337</v>
      </c>
      <c r="E22" s="22" t="s">
        <v>96</v>
      </c>
      <c r="F22" s="21" t="s">
        <v>83</v>
      </c>
    </row>
    <row r="24" spans="3:6" x14ac:dyDescent="0.25">
      <c r="C24" s="23" t="s">
        <v>79</v>
      </c>
      <c r="D24" s="23">
        <v>146</v>
      </c>
    </row>
    <row r="25" spans="3:6" x14ac:dyDescent="0.25">
      <c r="C25" s="23" t="s">
        <v>62</v>
      </c>
      <c r="D25" s="23">
        <v>130</v>
      </c>
    </row>
    <row r="26" spans="3:6" x14ac:dyDescent="0.25">
      <c r="C26" s="23" t="s">
        <v>63</v>
      </c>
      <c r="D26" s="23">
        <v>16</v>
      </c>
    </row>
  </sheetData>
  <mergeCells count="2">
    <mergeCell ref="C1:F1"/>
    <mergeCell ref="A3:A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B4"/>
    </sheetView>
  </sheetViews>
  <sheetFormatPr baseColWidth="10" defaultRowHeight="15" x14ac:dyDescent="0.25"/>
  <cols>
    <col min="1" max="1" width="32.85546875" bestFit="1" customWidth="1"/>
    <col min="2" max="2" width="6.5703125" bestFit="1" customWidth="1"/>
    <col min="3" max="3" width="9.5703125" bestFit="1" customWidth="1"/>
  </cols>
  <sheetData>
    <row r="1" spans="1:3" x14ac:dyDescent="0.25">
      <c r="A1" t="s">
        <v>62</v>
      </c>
      <c r="B1">
        <v>130</v>
      </c>
      <c r="C1" s="2" t="s">
        <v>67</v>
      </c>
    </row>
    <row r="2" spans="1:3" x14ac:dyDescent="0.25">
      <c r="A2" t="s">
        <v>63</v>
      </c>
      <c r="B2">
        <v>16</v>
      </c>
      <c r="C2" s="2" t="s">
        <v>68</v>
      </c>
    </row>
    <row r="3" spans="1:3" x14ac:dyDescent="0.25">
      <c r="A3" t="s">
        <v>65</v>
      </c>
      <c r="B3" s="1" t="s">
        <v>64</v>
      </c>
    </row>
    <row r="4" spans="1:3" x14ac:dyDescent="0.25">
      <c r="A4" t="s">
        <v>66</v>
      </c>
      <c r="B4">
        <v>146</v>
      </c>
    </row>
  </sheetData>
  <pageMargins left="0.7" right="0.7" top="0.75" bottom="0.75" header="0.3" footer="0.3"/>
  <ignoredErrors>
    <ignoredError sqref="C1:C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Fuente</vt:lpstr>
      <vt:lpstr>Tabla</vt:lpstr>
      <vt:lpstr>Resumen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Tecnologia</dc:creator>
  <cp:lastModifiedBy>Tecnologia</cp:lastModifiedBy>
  <dcterms:created xsi:type="dcterms:W3CDTF">2018-08-26T15:46:42Z</dcterms:created>
  <dcterms:modified xsi:type="dcterms:W3CDTF">2018-08-27T02:47:22Z</dcterms:modified>
</cp:coreProperties>
</file>